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00" activeTab="0"/>
  </bookViews>
  <sheets>
    <sheet name="Rekapitulace stavby" sheetId="1" r:id="rId1"/>
    <sheet name="D1_02 - Objekt K" sheetId="2" r:id="rId2"/>
    <sheet name="D2_01 - Přeložka NN" sheetId="3" r:id="rId3"/>
    <sheet name="D2_02 - Kácení zeleně" sheetId="4" r:id="rId4"/>
    <sheet name="VRN - Vedlejší rozpočtové..." sheetId="5" r:id="rId5"/>
    <sheet name="Pokyny pro vyplnění" sheetId="6" r:id="rId6"/>
  </sheets>
  <definedNames>
    <definedName name="_xlnm._FilterDatabase" localSheetId="1" hidden="1">'D1_02 - Objekt K'!$C$88:$K$306</definedName>
    <definedName name="_xlnm._FilterDatabase" localSheetId="2" hidden="1">'D2_01 - Přeložka NN'!$C$97:$K$529</definedName>
    <definedName name="_xlnm._FilterDatabase" localSheetId="3" hidden="1">'D2_02 - Kácení zeleně'!$C$85:$K$244</definedName>
    <definedName name="_xlnm._FilterDatabase" localSheetId="4" hidden="1">'VRN - Vedlejší rozpočtové...'!$C$85:$K$127</definedName>
    <definedName name="_xlnm.Print_Area" localSheetId="1">'D1_02 - Objekt K'!$C$4:$J$39,'D1_02 - Objekt K'!$C$45:$J$70,'D1_02 - Objekt K'!$C$76:$K$306</definedName>
    <definedName name="_xlnm.Print_Area" localSheetId="2">'D2_01 - Přeložka NN'!$C$4:$J$39,'D2_01 - Přeložka NN'!$C$45:$J$79,'D2_01 - Přeložka NN'!$C$85:$K$529</definedName>
    <definedName name="_xlnm.Print_Area" localSheetId="3">'D2_02 - Kácení zeleně'!$C$4:$J$39,'D2_02 - Kácení zeleně'!$C$45:$J$67,'D2_02 - Kácení zeleně'!$C$73:$K$244</definedName>
    <definedName name="_xlnm.Print_Area" localSheetId="5">'Pokyny pro vyplnění'!$B$2:$K$71,'Pokyny pro vyplnění'!$B$74:$K$118,'Pokyny pro vyplnění'!$B$121:$K$161,'Pokyny pro vyplnění'!$B$164:$K$218</definedName>
    <definedName name="_xlnm.Print_Area" localSheetId="0">'Rekapitulace stavby'!$D$4:$AO$36,'Rekapitulace stavby'!$C$42:$AQ$59</definedName>
    <definedName name="_xlnm.Print_Area" localSheetId="4">'VRN - Vedlejší rozpočtové...'!$C$4:$J$39,'VRN - Vedlejší rozpočtové...'!$C$45:$J$67,'VRN - Vedlejší rozpočtové...'!$C$73:$K$127</definedName>
    <definedName name="_xlnm.Print_Titles" localSheetId="0">'Rekapitulace stavby'!$52:$52</definedName>
    <definedName name="_xlnm.Print_Titles" localSheetId="1">'D1_02 - Objekt K'!$88:$88</definedName>
    <definedName name="_xlnm.Print_Titles" localSheetId="2">'D2_01 - Přeložka NN'!$97:$97</definedName>
    <definedName name="_xlnm.Print_Titles" localSheetId="3">'D2_02 - Kácení zeleně'!$85:$85</definedName>
    <definedName name="_xlnm.Print_Titles" localSheetId="4">'VRN - Vedlejší rozpočtové...'!$85:$85</definedName>
  </definedNames>
  <calcPr calcId="162913"/>
</workbook>
</file>

<file path=xl/sharedStrings.xml><?xml version="1.0" encoding="utf-8"?>
<sst xmlns="http://schemas.openxmlformats.org/spreadsheetml/2006/main" count="8971" uniqueCount="1115">
  <si>
    <t>Export Komplet</t>
  </si>
  <si>
    <t>VZ</t>
  </si>
  <si>
    <t>2.0</t>
  </si>
  <si>
    <t>ZAMOK</t>
  </si>
  <si>
    <t>False</t>
  </si>
  <si>
    <t>{ed0709b3-9f74-40e2-8732-34b54536b298}</t>
  </si>
  <si>
    <t>0,01</t>
  </si>
  <si>
    <t>21</t>
  </si>
  <si>
    <t>15</t>
  </si>
  <si>
    <t>REKAPITULACE STAVBY</t>
  </si>
  <si>
    <t>v ---  níže se nacházejí doplnkové a pomocné údaje k sestavám  --- v</t>
  </si>
  <si>
    <t>Návod na vyplnění</t>
  </si>
  <si>
    <t>0,001</t>
  </si>
  <si>
    <t>Kód:</t>
  </si>
  <si>
    <t>A17-21_BP</t>
  </si>
  <si>
    <t>Měnit lze pouze buňky se žlutým podbarvením!
1) v Rekapitulaci stavby vyplňte údaje o Uchazeči (přenesou se do ostatních sestav i v jiných listech)
2) na vybraných listech vyplňte v sestavě Soupis prací ceny u položek</t>
  </si>
  <si>
    <t>Stavba:</t>
  </si>
  <si>
    <t>Demolice nevyužívaného objektu K</t>
  </si>
  <si>
    <t>KSO:</t>
  </si>
  <si>
    <t>801 1</t>
  </si>
  <si>
    <t>CC-CZ:</t>
  </si>
  <si>
    <t>1264</t>
  </si>
  <si>
    <t>Místo:</t>
  </si>
  <si>
    <t>Karlovy Vary</t>
  </si>
  <si>
    <t>Datum:</t>
  </si>
  <si>
    <t>4. 10. 2021</t>
  </si>
  <si>
    <t>CZ-CPV:</t>
  </si>
  <si>
    <t>45110000-1</t>
  </si>
  <si>
    <t>CZ-CPA:</t>
  </si>
  <si>
    <t>41.00.28</t>
  </si>
  <si>
    <t>Zadavatel:</t>
  </si>
  <si>
    <t>IČ:</t>
  </si>
  <si>
    <t xml:space="preserve">70891168 </t>
  </si>
  <si>
    <t>Karlovarský kraj</t>
  </si>
  <si>
    <t>DIČ:</t>
  </si>
  <si>
    <t xml:space="preserve">CZ 70891168 </t>
  </si>
  <si>
    <t>Uchazeč:</t>
  </si>
  <si>
    <t>Vyplň údaj</t>
  </si>
  <si>
    <t>Projektant:</t>
  </si>
  <si>
    <t>47916621</t>
  </si>
  <si>
    <t>Penta Projekt s.r.o., Mrštíkova 12, Jihlava</t>
  </si>
  <si>
    <t>CZ 47916621</t>
  </si>
  <si>
    <t>True</t>
  </si>
  <si>
    <t>Zpracovatel:</t>
  </si>
  <si>
    <t/>
  </si>
  <si>
    <t>Ing. Avuk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</si>
  <si>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</si>
  <si>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</si>
  <si>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</si>
  <si>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</si>
  <si>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</si>
  <si>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</si>
  <si>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</si>
  <si>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</si>
  <si>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</si>
  <si>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</si>
  <si>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</si>
  <si>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</si>
  <si>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</si>
  <si>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</si>
  <si>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</si>
  <si>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</si>
  <si>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</si>
  <si>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</si>
  <si>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</si>
  <si>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</si>
  <si>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</si>
  <si>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</si>
  <si>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</si>
  <si>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</si>
  <si>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</si>
  <si>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</si>
  <si>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</si>
  <si>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</si>
  <si>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</si>
  <si>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</si>
  <si>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</si>
  <si>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</si>
  <si>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</si>
  <si>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</si>
  <si>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</si>
  <si>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</si>
  <si>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</si>
  <si>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</si>
  <si>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</si>
  <si>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</si>
  <si>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</si>
  <si>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D1_02</t>
  </si>
  <si>
    <t>Objekt K</t>
  </si>
  <si>
    <t>STA</t>
  </si>
  <si>
    <t>1</t>
  </si>
  <si>
    <t>{a3c583df-2552-4e1f-8c4f-7f6f674b1324}</t>
  </si>
  <si>
    <t>2</t>
  </si>
  <si>
    <t>D2_01</t>
  </si>
  <si>
    <t>Přeložka NN</t>
  </si>
  <si>
    <t>{10b3fb0d-6823-4ae8-9386-6f51c65350f7}</t>
  </si>
  <si>
    <t>D2_02</t>
  </si>
  <si>
    <t>Kácení zeleně</t>
  </si>
  <si>
    <t>{7d61db0b-b1bc-4645-80d1-fac7af0b3ca5}</t>
  </si>
  <si>
    <t>VRN</t>
  </si>
  <si>
    <t>Vedlejší rozpočtové...</t>
  </si>
  <si>
    <t>{19c35628-334e-4359-8c69-d0ac0b48af7f}</t>
  </si>
  <si>
    <t>KRYCÍ LIST SOUPISU PRACÍ</t>
  </si>
  <si>
    <t>Objekt:</t>
  </si>
  <si>
    <t>D1_02 - Objekt K</t>
  </si>
  <si>
    <t>43.11</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</si>
  <si>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</si>
  <si>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</si>
  <si>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</si>
  <si>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</si>
  <si>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</si>
  <si>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</si>
  <si>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</si>
  <si>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12 - Zemní práce - odkopávky a prokopávky</t>
  </si>
  <si>
    <t xml:space="preserve">      16 - Zemní práce - přemístění výkopku</t>
  </si>
  <si>
    <t xml:space="preserve">      17 - Zemní práce - konstrukce ze zemin</t>
  </si>
  <si>
    <t xml:space="preserve">    9 - Ostatní konstrukce a práce, bourání</t>
  </si>
  <si>
    <t xml:space="preserve">      94 - Lešení a stavební výtahy</t>
  </si>
  <si>
    <t xml:space="preserve">      98 - Demolice</t>
  </si>
  <si>
    <t xml:space="preserve">      99 - Přesuny hmot a suti</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</si>
  <si>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</si>
  <si>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</si>
  <si>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</si>
  <si>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</si>
  <si>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</si>
  <si>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</si>
  <si>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</si>
  <si>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</si>
  <si>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</si>
  <si>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</si>
  <si>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</si>
  <si>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</si>
  <si>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</si>
  <si>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</si>
  <si>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</si>
  <si>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</si>
  <si>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</si>
  <si>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11</t>
  </si>
  <si>
    <t>Zemní práce - přípravné a přidružené práce</t>
  </si>
  <si>
    <t>K</t>
  </si>
  <si>
    <t>115001101</t>
  </si>
  <si>
    <t>Převedení vody potrubím DN do 100</t>
  </si>
  <si>
    <t>m</t>
  </si>
  <si>
    <t>CS ÚRS 2021 02</t>
  </si>
  <si>
    <t>4</t>
  </si>
  <si>
    <t>3</t>
  </si>
  <si>
    <t>1609935210</t>
  </si>
  <si>
    <t>Online PSC</t>
  </si>
  <si>
    <t>https://podminky.urs.cz/item/CS_URS_2021_02/115001101</t>
  </si>
  <si>
    <t>VV</t>
  </si>
  <si>
    <t>Odčerpání vody z kotelny</t>
  </si>
  <si>
    <t>.</t>
  </si>
  <si>
    <t>15,0</t>
  </si>
  <si>
    <t>Součet</t>
  </si>
  <si>
    <t>115101201</t>
  </si>
  <si>
    <t>Čerpání vody na dopravní výšku do 10 m průměrný přítok do 500 l/min</t>
  </si>
  <si>
    <t>hod</t>
  </si>
  <si>
    <t>1035409024</t>
  </si>
  <si>
    <t>https://podminky.urs.cz/item/CS_URS_2021_02/115101201</t>
  </si>
  <si>
    <t>12</t>
  </si>
  <si>
    <t>Zemní práce - odkopávky a prokopávky</t>
  </si>
  <si>
    <t>122251104</t>
  </si>
  <si>
    <t>Odkopávky a prokopávky nezapažené v hornině třídy těžitelnosti I skupiny 3 objem do 500 m3 strojně</t>
  </si>
  <si>
    <t>m3</t>
  </si>
  <si>
    <t>487859441</t>
  </si>
  <si>
    <t>https://podminky.urs.cz/item/CS_URS_2021_02/122251104</t>
  </si>
  <si>
    <t>PD stavební část - výkresy půdorysů, řez a technická zpráva</t>
  </si>
  <si>
    <t>Zemina mezi základy nad terénem</t>
  </si>
  <si>
    <t>202,6*(0,5+1,5+2,8+1,4)/4</t>
  </si>
  <si>
    <t>22,0*2,4*1,15/2</t>
  </si>
  <si>
    <t>16</t>
  </si>
  <si>
    <t>Zemní práce - přemístění výkopku</t>
  </si>
  <si>
    <t>162351103</t>
  </si>
  <si>
    <t>Vodorovné přemístění přes 50 do 500 m výkopku/sypaniny z horniny třídy těžitelnosti I skupiny 1 až 3</t>
  </si>
  <si>
    <t>-1684832577</t>
  </si>
  <si>
    <t>https://podminky.urs.cz/item/CS_URS_2021_02/162351103</t>
  </si>
  <si>
    <t>Odkopávka na mezideponii</t>
  </si>
  <si>
    <t>344,390</t>
  </si>
  <si>
    <t>Pro zpětný zásyp  z mezideponie</t>
  </si>
  <si>
    <t>5</t>
  </si>
  <si>
    <t>167151111</t>
  </si>
  <si>
    <t>Nakládání výkopku z hornin třídy těžitelnosti I skupiny 1 až 3 přes 100 m3</t>
  </si>
  <si>
    <t>-674838665</t>
  </si>
  <si>
    <t>https://podminky.urs.cz/item/CS_URS_2021_02/167151111</t>
  </si>
  <si>
    <t>Pro zpětný zásyp z mezideponie</t>
  </si>
  <si>
    <t>17</t>
  </si>
  <si>
    <t>Zemní práce - konstrukce ze zemin</t>
  </si>
  <si>
    <t>6</t>
  </si>
  <si>
    <t>174151101</t>
  </si>
  <si>
    <t>Zásyp jam, šachet rýh nebo kolem objektů sypaninou se zhutněním</t>
  </si>
  <si>
    <t>160122634</t>
  </si>
  <si>
    <t>https://podminky.urs.cz/item/CS_URS_2021_02/174151101</t>
  </si>
  <si>
    <t>Použitá stávající zemina 344,39 m3 a recyklát 334,22 m3</t>
  </si>
  <si>
    <t>Dorovnání  terénu plochy po demolici</t>
  </si>
  <si>
    <t>71,3*(5,2-(1,3+2,5)/2)</t>
  </si>
  <si>
    <t>94,8*(4,7-(3,0+3,3)/2)</t>
  </si>
  <si>
    <t>211,7*(3,5-(1,4+2,8)/2)</t>
  </si>
  <si>
    <t>7</t>
  </si>
  <si>
    <t>171151111</t>
  </si>
  <si>
    <t>Uložení sypaniny z hornin nesoudržných sypkých do násypů zhutněných strojně</t>
  </si>
  <si>
    <t>1374865010</t>
  </si>
  <si>
    <t>https://podminky.urs.cz/item/CS_URS_2021_02/171151111</t>
  </si>
  <si>
    <t xml:space="preserve">Použitý recyklát </t>
  </si>
  <si>
    <t>27,0*12,0</t>
  </si>
  <si>
    <t>27,5*11,5</t>
  </si>
  <si>
    <t>9</t>
  </si>
  <si>
    <t>Ostatní konstrukce a práce, bourání</t>
  </si>
  <si>
    <t>94</t>
  </si>
  <si>
    <t>Lešení a stavební výtahy</t>
  </si>
  <si>
    <t>8</t>
  </si>
  <si>
    <t>941211111</t>
  </si>
  <si>
    <t>Montáž lešení řadového rámového lehkého zatížení do 200 kg/m2 š přes 0,6 do 0,9 m v do 10 m</t>
  </si>
  <si>
    <t>m2</t>
  </si>
  <si>
    <t>-1848736914</t>
  </si>
  <si>
    <t>https://podminky.urs.cz/item/CS_URS_2021_02/941211111</t>
  </si>
  <si>
    <t>v místě postupného rozebírání</t>
  </si>
  <si>
    <t>(9,3+9,35*2+2*0,9)*11,5</t>
  </si>
  <si>
    <t>941211211</t>
  </si>
  <si>
    <t>Příplatek k lešení řadovému rámovému lehkému š 0,9 m v přes 10 do 25 m za první a ZKD den použití</t>
  </si>
  <si>
    <t>-700852711</t>
  </si>
  <si>
    <t>https://podminky.urs.cz/item/CS_URS_2021_02/941211211</t>
  </si>
  <si>
    <t>"pol. 94121111:" 342,7*14</t>
  </si>
  <si>
    <t>10</t>
  </si>
  <si>
    <t>941211811</t>
  </si>
  <si>
    <t>Demontáž lešení řadového rámového lehkého zatížení do 200 kg/m2 š přes 0,6 do 0,9 m v do 10 m</t>
  </si>
  <si>
    <t>-85017614</t>
  </si>
  <si>
    <t>https://podminky.urs.cz/item/CS_URS_2021_02/941211811</t>
  </si>
  <si>
    <t>944611111</t>
  </si>
  <si>
    <t>Montáž ochranné plachty z textilie z umělých vláken</t>
  </si>
  <si>
    <t>1818067131</t>
  </si>
  <si>
    <t>https://podminky.urs.cz/item/CS_URS_2021_02/944611111</t>
  </si>
  <si>
    <t>(9,3+9,35*2+4*0,9)*11,5</t>
  </si>
  <si>
    <t>944611211</t>
  </si>
  <si>
    <t>Příplatek k ochranné plachtě za první a ZKD den použití</t>
  </si>
  <si>
    <t>978931359</t>
  </si>
  <si>
    <t>https://podminky.urs.cz/item/CS_URS_2021_02/944611211</t>
  </si>
  <si>
    <t>"pol. 944611111:" 363,4*14</t>
  </si>
  <si>
    <t>13</t>
  </si>
  <si>
    <t>944611811</t>
  </si>
  <si>
    <t>Demontáž ochranné plachty z textilie z umělých vláken</t>
  </si>
  <si>
    <t>531234189</t>
  </si>
  <si>
    <t>https://podminky.urs.cz/item/CS_URS_2021_02/944611811</t>
  </si>
  <si>
    <t>98</t>
  </si>
  <si>
    <t>Demolice</t>
  </si>
  <si>
    <t>14</t>
  </si>
  <si>
    <t>981011004</t>
  </si>
  <si>
    <t>Zkrápění sutě při demolici pro snížení prašnosti</t>
  </si>
  <si>
    <t>Kč</t>
  </si>
  <si>
    <t>vlastní</t>
  </si>
  <si>
    <t>-104266717</t>
  </si>
  <si>
    <t>včetně kropícího automobilu a nákladů na dodávku vody</t>
  </si>
  <si>
    <t>v celé délce realizace demolice</t>
  </si>
  <si>
    <t>981011314</t>
  </si>
  <si>
    <t>Demolice budov zděných na MVC podíl konstrukcí přes 20 do 25 % postupným rozebíráním</t>
  </si>
  <si>
    <t>-481344967</t>
  </si>
  <si>
    <t>https://podminky.urs.cz/item/CS_URS_2021_02/981011314</t>
  </si>
  <si>
    <t>P</t>
  </si>
  <si>
    <t>Poznámka k položce:
Součástí položky je také vyklizení a odstrojení objektu včetně odvozu, ekologické likvidace a poplatků, a to: Vybavení - otopná tělesa, vnitřní rozvody (ZTI, UT, VZT apod.), elektroinstalace (kabeláže, osvětlení, rozvaděče apod.), zařizovací předměty, vestavný nábytek a ostatní truhlářské konstrukce, podhledy, povlakové krytiny a ostatní nášlapné vrstvy podlah, výplně otvorů (okna, dveře, světlíky), izolace, či jiný komunální či nebezpečný odpad, výtah včetně strojovny, technologie strojovny -  vytápění, vzduchotechniky, chlazení apod.  Demontáž střešní krytiny včetně okapů, svodů, venkovních parapetů oken a oplechování říms, zárubní, mříží, konzolí, hromosvodu, venkovních přístřešků, výlezu na půdu, zábradlí (vnitřní a venkovní) apod. Odpojení stavby od veškerých sítí technické infrastruktury – prohlídka bourané stavby a odborné odpojení přívodu elektrické energie, uzavření vodovodu a vypuštění příslušných větví vytápění, zaslepení, zrušení přípojek apod. Výkopové práce nutné pro odkrytí rušených přípojek včetně zpětné úpravy.  Kovový odpad bude odvezen do výkupny kovů za účasti technického dozoru stavebníka, finanční prostředky budou převedeny na bankovní účet objednatele.</t>
  </si>
  <si>
    <t>v místě přiléhajícího objektu D</t>
  </si>
  <si>
    <t>Po úroveň podlahy 1.PP</t>
  </si>
  <si>
    <t>258,5*11,3</t>
  </si>
  <si>
    <t>71,3*16,2</t>
  </si>
  <si>
    <t>94,8*14,7</t>
  </si>
  <si>
    <t>211,7*14,4</t>
  </si>
  <si>
    <t>8518,15*0,15 "Přepočtené koeficientem množství</t>
  </si>
  <si>
    <t>981013315</t>
  </si>
  <si>
    <t>Demolice budov zděných na MVC podíl konstrukcí přes 25 do 30 % těžkou mechanizací</t>
  </si>
  <si>
    <t>593398392</t>
  </si>
  <si>
    <t>https://podminky.urs.cz/item/CS_URS_2021_02/981013315</t>
  </si>
  <si>
    <t>Poznámka k položce:
Součástí položky je také vyklizení a odstrojení objektu včetně odvozu, ekologické likvidace a poplatků, a to: Vybavení - otopná tělesa, vnitřní rozvody (ZTI, UT, VZT apod.), elektroinstalace (kabeláže, odpojení kabeláže propojující  objekty v areálu, osvětlení, rozvaděče apod.), zařizovací předměty, vestavný nábytek a ostatní truhlářské konstrukce, podhledy, povlakové krytiny a ostatní nášlapné vrstvy podlah, výplně otvorů (okna, dveře, světlíky), izolace, či jiný komunální či nebezpečný odpad, výtah včetně strojovny, technologie strojovny -  vytápění, vzduchotechniky, chlazení apod.  Demontáž střešní krytiny včetně okapů, svodů, venkovních parapetů oken a oplechování říms, zárubní, mříží, konzolí, hromosvodu, venkovních přístřešků, výlezu na půdu, zábradlí (vnitřní a venkovní) apod. Odpojení stavby od veškerých sítí technické infrastruktury – prohlídka bourané stavby a odborné odpojení přívodu elektrické energie, uzavření vodovodu a vypuštění příslušných větví vytápění, zaslepení, zrušení přípojek apod. Výkopové práce nutné pro odkrytí rušených přípojek včetně zpětné úpravy.  Kovový odpad bude odvezen do výkupny kovů za účasti technického dozoru stavebníka, finanční prostředky budou převedeny na bankovní účet objednatele.</t>
  </si>
  <si>
    <t>2 921,050</t>
  </si>
  <si>
    <t>1 155,060</t>
  </si>
  <si>
    <t>1 393,560</t>
  </si>
  <si>
    <t>3 048,480</t>
  </si>
  <si>
    <t>8518,15*0,50 "Přepočtené koeficientem množství</t>
  </si>
  <si>
    <t>981013316</t>
  </si>
  <si>
    <t>Demolice budov zděných na MVC podíl konstrukcí přes 30 do 35 % těžkou mechanizací</t>
  </si>
  <si>
    <t>897878346</t>
  </si>
  <si>
    <t>https://podminky.urs.cz/item/CS_URS_2021_02/981013316</t>
  </si>
  <si>
    <t>Po úroveň podlahy 1.PP včetně přístupové rampy (hlavní vstup do objektu)</t>
  </si>
  <si>
    <t>8518,15*0,35 "Přepočtené koeficientem množství</t>
  </si>
  <si>
    <t>18</t>
  </si>
  <si>
    <t>981513114</t>
  </si>
  <si>
    <t>Demolice konstrukcí objektů z betonu železového těžkou mechanizací</t>
  </si>
  <si>
    <t>-214056172</t>
  </si>
  <si>
    <t>https://podminky.urs.cz/item/CS_URS_2021_02/981513114</t>
  </si>
  <si>
    <t>Podstavec na severozápadní straně</t>
  </si>
  <si>
    <t>9,5</t>
  </si>
  <si>
    <t>19</t>
  </si>
  <si>
    <t>981513116</t>
  </si>
  <si>
    <t>Demolice konstrukcí objektů z betonu prostého těžkou mechanizací</t>
  </si>
  <si>
    <t>-1313113682</t>
  </si>
  <si>
    <t>https://podminky.urs.cz/item/CS_URS_2021_02/981513116</t>
  </si>
  <si>
    <t>Podlaha 1.PP, podkladní beton</t>
  </si>
  <si>
    <t>636,3*0,15</t>
  </si>
  <si>
    <t>Základy nad terénem</t>
  </si>
  <si>
    <t>64,2*(0,5+1,5+3,5+3,5)/4</t>
  </si>
  <si>
    <t>13,0*0,6*1,3/2*2</t>
  </si>
  <si>
    <t>99</t>
  </si>
  <si>
    <t>Přesuny hmot a suti</t>
  </si>
  <si>
    <t>20</t>
  </si>
  <si>
    <t>997006005</t>
  </si>
  <si>
    <t>Drcení stavebního odpadu ze zdiva z cihel a kamene s dopravou do 100 m a naložením</t>
  </si>
  <si>
    <t>t</t>
  </si>
  <si>
    <t>-1791764563</t>
  </si>
  <si>
    <t>https://podminky.urs.cz/item/CS_URS_2021_02/997006005</t>
  </si>
  <si>
    <t>Pro potřebu zpětného zásypu objektu K</t>
  </si>
  <si>
    <t>"viz pol.č.171151111:" 640,25*1,9</t>
  </si>
  <si>
    <t>"viz pol.č.174151101:" 334,22*1,9</t>
  </si>
  <si>
    <t>pro objekt L</t>
  </si>
  <si>
    <t>600,0*1,9</t>
  </si>
  <si>
    <t>997006511</t>
  </si>
  <si>
    <t>Vodorovná doprava suti s naložením a složením na skládku do 100 m</t>
  </si>
  <si>
    <t>1086296678</t>
  </si>
  <si>
    <t>https://podminky.urs.cz/item/CS_URS_2021_02/997006511</t>
  </si>
  <si>
    <t>odvoz na mezideponii</t>
  </si>
  <si>
    <t>stavební odpad určený k drcení</t>
  </si>
  <si>
    <t>2991,493</t>
  </si>
  <si>
    <t>22</t>
  </si>
  <si>
    <t>997006512</t>
  </si>
  <si>
    <t>Vodorovné doprava suti s naložením a složením na skládku přes 100 m do 1 km</t>
  </si>
  <si>
    <t>1138039338</t>
  </si>
  <si>
    <t>https://podminky.urs.cz/item/CS_URS_2021_02/997006512</t>
  </si>
  <si>
    <t>odpočet stavebního odpadu určeného k drcení</t>
  </si>
  <si>
    <t>5428,318-2991,493</t>
  </si>
  <si>
    <t>23</t>
  </si>
  <si>
    <t>997006519</t>
  </si>
  <si>
    <t>Příplatek k vodorovnému přemístění suti na skládku ZKD 1 km přes 1 km</t>
  </si>
  <si>
    <t>962047050</t>
  </si>
  <si>
    <t>https://podminky.urs.cz/item/CS_URS_2021_02/997006519</t>
  </si>
  <si>
    <t>skládka - 14 km</t>
  </si>
  <si>
    <t>2436,825*13 "Přepočtené koeficientem množství</t>
  </si>
  <si>
    <t>24</t>
  </si>
  <si>
    <t>997013811</t>
  </si>
  <si>
    <t>Poplatek za uložení na skládce (skládkovné) stavebního odpadu dřevěného kód odpadu 17 02 01</t>
  </si>
  <si>
    <t>-2108876453</t>
  </si>
  <si>
    <t>https://podminky.urs.cz/item/CS_URS_2021_02/997013811</t>
  </si>
  <si>
    <t>bude fakturováno na základě doložených dokladů o uložení odpadů na skládku a vážních lístků</t>
  </si>
  <si>
    <t>125,65</t>
  </si>
  <si>
    <t>25</t>
  </si>
  <si>
    <t>997013814</t>
  </si>
  <si>
    <t>Poplatek za uložení na skládce (skládkovné) stavebního odpadu izolací kód odpadu 17 06 04</t>
  </si>
  <si>
    <t>-1260809457</t>
  </si>
  <si>
    <t>https://podminky.urs.cz/item/CS_URS_2021_02/997013814</t>
  </si>
  <si>
    <t>bude fakturováno na základě doložených dokladů o uložení odpadů na řízenou skládku a vážních lístků</t>
  </si>
  <si>
    <t>3,25</t>
  </si>
  <si>
    <t>26</t>
  </si>
  <si>
    <t>997013861</t>
  </si>
  <si>
    <t>Poplatek za uložení stavebního odpadu na recyklační skládce (skládkovné) z prostého betonu kód odpadu 17 01 01</t>
  </si>
  <si>
    <t>-522279075</t>
  </si>
  <si>
    <t>https://podminky.urs.cz/item/CS_URS_2021_02/997013861</t>
  </si>
  <si>
    <t>10,5</t>
  </si>
  <si>
    <t>27</t>
  </si>
  <si>
    <t>997013862</t>
  </si>
  <si>
    <t>Poplatek za uložení stavebního odpadu na recyklační skládce (skládkovné) z armovaného betonu kód odpadu 17 01 01</t>
  </si>
  <si>
    <t>-619878558</t>
  </si>
  <si>
    <t>https://podminky.urs.cz/item/CS_URS_2021_02/997013862</t>
  </si>
  <si>
    <t>22,895</t>
  </si>
  <si>
    <t>28</t>
  </si>
  <si>
    <t>997013863</t>
  </si>
  <si>
    <t>Poplatek za uložení stavebního odpadu na recyklační skládce (skládkovné) cihelného kód odpadu 17 01 02</t>
  </si>
  <si>
    <t>1819920441</t>
  </si>
  <si>
    <t>https://podminky.urs.cz/item/CS_URS_2021_02/997013863</t>
  </si>
  <si>
    <t>1876,544</t>
  </si>
  <si>
    <t>29</t>
  </si>
  <si>
    <t>997013871</t>
  </si>
  <si>
    <t>Poplatek za uložení stavebního odpadu na recyklační skládce (skládkovné) směsného stavebního a demoličního kód odpadu 17 09 04</t>
  </si>
  <si>
    <t>896004968</t>
  </si>
  <si>
    <t>https://podminky.urs.cz/item/CS_URS_2021_02/997013871</t>
  </si>
  <si>
    <t>397,986</t>
  </si>
  <si>
    <t>D2_01 - Přeložka NN</t>
  </si>
  <si>
    <t>2224</t>
  </si>
  <si>
    <t>51100000-3</t>
  </si>
  <si>
    <t>43.2</t>
  </si>
  <si>
    <t>Ing. Kremláček</t>
  </si>
  <si>
    <t xml:space="preserve">      13 - Zemní práce - hloubené vykopávky</t>
  </si>
  <si>
    <t xml:space="preserve">      18 - Zemní práce - povrchové úpravy terénu</t>
  </si>
  <si>
    <t xml:space="preserve">      91 - Doplňující konstrukce a práce pozemních komunikací, letišť a ploch</t>
  </si>
  <si>
    <t xml:space="preserve">    4 - Vodorovné konstrukce</t>
  </si>
  <si>
    <t xml:space="preserve">      45 - Podkladní a vedlejší konstrukce kromě vozovek a železničního svršku</t>
  </si>
  <si>
    <t xml:space="preserve">    5 - Komunikace</t>
  </si>
  <si>
    <t xml:space="preserve">      56 - Podkladní vrstvy komunikací, letišť a ploch</t>
  </si>
  <si>
    <t xml:space="preserve">      998 - Přesun hmot</t>
  </si>
  <si>
    <t>M - Práce a dodávky M</t>
  </si>
  <si>
    <t xml:space="preserve">    21-M - Elektromontáže</t>
  </si>
  <si>
    <t>113106123</t>
  </si>
  <si>
    <t>Rozebrání dlažeb ze zámkových dlaždic komunikací pro pěší ručně</t>
  </si>
  <si>
    <t>751507100</t>
  </si>
  <si>
    <t>https://podminky.urs.cz/item/CS_URS_2021_02/113106123</t>
  </si>
  <si>
    <t>PD stavební část a přeložka NN - výkresy situace, schémat a uložení kabelů</t>
  </si>
  <si>
    <t>Změřeno v programu Auto CAD</t>
  </si>
  <si>
    <t>Chodníky z bet. dlažby</t>
  </si>
  <si>
    <t>58,0*0,5</t>
  </si>
  <si>
    <t>113107122</t>
  </si>
  <si>
    <t>Odstranění podkladu z kameniva drceného tl přes 100 do 200 mm ručně</t>
  </si>
  <si>
    <t>-181995449</t>
  </si>
  <si>
    <t>https://podminky.urs.cz/item/CS_URS_2021_02/113107122</t>
  </si>
  <si>
    <t>58,0*0,5*0,5</t>
  </si>
  <si>
    <t>113107322</t>
  </si>
  <si>
    <t>Odstranění podkladu z kameniva drceného tl přes 100 do 200 mm strojně pl do 50 m2</t>
  </si>
  <si>
    <t>-1399792595</t>
  </si>
  <si>
    <t>https://podminky.urs.cz/item/CS_URS_2021_02/113107322</t>
  </si>
  <si>
    <t>Chodníky asfaltové</t>
  </si>
  <si>
    <t>4,0*0,5</t>
  </si>
  <si>
    <t>113107323</t>
  </si>
  <si>
    <t>Odstranění podkladu z kameniva drceného tl přes 200 do 300 mm strojně pl do 50 m2</t>
  </si>
  <si>
    <t>-1689955750</t>
  </si>
  <si>
    <t>https://podminky.urs.cz/item/CS_URS_2021_02/113107323</t>
  </si>
  <si>
    <t>Vozovky asfaltové</t>
  </si>
  <si>
    <t>(5,5+4,0+12,0)*0,5</t>
  </si>
  <si>
    <t>113107342</t>
  </si>
  <si>
    <t>Odstranění podkladu živičného tl přes 50 do 100 mm strojně pl do 50 m2</t>
  </si>
  <si>
    <t>-143999433</t>
  </si>
  <si>
    <t>https://podminky.urs.cz/item/CS_URS_2021_02/113107342</t>
  </si>
  <si>
    <t>113107344</t>
  </si>
  <si>
    <t>Odstranění podkladu živičného tl přes 150 do 200 mm strojně pl do 50 m2</t>
  </si>
  <si>
    <t>-754390260</t>
  </si>
  <si>
    <t>https://podminky.urs.cz/item/CS_URS_2021_02/113107344</t>
  </si>
  <si>
    <t>113202111</t>
  </si>
  <si>
    <t>Vytrhání obrub krajníků obrubníků stojatých</t>
  </si>
  <si>
    <t>-1431872992</t>
  </si>
  <si>
    <t>https://podminky.urs.cz/item/CS_URS_2021_02/113202111</t>
  </si>
  <si>
    <t>4,0</t>
  </si>
  <si>
    <t>121151103</t>
  </si>
  <si>
    <t>Sejmutí ornice plochy do 100 m2 tl vrstvy do 200 mm strojně</t>
  </si>
  <si>
    <t>1392776688</t>
  </si>
  <si>
    <t>https://podminky.urs.cz/item/CS_URS_2021_02/121151103</t>
  </si>
  <si>
    <t>15,0*0,5</t>
  </si>
  <si>
    <t>Zemní práce - hloubené vykopávky</t>
  </si>
  <si>
    <t>132251102</t>
  </si>
  <si>
    <t>Hloubení rýh nezapažených š do 800 mm v hornině třídy těžitelnosti I skupiny 3 objem do 50 m3 strojně</t>
  </si>
  <si>
    <t>-1330169626</t>
  </si>
  <si>
    <t>https://podminky.urs.cz/item/CS_URS_2021_02/132251102</t>
  </si>
  <si>
    <t>Zatřídění hornín - tř.2-50%, tř.3-50%</t>
  </si>
  <si>
    <t>volný terén</t>
  </si>
  <si>
    <t>15,0*0,5*0,6*0,5</t>
  </si>
  <si>
    <t>komunikace - asfalt</t>
  </si>
  <si>
    <t>(5,5+4,0+12,0)*0,5*0,75*0,5</t>
  </si>
  <si>
    <t>chodník - asfalt</t>
  </si>
  <si>
    <t>4,0*0,5*0,9*0,5</t>
  </si>
  <si>
    <t>chodník - betonová dlažba</t>
  </si>
  <si>
    <t>58,0*0,35*0,2*0,5</t>
  </si>
  <si>
    <t>132351102</t>
  </si>
  <si>
    <t>Hloubení rýh nezapažených š do 800 mm v hornině třídy těžitelnosti II skupiny 4 objem do 50 m3 strojně</t>
  </si>
  <si>
    <t>-1038357777</t>
  </si>
  <si>
    <t>https://podminky.urs.cz/item/CS_URS_2021_02/132351102</t>
  </si>
  <si>
    <t>162251102</t>
  </si>
  <si>
    <t>Vodorovné přemístění přes 20 do 50 m výkopku/sypaniny z horniny třídy těžitelnosti I skupiny 1 až 3</t>
  </si>
  <si>
    <t>-1145854932</t>
  </si>
  <si>
    <t>https://podminky.urs.cz/item/CS_URS_2021_02/162251102</t>
  </si>
  <si>
    <t>na mezideponii</t>
  </si>
  <si>
    <t>(15,0+5,5+4,0+12,0+4,0)*0,5*0,2*0,5</t>
  </si>
  <si>
    <t>162251122</t>
  </si>
  <si>
    <t>Vodorovné přemístění přes 20 do 50 m výkopku/sypaniny z horniny třídy těžitelnosti II skupiny 4 a 5</t>
  </si>
  <si>
    <t>-604655209</t>
  </si>
  <si>
    <t>https://podminky.urs.cz/item/CS_URS_2021_02/162251122</t>
  </si>
  <si>
    <t>171251201</t>
  </si>
  <si>
    <t>Uložení sypaniny na skládky nebo meziskládky</t>
  </si>
  <si>
    <t>1735416511</t>
  </si>
  <si>
    <t>https://podminky.urs.cz/item/CS_URS_2021_02/171251201</t>
  </si>
  <si>
    <t>Zemina na mezideponii</t>
  </si>
  <si>
    <t>4,055*2</t>
  </si>
  <si>
    <t>-1691606969</t>
  </si>
  <si>
    <t>15,0*0,5*0,4</t>
  </si>
  <si>
    <t>(5,5+4,0+12,0)*0,5*0,55</t>
  </si>
  <si>
    <t>4,0*0,5*0,7</t>
  </si>
  <si>
    <t>175151101</t>
  </si>
  <si>
    <t>Obsypání potrubí strojně sypaninou bez prohození, uloženou do 3 m</t>
  </si>
  <si>
    <t>1764311773</t>
  </si>
  <si>
    <t>https://podminky.urs.cz/item/CS_URS_2021_02/175151101</t>
  </si>
  <si>
    <t>se zhutněním</t>
  </si>
  <si>
    <t>(15,0+5,5+4,0+12,0+4,0)*0,5*0,1</t>
  </si>
  <si>
    <t>58,0*0,35*0,1</t>
  </si>
  <si>
    <t>M</t>
  </si>
  <si>
    <t>58337303</t>
  </si>
  <si>
    <t>štěrkopísek frakce 0/8</t>
  </si>
  <si>
    <t>-1816641088</t>
  </si>
  <si>
    <t>https://podminky.urs.cz/item/CS_URS_2021_02/58337303</t>
  </si>
  <si>
    <t>včetně dopravy</t>
  </si>
  <si>
    <t>((15,0+5,5+4,0+12,0+4,0)*0,5*0,1)*1,9</t>
  </si>
  <si>
    <t>(58,0*0,35*0,1)*1,9</t>
  </si>
  <si>
    <t>Zemní práce - povrchové úpravy terénu</t>
  </si>
  <si>
    <t>181351003</t>
  </si>
  <si>
    <t>Rozprostření ornice tl vrstvy do 200 mm pl do 100 m2 v rovině nebo ve svahu do 1:5 strojně</t>
  </si>
  <si>
    <t>1589521951</t>
  </si>
  <si>
    <t>https://podminky.urs.cz/item/CS_URS_2021_02/181351003</t>
  </si>
  <si>
    <t>181411131</t>
  </si>
  <si>
    <t>Založení parkového trávníku výsevem pl do 1000 m2 v rovině a ve svahu do 1:5</t>
  </si>
  <si>
    <t>1591206564</t>
  </si>
  <si>
    <t>https://podminky.urs.cz/item/CS_URS_2021_02/181411131</t>
  </si>
  <si>
    <t>00572410</t>
  </si>
  <si>
    <t>osivo směs travní parková</t>
  </si>
  <si>
    <t>kg</t>
  </si>
  <si>
    <t>-697126723</t>
  </si>
  <si>
    <t>https://podminky.urs.cz/item/CS_URS_2021_02/00572410</t>
  </si>
  <si>
    <t>7,5*0,02 "Přepočtené koeficientem množství</t>
  </si>
  <si>
    <t>181911101</t>
  </si>
  <si>
    <t>Úprava pláně v hornině třídy těžitelnosti I skupiny 1 až 2 bez zhutnění ručně</t>
  </si>
  <si>
    <t>-1624926241</t>
  </si>
  <si>
    <t>https://podminky.urs.cz/item/CS_URS_2021_02/181911101</t>
  </si>
  <si>
    <t>91</t>
  </si>
  <si>
    <t>Doplňující konstrukce a práce pozemních komunikací, letišť a ploch</t>
  </si>
  <si>
    <t>919735112</t>
  </si>
  <si>
    <t>Řezání stávajícího živičného krytu hl přes 50 do 100 mm</t>
  </si>
  <si>
    <t>-615037867</t>
  </si>
  <si>
    <t>https://podminky.urs.cz/item/CS_URS_2021_02/919735112</t>
  </si>
  <si>
    <t>4,0*2</t>
  </si>
  <si>
    <t>919735114</t>
  </si>
  <si>
    <t>Řezání stávajícího živičného krytu hl přes 150 do 200 mm</t>
  </si>
  <si>
    <t>150985108</t>
  </si>
  <si>
    <t>https://podminky.urs.cz/item/CS_URS_2021_02/919735114</t>
  </si>
  <si>
    <t>(5,5+4,0+12,0)*2</t>
  </si>
  <si>
    <t>997221551</t>
  </si>
  <si>
    <t>Vodorovná doprava suti ze sypkých materiálů do 1 km</t>
  </si>
  <si>
    <t>1896192742</t>
  </si>
  <si>
    <t>https://podminky.urs.cz/item/CS_URS_2021_02/997221551</t>
  </si>
  <si>
    <t>kamenivo</t>
  </si>
  <si>
    <t>8,99+4,73</t>
  </si>
  <si>
    <t>997221561</t>
  </si>
  <si>
    <t>Vodorovná doprava suti z kusových materiálů do 1 km</t>
  </si>
  <si>
    <t>-1082111723</t>
  </si>
  <si>
    <t>https://podminky.urs.cz/item/CS_URS_2021_02/997221561</t>
  </si>
  <si>
    <t>asfalt</t>
  </si>
  <si>
    <t>0,44+4,838</t>
  </si>
  <si>
    <t>997221569</t>
  </si>
  <si>
    <t>Příplatek ZKD 1 km u vodorovné dopravy suti z kusových materiálů</t>
  </si>
  <si>
    <t>1951892867</t>
  </si>
  <si>
    <t>https://podminky.urs.cz/item/CS_URS_2021_02/997221569</t>
  </si>
  <si>
    <t>5,278*13 "Přepočtené koeficientem množství</t>
  </si>
  <si>
    <t>997221875</t>
  </si>
  <si>
    <t>Poplatek za uložení stavebního odpadu na recyklační skládce (skládkovné) asfaltového bez obsahu dehtu zatříděného do Katalogu odpadů pod kódem 17 03 02</t>
  </si>
  <si>
    <t>297561280</t>
  </si>
  <si>
    <t>https://podminky.urs.cz/item/CS_URS_2021_02/997221875</t>
  </si>
  <si>
    <t>5,278</t>
  </si>
  <si>
    <t>Vodorovné konstrukce</t>
  </si>
  <si>
    <t>45</t>
  </si>
  <si>
    <t>Podkladní a vedlejší konstrukce kromě vozovek a železničního svršku</t>
  </si>
  <si>
    <t>451573111</t>
  </si>
  <si>
    <t>Lože pod potrubí otevřený výkop ze štěrkopísku</t>
  </si>
  <si>
    <t>-955269226</t>
  </si>
  <si>
    <t>https://podminky.urs.cz/item/CS_URS_2021_02/451573111</t>
  </si>
  <si>
    <t>frakce 0-8 mm</t>
  </si>
  <si>
    <t>Komunikace</t>
  </si>
  <si>
    <t>56</t>
  </si>
  <si>
    <t>Podkladní vrstvy komunikací, letišť a ploch</t>
  </si>
  <si>
    <t>566901232</t>
  </si>
  <si>
    <t>Vyspravení podkladu po překopech inženýrských sítí plochy přes 15 m2 štěrkodrtí tl. 150 mm</t>
  </si>
  <si>
    <t>-825869684</t>
  </si>
  <si>
    <t>https://podminky.urs.cz/item/CS_URS_2021_02/566901232</t>
  </si>
  <si>
    <t>566901133</t>
  </si>
  <si>
    <t>Vyspravení podkladu po překopech inženýrských sítí plochy do 15 m2 štěrkodrtí tl. 200 mm</t>
  </si>
  <si>
    <t>-1187589567</t>
  </si>
  <si>
    <t>https://podminky.urs.cz/item/CS_URS_2021_02/566901133</t>
  </si>
  <si>
    <t>30</t>
  </si>
  <si>
    <t>566901161</t>
  </si>
  <si>
    <t>Vyspravení podkladu po překopech inženýrských sítí plochy do 15 m2 obalovaným kamenivem ACP (OK) tl. 100 mm</t>
  </si>
  <si>
    <t>1707476012</t>
  </si>
  <si>
    <t>https://podminky.urs.cz/item/CS_URS_2021_02/566901161</t>
  </si>
  <si>
    <t>31</t>
  </si>
  <si>
    <t>566901261</t>
  </si>
  <si>
    <t>Vyspravení podkladu po překopech inženýrských sítí plochy přes 15 m2 obalovaným kamenivem ACP (OK) tl. 100 mm</t>
  </si>
  <si>
    <t>1405947629</t>
  </si>
  <si>
    <t>https://podminky.urs.cz/item/CS_URS_2021_02/566901261</t>
  </si>
  <si>
    <t>32</t>
  </si>
  <si>
    <t>566901242</t>
  </si>
  <si>
    <t>Vyspravení podkladu po překopech inženýrských sítí plochy přes 15 m2 kamenivem hrubým drceným tl. 150 mm</t>
  </si>
  <si>
    <t>1145109817</t>
  </si>
  <si>
    <t>https://podminky.urs.cz/item/CS_URS_2021_02/566901242</t>
  </si>
  <si>
    <t>33</t>
  </si>
  <si>
    <t>572341111</t>
  </si>
  <si>
    <t>Vyspravení krytu komunikací po překopech pl přes 15 m2 asfalt betonem ACO (AB) tl přes 30 do 50 mm</t>
  </si>
  <si>
    <t>639455082</t>
  </si>
  <si>
    <t>https://podminky.urs.cz/item/CS_URS_2021_02/572341111</t>
  </si>
  <si>
    <t>34</t>
  </si>
  <si>
    <t>596211111</t>
  </si>
  <si>
    <t>Kladení zámkové dlažby komunikací pro pěší tl 60 mm skupiny A pl přes 50 do 100 m2</t>
  </si>
  <si>
    <t>921124435</t>
  </si>
  <si>
    <t>https://podminky.urs.cz/item/CS_URS_2021_02/596211111</t>
  </si>
  <si>
    <t>Chodníky z bet. dlažby - stávající dlažba</t>
  </si>
  <si>
    <t>35</t>
  </si>
  <si>
    <t>916231212</t>
  </si>
  <si>
    <t>Osazení chodníkového obrubníku betonového stojatého bez boční opěry do lože z betonu prostého</t>
  </si>
  <si>
    <t>1761427001</t>
  </si>
  <si>
    <t>https://podminky.urs.cz/item/CS_URS_2021_02/916231212</t>
  </si>
  <si>
    <t>Mezi chodníkem a demolovaným objektem</t>
  </si>
  <si>
    <t>23,0</t>
  </si>
  <si>
    <t>36</t>
  </si>
  <si>
    <t>59217018</t>
  </si>
  <si>
    <t>obrubník betonový chodníkový 1000x80x200mm</t>
  </si>
  <si>
    <t>-34941358</t>
  </si>
  <si>
    <t>https://podminky.urs.cz/item/CS_URS_2021_02/59217018</t>
  </si>
  <si>
    <t>23*1,05 "Přepočtené koeficientem množství</t>
  </si>
  <si>
    <t>37</t>
  </si>
  <si>
    <t>916131213</t>
  </si>
  <si>
    <t>Osazení silničního obrubníku betonového stojatého s boční opěrou do lože z betonu prostého</t>
  </si>
  <si>
    <t>38091851</t>
  </si>
  <si>
    <t>https://podminky.urs.cz/item/CS_URS_2021_02/916131213</t>
  </si>
  <si>
    <t>Použité stávající obrubníky</t>
  </si>
  <si>
    <t>38</t>
  </si>
  <si>
    <t>460671114</t>
  </si>
  <si>
    <t>Výstražná fólie pro krytí kabelů šířky 40 cm</t>
  </si>
  <si>
    <t>1153787385</t>
  </si>
  <si>
    <t>https://podminky.urs.cz/item/CS_URS_2021_02/460671114</t>
  </si>
  <si>
    <t>(15,0+5,5+58,0+4,0+12,0+4,0)</t>
  </si>
  <si>
    <t>39</t>
  </si>
  <si>
    <t>919122132</t>
  </si>
  <si>
    <t>Těsnění spár zálivkou za tepla pro komůrky š 20 mm hl 40 mm s těsnicím profilem</t>
  </si>
  <si>
    <t>2076301605</t>
  </si>
  <si>
    <t>https://podminky.urs.cz/item/CS_URS_2021_02/919122132</t>
  </si>
  <si>
    <t>výplň spár v živičném krytu pružnou biitumenovou hmotou</t>
  </si>
  <si>
    <t>styk původní a nové asf. vozovky</t>
  </si>
  <si>
    <t>998</t>
  </si>
  <si>
    <t>Přesun hmot</t>
  </si>
  <si>
    <t>40</t>
  </si>
  <si>
    <t>998223011</t>
  </si>
  <si>
    <t>Přesun hmot pro pozemní komunikace s krytem dlážděným</t>
  </si>
  <si>
    <t>-1533465626</t>
  </si>
  <si>
    <t>https://podminky.urs.cz/item/CS_URS_2021_02/998223011</t>
  </si>
  <si>
    <t>Práce a dodávky M</t>
  </si>
  <si>
    <t>21-M</t>
  </si>
  <si>
    <t>Elektromontáže</t>
  </si>
  <si>
    <t>41</t>
  </si>
  <si>
    <t>D05hl113</t>
  </si>
  <si>
    <t>SR402/NKW2, 4 sady vel. 2/400A, pilíř</t>
  </si>
  <si>
    <t>ks</t>
  </si>
  <si>
    <t>256</t>
  </si>
  <si>
    <t>64</t>
  </si>
  <si>
    <t>994374106</t>
  </si>
  <si>
    <t>"SR3-C" 1</t>
  </si>
  <si>
    <t>42</t>
  </si>
  <si>
    <t>210191516</t>
  </si>
  <si>
    <t>Montáž skříní pojistkových tenkocementových rozpojovacích v pilíři SR 3.1, 7.1, S/1, 1SRV 3/1 bez zapojení vodičů</t>
  </si>
  <si>
    <t>kus</t>
  </si>
  <si>
    <t>1126494445</t>
  </si>
  <si>
    <t>https://podminky.urs.cz/item/CS_URS_2021_02/210191516</t>
  </si>
  <si>
    <t>43</t>
  </si>
  <si>
    <t>D05hl118</t>
  </si>
  <si>
    <t>SR502/NKW2, 5 sady vel. 2/400A, pilíř</t>
  </si>
  <si>
    <t>-1105883610</t>
  </si>
  <si>
    <t>44</t>
  </si>
  <si>
    <t>210191517</t>
  </si>
  <si>
    <t>Montáž skříní pojistkových tenkocementových rozpojovacích v pilíři SR 4.1, 8.1 bez zapojení vodičů</t>
  </si>
  <si>
    <t>660192974</t>
  </si>
  <si>
    <t>https://podminky.urs.cz/item/CS_URS_2021_02/210191517</t>
  </si>
  <si>
    <t>34113241</t>
  </si>
  <si>
    <t>kabel silový jádro Al izolace PVC plášť PVC 0,6/1kV (1-AYKY) 3x240+120mm2</t>
  </si>
  <si>
    <t>-1300429476</t>
  </si>
  <si>
    <t>https://podminky.urs.cz/item/CS_URS_2021_02/34113241</t>
  </si>
  <si>
    <t>"SR3-C&gt;&gt;SR4-C" (13+3+3)</t>
  </si>
  <si>
    <t>"SR3-C&gt;&gt;SR4-D" (57+3+3)</t>
  </si>
  <si>
    <t>"RH-D&gt;&gt;SR4-D" (13+1+3)</t>
  </si>
  <si>
    <t>"RIS4-L&gt;&gt;SR4-D" (19+1+3)</t>
  </si>
  <si>
    <t>"TS1(spojka u L)&gt;&gt;SR4-D" (23+1+3)</t>
  </si>
  <si>
    <t>"Prořez a zvlnění 10%" 15</t>
  </si>
  <si>
    <t>46</t>
  </si>
  <si>
    <t>210902047</t>
  </si>
  <si>
    <t>Montáž kabelu Al do 1 kV plného nebo laněného kulatého žíly 3x240+120 mm2 (např. AYKY) bez ukončení uloženého volně</t>
  </si>
  <si>
    <t>-996849874</t>
  </si>
  <si>
    <t>https://podminky.urs.cz/item/CS_URS_2021_02/210902047</t>
  </si>
  <si>
    <t>47</t>
  </si>
  <si>
    <t>35436026</t>
  </si>
  <si>
    <t>spojka kabelová smršťovaná přímé do 1kV 91ah-25s 4x95-300mm</t>
  </si>
  <si>
    <t>-1471074833</t>
  </si>
  <si>
    <t>https://podminky.urs.cz/item/CS_URS_2021_02/35436026</t>
  </si>
  <si>
    <t>"RIS3-I&gt;&gt;SR3-C" 1</t>
  </si>
  <si>
    <t>"TS1&gt;&gt;SR4-D" 1</t>
  </si>
  <si>
    <t>48</t>
  </si>
  <si>
    <t>741136005</t>
  </si>
  <si>
    <t>Propojení kabel celoplastový spojkou venkovní smršťovací do 1 kV 3x185+95-240+120 mm2</t>
  </si>
  <si>
    <t>1047662649</t>
  </si>
  <si>
    <t>https://podminky.urs.cz/item/CS_URS_2021_02/741136005</t>
  </si>
  <si>
    <t>49</t>
  </si>
  <si>
    <t>35436532</t>
  </si>
  <si>
    <t>koncovka kabelová vnitřní, 150-240mm2 dl 450mm</t>
  </si>
  <si>
    <t>791442856</t>
  </si>
  <si>
    <t>https://podminky.urs.cz/item/CS_URS_2021_02/35436532</t>
  </si>
  <si>
    <t>"SR3-C&gt;&gt;SR4-C" 2</t>
  </si>
  <si>
    <t>"SR3-C&gt;&gt;SR4-D" 2</t>
  </si>
  <si>
    <t>"RH-D&gt;&gt;SR4-D" 1</t>
  </si>
  <si>
    <t>"RIS4-L&gt;&gt;SR4-D" 2</t>
  </si>
  <si>
    <t>50</t>
  </si>
  <si>
    <t>741132423</t>
  </si>
  <si>
    <t>Ukončení kabelů a vodičů do 1 kV celoplastových koncovkou přírubovou jednocestnou 3x240+120 mm2</t>
  </si>
  <si>
    <t>1898088778</t>
  </si>
  <si>
    <t>https://podminky.urs.cz/item/CS_URS_2021_02/741132423</t>
  </si>
  <si>
    <t>51</t>
  </si>
  <si>
    <t>34567305</t>
  </si>
  <si>
    <t>oko kabelové Al 1-10kV lisovací plná 95x10</t>
  </si>
  <si>
    <t>-1948640750</t>
  </si>
  <si>
    <t>https://podminky.urs.cz/item/CS_URS_2021_02/34567305</t>
  </si>
  <si>
    <t>52</t>
  </si>
  <si>
    <t>210100290</t>
  </si>
  <si>
    <t>Ukončení vodičů izolovaných nastřelením kabelového oka s páskou průřezu žíly do 95 mm2</t>
  </si>
  <si>
    <t>-674556749</t>
  </si>
  <si>
    <t>https://podminky.urs.cz/item/CS_URS_2021_02/210100290</t>
  </si>
  <si>
    <t>53</t>
  </si>
  <si>
    <t>34567310</t>
  </si>
  <si>
    <t>oko kabelové Al 1-10kV lisovací plná 120x12</t>
  </si>
  <si>
    <t>1561880964</t>
  </si>
  <si>
    <t>https://podminky.urs.cz/item/CS_URS_2021_02/34567310</t>
  </si>
  <si>
    <t>54</t>
  </si>
  <si>
    <t>210100291</t>
  </si>
  <si>
    <t>Ukončení vodičů izolovaných nastřelením kabelového oka s páskou průřezu žíly do 120 mm2</t>
  </si>
  <si>
    <t>1929146638</t>
  </si>
  <si>
    <t>https://podminky.urs.cz/item/CS_URS_2021_02/210100291</t>
  </si>
  <si>
    <t>55</t>
  </si>
  <si>
    <t>34567315</t>
  </si>
  <si>
    <t>oko kabelové Al 1-10kV lisovací plná 150x12</t>
  </si>
  <si>
    <t>-809161190</t>
  </si>
  <si>
    <t>https://podminky.urs.cz/item/CS_URS_2021_02/34567315</t>
  </si>
  <si>
    <t>"RIS3-I&gt;&gt;SR3-C" 3</t>
  </si>
  <si>
    <t>210100292</t>
  </si>
  <si>
    <t>Ukončení vodičů izolovaných nastřelením kabelového oka s páskou průřezu žíly do 150 mm2</t>
  </si>
  <si>
    <t>1117794123</t>
  </si>
  <si>
    <t>https://podminky.urs.cz/item/CS_URS_2021_02/210100292</t>
  </si>
  <si>
    <t>57</t>
  </si>
  <si>
    <t>34567325</t>
  </si>
  <si>
    <t>oko kabelové Al 1-10kV lisovací plná 240x12</t>
  </si>
  <si>
    <t>-1486400607</t>
  </si>
  <si>
    <t>https://podminky.urs.cz/item/CS_URS_2021_02/34567325</t>
  </si>
  <si>
    <t>"SR3-C&gt;&gt;SR4-C" 2*3</t>
  </si>
  <si>
    <t>"SR3-C&gt;&gt;SR4-D" 2*3</t>
  </si>
  <si>
    <t>"RH-D&gt;&gt;SR4-D" 1*3</t>
  </si>
  <si>
    <t>"RIS4-L&gt;&gt;SR4-D" 2*3</t>
  </si>
  <si>
    <t>"TS1&gt;&gt;SR4-D" 1*3</t>
  </si>
  <si>
    <t>58</t>
  </si>
  <si>
    <t>210100294</t>
  </si>
  <si>
    <t>Ukončení vodičů izolovaných nastřelením kabelového oka s páskou průřezu žíly do 240 mm2</t>
  </si>
  <si>
    <t>1682352289</t>
  </si>
  <si>
    <t>https://podminky.urs.cz/item/CS_URS_2021_02/210100294</t>
  </si>
  <si>
    <t>59</t>
  </si>
  <si>
    <t>34571355</t>
  </si>
  <si>
    <t>trubka elektroinstalační ohebná dvouplášťová korugovaná (chránička) D 94/110mm, HDPE+LDPE</t>
  </si>
  <si>
    <t>2092509201</t>
  </si>
  <si>
    <t>https://podminky.urs.cz/item/CS_URS_2021_02/34571355</t>
  </si>
  <si>
    <t>"SR3-C&gt;&gt;SR4-D" 9</t>
  </si>
  <si>
    <t>"SR4-D&gt;&gt;RIS4-L" 10</t>
  </si>
  <si>
    <t>"SR4-D&gt;&gt;TS1" 8</t>
  </si>
  <si>
    <t>"křížení" 2*5</t>
  </si>
  <si>
    <t>60</t>
  </si>
  <si>
    <t>741110313</t>
  </si>
  <si>
    <t>Montáž trubka ochranná do krabic plastová tuhá D přes 90 do 133 mm uložená volně</t>
  </si>
  <si>
    <t>1607130920</t>
  </si>
  <si>
    <t>https://podminky.urs.cz/item/CS_URS_2021_02/741110313</t>
  </si>
  <si>
    <t>61</t>
  </si>
  <si>
    <t>35432555</t>
  </si>
  <si>
    <t>příchytka kabelová 55-74mm</t>
  </si>
  <si>
    <t>1277099464</t>
  </si>
  <si>
    <t>https://podminky.urs.cz/item/CS_URS_2021_02/35432555</t>
  </si>
  <si>
    <t>"TS1&gt;&gt;SR4-D" 2*15</t>
  </si>
  <si>
    <t>62</t>
  </si>
  <si>
    <t>210021057</t>
  </si>
  <si>
    <t>Montáž příchytek kovových průměru přes 54 do 74 mm</t>
  </si>
  <si>
    <t>399347208</t>
  </si>
  <si>
    <t>https://podminky.urs.cz/item/CS_URS_2021_02/210021057</t>
  </si>
  <si>
    <t>D2_02 - Kácení zeleně</t>
  </si>
  <si>
    <t>77211400-6</t>
  </si>
  <si>
    <t xml:space="preserve">      997 - Přesun sutě</t>
  </si>
  <si>
    <t>111251101</t>
  </si>
  <si>
    <t>Odstranění křovin a stromů průměru kmene do 100 mm i s kořeny sklonu terénu do 1:5 z celkové plochy do 100 m2 strojně</t>
  </si>
  <si>
    <t>1853642966</t>
  </si>
  <si>
    <t>https://podminky.urs.cz/item/CS_URS_2021_02/111251101</t>
  </si>
  <si>
    <t>Dendrologický průzkum</t>
  </si>
  <si>
    <t xml:space="preserve">inventarizační tabulka dendrologického průzkumu p. č. 38, 39, 85, 86, 88 </t>
  </si>
  <si>
    <t>47,5*2</t>
  </si>
  <si>
    <t>112151314</t>
  </si>
  <si>
    <t>Kácení stromu bez postupného spouštění koruny a kmene D přes 0,4 do 0,5 m</t>
  </si>
  <si>
    <t>-1597776265</t>
  </si>
  <si>
    <t>https://podminky.urs.cz/item/CS_URS_2021_02/112151314</t>
  </si>
  <si>
    <t>inventarizační tabulka dendrologického průzkumu p. č. 80, 82, 83, 84, 87</t>
  </si>
  <si>
    <t>112151315</t>
  </si>
  <si>
    <t>Kácení stromu bez postupného spouštění koruny a kmene D přes 0,5 do 0,6 m</t>
  </si>
  <si>
    <t>1722053419</t>
  </si>
  <si>
    <t>https://podminky.urs.cz/item/CS_URS_2021_02/112151315</t>
  </si>
  <si>
    <t>inventarizační tabulka dendrologického průzkumu p. č. 81</t>
  </si>
  <si>
    <t>112251102</t>
  </si>
  <si>
    <t>Odstranění pařezů D přes 300 do 500 mm</t>
  </si>
  <si>
    <t>-1659438929</t>
  </si>
  <si>
    <t>https://podminky.urs.cz/item/CS_URS_2021_02/112251102</t>
  </si>
  <si>
    <t xml:space="preserve">stávající neodstraněné pařezy </t>
  </si>
  <si>
    <t>112251103</t>
  </si>
  <si>
    <t>Odstranění pařezů D přes 500 do 700 mm</t>
  </si>
  <si>
    <t>1476568647</t>
  </si>
  <si>
    <t>https://podminky.urs.cz/item/CS_URS_2021_02/112251103</t>
  </si>
  <si>
    <t>162201402</t>
  </si>
  <si>
    <t>Vodorovné přemístění větví stromů listnatých do 1 km D kmene přes 300 do 500 mm</t>
  </si>
  <si>
    <t>741106757</t>
  </si>
  <si>
    <t>https://podminky.urs.cz/item/CS_URS_2021_02/162201402</t>
  </si>
  <si>
    <t>inventarizační tabulka dendrologického průzkumu p. č. 87</t>
  </si>
  <si>
    <t>162201406</t>
  </si>
  <si>
    <t>Vodorovné přemístění větví stromů jehličnatých do 1 km D kmene přes 300 do 500 mm</t>
  </si>
  <si>
    <t>935820818</t>
  </si>
  <si>
    <t>https://podminky.urs.cz/item/CS_URS_2021_02/162201406</t>
  </si>
  <si>
    <t>inventarizační tabulka dendrologického průzkumu p. č. 80, 82, 83, 84</t>
  </si>
  <si>
    <t>skládka 14 km</t>
  </si>
  <si>
    <t>162201407</t>
  </si>
  <si>
    <t>Vodorovné přemístění větví stromů jehličnatých do 1 km D kmene přes 500 do 700 mm</t>
  </si>
  <si>
    <t>-1950080614</t>
  </si>
  <si>
    <t>https://podminky.urs.cz/item/CS_URS_2021_02/162201407</t>
  </si>
  <si>
    <t>162201412</t>
  </si>
  <si>
    <t>Vodorovné přemístění kmenů stromů listnatých do 1 km D kmene přes 300 do 500 mm</t>
  </si>
  <si>
    <t>-687729855</t>
  </si>
  <si>
    <t>https://podminky.urs.cz/item/CS_URS_2021_02/162201412</t>
  </si>
  <si>
    <t>162201416</t>
  </si>
  <si>
    <t>Vodorovné přemístění kmenů stromů jehličnatých do 1 km D kmene přes 300 do 500 mm</t>
  </si>
  <si>
    <t>-1702345086</t>
  </si>
  <si>
    <t>https://podminky.urs.cz/item/CS_URS_2021_02/162201416</t>
  </si>
  <si>
    <t>162201417</t>
  </si>
  <si>
    <t>Vodorovné přemístění kmenů stromů jehličnatých do 1 km D kmene přes 500 do 700 mm</t>
  </si>
  <si>
    <t>1946291887</t>
  </si>
  <si>
    <t>https://podminky.urs.cz/item/CS_URS_2021_02/162201417</t>
  </si>
  <si>
    <t>skládka - 14km</t>
  </si>
  <si>
    <t>162201422</t>
  </si>
  <si>
    <t>Vodorovné přemístění pařezů do 1 km D přes 300 do 500 mm</t>
  </si>
  <si>
    <t>1504911014</t>
  </si>
  <si>
    <t>https://podminky.urs.cz/item/CS_URS_2021_02/162201422</t>
  </si>
  <si>
    <t>162201423</t>
  </si>
  <si>
    <t>Vodorovné přemístění pařezů do 1 km D přes 500 do 700 mm</t>
  </si>
  <si>
    <t>1326065225</t>
  </si>
  <si>
    <t>https://podminky.urs.cz/item/CS_URS_2021_02/162201423</t>
  </si>
  <si>
    <t>162301501</t>
  </si>
  <si>
    <t>Vodorovné přemístění křovin do 5 km D kmene do 100 mm</t>
  </si>
  <si>
    <t>-1891744802</t>
  </si>
  <si>
    <t>https://podminky.urs.cz/item/CS_URS_2021_02/162301501</t>
  </si>
  <si>
    <t>162301932</t>
  </si>
  <si>
    <t>Příplatek k vodorovnému přemístění větví stromů listnatých D kmene přes 300 do 500 mm ZKD 1 km</t>
  </si>
  <si>
    <t>691554069</t>
  </si>
  <si>
    <t>https://podminky.urs.cz/item/CS_URS_2021_02/162301932</t>
  </si>
  <si>
    <t>1*13 "Přepočtené koeficientem množství</t>
  </si>
  <si>
    <t>162301942</t>
  </si>
  <si>
    <t>Příplatek k vodorovnému přemístění větví stromů jehličnatých D kmene přes 300 do 500 mm ZKD 1 km</t>
  </si>
  <si>
    <t>935749688</t>
  </si>
  <si>
    <t>https://podminky.urs.cz/item/CS_URS_2021_02/162301942</t>
  </si>
  <si>
    <t>4*13 "Přepočtené koeficientem množství</t>
  </si>
  <si>
    <t>162301943</t>
  </si>
  <si>
    <t>Příplatek k vodorovnému přemístění větví stromů jehličnatých D kmene přes 500 do 700 mm ZKD 1 km</t>
  </si>
  <si>
    <t>-207269470</t>
  </si>
  <si>
    <t>https://podminky.urs.cz/item/CS_URS_2021_02/162301943</t>
  </si>
  <si>
    <t>162301952</t>
  </si>
  <si>
    <t>Příplatek k vodorovnému přemístění kmenů stromů listnatých D kmene přes 300 do 500 mm ZKD 1 km</t>
  </si>
  <si>
    <t>-1142517280</t>
  </si>
  <si>
    <t>https://podminky.urs.cz/item/CS_URS_2021_02/162301952</t>
  </si>
  <si>
    <t>162301962</t>
  </si>
  <si>
    <t>Příplatek k vodorovnému přemístění kmenů stromů jehličnatých D kmene přes 300 do 500 mm ZKD 1 km</t>
  </si>
  <si>
    <t>1618268197</t>
  </si>
  <si>
    <t>https://podminky.urs.cz/item/CS_URS_2021_02/162301962</t>
  </si>
  <si>
    <t>162301963</t>
  </si>
  <si>
    <t>Příplatek k vodorovnému přemístění kmenů stromů jehličnatých D kmene přes 500 do 700 mm ZKD 1 km</t>
  </si>
  <si>
    <t>-1190742688</t>
  </si>
  <si>
    <t>https://podminky.urs.cz/item/CS_URS_2021_02/162301963</t>
  </si>
  <si>
    <t>162301972</t>
  </si>
  <si>
    <t>Příplatek k vodorovnému přemístění pařezů D přes 300 do 500 mm ZKD 1 km</t>
  </si>
  <si>
    <t>-777788404</t>
  </si>
  <si>
    <t>https://podminky.urs.cz/item/CS_URS_2021_02/162301972</t>
  </si>
  <si>
    <t>8*13 "Přepočtené koeficientem množství</t>
  </si>
  <si>
    <t>162301973</t>
  </si>
  <si>
    <t>Příplatek k vodorovnému přemístění pařezů D přes 500 do 700 mm ZKD 1 km</t>
  </si>
  <si>
    <t>-1066950414</t>
  </si>
  <si>
    <t>https://podminky.urs.cz/item/CS_URS_2021_02/162301973</t>
  </si>
  <si>
    <t>162301981</t>
  </si>
  <si>
    <t>Příplatek k vodorovnému přemístění křovin D kmene do 100 mm ZKD 1 km</t>
  </si>
  <si>
    <t>1344260616</t>
  </si>
  <si>
    <t>https://podminky.urs.cz/item/CS_URS_2021_02/162301981</t>
  </si>
  <si>
    <t>95*9 "Přepočtené koeficientem množství</t>
  </si>
  <si>
    <t>174251202</t>
  </si>
  <si>
    <t>Zásyp jam po pařezech D pařezů přes 300 do 500 mm strojně</t>
  </si>
  <si>
    <t>1431367266</t>
  </si>
  <si>
    <t>https://podminky.urs.cz/item/CS_URS_2021_02/174251202</t>
  </si>
  <si>
    <t>174251203</t>
  </si>
  <si>
    <t>Zásyp jam po pařezech D pařezů přes 500 do 700 mm strojně</t>
  </si>
  <si>
    <t>2037544680</t>
  </si>
  <si>
    <t>https://podminky.urs.cz/item/CS_URS_2021_02/174251203</t>
  </si>
  <si>
    <t>997</t>
  </si>
  <si>
    <t>Přesun sutě</t>
  </si>
  <si>
    <t>1120705898</t>
  </si>
  <si>
    <t>"stromy:" 6*1,56</t>
  </si>
  <si>
    <t>"keře:" 1,0</t>
  </si>
  <si>
    <t>VRN - Vedlejší rozpočtové...</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</si>
  <si>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</si>
  <si>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</si>
  <si>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</si>
  <si>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</si>
  <si>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</si>
  <si>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</si>
  <si>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</si>
  <si>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Vedlejší rozpočtové náklady</t>
  </si>
  <si>
    <t>VRN1</t>
  </si>
  <si>
    <t>Průzkumné, geodetické a projektové práce</t>
  </si>
  <si>
    <t>012103000</t>
  </si>
  <si>
    <t>Geodetické práce před výstavbou</t>
  </si>
  <si>
    <t>-1834241455</t>
  </si>
  <si>
    <t>https://podminky.urs.cz/item/CS_URS_2021_02/012103000</t>
  </si>
  <si>
    <t>Poznámka k položce:
Detekce stávajících venkovních ploch, kde je předpoklad stavební činnosti.  Vytyčení vedení a rozvodů stávajících inženýrských sítí. Případné provedení sond s ručním odkopáním a zpětnou úpravou terénu. Plocha cca 1300m2.</t>
  </si>
  <si>
    <t>012303000</t>
  </si>
  <si>
    <t>Geodetické práce po výstavbě</t>
  </si>
  <si>
    <t>349779009</t>
  </si>
  <si>
    <t>https://podminky.urs.cz/item/CS_URS_2021_02/012303000</t>
  </si>
  <si>
    <t>VRN3</t>
  </si>
  <si>
    <t>Zařízení staveniště</t>
  </si>
  <si>
    <t>030001000</t>
  </si>
  <si>
    <t>-666274345</t>
  </si>
  <si>
    <t>https://podminky.urs.cz/item/CS_URS_2021_02/030001000</t>
  </si>
  <si>
    <t>Poznámka k položce:
Vybudování, provoz a odstranění zařízení staveniště, včetně zřízení připojení na energie a zajištění měření jejich spotřeby a zřízení sociálních zařízení.   Zhotovitel zajistí na vlastní náklady zabezpečení provádění díla tak, aby v souvislosti s prováděním díla nedošlo ke zranění osob a škodám na majetku osob a subjektů užívajících objekty a pozemky dotčené stavbou, k poškození stávajících staveb, jejich součástí, zařízení a přilehlých nemovitostí.  Zajištění místnosti pro umožnění výkonu činnosti TDS, AD a koordinátora BOZP.  Opatření k zajištění bezpečnosti účastníků realizace akce a veřejnosti.  Náklady na ochranu staveniště a místa mobilní recyklace stavební suti před vstupem nepovolaných osob, vč.značení, náklady na osvětlení staveniště, požární řád, poplachová směrnice, provozně dopravní řád. Přemístění skladu mikrobiologie na provizorní místo po dobu demolice a vrácení zpět na původní místo. V případě potřeby zřízení a následné odstranění pojízdné plochy pro techniku (recyklát, štěrk, panely).  Oplocení - staveniště a plochy pro mobilní recyklaci stavební sutě - plné, výška 1,8 m, opatřené bezpečnostními a výstražnými tabulkami. Čištění komunikací dotčených stavbou. Náklady na vyhotovení návrhu dočasného dopravního značení, jeho projednání a odsouhlasení s dotčenými orgány a organizacemi, dodání dopravních značek a případně světelné signalizace, jejich rozmístění a přemísťování a jejich údržba v průběhu výstavby včetně následného odstranění.  Náklady spojené s umístěním a provozem mobilní drtičky stavebního odpadu.
Informační tabule s údaji o stavbě (název, objednatel, zhotovitel, termíny plnění)</t>
  </si>
  <si>
    <t>VRN4</t>
  </si>
  <si>
    <t>Inženýrská činnost</t>
  </si>
  <si>
    <t>044002000</t>
  </si>
  <si>
    <t>Revize</t>
  </si>
  <si>
    <t>-2027786509</t>
  </si>
  <si>
    <t>https://podminky.urs.cz/item/CS_URS_2021_02/044002000</t>
  </si>
  <si>
    <t>Poznámka k položce:
Revize související s přeložkou NN.</t>
  </si>
  <si>
    <t>VRN6</t>
  </si>
  <si>
    <t>Územní vlivy</t>
  </si>
  <si>
    <t>060001000</t>
  </si>
  <si>
    <t>1027097002</t>
  </si>
  <si>
    <t>https://podminky.urs.cz/item/CS_URS_2021_02/060001000</t>
  </si>
  <si>
    <t>Poznámka k položce:
Ztížené dopravní podmínky.</t>
  </si>
  <si>
    <t>VRN7</t>
  </si>
  <si>
    <t>Provozní vlivy</t>
  </si>
  <si>
    <t>071103000</t>
  </si>
  <si>
    <t>Provoz investora</t>
  </si>
  <si>
    <t>-976064636</t>
  </si>
  <si>
    <t>https://podminky.urs.cz/item/CS_URS_2021_02/071103000</t>
  </si>
  <si>
    <t>Poznámka k položce:
Tato kategorie nákladů vyjadřuje ztížené podmínky provádění tam, kde jsou stavební práce zcela nebo zčásti omezovány provozem jiných osob. Jde zejména o zvýšené náklady související s omezeným provozem v areálu nemocnice a o náklady v důsledku nezbytného respektování stávající dopravy v okolí stavby ovlivňující stavební práce.  Do této položky patří dále náklady na ztížené provádění stavebních prací v důsledku provozu zdravotnického zařízení (nutnost ochranných konstrukcí, ochranných zábradlí a hrazení, záchytných sítí mimo sítě na lešení, stříšek, apod. Ochrana stávajících objektů,přilehlých chodníků, silnic, VZT jednotek odjektu D, atd.</t>
  </si>
  <si>
    <t>VRN9</t>
  </si>
  <si>
    <t>Ostatní náklady</t>
  </si>
  <si>
    <t>091002000</t>
  </si>
  <si>
    <t>Ostatní náklady související s objektem</t>
  </si>
  <si>
    <t>1017185418</t>
  </si>
  <si>
    <t>https://podminky.urs.cz/item/CS_URS_2021_02/091002000</t>
  </si>
  <si>
    <t>Poznámka k položce:
Pasportizace – zdokumentování skutečného stavu objektů v blízkosti plánované demolice, pořízení zápisů a protokolů pasportizace, zpracování fotodokumentace a obrazové dokumentace, zpracování v počtu 3 paré a předání objednateli 2x v tištěné podobě a 2x v digitální podobě. Demontáž a uložení označených historických stavebních artefaktů zadavateli.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</si>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</sst>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2"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5001101" TargetMode="External" /><Relationship Id="rId2" Type="http://schemas.openxmlformats.org/officeDocument/2006/relationships/hyperlink" Target="https://podminky.urs.cz/item/CS_URS_2021_02/115101201" TargetMode="External" /><Relationship Id="rId3" Type="http://schemas.openxmlformats.org/officeDocument/2006/relationships/hyperlink" Target="https://podminky.urs.cz/item/CS_URS_2021_02/122251104" TargetMode="External" /><Relationship Id="rId4" Type="http://schemas.openxmlformats.org/officeDocument/2006/relationships/hyperlink" Target="https://podminky.urs.cz/item/CS_URS_2021_02/162351103" TargetMode="External" /><Relationship Id="rId5" Type="http://schemas.openxmlformats.org/officeDocument/2006/relationships/hyperlink" Target="https://podminky.urs.cz/item/CS_URS_2021_02/167151111" TargetMode="External" /><Relationship Id="rId6" Type="http://schemas.openxmlformats.org/officeDocument/2006/relationships/hyperlink" Target="https://podminky.urs.cz/item/CS_URS_2021_02/174151101" TargetMode="External" /><Relationship Id="rId7" Type="http://schemas.openxmlformats.org/officeDocument/2006/relationships/hyperlink" Target="https://podminky.urs.cz/item/CS_URS_2021_02/171151111" TargetMode="External" /><Relationship Id="rId8" Type="http://schemas.openxmlformats.org/officeDocument/2006/relationships/hyperlink" Target="https://podminky.urs.cz/item/CS_URS_2021_02/941211111" TargetMode="External" /><Relationship Id="rId9" Type="http://schemas.openxmlformats.org/officeDocument/2006/relationships/hyperlink" Target="https://podminky.urs.cz/item/CS_URS_2021_02/941211211" TargetMode="External" /><Relationship Id="rId10" Type="http://schemas.openxmlformats.org/officeDocument/2006/relationships/hyperlink" Target="https://podminky.urs.cz/item/CS_URS_2021_02/941211811" TargetMode="External" /><Relationship Id="rId11" Type="http://schemas.openxmlformats.org/officeDocument/2006/relationships/hyperlink" Target="https://podminky.urs.cz/item/CS_URS_2021_02/944611111" TargetMode="External" /><Relationship Id="rId12" Type="http://schemas.openxmlformats.org/officeDocument/2006/relationships/hyperlink" Target="https://podminky.urs.cz/item/CS_URS_2021_02/944611211" TargetMode="External" /><Relationship Id="rId13" Type="http://schemas.openxmlformats.org/officeDocument/2006/relationships/hyperlink" Target="https://podminky.urs.cz/item/CS_URS_2021_02/944611811" TargetMode="External" /><Relationship Id="rId14" Type="http://schemas.openxmlformats.org/officeDocument/2006/relationships/hyperlink" Target="https://podminky.urs.cz/item/CS_URS_2021_02/981011314" TargetMode="External" /><Relationship Id="rId15" Type="http://schemas.openxmlformats.org/officeDocument/2006/relationships/hyperlink" Target="https://podminky.urs.cz/item/CS_URS_2021_02/981013315" TargetMode="External" /><Relationship Id="rId16" Type="http://schemas.openxmlformats.org/officeDocument/2006/relationships/hyperlink" Target="https://podminky.urs.cz/item/CS_URS_2021_02/981013316" TargetMode="External" /><Relationship Id="rId17" Type="http://schemas.openxmlformats.org/officeDocument/2006/relationships/hyperlink" Target="https://podminky.urs.cz/item/CS_URS_2021_02/981513114" TargetMode="External" /><Relationship Id="rId18" Type="http://schemas.openxmlformats.org/officeDocument/2006/relationships/hyperlink" Target="https://podminky.urs.cz/item/CS_URS_2021_02/981513116" TargetMode="External" /><Relationship Id="rId19" Type="http://schemas.openxmlformats.org/officeDocument/2006/relationships/hyperlink" Target="https://podminky.urs.cz/item/CS_URS_2021_02/997006005" TargetMode="External" /><Relationship Id="rId20" Type="http://schemas.openxmlformats.org/officeDocument/2006/relationships/hyperlink" Target="https://podminky.urs.cz/item/CS_URS_2021_02/997006511" TargetMode="External" /><Relationship Id="rId21" Type="http://schemas.openxmlformats.org/officeDocument/2006/relationships/hyperlink" Target="https://podminky.urs.cz/item/CS_URS_2021_02/997006512" TargetMode="External" /><Relationship Id="rId22" Type="http://schemas.openxmlformats.org/officeDocument/2006/relationships/hyperlink" Target="https://podminky.urs.cz/item/CS_URS_2021_02/997006519" TargetMode="External" /><Relationship Id="rId23" Type="http://schemas.openxmlformats.org/officeDocument/2006/relationships/hyperlink" Target="https://podminky.urs.cz/item/CS_URS_2021_02/997013811" TargetMode="External" /><Relationship Id="rId24" Type="http://schemas.openxmlformats.org/officeDocument/2006/relationships/hyperlink" Target="https://podminky.urs.cz/item/CS_URS_2021_02/997013814" TargetMode="External" /><Relationship Id="rId25" Type="http://schemas.openxmlformats.org/officeDocument/2006/relationships/hyperlink" Target="https://podminky.urs.cz/item/CS_URS_2021_02/997013861" TargetMode="External" /><Relationship Id="rId26" Type="http://schemas.openxmlformats.org/officeDocument/2006/relationships/hyperlink" Target="https://podminky.urs.cz/item/CS_URS_2021_02/997013862" TargetMode="External" /><Relationship Id="rId27" Type="http://schemas.openxmlformats.org/officeDocument/2006/relationships/hyperlink" Target="https://podminky.urs.cz/item/CS_URS_2021_02/997013863" TargetMode="External" /><Relationship Id="rId28" Type="http://schemas.openxmlformats.org/officeDocument/2006/relationships/hyperlink" Target="https://podminky.urs.cz/item/CS_URS_2021_02/997013871" TargetMode="External" /><Relationship Id="rId2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113106123" TargetMode="External" /><Relationship Id="rId2" Type="http://schemas.openxmlformats.org/officeDocument/2006/relationships/hyperlink" Target="https://podminky.urs.cz/item/CS_URS_2021_02/113107122" TargetMode="External" /><Relationship Id="rId3" Type="http://schemas.openxmlformats.org/officeDocument/2006/relationships/hyperlink" Target="https://podminky.urs.cz/item/CS_URS_2021_02/113107322" TargetMode="External" /><Relationship Id="rId4" Type="http://schemas.openxmlformats.org/officeDocument/2006/relationships/hyperlink" Target="https://podminky.urs.cz/item/CS_URS_2021_02/113107323" TargetMode="External" /><Relationship Id="rId5" Type="http://schemas.openxmlformats.org/officeDocument/2006/relationships/hyperlink" Target="https://podminky.urs.cz/item/CS_URS_2021_02/113107342" TargetMode="External" /><Relationship Id="rId6" Type="http://schemas.openxmlformats.org/officeDocument/2006/relationships/hyperlink" Target="https://podminky.urs.cz/item/CS_URS_2021_02/113107344" TargetMode="External" /><Relationship Id="rId7" Type="http://schemas.openxmlformats.org/officeDocument/2006/relationships/hyperlink" Target="https://podminky.urs.cz/item/CS_URS_2021_02/113202111" TargetMode="External" /><Relationship Id="rId8" Type="http://schemas.openxmlformats.org/officeDocument/2006/relationships/hyperlink" Target="https://podminky.urs.cz/item/CS_URS_2021_02/121151103" TargetMode="External" /><Relationship Id="rId9" Type="http://schemas.openxmlformats.org/officeDocument/2006/relationships/hyperlink" Target="https://podminky.urs.cz/item/CS_URS_2021_02/132251102" TargetMode="External" /><Relationship Id="rId10" Type="http://schemas.openxmlformats.org/officeDocument/2006/relationships/hyperlink" Target="https://podminky.urs.cz/item/CS_URS_2021_02/132351102" TargetMode="External" /><Relationship Id="rId11" Type="http://schemas.openxmlformats.org/officeDocument/2006/relationships/hyperlink" Target="https://podminky.urs.cz/item/CS_URS_2021_02/162251102" TargetMode="External" /><Relationship Id="rId12" Type="http://schemas.openxmlformats.org/officeDocument/2006/relationships/hyperlink" Target="https://podminky.urs.cz/item/CS_URS_2021_02/162251122" TargetMode="External" /><Relationship Id="rId13" Type="http://schemas.openxmlformats.org/officeDocument/2006/relationships/hyperlink" Target="https://podminky.urs.cz/item/CS_URS_2021_02/171251201" TargetMode="External" /><Relationship Id="rId14" Type="http://schemas.openxmlformats.org/officeDocument/2006/relationships/hyperlink" Target="https://podminky.urs.cz/item/CS_URS_2021_02/174151101" TargetMode="External" /><Relationship Id="rId15" Type="http://schemas.openxmlformats.org/officeDocument/2006/relationships/hyperlink" Target="https://podminky.urs.cz/item/CS_URS_2021_02/175151101" TargetMode="External" /><Relationship Id="rId16" Type="http://schemas.openxmlformats.org/officeDocument/2006/relationships/hyperlink" Target="https://podminky.urs.cz/item/CS_URS_2021_02/58337303" TargetMode="External" /><Relationship Id="rId17" Type="http://schemas.openxmlformats.org/officeDocument/2006/relationships/hyperlink" Target="https://podminky.urs.cz/item/CS_URS_2021_02/181351003" TargetMode="External" /><Relationship Id="rId18" Type="http://schemas.openxmlformats.org/officeDocument/2006/relationships/hyperlink" Target="https://podminky.urs.cz/item/CS_URS_2021_02/181411131" TargetMode="External" /><Relationship Id="rId19" Type="http://schemas.openxmlformats.org/officeDocument/2006/relationships/hyperlink" Target="https://podminky.urs.cz/item/CS_URS_2021_02/00572410" TargetMode="External" /><Relationship Id="rId20" Type="http://schemas.openxmlformats.org/officeDocument/2006/relationships/hyperlink" Target="https://podminky.urs.cz/item/CS_URS_2021_02/181911101" TargetMode="External" /><Relationship Id="rId21" Type="http://schemas.openxmlformats.org/officeDocument/2006/relationships/hyperlink" Target="https://podminky.urs.cz/item/CS_URS_2021_02/919735112" TargetMode="External" /><Relationship Id="rId22" Type="http://schemas.openxmlformats.org/officeDocument/2006/relationships/hyperlink" Target="https://podminky.urs.cz/item/CS_URS_2021_02/919735114" TargetMode="External" /><Relationship Id="rId23" Type="http://schemas.openxmlformats.org/officeDocument/2006/relationships/hyperlink" Target="https://podminky.urs.cz/item/CS_URS_2021_02/997221551" TargetMode="External" /><Relationship Id="rId24" Type="http://schemas.openxmlformats.org/officeDocument/2006/relationships/hyperlink" Target="https://podminky.urs.cz/item/CS_URS_2021_02/997221561" TargetMode="External" /><Relationship Id="rId25" Type="http://schemas.openxmlformats.org/officeDocument/2006/relationships/hyperlink" Target="https://podminky.urs.cz/item/CS_URS_2021_02/997221569" TargetMode="External" /><Relationship Id="rId26" Type="http://schemas.openxmlformats.org/officeDocument/2006/relationships/hyperlink" Target="https://podminky.urs.cz/item/CS_URS_2021_02/997221875" TargetMode="External" /><Relationship Id="rId27" Type="http://schemas.openxmlformats.org/officeDocument/2006/relationships/hyperlink" Target="https://podminky.urs.cz/item/CS_URS_2021_02/451573111" TargetMode="External" /><Relationship Id="rId28" Type="http://schemas.openxmlformats.org/officeDocument/2006/relationships/hyperlink" Target="https://podminky.urs.cz/item/CS_URS_2021_02/566901232" TargetMode="External" /><Relationship Id="rId29" Type="http://schemas.openxmlformats.org/officeDocument/2006/relationships/hyperlink" Target="https://podminky.urs.cz/item/CS_URS_2021_02/566901133" TargetMode="External" /><Relationship Id="rId30" Type="http://schemas.openxmlformats.org/officeDocument/2006/relationships/hyperlink" Target="https://podminky.urs.cz/item/CS_URS_2021_02/566901161" TargetMode="External" /><Relationship Id="rId31" Type="http://schemas.openxmlformats.org/officeDocument/2006/relationships/hyperlink" Target="https://podminky.urs.cz/item/CS_URS_2021_02/566901261" TargetMode="External" /><Relationship Id="rId32" Type="http://schemas.openxmlformats.org/officeDocument/2006/relationships/hyperlink" Target="https://podminky.urs.cz/item/CS_URS_2021_02/566901242" TargetMode="External" /><Relationship Id="rId33" Type="http://schemas.openxmlformats.org/officeDocument/2006/relationships/hyperlink" Target="https://podminky.urs.cz/item/CS_URS_2021_02/572341111" TargetMode="External" /><Relationship Id="rId34" Type="http://schemas.openxmlformats.org/officeDocument/2006/relationships/hyperlink" Target="https://podminky.urs.cz/item/CS_URS_2021_02/596211111" TargetMode="External" /><Relationship Id="rId35" Type="http://schemas.openxmlformats.org/officeDocument/2006/relationships/hyperlink" Target="https://podminky.urs.cz/item/CS_URS_2021_02/916231212" TargetMode="External" /><Relationship Id="rId36" Type="http://schemas.openxmlformats.org/officeDocument/2006/relationships/hyperlink" Target="https://podminky.urs.cz/item/CS_URS_2021_02/59217018" TargetMode="External" /><Relationship Id="rId37" Type="http://schemas.openxmlformats.org/officeDocument/2006/relationships/hyperlink" Target="https://podminky.urs.cz/item/CS_URS_2021_02/916131213" TargetMode="External" /><Relationship Id="rId38" Type="http://schemas.openxmlformats.org/officeDocument/2006/relationships/hyperlink" Target="https://podminky.urs.cz/item/CS_URS_2021_02/460671114" TargetMode="External" /><Relationship Id="rId39" Type="http://schemas.openxmlformats.org/officeDocument/2006/relationships/hyperlink" Target="https://podminky.urs.cz/item/CS_URS_2021_02/919122132" TargetMode="External" /><Relationship Id="rId40" Type="http://schemas.openxmlformats.org/officeDocument/2006/relationships/hyperlink" Target="https://podminky.urs.cz/item/CS_URS_2021_02/998223011" TargetMode="External" /><Relationship Id="rId41" Type="http://schemas.openxmlformats.org/officeDocument/2006/relationships/hyperlink" Target="https://podminky.urs.cz/item/CS_URS_2021_02/210191516" TargetMode="External" /><Relationship Id="rId42" Type="http://schemas.openxmlformats.org/officeDocument/2006/relationships/hyperlink" Target="https://podminky.urs.cz/item/CS_URS_2021_02/210191517" TargetMode="External" /><Relationship Id="rId43" Type="http://schemas.openxmlformats.org/officeDocument/2006/relationships/hyperlink" Target="https://podminky.urs.cz/item/CS_URS_2021_02/34113241" TargetMode="External" /><Relationship Id="rId44" Type="http://schemas.openxmlformats.org/officeDocument/2006/relationships/hyperlink" Target="https://podminky.urs.cz/item/CS_URS_2021_02/210902047" TargetMode="External" /><Relationship Id="rId45" Type="http://schemas.openxmlformats.org/officeDocument/2006/relationships/hyperlink" Target="https://podminky.urs.cz/item/CS_URS_2021_02/35436026" TargetMode="External" /><Relationship Id="rId46" Type="http://schemas.openxmlformats.org/officeDocument/2006/relationships/hyperlink" Target="https://podminky.urs.cz/item/CS_URS_2021_02/741136005" TargetMode="External" /><Relationship Id="rId47" Type="http://schemas.openxmlformats.org/officeDocument/2006/relationships/hyperlink" Target="https://podminky.urs.cz/item/CS_URS_2021_02/35436532" TargetMode="External" /><Relationship Id="rId48" Type="http://schemas.openxmlformats.org/officeDocument/2006/relationships/hyperlink" Target="https://podminky.urs.cz/item/CS_URS_2021_02/741132423" TargetMode="External" /><Relationship Id="rId49" Type="http://schemas.openxmlformats.org/officeDocument/2006/relationships/hyperlink" Target="https://podminky.urs.cz/item/CS_URS_2021_02/34567305" TargetMode="External" /><Relationship Id="rId50" Type="http://schemas.openxmlformats.org/officeDocument/2006/relationships/hyperlink" Target="https://podminky.urs.cz/item/CS_URS_2021_02/210100290" TargetMode="External" /><Relationship Id="rId51" Type="http://schemas.openxmlformats.org/officeDocument/2006/relationships/hyperlink" Target="https://podminky.urs.cz/item/CS_URS_2021_02/34567310" TargetMode="External" /><Relationship Id="rId52" Type="http://schemas.openxmlformats.org/officeDocument/2006/relationships/hyperlink" Target="https://podminky.urs.cz/item/CS_URS_2021_02/210100291" TargetMode="External" /><Relationship Id="rId53" Type="http://schemas.openxmlformats.org/officeDocument/2006/relationships/hyperlink" Target="https://podminky.urs.cz/item/CS_URS_2021_02/34567315" TargetMode="External" /><Relationship Id="rId54" Type="http://schemas.openxmlformats.org/officeDocument/2006/relationships/hyperlink" Target="https://podminky.urs.cz/item/CS_URS_2021_02/210100292" TargetMode="External" /><Relationship Id="rId55" Type="http://schemas.openxmlformats.org/officeDocument/2006/relationships/hyperlink" Target="https://podminky.urs.cz/item/CS_URS_2021_02/34567325" TargetMode="External" /><Relationship Id="rId56" Type="http://schemas.openxmlformats.org/officeDocument/2006/relationships/hyperlink" Target="https://podminky.urs.cz/item/CS_URS_2021_02/210100294" TargetMode="External" /><Relationship Id="rId57" Type="http://schemas.openxmlformats.org/officeDocument/2006/relationships/hyperlink" Target="https://podminky.urs.cz/item/CS_URS_2021_02/34571355" TargetMode="External" /><Relationship Id="rId58" Type="http://schemas.openxmlformats.org/officeDocument/2006/relationships/hyperlink" Target="https://podminky.urs.cz/item/CS_URS_2021_02/741110313" TargetMode="External" /><Relationship Id="rId59" Type="http://schemas.openxmlformats.org/officeDocument/2006/relationships/hyperlink" Target="https://podminky.urs.cz/item/CS_URS_2021_02/35432555" TargetMode="External" /><Relationship Id="rId60" Type="http://schemas.openxmlformats.org/officeDocument/2006/relationships/hyperlink" Target="https://podminky.urs.cz/item/CS_URS_2021_02/210021057" TargetMode="External" /><Relationship Id="rId6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111251101" TargetMode="External" /><Relationship Id="rId2" Type="http://schemas.openxmlformats.org/officeDocument/2006/relationships/hyperlink" Target="https://podminky.urs.cz/item/CS_URS_2021_02/112151314" TargetMode="External" /><Relationship Id="rId3" Type="http://schemas.openxmlformats.org/officeDocument/2006/relationships/hyperlink" Target="https://podminky.urs.cz/item/CS_URS_2021_02/112151315" TargetMode="External" /><Relationship Id="rId4" Type="http://schemas.openxmlformats.org/officeDocument/2006/relationships/hyperlink" Target="https://podminky.urs.cz/item/CS_URS_2021_02/112251102" TargetMode="External" /><Relationship Id="rId5" Type="http://schemas.openxmlformats.org/officeDocument/2006/relationships/hyperlink" Target="https://podminky.urs.cz/item/CS_URS_2021_02/112251103" TargetMode="External" /><Relationship Id="rId6" Type="http://schemas.openxmlformats.org/officeDocument/2006/relationships/hyperlink" Target="https://podminky.urs.cz/item/CS_URS_2021_02/162201402" TargetMode="External" /><Relationship Id="rId7" Type="http://schemas.openxmlformats.org/officeDocument/2006/relationships/hyperlink" Target="https://podminky.urs.cz/item/CS_URS_2021_02/162201406" TargetMode="External" /><Relationship Id="rId8" Type="http://schemas.openxmlformats.org/officeDocument/2006/relationships/hyperlink" Target="https://podminky.urs.cz/item/CS_URS_2021_02/162201407" TargetMode="External" /><Relationship Id="rId9" Type="http://schemas.openxmlformats.org/officeDocument/2006/relationships/hyperlink" Target="https://podminky.urs.cz/item/CS_URS_2021_02/162201412" TargetMode="External" /><Relationship Id="rId10" Type="http://schemas.openxmlformats.org/officeDocument/2006/relationships/hyperlink" Target="https://podminky.urs.cz/item/CS_URS_2021_02/162201416" TargetMode="External" /><Relationship Id="rId11" Type="http://schemas.openxmlformats.org/officeDocument/2006/relationships/hyperlink" Target="https://podminky.urs.cz/item/CS_URS_2021_02/162201417" TargetMode="External" /><Relationship Id="rId12" Type="http://schemas.openxmlformats.org/officeDocument/2006/relationships/hyperlink" Target="https://podminky.urs.cz/item/CS_URS_2021_02/162201422" TargetMode="External" /><Relationship Id="rId13" Type="http://schemas.openxmlformats.org/officeDocument/2006/relationships/hyperlink" Target="https://podminky.urs.cz/item/CS_URS_2021_02/162201423" TargetMode="External" /><Relationship Id="rId14" Type="http://schemas.openxmlformats.org/officeDocument/2006/relationships/hyperlink" Target="https://podminky.urs.cz/item/CS_URS_2021_02/162301501" TargetMode="External" /><Relationship Id="rId15" Type="http://schemas.openxmlformats.org/officeDocument/2006/relationships/hyperlink" Target="https://podminky.urs.cz/item/CS_URS_2021_02/162301932" TargetMode="External" /><Relationship Id="rId16" Type="http://schemas.openxmlformats.org/officeDocument/2006/relationships/hyperlink" Target="https://podminky.urs.cz/item/CS_URS_2021_02/162301942" TargetMode="External" /><Relationship Id="rId17" Type="http://schemas.openxmlformats.org/officeDocument/2006/relationships/hyperlink" Target="https://podminky.urs.cz/item/CS_URS_2021_02/162301943" TargetMode="External" /><Relationship Id="rId18" Type="http://schemas.openxmlformats.org/officeDocument/2006/relationships/hyperlink" Target="https://podminky.urs.cz/item/CS_URS_2021_02/162301952" TargetMode="External" /><Relationship Id="rId19" Type="http://schemas.openxmlformats.org/officeDocument/2006/relationships/hyperlink" Target="https://podminky.urs.cz/item/CS_URS_2021_02/162301962" TargetMode="External" /><Relationship Id="rId20" Type="http://schemas.openxmlformats.org/officeDocument/2006/relationships/hyperlink" Target="https://podminky.urs.cz/item/CS_URS_2021_02/162301963" TargetMode="External" /><Relationship Id="rId21" Type="http://schemas.openxmlformats.org/officeDocument/2006/relationships/hyperlink" Target="https://podminky.urs.cz/item/CS_URS_2021_02/162301972" TargetMode="External" /><Relationship Id="rId22" Type="http://schemas.openxmlformats.org/officeDocument/2006/relationships/hyperlink" Target="https://podminky.urs.cz/item/CS_URS_2021_02/162301973" TargetMode="External" /><Relationship Id="rId23" Type="http://schemas.openxmlformats.org/officeDocument/2006/relationships/hyperlink" Target="https://podminky.urs.cz/item/CS_URS_2021_02/162301981" TargetMode="External" /><Relationship Id="rId24" Type="http://schemas.openxmlformats.org/officeDocument/2006/relationships/hyperlink" Target="https://podminky.urs.cz/item/CS_URS_2021_02/174251202" TargetMode="External" /><Relationship Id="rId25" Type="http://schemas.openxmlformats.org/officeDocument/2006/relationships/hyperlink" Target="https://podminky.urs.cz/item/CS_URS_2021_02/174251203" TargetMode="External" /><Relationship Id="rId26" Type="http://schemas.openxmlformats.org/officeDocument/2006/relationships/hyperlink" Target="https://podminky.urs.cz/item/CS_URS_2021_02/997013811" TargetMode="External" /><Relationship Id="rId2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012103000" TargetMode="External" /><Relationship Id="rId2" Type="http://schemas.openxmlformats.org/officeDocument/2006/relationships/hyperlink" Target="https://podminky.urs.cz/item/CS_URS_2021_02/012303000" TargetMode="External" /><Relationship Id="rId3" Type="http://schemas.openxmlformats.org/officeDocument/2006/relationships/hyperlink" Target="https://podminky.urs.cz/item/CS_URS_2021_02/030001000" TargetMode="External" /><Relationship Id="rId4" Type="http://schemas.openxmlformats.org/officeDocument/2006/relationships/hyperlink" Target="https://podminky.urs.cz/item/CS_URS_2021_02/044002000" TargetMode="External" /><Relationship Id="rId5" Type="http://schemas.openxmlformats.org/officeDocument/2006/relationships/hyperlink" Target="https://podminky.urs.cz/item/CS_URS_2021_02/060001000" TargetMode="External" /><Relationship Id="rId6" Type="http://schemas.openxmlformats.org/officeDocument/2006/relationships/hyperlink" Target="https://podminky.urs.cz/item/CS_URS_2021_02/071103000" TargetMode="External" /><Relationship Id="rId7" Type="http://schemas.openxmlformats.org/officeDocument/2006/relationships/hyperlink" Target="https://podminky.urs.cz/item/CS_URS_2021_02/091002000" TargetMode="External" /><Relationship Id="rId8"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election activeCell="K6" sqref="K6:AO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53"/>
      <c r="AS2" s="353"/>
      <c r="AT2" s="353"/>
      <c r="AU2" s="353"/>
      <c r="AV2" s="353"/>
      <c r="AW2" s="353"/>
      <c r="AX2" s="353"/>
      <c r="AY2" s="353"/>
      <c r="AZ2" s="353"/>
      <c r="BA2" s="353"/>
      <c r="BB2" s="353"/>
      <c r="BC2" s="353"/>
      <c r="BD2" s="353"/>
      <c r="BE2" s="353"/>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61" t="s">
        <v>14</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3"/>
      <c r="AQ5" s="23"/>
      <c r="AR5" s="21"/>
      <c r="BE5" s="358" t="s">
        <v>15</v>
      </c>
      <c r="BS5" s="18" t="s">
        <v>6</v>
      </c>
    </row>
    <row r="6" spans="2:71" s="1" customFormat="1" ht="36.95" customHeight="1">
      <c r="B6" s="22"/>
      <c r="C6" s="23"/>
      <c r="D6" s="29" t="s">
        <v>16</v>
      </c>
      <c r="E6" s="23"/>
      <c r="F6" s="23"/>
      <c r="G6" s="23"/>
      <c r="H6" s="23"/>
      <c r="I6" s="23"/>
      <c r="J6" s="23"/>
      <c r="K6" s="363" t="s">
        <v>17</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3"/>
      <c r="AQ6" s="23"/>
      <c r="AR6" s="21"/>
      <c r="BE6" s="359"/>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59"/>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59"/>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59"/>
      <c r="BS9" s="18" t="s">
        <v>6</v>
      </c>
    </row>
    <row r="10" spans="2:71"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32</v>
      </c>
      <c r="AO10" s="23"/>
      <c r="AP10" s="23"/>
      <c r="AQ10" s="23"/>
      <c r="AR10" s="21"/>
      <c r="BE10" s="359"/>
      <c r="BS10" s="18" t="s">
        <v>6</v>
      </c>
    </row>
    <row r="11" spans="2:71" s="1" customFormat="1" ht="18.4"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34</v>
      </c>
      <c r="AL11" s="23"/>
      <c r="AM11" s="23"/>
      <c r="AN11" s="28" t="s">
        <v>35</v>
      </c>
      <c r="AO11" s="23"/>
      <c r="AP11" s="23"/>
      <c r="AQ11" s="23"/>
      <c r="AR11" s="21"/>
      <c r="BE11" s="359"/>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59"/>
      <c r="BS12" s="18" t="s">
        <v>6</v>
      </c>
    </row>
    <row r="13" spans="2:71" s="1" customFormat="1" ht="12" customHeight="1">
      <c r="B13" s="22"/>
      <c r="C13" s="23"/>
      <c r="D13" s="30"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37</v>
      </c>
      <c r="AO13" s="23"/>
      <c r="AP13" s="23"/>
      <c r="AQ13" s="23"/>
      <c r="AR13" s="21"/>
      <c r="BE13" s="359"/>
      <c r="BS13" s="18" t="s">
        <v>6</v>
      </c>
    </row>
    <row r="14" spans="2:71" ht="12.75">
      <c r="B14" s="22"/>
      <c r="C14" s="23"/>
      <c r="D14" s="23"/>
      <c r="E14" s="364" t="s">
        <v>37</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0" t="s">
        <v>34</v>
      </c>
      <c r="AL14" s="23"/>
      <c r="AM14" s="23"/>
      <c r="AN14" s="33" t="s">
        <v>37</v>
      </c>
      <c r="AO14" s="23"/>
      <c r="AP14" s="23"/>
      <c r="AQ14" s="23"/>
      <c r="AR14" s="21"/>
      <c r="BE14" s="359"/>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59"/>
      <c r="BS15" s="18" t="s">
        <v>4</v>
      </c>
    </row>
    <row r="16" spans="2:71" s="1" customFormat="1" ht="12" customHeight="1">
      <c r="B16" s="22"/>
      <c r="C16" s="23"/>
      <c r="D16" s="30"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39</v>
      </c>
      <c r="AO16" s="23"/>
      <c r="AP16" s="23"/>
      <c r="AQ16" s="23"/>
      <c r="AR16" s="21"/>
      <c r="BE16" s="359"/>
      <c r="BS16" s="18" t="s">
        <v>4</v>
      </c>
    </row>
    <row r="17" spans="2:71" s="1" customFormat="1" ht="18.4"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34</v>
      </c>
      <c r="AL17" s="23"/>
      <c r="AM17" s="23"/>
      <c r="AN17" s="28" t="s">
        <v>41</v>
      </c>
      <c r="AO17" s="23"/>
      <c r="AP17" s="23"/>
      <c r="AQ17" s="23"/>
      <c r="AR17" s="21"/>
      <c r="BE17" s="359"/>
      <c r="BS17" s="18" t="s">
        <v>42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59"/>
      <c r="BS18" s="18" t="s">
        <v>6</v>
      </c>
    </row>
    <row r="19" spans="2:71" s="1" customFormat="1" ht="12" customHeight="1">
      <c r="B19" s="22"/>
      <c r="C19" s="23"/>
      <c r="D19" s="30" t="s">
        <v>43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44</v>
      </c>
      <c r="AO19" s="23"/>
      <c r="AP19" s="23"/>
      <c r="AQ19" s="23"/>
      <c r="AR19" s="21"/>
      <c r="BE19" s="359"/>
      <c r="BS19" s="18" t="s">
        <v>6</v>
      </c>
    </row>
    <row r="20" spans="2:71" s="1" customFormat="1" ht="18.4" customHeight="1">
      <c r="B20" s="22"/>
      <c r="C20" s="23"/>
      <c r="D20" s="23"/>
      <c r="E20" s="28" t="s">
        <v>45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34</v>
      </c>
      <c r="AL20" s="23"/>
      <c r="AM20" s="23"/>
      <c r="AN20" s="28" t="s">
        <v>44</v>
      </c>
      <c r="AO20" s="23"/>
      <c r="AP20" s="23"/>
      <c r="AQ20" s="23"/>
      <c r="AR20" s="21"/>
      <c r="BE20" s="359"/>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59"/>
    </row>
    <row r="22" spans="2:57" s="1" customFormat="1" ht="12" customHeight="1">
      <c r="B22" s="22"/>
      <c r="C22" s="23"/>
      <c r="D22" s="30" t="s">
        <v>46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59"/>
    </row>
    <row r="23" spans="2:57" s="1" customFormat="1" ht="47.25" customHeight="1">
      <c r="B23" s="22"/>
      <c r="C23" s="23"/>
      <c r="D23" s="23"/>
      <c r="E23" s="366" t="s">
        <v>47</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23"/>
      <c r="AP23" s="23"/>
      <c r="AQ23" s="23"/>
      <c r="AR23" s="21"/>
      <c r="BE23" s="359"/>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59"/>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59"/>
    </row>
    <row r="26" spans="1:57" s="2" customFormat="1" ht="25.9" customHeight="1">
      <c r="A26" s="36"/>
      <c r="B26" s="37"/>
      <c r="C26" s="38"/>
      <c r="D26" s="39" t="s">
        <v>48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0">
        <f>ROUND(AG54,2)</f>
        <v>0</v>
      </c>
      <c r="AL26" s="351"/>
      <c r="AM26" s="351"/>
      <c r="AN26" s="351"/>
      <c r="AO26" s="351"/>
      <c r="AP26" s="38"/>
      <c r="AQ26" s="38"/>
      <c r="AR26" s="41"/>
      <c r="BE26" s="35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9"/>
    </row>
    <row r="28" spans="1:57" s="2" customFormat="1" ht="12.75">
      <c r="A28" s="36"/>
      <c r="B28" s="37"/>
      <c r="C28" s="38"/>
      <c r="D28" s="38"/>
      <c r="E28" s="38"/>
      <c r="F28" s="38"/>
      <c r="G28" s="38"/>
      <c r="H28" s="38"/>
      <c r="I28" s="38"/>
      <c r="J28" s="38"/>
      <c r="K28" s="38"/>
      <c r="L28" s="352" t="s">
        <v>49</v>
      </c>
      <c r="M28" s="352"/>
      <c r="N28" s="352"/>
      <c r="O28" s="352"/>
      <c r="P28" s="352"/>
      <c r="Q28" s="38"/>
      <c r="R28" s="38"/>
      <c r="S28" s="38"/>
      <c r="T28" s="38"/>
      <c r="U28" s="38"/>
      <c r="V28" s="38"/>
      <c r="W28" s="352" t="s">
        <v>50</v>
      </c>
      <c r="X28" s="352"/>
      <c r="Y28" s="352"/>
      <c r="Z28" s="352"/>
      <c r="AA28" s="352"/>
      <c r="AB28" s="352"/>
      <c r="AC28" s="352"/>
      <c r="AD28" s="352"/>
      <c r="AE28" s="352"/>
      <c r="AF28" s="38"/>
      <c r="AG28" s="38"/>
      <c r="AH28" s="38"/>
      <c r="AI28" s="38"/>
      <c r="AJ28" s="38"/>
      <c r="AK28" s="352" t="s">
        <v>51</v>
      </c>
      <c r="AL28" s="352"/>
      <c r="AM28" s="352"/>
      <c r="AN28" s="352"/>
      <c r="AO28" s="352"/>
      <c r="AP28" s="38"/>
      <c r="AQ28" s="38"/>
      <c r="AR28" s="41"/>
      <c r="BE28" s="359"/>
    </row>
    <row r="29" spans="2:57" s="3" customFormat="1" ht="14.45" customHeight="1">
      <c r="B29" s="42"/>
      <c r="C29" s="43"/>
      <c r="D29" s="30" t="s">
        <v>52</v>
      </c>
      <c r="E29" s="43"/>
      <c r="F29" s="30" t="s">
        <v>53</v>
      </c>
      <c r="G29" s="43"/>
      <c r="H29" s="43"/>
      <c r="I29" s="43"/>
      <c r="J29" s="43"/>
      <c r="K29" s="43"/>
      <c r="L29" s="346">
        <v>0.21</v>
      </c>
      <c r="M29" s="345"/>
      <c r="N29" s="345"/>
      <c r="O29" s="345"/>
      <c r="P29" s="345"/>
      <c r="Q29" s="43"/>
      <c r="R29" s="43"/>
      <c r="S29" s="43"/>
      <c r="T29" s="43"/>
      <c r="U29" s="43"/>
      <c r="V29" s="43"/>
      <c r="W29" s="344">
        <f>ROUND(AZ54,2)</f>
        <v>0</v>
      </c>
      <c r="X29" s="345"/>
      <c r="Y29" s="345"/>
      <c r="Z29" s="345"/>
      <c r="AA29" s="345"/>
      <c r="AB29" s="345"/>
      <c r="AC29" s="345"/>
      <c r="AD29" s="345"/>
      <c r="AE29" s="345"/>
      <c r="AF29" s="43"/>
      <c r="AG29" s="43"/>
      <c r="AH29" s="43"/>
      <c r="AI29" s="43"/>
      <c r="AJ29" s="43"/>
      <c r="AK29" s="344">
        <f>ROUND(AV54,2)</f>
        <v>0</v>
      </c>
      <c r="AL29" s="345"/>
      <c r="AM29" s="345"/>
      <c r="AN29" s="345"/>
      <c r="AO29" s="345"/>
      <c r="AP29" s="43"/>
      <c r="AQ29" s="43"/>
      <c r="AR29" s="44"/>
      <c r="BE29" s="360"/>
    </row>
    <row r="30" spans="2:57" s="3" customFormat="1" ht="14.45" customHeight="1">
      <c r="B30" s="42"/>
      <c r="C30" s="43"/>
      <c r="D30" s="43"/>
      <c r="E30" s="43"/>
      <c r="F30" s="30" t="s">
        <v>54</v>
      </c>
      <c r="G30" s="43"/>
      <c r="H30" s="43"/>
      <c r="I30" s="43"/>
      <c r="J30" s="43"/>
      <c r="K30" s="43"/>
      <c r="L30" s="346">
        <v>0.15</v>
      </c>
      <c r="M30" s="345"/>
      <c r="N30" s="345"/>
      <c r="O30" s="345"/>
      <c r="P30" s="345"/>
      <c r="Q30" s="43"/>
      <c r="R30" s="43"/>
      <c r="S30" s="43"/>
      <c r="T30" s="43"/>
      <c r="U30" s="43"/>
      <c r="V30" s="43"/>
      <c r="W30" s="344">
        <f>ROUND(BA54,2)</f>
        <v>0</v>
      </c>
      <c r="X30" s="345"/>
      <c r="Y30" s="345"/>
      <c r="Z30" s="345"/>
      <c r="AA30" s="345"/>
      <c r="AB30" s="345"/>
      <c r="AC30" s="345"/>
      <c r="AD30" s="345"/>
      <c r="AE30" s="345"/>
      <c r="AF30" s="43"/>
      <c r="AG30" s="43"/>
      <c r="AH30" s="43"/>
      <c r="AI30" s="43"/>
      <c r="AJ30" s="43"/>
      <c r="AK30" s="344">
        <f>ROUND(AW54,2)</f>
        <v>0</v>
      </c>
      <c r="AL30" s="345"/>
      <c r="AM30" s="345"/>
      <c r="AN30" s="345"/>
      <c r="AO30" s="345"/>
      <c r="AP30" s="43"/>
      <c r="AQ30" s="43"/>
      <c r="AR30" s="44"/>
      <c r="BE30" s="360"/>
    </row>
    <row r="31" spans="2:57" s="3" customFormat="1" ht="14.45" customHeight="1" hidden="1">
      <c r="B31" s="42"/>
      <c r="C31" s="43"/>
      <c r="D31" s="43"/>
      <c r="E31" s="43"/>
      <c r="F31" s="30" t="s">
        <v>55</v>
      </c>
      <c r="G31" s="43"/>
      <c r="H31" s="43"/>
      <c r="I31" s="43"/>
      <c r="J31" s="43"/>
      <c r="K31" s="43"/>
      <c r="L31" s="346">
        <v>0.21</v>
      </c>
      <c r="M31" s="345"/>
      <c r="N31" s="345"/>
      <c r="O31" s="345"/>
      <c r="P31" s="345"/>
      <c r="Q31" s="43"/>
      <c r="R31" s="43"/>
      <c r="S31" s="43"/>
      <c r="T31" s="43"/>
      <c r="U31" s="43"/>
      <c r="V31" s="43"/>
      <c r="W31" s="344">
        <f>ROUND(BB54,2)</f>
        <v>0</v>
      </c>
      <c r="X31" s="345"/>
      <c r="Y31" s="345"/>
      <c r="Z31" s="345"/>
      <c r="AA31" s="345"/>
      <c r="AB31" s="345"/>
      <c r="AC31" s="345"/>
      <c r="AD31" s="345"/>
      <c r="AE31" s="345"/>
      <c r="AF31" s="43"/>
      <c r="AG31" s="43"/>
      <c r="AH31" s="43"/>
      <c r="AI31" s="43"/>
      <c r="AJ31" s="43"/>
      <c r="AK31" s="344">
        <v>0</v>
      </c>
      <c r="AL31" s="345"/>
      <c r="AM31" s="345"/>
      <c r="AN31" s="345"/>
      <c r="AO31" s="345"/>
      <c r="AP31" s="43"/>
      <c r="AQ31" s="43"/>
      <c r="AR31" s="44"/>
      <c r="BE31" s="360"/>
    </row>
    <row r="32" spans="2:57" s="3" customFormat="1" ht="14.45" customHeight="1" hidden="1">
      <c r="B32" s="42"/>
      <c r="C32" s="43"/>
      <c r="D32" s="43"/>
      <c r="E32" s="43"/>
      <c r="F32" s="30" t="s">
        <v>56</v>
      </c>
      <c r="G32" s="43"/>
      <c r="H32" s="43"/>
      <c r="I32" s="43"/>
      <c r="J32" s="43"/>
      <c r="K32" s="43"/>
      <c r="L32" s="346">
        <v>0.15</v>
      </c>
      <c r="M32" s="345"/>
      <c r="N32" s="345"/>
      <c r="O32" s="345"/>
      <c r="P32" s="345"/>
      <c r="Q32" s="43"/>
      <c r="R32" s="43"/>
      <c r="S32" s="43"/>
      <c r="T32" s="43"/>
      <c r="U32" s="43"/>
      <c r="V32" s="43"/>
      <c r="W32" s="344">
        <f>ROUND(BC54,2)</f>
        <v>0</v>
      </c>
      <c r="X32" s="345"/>
      <c r="Y32" s="345"/>
      <c r="Z32" s="345"/>
      <c r="AA32" s="345"/>
      <c r="AB32" s="345"/>
      <c r="AC32" s="345"/>
      <c r="AD32" s="345"/>
      <c r="AE32" s="345"/>
      <c r="AF32" s="43"/>
      <c r="AG32" s="43"/>
      <c r="AH32" s="43"/>
      <c r="AI32" s="43"/>
      <c r="AJ32" s="43"/>
      <c r="AK32" s="344">
        <v>0</v>
      </c>
      <c r="AL32" s="345"/>
      <c r="AM32" s="345"/>
      <c r="AN32" s="345"/>
      <c r="AO32" s="345"/>
      <c r="AP32" s="43"/>
      <c r="AQ32" s="43"/>
      <c r="AR32" s="44"/>
      <c r="BE32" s="360"/>
    </row>
    <row r="33" spans="2:44" s="3" customFormat="1" ht="14.45" customHeight="1" hidden="1">
      <c r="B33" s="42"/>
      <c r="C33" s="43"/>
      <c r="D33" s="43"/>
      <c r="E33" s="43"/>
      <c r="F33" s="30" t="s">
        <v>57</v>
      </c>
      <c r="G33" s="43"/>
      <c r="H33" s="43"/>
      <c r="I33" s="43"/>
      <c r="J33" s="43"/>
      <c r="K33" s="43"/>
      <c r="L33" s="346">
        <v>0</v>
      </c>
      <c r="M33" s="345"/>
      <c r="N33" s="345"/>
      <c r="O33" s="345"/>
      <c r="P33" s="345"/>
      <c r="Q33" s="43"/>
      <c r="R33" s="43"/>
      <c r="S33" s="43"/>
      <c r="T33" s="43"/>
      <c r="U33" s="43"/>
      <c r="V33" s="43"/>
      <c r="W33" s="344">
        <f>ROUND(BD54,2)</f>
        <v>0</v>
      </c>
      <c r="X33" s="345"/>
      <c r="Y33" s="345"/>
      <c r="Z33" s="345"/>
      <c r="AA33" s="345"/>
      <c r="AB33" s="345"/>
      <c r="AC33" s="345"/>
      <c r="AD33" s="345"/>
      <c r="AE33" s="345"/>
      <c r="AF33" s="43"/>
      <c r="AG33" s="43"/>
      <c r="AH33" s="43"/>
      <c r="AI33" s="43"/>
      <c r="AJ33" s="43"/>
      <c r="AK33" s="344">
        <v>0</v>
      </c>
      <c r="AL33" s="345"/>
      <c r="AM33" s="345"/>
      <c r="AN33" s="345"/>
      <c r="AO33" s="34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58</v>
      </c>
      <c r="E35" s="47"/>
      <c r="F35" s="47"/>
      <c r="G35" s="47"/>
      <c r="H35" s="47"/>
      <c r="I35" s="47"/>
      <c r="J35" s="47"/>
      <c r="K35" s="47"/>
      <c r="L35" s="47"/>
      <c r="M35" s="47"/>
      <c r="N35" s="47"/>
      <c r="O35" s="47"/>
      <c r="P35" s="47"/>
      <c r="Q35" s="47"/>
      <c r="R35" s="47"/>
      <c r="S35" s="47"/>
      <c r="T35" s="48" t="s">
        <v>59</v>
      </c>
      <c r="U35" s="47"/>
      <c r="V35" s="47"/>
      <c r="W35" s="47"/>
      <c r="X35" s="357" t="s">
        <v>60</v>
      </c>
      <c r="Y35" s="355"/>
      <c r="Z35" s="355"/>
      <c r="AA35" s="355"/>
      <c r="AB35" s="355"/>
      <c r="AC35" s="47"/>
      <c r="AD35" s="47"/>
      <c r="AE35" s="47"/>
      <c r="AF35" s="47"/>
      <c r="AG35" s="47"/>
      <c r="AH35" s="47"/>
      <c r="AI35" s="47"/>
      <c r="AJ35" s="47"/>
      <c r="AK35" s="354">
        <f>SUM(AK26:AK33)</f>
        <v>0</v>
      </c>
      <c r="AL35" s="355"/>
      <c r="AM35" s="355"/>
      <c r="AN35" s="355"/>
      <c r="AO35" s="356"/>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61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0" t="s">
        <v>13</v>
      </c>
      <c r="D44" s="54"/>
      <c r="E44" s="54"/>
      <c r="F44" s="54"/>
      <c r="G44" s="54"/>
      <c r="H44" s="54"/>
      <c r="I44" s="54"/>
      <c r="J44" s="54"/>
      <c r="K44" s="54"/>
      <c r="L44" s="54" t="str">
        <f>K5</f>
        <v>A17-21_BP</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7" t="str">
        <f>K6</f>
        <v>Demolice nevyužívaného objektu K</v>
      </c>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Karlovy Vary</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349" t="str">
        <f>IF(AN8="","",AN8)</f>
        <v>4. 10. 2021</v>
      </c>
      <c r="AN47" s="349"/>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0" t="s">
        <v>30</v>
      </c>
      <c r="D49" s="38"/>
      <c r="E49" s="38"/>
      <c r="F49" s="38"/>
      <c r="G49" s="38"/>
      <c r="H49" s="38"/>
      <c r="I49" s="38"/>
      <c r="J49" s="38"/>
      <c r="K49" s="38"/>
      <c r="L49" s="54" t="str">
        <f>IF(E11="","",E11)</f>
        <v>Karlovarský kraj</v>
      </c>
      <c r="M49" s="38"/>
      <c r="N49" s="38"/>
      <c r="O49" s="38"/>
      <c r="P49" s="38"/>
      <c r="Q49" s="38"/>
      <c r="R49" s="38"/>
      <c r="S49" s="38"/>
      <c r="T49" s="38"/>
      <c r="U49" s="38"/>
      <c r="V49" s="38"/>
      <c r="W49" s="38"/>
      <c r="X49" s="38"/>
      <c r="Y49" s="38"/>
      <c r="Z49" s="38"/>
      <c r="AA49" s="38"/>
      <c r="AB49" s="38"/>
      <c r="AC49" s="38"/>
      <c r="AD49" s="38"/>
      <c r="AE49" s="38"/>
      <c r="AF49" s="38"/>
      <c r="AG49" s="38"/>
      <c r="AH49" s="38"/>
      <c r="AI49" s="30" t="s">
        <v>38</v>
      </c>
      <c r="AJ49" s="38"/>
      <c r="AK49" s="38"/>
      <c r="AL49" s="38"/>
      <c r="AM49" s="333" t="str">
        <f>IF(E17="","",E17)</f>
        <v>Penta Projekt s.r.o., Mrštíkova 12, Jihlava</v>
      </c>
      <c r="AN49" s="334"/>
      <c r="AO49" s="334"/>
      <c r="AP49" s="334"/>
      <c r="AQ49" s="38"/>
      <c r="AR49" s="41"/>
      <c r="AS49" s="327" t="s">
        <v>62</v>
      </c>
      <c r="AT49" s="328"/>
      <c r="AU49" s="62"/>
      <c r="AV49" s="62"/>
      <c r="AW49" s="62"/>
      <c r="AX49" s="62"/>
      <c r="AY49" s="62"/>
      <c r="AZ49" s="62"/>
      <c r="BA49" s="62"/>
      <c r="BB49" s="62"/>
      <c r="BC49" s="62"/>
      <c r="BD49" s="63"/>
      <c r="BE49" s="36"/>
    </row>
    <row r="50" spans="1:57" s="2" customFormat="1" ht="15.2" customHeight="1">
      <c r="A50" s="36"/>
      <c r="B50" s="37"/>
      <c r="C50" s="30" t="s">
        <v>36</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43</v>
      </c>
      <c r="AJ50" s="38"/>
      <c r="AK50" s="38"/>
      <c r="AL50" s="38"/>
      <c r="AM50" s="333" t="str">
        <f>IF(E20="","",E20)</f>
        <v>Ing. Avuk</v>
      </c>
      <c r="AN50" s="334"/>
      <c r="AO50" s="334"/>
      <c r="AP50" s="334"/>
      <c r="AQ50" s="38"/>
      <c r="AR50" s="41"/>
      <c r="AS50" s="329"/>
      <c r="AT50" s="330"/>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31"/>
      <c r="AT51" s="332"/>
      <c r="AU51" s="66"/>
      <c r="AV51" s="66"/>
      <c r="AW51" s="66"/>
      <c r="AX51" s="66"/>
      <c r="AY51" s="66"/>
      <c r="AZ51" s="66"/>
      <c r="BA51" s="66"/>
      <c r="BB51" s="66"/>
      <c r="BC51" s="66"/>
      <c r="BD51" s="67"/>
      <c r="BE51" s="36"/>
    </row>
    <row r="52" spans="1:57" s="2" customFormat="1" ht="29.25" customHeight="1">
      <c r="A52" s="36"/>
      <c r="B52" s="37"/>
      <c r="C52" s="335" t="s">
        <v>63</v>
      </c>
      <c r="D52" s="336"/>
      <c r="E52" s="336"/>
      <c r="F52" s="336"/>
      <c r="G52" s="336"/>
      <c r="H52" s="68"/>
      <c r="I52" s="338" t="s">
        <v>64</v>
      </c>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7" t="s">
        <v>65</v>
      </c>
      <c r="AH52" s="336"/>
      <c r="AI52" s="336"/>
      <c r="AJ52" s="336"/>
      <c r="AK52" s="336"/>
      <c r="AL52" s="336"/>
      <c r="AM52" s="336"/>
      <c r="AN52" s="338" t="s">
        <v>66</v>
      </c>
      <c r="AO52" s="336"/>
      <c r="AP52" s="336"/>
      <c r="AQ52" s="69" t="s">
        <v>67</v>
      </c>
      <c r="AR52" s="41"/>
      <c r="AS52" s="70" t="s">
        <v>68</v>
      </c>
      <c r="AT52" s="71" t="s">
        <v>69</v>
      </c>
      <c r="AU52" s="71" t="s">
        <v>70</v>
      </c>
      <c r="AV52" s="71" t="s">
        <v>71</v>
      </c>
      <c r="AW52" s="71" t="s">
        <v>72</v>
      </c>
      <c r="AX52" s="71" t="s">
        <v>73</v>
      </c>
      <c r="AY52" s="71" t="s">
        <v>74</v>
      </c>
      <c r="AZ52" s="71" t="s">
        <v>75</v>
      </c>
      <c r="BA52" s="71" t="s">
        <v>76</v>
      </c>
      <c r="BB52" s="71" t="s">
        <v>77</v>
      </c>
      <c r="BC52" s="71" t="s">
        <v>78</v>
      </c>
      <c r="BD52" s="72" t="s">
        <v>79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80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42">
        <f>ROUND(SUM(AG55:AG58),2)</f>
        <v>0</v>
      </c>
      <c r="AH54" s="342"/>
      <c r="AI54" s="342"/>
      <c r="AJ54" s="342"/>
      <c r="AK54" s="342"/>
      <c r="AL54" s="342"/>
      <c r="AM54" s="342"/>
      <c r="AN54" s="343">
        <f>SUM(AG54,AT54)</f>
        <v>0</v>
      </c>
      <c r="AO54" s="343"/>
      <c r="AP54" s="343"/>
      <c r="AQ54" s="80" t="s">
        <v>44</v>
      </c>
      <c r="AR54" s="81"/>
      <c r="AS54" s="82">
        <f>ROUND(SUM(AS55:AS58),2)</f>
        <v>0</v>
      </c>
      <c r="AT54" s="83">
        <f>ROUND(SUM(AV54:AW54),2)</f>
        <v>0</v>
      </c>
      <c r="AU54" s="84">
        <f>ROUND(SUM(AU55:AU58),5)</f>
        <v>0</v>
      </c>
      <c r="AV54" s="83">
        <f>ROUND(AZ54*L29,2)</f>
        <v>0</v>
      </c>
      <c r="AW54" s="83">
        <f>ROUND(BA54*L30,2)</f>
        <v>0</v>
      </c>
      <c r="AX54" s="83">
        <f>ROUND(BB54*L29,2)</f>
        <v>0</v>
      </c>
      <c r="AY54" s="83">
        <f>ROUND(BC54*L30,2)</f>
        <v>0</v>
      </c>
      <c r="AZ54" s="83">
        <f>ROUND(SUM(AZ55:AZ58),2)</f>
        <v>0</v>
      </c>
      <c r="BA54" s="83">
        <f>ROUND(SUM(BA55:BA58),2)</f>
        <v>0</v>
      </c>
      <c r="BB54" s="83">
        <f>ROUND(SUM(BB55:BB58),2)</f>
        <v>0</v>
      </c>
      <c r="BC54" s="83">
        <f>ROUND(SUM(BC55:BC58),2)</f>
        <v>0</v>
      </c>
      <c r="BD54" s="85">
        <f>ROUND(SUM(BD55:BD58),2)</f>
        <v>0</v>
      </c>
      <c r="BS54" s="86" t="s">
        <v>81</v>
      </c>
      <c r="BT54" s="86" t="s">
        <v>82</v>
      </c>
      <c r="BU54" s="87" t="s">
        <v>83</v>
      </c>
      <c r="BV54" s="86" t="s">
        <v>84</v>
      </c>
      <c r="BW54" s="86" t="s">
        <v>5</v>
      </c>
      <c r="BX54" s="86" t="s">
        <v>85</v>
      </c>
      <c r="CL54" s="86" t="s">
        <v>19</v>
      </c>
    </row>
    <row r="55" spans="1:91" s="7" customFormat="1" ht="16.5" customHeight="1">
      <c r="A55" s="88" t="s">
        <v>86</v>
      </c>
      <c r="B55" s="89"/>
      <c r="C55" s="90"/>
      <c r="D55" s="339" t="s">
        <v>87</v>
      </c>
      <c r="E55" s="339"/>
      <c r="F55" s="339"/>
      <c r="G55" s="339"/>
      <c r="H55" s="339"/>
      <c r="I55" s="91"/>
      <c r="J55" s="339" t="s">
        <v>88</v>
      </c>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f>'D1_02 - Objekt K'!J30</f>
        <v>0</v>
      </c>
      <c r="AH55" s="341"/>
      <c r="AI55" s="341"/>
      <c r="AJ55" s="341"/>
      <c r="AK55" s="341"/>
      <c r="AL55" s="341"/>
      <c r="AM55" s="341"/>
      <c r="AN55" s="340">
        <f>SUM(AG55,AT55)</f>
        <v>0</v>
      </c>
      <c r="AO55" s="341"/>
      <c r="AP55" s="341"/>
      <c r="AQ55" s="92" t="s">
        <v>89</v>
      </c>
      <c r="AR55" s="93"/>
      <c r="AS55" s="94">
        <v>0</v>
      </c>
      <c r="AT55" s="95">
        <f>ROUND(SUM(AV55:AW55),2)</f>
        <v>0</v>
      </c>
      <c r="AU55" s="96">
        <f>'D1_02 - Objekt K'!P89</f>
        <v>0</v>
      </c>
      <c r="AV55" s="95">
        <f>'D1_02 - Objekt K'!J33</f>
        <v>0</v>
      </c>
      <c r="AW55" s="95">
        <f>'D1_02 - Objekt K'!J34</f>
        <v>0</v>
      </c>
      <c r="AX55" s="95">
        <f>'D1_02 - Objekt K'!J35</f>
        <v>0</v>
      </c>
      <c r="AY55" s="95">
        <f>'D1_02 - Objekt K'!J36</f>
        <v>0</v>
      </c>
      <c r="AZ55" s="95">
        <f>'D1_02 - Objekt K'!F33</f>
        <v>0</v>
      </c>
      <c r="BA55" s="95">
        <f>'D1_02 - Objekt K'!F34</f>
        <v>0</v>
      </c>
      <c r="BB55" s="95">
        <f>'D1_02 - Objekt K'!F35</f>
        <v>0</v>
      </c>
      <c r="BC55" s="95">
        <f>'D1_02 - Objekt K'!F36</f>
        <v>0</v>
      </c>
      <c r="BD55" s="97">
        <f>'D1_02 - Objekt K'!F37</f>
        <v>0</v>
      </c>
      <c r="BT55" s="98" t="s">
        <v>90</v>
      </c>
      <c r="BV55" s="98" t="s">
        <v>84</v>
      </c>
      <c r="BW55" s="98" t="s">
        <v>91</v>
      </c>
      <c r="BX55" s="98" t="s">
        <v>5</v>
      </c>
      <c r="CL55" s="98" t="s">
        <v>19</v>
      </c>
      <c r="CM55" s="98" t="s">
        <v>92</v>
      </c>
    </row>
    <row r="56" spans="1:91" s="7" customFormat="1" ht="16.5" customHeight="1">
      <c r="A56" s="88" t="s">
        <v>86</v>
      </c>
      <c r="B56" s="89"/>
      <c r="C56" s="90"/>
      <c r="D56" s="339" t="s">
        <v>93</v>
      </c>
      <c r="E56" s="339"/>
      <c r="F56" s="339"/>
      <c r="G56" s="339"/>
      <c r="H56" s="339"/>
      <c r="I56" s="91"/>
      <c r="J56" s="339" t="s">
        <v>94</v>
      </c>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40">
        <f>'D2_01 - Přeložka NN'!J30</f>
        <v>0</v>
      </c>
      <c r="AH56" s="341"/>
      <c r="AI56" s="341"/>
      <c r="AJ56" s="341"/>
      <c r="AK56" s="341"/>
      <c r="AL56" s="341"/>
      <c r="AM56" s="341"/>
      <c r="AN56" s="340">
        <f>SUM(AG56,AT56)</f>
        <v>0</v>
      </c>
      <c r="AO56" s="341"/>
      <c r="AP56" s="341"/>
      <c r="AQ56" s="92" t="s">
        <v>89</v>
      </c>
      <c r="AR56" s="93"/>
      <c r="AS56" s="94">
        <v>0</v>
      </c>
      <c r="AT56" s="95">
        <f>ROUND(SUM(AV56:AW56),2)</f>
        <v>0</v>
      </c>
      <c r="AU56" s="96">
        <f>'D2_01 - Přeložka NN'!P98</f>
        <v>0</v>
      </c>
      <c r="AV56" s="95">
        <f>'D2_01 - Přeložka NN'!J33</f>
        <v>0</v>
      </c>
      <c r="AW56" s="95">
        <f>'D2_01 - Přeložka NN'!J34</f>
        <v>0</v>
      </c>
      <c r="AX56" s="95">
        <f>'D2_01 - Přeložka NN'!J35</f>
        <v>0</v>
      </c>
      <c r="AY56" s="95">
        <f>'D2_01 - Přeložka NN'!J36</f>
        <v>0</v>
      </c>
      <c r="AZ56" s="95">
        <f>'D2_01 - Přeložka NN'!F33</f>
        <v>0</v>
      </c>
      <c r="BA56" s="95">
        <f>'D2_01 - Přeložka NN'!F34</f>
        <v>0</v>
      </c>
      <c r="BB56" s="95">
        <f>'D2_01 - Přeložka NN'!F35</f>
        <v>0</v>
      </c>
      <c r="BC56" s="95">
        <f>'D2_01 - Přeložka NN'!F36</f>
        <v>0</v>
      </c>
      <c r="BD56" s="97">
        <f>'D2_01 - Přeložka NN'!F37</f>
        <v>0</v>
      </c>
      <c r="BT56" s="98" t="s">
        <v>90</v>
      </c>
      <c r="BV56" s="98" t="s">
        <v>84</v>
      </c>
      <c r="BW56" s="98" t="s">
        <v>95</v>
      </c>
      <c r="BX56" s="98" t="s">
        <v>5</v>
      </c>
      <c r="CL56" s="98" t="s">
        <v>19</v>
      </c>
      <c r="CM56" s="98" t="s">
        <v>92</v>
      </c>
    </row>
    <row r="57" spans="1:91" s="7" customFormat="1" ht="16.5" customHeight="1">
      <c r="A57" s="88" t="s">
        <v>86</v>
      </c>
      <c r="B57" s="89"/>
      <c r="C57" s="90"/>
      <c r="D57" s="339" t="s">
        <v>96</v>
      </c>
      <c r="E57" s="339"/>
      <c r="F57" s="339"/>
      <c r="G57" s="339"/>
      <c r="H57" s="339"/>
      <c r="I57" s="91"/>
      <c r="J57" s="339" t="s">
        <v>97</v>
      </c>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40">
        <f>'D2_02 - Kácení zeleně'!J30</f>
        <v>0</v>
      </c>
      <c r="AH57" s="341"/>
      <c r="AI57" s="341"/>
      <c r="AJ57" s="341"/>
      <c r="AK57" s="341"/>
      <c r="AL57" s="341"/>
      <c r="AM57" s="341"/>
      <c r="AN57" s="340">
        <f>SUM(AG57,AT57)</f>
        <v>0</v>
      </c>
      <c r="AO57" s="341"/>
      <c r="AP57" s="341"/>
      <c r="AQ57" s="92" t="s">
        <v>89</v>
      </c>
      <c r="AR57" s="93"/>
      <c r="AS57" s="94">
        <v>0</v>
      </c>
      <c r="AT57" s="95">
        <f>ROUND(SUM(AV57:AW57),2)</f>
        <v>0</v>
      </c>
      <c r="AU57" s="96">
        <f>'D2_02 - Kácení zeleně'!P86</f>
        <v>0</v>
      </c>
      <c r="AV57" s="95">
        <f>'D2_02 - Kácení zeleně'!J33</f>
        <v>0</v>
      </c>
      <c r="AW57" s="95">
        <f>'D2_02 - Kácení zeleně'!J34</f>
        <v>0</v>
      </c>
      <c r="AX57" s="95">
        <f>'D2_02 - Kácení zeleně'!J35</f>
        <v>0</v>
      </c>
      <c r="AY57" s="95">
        <f>'D2_02 - Kácení zeleně'!J36</f>
        <v>0</v>
      </c>
      <c r="AZ57" s="95">
        <f>'D2_02 - Kácení zeleně'!F33</f>
        <v>0</v>
      </c>
      <c r="BA57" s="95">
        <f>'D2_02 - Kácení zeleně'!F34</f>
        <v>0</v>
      </c>
      <c r="BB57" s="95">
        <f>'D2_02 - Kácení zeleně'!F35</f>
        <v>0</v>
      </c>
      <c r="BC57" s="95">
        <f>'D2_02 - Kácení zeleně'!F36</f>
        <v>0</v>
      </c>
      <c r="BD57" s="97">
        <f>'D2_02 - Kácení zeleně'!F37</f>
        <v>0</v>
      </c>
      <c r="BT57" s="98" t="s">
        <v>90</v>
      </c>
      <c r="BV57" s="98" t="s">
        <v>84</v>
      </c>
      <c r="BW57" s="98" t="s">
        <v>98</v>
      </c>
      <c r="BX57" s="98" t="s">
        <v>5</v>
      </c>
      <c r="CL57" s="98" t="s">
        <v>44</v>
      </c>
      <c r="CM57" s="98" t="s">
        <v>92</v>
      </c>
    </row>
    <row r="58" spans="1:91" s="7" customFormat="1" ht="16.5" customHeight="1">
      <c r="A58" s="88" t="s">
        <v>86</v>
      </c>
      <c r="B58" s="89"/>
      <c r="C58" s="90"/>
      <c r="D58" s="339" t="s">
        <v>99</v>
      </c>
      <c r="E58" s="339"/>
      <c r="F58" s="339"/>
      <c r="G58" s="339"/>
      <c r="H58" s="339"/>
      <c r="I58" s="91"/>
      <c r="J58" s="339" t="s">
        <v>100</v>
      </c>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40">
        <f>'VRN - Vedlejší rozpočtové...'!J30</f>
        <v>0</v>
      </c>
      <c r="AH58" s="341"/>
      <c r="AI58" s="341"/>
      <c r="AJ58" s="341"/>
      <c r="AK58" s="341"/>
      <c r="AL58" s="341"/>
      <c r="AM58" s="341"/>
      <c r="AN58" s="340">
        <f>SUM(AG58,AT58)</f>
        <v>0</v>
      </c>
      <c r="AO58" s="341"/>
      <c r="AP58" s="341"/>
      <c r="AQ58" s="92" t="s">
        <v>89</v>
      </c>
      <c r="AR58" s="93"/>
      <c r="AS58" s="99">
        <v>0</v>
      </c>
      <c r="AT58" s="100">
        <f>ROUND(SUM(AV58:AW58),2)</f>
        <v>0</v>
      </c>
      <c r="AU58" s="101">
        <f>'VRN - Vedlejší rozpočtové...'!P86</f>
        <v>0</v>
      </c>
      <c r="AV58" s="100">
        <f>'VRN - Vedlejší rozpočtové...'!J33</f>
        <v>0</v>
      </c>
      <c r="AW58" s="100">
        <f>'VRN - Vedlejší rozpočtové...'!J34</f>
        <v>0</v>
      </c>
      <c r="AX58" s="100">
        <f>'VRN - Vedlejší rozpočtové...'!J35</f>
        <v>0</v>
      </c>
      <c r="AY58" s="100">
        <f>'VRN - Vedlejší rozpočtové...'!J36</f>
        <v>0</v>
      </c>
      <c r="AZ58" s="100">
        <f>'VRN - Vedlejší rozpočtové...'!F33</f>
        <v>0</v>
      </c>
      <c r="BA58" s="100">
        <f>'VRN - Vedlejší rozpočtové...'!F34</f>
        <v>0</v>
      </c>
      <c r="BB58" s="100">
        <f>'VRN - Vedlejší rozpočtové...'!F35</f>
        <v>0</v>
      </c>
      <c r="BC58" s="100">
        <f>'VRN - Vedlejší rozpočtové...'!F36</f>
        <v>0</v>
      </c>
      <c r="BD58" s="102">
        <f>'VRN - Vedlejší rozpočtové...'!F37</f>
        <v>0</v>
      </c>
      <c r="BT58" s="98" t="s">
        <v>90</v>
      </c>
      <c r="BV58" s="98" t="s">
        <v>84</v>
      </c>
      <c r="BW58" s="98" t="s">
        <v>101</v>
      </c>
      <c r="BX58" s="98" t="s">
        <v>5</v>
      </c>
      <c r="CL58" s="98" t="s">
        <v>44</v>
      </c>
      <c r="CM58" s="98" t="s">
        <v>92</v>
      </c>
    </row>
    <row r="59" spans="1:57" s="2" customFormat="1" ht="30" customHeight="1">
      <c r="A59" s="36"/>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1"/>
      <c r="AS59" s="36"/>
      <c r="AT59" s="36"/>
      <c r="AU59" s="36"/>
      <c r="AV59" s="36"/>
      <c r="AW59" s="36"/>
      <c r="AX59" s="36"/>
      <c r="AY59" s="36"/>
      <c r="AZ59" s="36"/>
      <c r="BA59" s="36"/>
      <c r="BB59" s="36"/>
      <c r="BC59" s="36"/>
      <c r="BD59" s="36"/>
      <c r="BE59" s="36"/>
    </row>
    <row r="60" spans="1:57" s="2" customFormat="1" ht="6.95" customHeight="1">
      <c r="A60" s="36"/>
      <c r="B60" s="49"/>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41"/>
      <c r="AS60" s="36"/>
      <c r="AT60" s="36"/>
      <c r="AU60" s="36"/>
      <c r="AV60" s="36"/>
      <c r="AW60" s="36"/>
      <c r="AX60" s="36"/>
      <c r="AY60" s="36"/>
      <c r="AZ60" s="36"/>
      <c r="BA60" s="36"/>
      <c r="BB60" s="36"/>
      <c r="BC60" s="36"/>
      <c r="BD60" s="36"/>
      <c r="BE60" s="36"/>
    </row>
  </sheetData>
  <sheetProtection algorithmName="SHA-512" hashValue="YshTpM8r90HgCYadVBwtQ0XUcu2wQWG8kniRHtNj2reVX+LwqDNcdAtQDPKG8eJjCXi2vlKl/FJHboPLdo3ajA==" saltValue="Vr3CJy+4z41HbSTaIBvD4eVwVPhIVRoqs0k9D2GedHTznmvyQizgkYvbHakvGwjdpasYIkBHqHXLTQWJJ4NKnw=="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L45:AO45"/>
    <mergeCell ref="AM47:AN47"/>
    <mergeCell ref="AM49:AP49"/>
    <mergeCell ref="AG54:AM54"/>
    <mergeCell ref="AN54:AP54"/>
    <mergeCell ref="J56:AF56"/>
    <mergeCell ref="D56:H56"/>
    <mergeCell ref="AG56:AM56"/>
    <mergeCell ref="AN56:AP56"/>
    <mergeCell ref="D55:H55"/>
    <mergeCell ref="AG55:AM55"/>
    <mergeCell ref="J55:AF55"/>
    <mergeCell ref="AN55:AP55"/>
    <mergeCell ref="D58:H58"/>
    <mergeCell ref="J58:AF58"/>
    <mergeCell ref="AN57:AP57"/>
    <mergeCell ref="D57:H57"/>
    <mergeCell ref="J57:AF57"/>
    <mergeCell ref="AG57:AM57"/>
    <mergeCell ref="AS49:AT51"/>
    <mergeCell ref="AM50:AP50"/>
    <mergeCell ref="C52:G52"/>
    <mergeCell ref="AG52:AM52"/>
    <mergeCell ref="I52:AF52"/>
    <mergeCell ref="AN52:AP52"/>
  </mergeCells>
  <hyperlinks>
    <hyperlink ref="A55" location="'D1_02 - Objekt K'!C2" display="/"/>
    <hyperlink ref="A56" location="'D2_01 - Přeložka NN'!C2" display="/"/>
    <hyperlink ref="A57" location="'D2_02 - Kácení zeleně'!C2" display="/"/>
    <hyperlink ref="A58"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7"/>
  <sheetViews>
    <sheetView showGridLines="0" workbookViewId="0" topLeftCell="A269">
      <selection activeCell="X91" sqref="X9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3"/>
      <c r="M2" s="353"/>
      <c r="N2" s="353"/>
      <c r="O2" s="353"/>
      <c r="P2" s="353"/>
      <c r="Q2" s="353"/>
      <c r="R2" s="353"/>
      <c r="S2" s="353"/>
      <c r="T2" s="353"/>
      <c r="U2" s="353"/>
      <c r="V2" s="353"/>
      <c r="AT2" s="18" t="s">
        <v>91</v>
      </c>
    </row>
    <row r="3" spans="2:46" s="1" customFormat="1" ht="6.95" customHeight="1">
      <c r="B3" s="103"/>
      <c r="C3" s="104"/>
      <c r="D3" s="104"/>
      <c r="E3" s="104"/>
      <c r="F3" s="104"/>
      <c r="G3" s="104"/>
      <c r="H3" s="104"/>
      <c r="I3" s="104"/>
      <c r="J3" s="104"/>
      <c r="K3" s="104"/>
      <c r="L3" s="21"/>
      <c r="AT3" s="18" t="s">
        <v>92</v>
      </c>
    </row>
    <row r="4" spans="2:46" s="1" customFormat="1" ht="24.95" customHeight="1">
      <c r="B4" s="21"/>
      <c r="D4" s="105" t="s">
        <v>102</v>
      </c>
      <c r="L4" s="21"/>
      <c r="M4" s="106" t="s">
        <v>10</v>
      </c>
      <c r="AT4" s="18" t="s">
        <v>4</v>
      </c>
    </row>
    <row r="5" spans="2:12" s="1" customFormat="1" ht="6.95" customHeight="1">
      <c r="B5" s="21"/>
      <c r="L5" s="21"/>
    </row>
    <row r="6" spans="2:12" s="1" customFormat="1" ht="12" customHeight="1">
      <c r="B6" s="21"/>
      <c r="D6" s="107" t="s">
        <v>16</v>
      </c>
      <c r="L6" s="21"/>
    </row>
    <row r="7" spans="2:12" s="1" customFormat="1" ht="16.5" customHeight="1">
      <c r="B7" s="21"/>
      <c r="E7" s="370" t="str">
        <f>'Rekapitulace stavby'!K6</f>
        <v>Demolice nevyužívaného objektu K</v>
      </c>
      <c r="F7" s="371"/>
      <c r="G7" s="371"/>
      <c r="H7" s="371"/>
      <c r="L7" s="21"/>
    </row>
    <row r="8" spans="1:31" s="2" customFormat="1" ht="12" customHeight="1">
      <c r="A8" s="36"/>
      <c r="B8" s="41"/>
      <c r="C8" s="36"/>
      <c r="D8" s="107" t="s">
        <v>103</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2" t="s">
        <v>104</v>
      </c>
      <c r="F9" s="373"/>
      <c r="G9" s="373"/>
      <c r="H9" s="37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4. 10. 2021</v>
      </c>
      <c r="K12" s="36"/>
      <c r="L12" s="108"/>
      <c r="S12" s="36"/>
      <c r="T12" s="36"/>
      <c r="U12" s="36"/>
      <c r="V12" s="36"/>
      <c r="W12" s="36"/>
      <c r="X12" s="36"/>
      <c r="Y12" s="36"/>
      <c r="Z12" s="36"/>
      <c r="AA12" s="36"/>
      <c r="AB12" s="36"/>
      <c r="AC12" s="36"/>
      <c r="AD12" s="36"/>
      <c r="AE12" s="36"/>
    </row>
    <row r="13" spans="1:31" s="2" customFormat="1" ht="21.75" customHeight="1">
      <c r="A13" s="36"/>
      <c r="B13" s="41"/>
      <c r="C13" s="36"/>
      <c r="D13" s="111" t="s">
        <v>26</v>
      </c>
      <c r="E13" s="36"/>
      <c r="F13" s="112" t="s">
        <v>27</v>
      </c>
      <c r="G13" s="36"/>
      <c r="H13" s="36"/>
      <c r="I13" s="111" t="s">
        <v>28</v>
      </c>
      <c r="J13" s="112" t="s">
        <v>105</v>
      </c>
      <c r="K13" s="36"/>
      <c r="L13" s="108"/>
      <c r="S13" s="36"/>
      <c r="T13" s="36"/>
      <c r="U13" s="36"/>
      <c r="V13" s="36"/>
      <c r="W13" s="36"/>
      <c r="X13" s="36"/>
      <c r="Y13" s="36"/>
      <c r="Z13" s="36"/>
      <c r="AA13" s="36"/>
      <c r="AB13" s="36"/>
      <c r="AC13" s="36"/>
      <c r="AD13" s="36"/>
      <c r="AE13" s="36"/>
    </row>
    <row r="14" spans="1:31"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4" t="str">
        <f>'Rekapitulace stavby'!E14</f>
        <v>Vyplň údaj</v>
      </c>
      <c r="F18" s="375"/>
      <c r="G18" s="375"/>
      <c r="H18" s="375"/>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41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43</v>
      </c>
      <c r="E23" s="36"/>
      <c r="F23" s="36"/>
      <c r="G23" s="36"/>
      <c r="H23" s="36"/>
      <c r="I23" s="107" t="s">
        <v>31</v>
      </c>
      <c r="J23" s="109" t="s">
        <v>44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45</v>
      </c>
      <c r="F24" s="36"/>
      <c r="G24" s="36"/>
      <c r="H24" s="36"/>
      <c r="I24" s="107" t="s">
        <v>34</v>
      </c>
      <c r="J24" s="109" t="s">
        <v>44</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3"/>
      <c r="B27" s="114"/>
      <c r="C27" s="113"/>
      <c r="D27" s="113"/>
      <c r="E27" s="376" t="s">
        <v>44</v>
      </c>
      <c r="F27" s="376"/>
      <c r="G27" s="376"/>
      <c r="H27" s="376"/>
      <c r="I27" s="113"/>
      <c r="J27" s="113"/>
      <c r="K27" s="113"/>
      <c r="L27" s="115"/>
      <c r="S27" s="113"/>
      <c r="T27" s="113"/>
      <c r="U27" s="113"/>
      <c r="V27" s="113"/>
      <c r="W27" s="113"/>
      <c r="X27" s="113"/>
      <c r="Y27" s="113"/>
      <c r="Z27" s="113"/>
      <c r="AA27" s="113"/>
      <c r="AB27" s="113"/>
      <c r="AC27" s="113"/>
      <c r="AD27" s="113"/>
      <c r="AE27" s="113"/>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6"/>
      <c r="E29" s="116"/>
      <c r="F29" s="116"/>
      <c r="G29" s="116"/>
      <c r="H29" s="116"/>
      <c r="I29" s="116"/>
      <c r="J29" s="116"/>
      <c r="K29" s="116"/>
      <c r="L29" s="108"/>
      <c r="S29" s="36"/>
      <c r="T29" s="36"/>
      <c r="U29" s="36"/>
      <c r="V29" s="36"/>
      <c r="W29" s="36"/>
      <c r="X29" s="36"/>
      <c r="Y29" s="36"/>
      <c r="Z29" s="36"/>
      <c r="AA29" s="36"/>
      <c r="AB29" s="36"/>
      <c r="AC29" s="36"/>
      <c r="AD29" s="36"/>
      <c r="AE29" s="36"/>
    </row>
    <row r="30" spans="1:31" s="2" customFormat="1" ht="25.35" customHeight="1">
      <c r="A30" s="36"/>
      <c r="B30" s="41"/>
      <c r="C30" s="36"/>
      <c r="D30" s="117" t="s">
        <v>48</v>
      </c>
      <c r="E30" s="36"/>
      <c r="F30" s="36"/>
      <c r="G30" s="36"/>
      <c r="H30" s="36"/>
      <c r="I30" s="36"/>
      <c r="J30" s="118">
        <f>ROUND(J89,2)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6"/>
      <c r="E31" s="116"/>
      <c r="F31" s="116"/>
      <c r="G31" s="116"/>
      <c r="H31" s="116"/>
      <c r="I31" s="116"/>
      <c r="J31" s="116"/>
      <c r="K31" s="116"/>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9" t="s">
        <v>50</v>
      </c>
      <c r="G32" s="36"/>
      <c r="H32" s="36"/>
      <c r="I32" s="119" t="s">
        <v>49</v>
      </c>
      <c r="J32" s="119" t="s">
        <v>51</v>
      </c>
      <c r="K32" s="36"/>
      <c r="L32" s="108"/>
      <c r="S32" s="36"/>
      <c r="T32" s="36"/>
      <c r="U32" s="36"/>
      <c r="V32" s="36"/>
      <c r="W32" s="36"/>
      <c r="X32" s="36"/>
      <c r="Y32" s="36"/>
      <c r="Z32" s="36"/>
      <c r="AA32" s="36"/>
      <c r="AB32" s="36"/>
      <c r="AC32" s="36"/>
      <c r="AD32" s="36"/>
      <c r="AE32" s="36"/>
    </row>
    <row r="33" spans="1:31" s="2" customFormat="1" ht="14.45" customHeight="1">
      <c r="A33" s="36"/>
      <c r="B33" s="41"/>
      <c r="C33" s="36"/>
      <c r="D33" s="120" t="s">
        <v>52</v>
      </c>
      <c r="E33" s="107" t="s">
        <v>53</v>
      </c>
      <c r="F33" s="121">
        <f>ROUND((SUM(BE89:BE306)),2)</f>
        <v>0</v>
      </c>
      <c r="G33" s="36"/>
      <c r="H33" s="36"/>
      <c r="I33" s="122">
        <v>0.21</v>
      </c>
      <c r="J33" s="121">
        <f>ROUND(((SUM(BE89:BE306))*I33),2)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54</v>
      </c>
      <c r="F34" s="121">
        <f>ROUND((SUM(BF89:BF306)),2)</f>
        <v>0</v>
      </c>
      <c r="G34" s="36"/>
      <c r="H34" s="36"/>
      <c r="I34" s="122">
        <v>0.15</v>
      </c>
      <c r="J34" s="121">
        <f>ROUND(((SUM(BF89:BF306))*I34),2)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55</v>
      </c>
      <c r="F35" s="121">
        <f>ROUND((SUM(BG89:BG306)),2)</f>
        <v>0</v>
      </c>
      <c r="G35" s="36"/>
      <c r="H35" s="36"/>
      <c r="I35" s="122">
        <v>0.21</v>
      </c>
      <c r="J35" s="121">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56</v>
      </c>
      <c r="F36" s="121">
        <f>ROUND((SUM(BH89:BH306)),2)</f>
        <v>0</v>
      </c>
      <c r="G36" s="36"/>
      <c r="H36" s="36"/>
      <c r="I36" s="122">
        <v>0.15</v>
      </c>
      <c r="J36" s="121">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57</v>
      </c>
      <c r="F37" s="121">
        <f>ROUND((SUM(BI89:BI306)),2)</f>
        <v>0</v>
      </c>
      <c r="G37" s="36"/>
      <c r="H37" s="36"/>
      <c r="I37" s="122">
        <v>0</v>
      </c>
      <c r="J37" s="121">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3"/>
      <c r="D39" s="124" t="s">
        <v>58</v>
      </c>
      <c r="E39" s="125"/>
      <c r="F39" s="125"/>
      <c r="G39" s="126" t="s">
        <v>59</v>
      </c>
      <c r="H39" s="127" t="s">
        <v>60</v>
      </c>
      <c r="I39" s="125"/>
      <c r="J39" s="128">
        <f>SUM(J30:J37)</f>
        <v>0</v>
      </c>
      <c r="K39" s="129"/>
      <c r="L39" s="108"/>
      <c r="S39" s="36"/>
      <c r="T39" s="36"/>
      <c r="U39" s="36"/>
      <c r="V39" s="36"/>
      <c r="W39" s="36"/>
      <c r="X39" s="36"/>
      <c r="Y39" s="36"/>
      <c r="Z39" s="36"/>
      <c r="AA39" s="36"/>
      <c r="AB39" s="36"/>
      <c r="AC39" s="36"/>
      <c r="AD39" s="36"/>
      <c r="AE39" s="36"/>
    </row>
    <row r="40" spans="1:31" s="2" customFormat="1" ht="14.45" customHeight="1">
      <c r="A40" s="36"/>
      <c r="B40" s="130"/>
      <c r="C40" s="131"/>
      <c r="D40" s="131"/>
      <c r="E40" s="131"/>
      <c r="F40" s="131"/>
      <c r="G40" s="131"/>
      <c r="H40" s="131"/>
      <c r="I40" s="131"/>
      <c r="J40" s="131"/>
      <c r="K40" s="131"/>
      <c r="L40" s="108"/>
      <c r="S40" s="36"/>
      <c r="T40" s="36"/>
      <c r="U40" s="36"/>
      <c r="V40" s="36"/>
      <c r="W40" s="36"/>
      <c r="X40" s="36"/>
      <c r="Y40" s="36"/>
      <c r="Z40" s="36"/>
      <c r="AA40" s="36"/>
      <c r="AB40" s="36"/>
      <c r="AC40" s="36"/>
      <c r="AD40" s="36"/>
      <c r="AE40" s="36"/>
    </row>
    <row r="44" spans="1:31" s="2" customFormat="1" ht="6.95" customHeight="1">
      <c r="A44" s="36"/>
      <c r="B44" s="132"/>
      <c r="C44" s="133"/>
      <c r="D44" s="133"/>
      <c r="E44" s="133"/>
      <c r="F44" s="133"/>
      <c r="G44" s="133"/>
      <c r="H44" s="133"/>
      <c r="I44" s="133"/>
      <c r="J44" s="133"/>
      <c r="K44" s="133"/>
      <c r="L44" s="108"/>
      <c r="S44" s="36"/>
      <c r="T44" s="36"/>
      <c r="U44" s="36"/>
      <c r="V44" s="36"/>
      <c r="W44" s="36"/>
      <c r="X44" s="36"/>
      <c r="Y44" s="36"/>
      <c r="Z44" s="36"/>
      <c r="AA44" s="36"/>
      <c r="AB44" s="36"/>
      <c r="AC44" s="36"/>
      <c r="AD44" s="36"/>
      <c r="AE44" s="36"/>
    </row>
    <row r="45" spans="1:31" s="2" customFormat="1" ht="24.95" customHeight="1">
      <c r="A45" s="36"/>
      <c r="B45" s="37"/>
      <c r="C45" s="24"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68" t="str">
        <f>E7</f>
        <v>Demolice nevyužívaného objektu K</v>
      </c>
      <c r="F48" s="369"/>
      <c r="G48" s="369"/>
      <c r="H48" s="36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0" t="s">
        <v>103</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47" t="str">
        <f>E9</f>
        <v>D1_02 - Objekt K</v>
      </c>
      <c r="F50" s="367"/>
      <c r="G50" s="367"/>
      <c r="H50" s="36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Karlovy Vary</v>
      </c>
      <c r="G52" s="38"/>
      <c r="H52" s="38"/>
      <c r="I52" s="30" t="s">
        <v>24</v>
      </c>
      <c r="J52" s="61" t="str">
        <f>IF(J12="","",J12)</f>
        <v>4. 10. 2021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Karlovarský kraj</v>
      </c>
      <c r="G54" s="38"/>
      <c r="H54" s="38"/>
      <c r="I54" s="30" t="s">
        <v>38</v>
      </c>
      <c r="J54" s="34" t="str">
        <f>E21</f>
        <v>Penta Projekt s.r.o., Mrštíkova 12, Jihlava</v>
      </c>
      <c r="K54" s="38"/>
      <c r="L54" s="108"/>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Ing. Avuk</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4" t="s">
        <v>107</v>
      </c>
      <c r="D57" s="135"/>
      <c r="E57" s="135"/>
      <c r="F57" s="135"/>
      <c r="G57" s="135"/>
      <c r="H57" s="135"/>
      <c r="I57" s="135"/>
      <c r="J57" s="136" t="s">
        <v>108</v>
      </c>
      <c r="K57" s="135"/>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7" t="s">
        <v>80</v>
      </c>
      <c r="D59" s="38"/>
      <c r="E59" s="38"/>
      <c r="F59" s="38"/>
      <c r="G59" s="38"/>
      <c r="H59" s="38"/>
      <c r="I59" s="38"/>
      <c r="J59" s="79">
        <f>J89</f>
        <v>0</v>
      </c>
      <c r="K59" s="38"/>
      <c r="L59" s="108"/>
      <c r="S59" s="36"/>
      <c r="T59" s="36"/>
      <c r="U59" s="36"/>
      <c r="V59" s="36"/>
      <c r="W59" s="36"/>
      <c r="X59" s="36"/>
      <c r="Y59" s="36"/>
      <c r="Z59" s="36"/>
      <c r="AA59" s="36"/>
      <c r="AB59" s="36"/>
      <c r="AC59" s="36"/>
      <c r="AD59" s="36"/>
      <c r="AE59" s="36"/>
      <c r="AU59" s="18" t="s">
        <v>109</v>
      </c>
    </row>
    <row r="60" spans="2:12" s="9" customFormat="1" ht="24.95" customHeight="1">
      <c r="B60" s="138"/>
      <c r="C60" s="139"/>
      <c r="D60" s="140" t="s">
        <v>110</v>
      </c>
      <c r="E60" s="141"/>
      <c r="F60" s="141"/>
      <c r="G60" s="141"/>
      <c r="H60" s="141"/>
      <c r="I60" s="141"/>
      <c r="J60" s="142">
        <f>J90</f>
        <v>0</v>
      </c>
      <c r="K60" s="139"/>
      <c r="L60" s="143"/>
    </row>
    <row r="61" spans="2:12" s="10" customFormat="1" ht="19.9" customHeight="1">
      <c r="B61" s="144"/>
      <c r="C61" s="145"/>
      <c r="D61" s="146" t="s">
        <v>111</v>
      </c>
      <c r="E61" s="147"/>
      <c r="F61" s="147"/>
      <c r="G61" s="147"/>
      <c r="H61" s="147"/>
      <c r="I61" s="147"/>
      <c r="J61" s="148">
        <f>J91</f>
        <v>0</v>
      </c>
      <c r="K61" s="145"/>
      <c r="L61" s="149"/>
    </row>
    <row r="62" spans="2:12" s="10" customFormat="1" ht="14.85" customHeight="1">
      <c r="B62" s="144"/>
      <c r="C62" s="145"/>
      <c r="D62" s="146" t="s">
        <v>112</v>
      </c>
      <c r="E62" s="147"/>
      <c r="F62" s="147"/>
      <c r="G62" s="147"/>
      <c r="H62" s="147"/>
      <c r="I62" s="147"/>
      <c r="J62" s="148">
        <f>J92</f>
        <v>0</v>
      </c>
      <c r="K62" s="145"/>
      <c r="L62" s="149"/>
    </row>
    <row r="63" spans="2:12" s="10" customFormat="1" ht="14.85" customHeight="1">
      <c r="B63" s="144"/>
      <c r="C63" s="145"/>
      <c r="D63" s="146" t="s">
        <v>113</v>
      </c>
      <c r="E63" s="147"/>
      <c r="F63" s="147"/>
      <c r="G63" s="147"/>
      <c r="H63" s="147"/>
      <c r="I63" s="147"/>
      <c r="J63" s="148">
        <f>J105</f>
        <v>0</v>
      </c>
      <c r="K63" s="145"/>
      <c r="L63" s="149"/>
    </row>
    <row r="64" spans="2:12" s="10" customFormat="1" ht="14.85" customHeight="1">
      <c r="B64" s="144"/>
      <c r="C64" s="145"/>
      <c r="D64" s="146" t="s">
        <v>114</v>
      </c>
      <c r="E64" s="147"/>
      <c r="F64" s="147"/>
      <c r="G64" s="147"/>
      <c r="H64" s="147"/>
      <c r="I64" s="147"/>
      <c r="J64" s="148">
        <f>J114</f>
        <v>0</v>
      </c>
      <c r="K64" s="145"/>
      <c r="L64" s="149"/>
    </row>
    <row r="65" spans="2:12" s="10" customFormat="1" ht="14.85" customHeight="1">
      <c r="B65" s="144"/>
      <c r="C65" s="145"/>
      <c r="D65" s="146" t="s">
        <v>115</v>
      </c>
      <c r="E65" s="147"/>
      <c r="F65" s="147"/>
      <c r="G65" s="147"/>
      <c r="H65" s="147"/>
      <c r="I65" s="147"/>
      <c r="J65" s="148">
        <f>J127</f>
        <v>0</v>
      </c>
      <c r="K65" s="145"/>
      <c r="L65" s="149"/>
    </row>
    <row r="66" spans="2:12" s="10" customFormat="1" ht="19.9" customHeight="1">
      <c r="B66" s="144"/>
      <c r="C66" s="145"/>
      <c r="D66" s="146" t="s">
        <v>116</v>
      </c>
      <c r="E66" s="147"/>
      <c r="F66" s="147"/>
      <c r="G66" s="147"/>
      <c r="H66" s="147"/>
      <c r="I66" s="147"/>
      <c r="J66" s="148">
        <f>J147</f>
        <v>0</v>
      </c>
      <c r="K66" s="145"/>
      <c r="L66" s="149"/>
    </row>
    <row r="67" spans="2:12" s="10" customFormat="1" ht="14.85" customHeight="1">
      <c r="B67" s="144"/>
      <c r="C67" s="145"/>
      <c r="D67" s="146" t="s">
        <v>117</v>
      </c>
      <c r="E67" s="147"/>
      <c r="F67" s="147"/>
      <c r="G67" s="147"/>
      <c r="H67" s="147"/>
      <c r="I67" s="147"/>
      <c r="J67" s="148">
        <f>J148</f>
        <v>0</v>
      </c>
      <c r="K67" s="145"/>
      <c r="L67" s="149"/>
    </row>
    <row r="68" spans="2:12" s="10" customFormat="1" ht="14.85" customHeight="1">
      <c r="B68" s="144"/>
      <c r="C68" s="145"/>
      <c r="D68" s="146" t="s">
        <v>118</v>
      </c>
      <c r="E68" s="147"/>
      <c r="F68" s="147"/>
      <c r="G68" s="147"/>
      <c r="H68" s="147"/>
      <c r="I68" s="147"/>
      <c r="J68" s="148">
        <f>J176</f>
        <v>0</v>
      </c>
      <c r="K68" s="145"/>
      <c r="L68" s="149"/>
    </row>
    <row r="69" spans="2:12" s="10" customFormat="1" ht="14.85" customHeight="1">
      <c r="B69" s="144"/>
      <c r="C69" s="145"/>
      <c r="D69" s="146" t="s">
        <v>119</v>
      </c>
      <c r="E69" s="147"/>
      <c r="F69" s="147"/>
      <c r="G69" s="147"/>
      <c r="H69" s="147"/>
      <c r="I69" s="147"/>
      <c r="J69" s="148">
        <f>J243</f>
        <v>0</v>
      </c>
      <c r="K69" s="145"/>
      <c r="L69" s="149"/>
    </row>
    <row r="70" spans="1:31" s="2" customFormat="1" ht="21.75" customHeight="1">
      <c r="A70" s="36"/>
      <c r="B70" s="37"/>
      <c r="C70" s="38"/>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08"/>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08"/>
      <c r="S75" s="36"/>
      <c r="T75" s="36"/>
      <c r="U75" s="36"/>
      <c r="V75" s="36"/>
      <c r="W75" s="36"/>
      <c r="X75" s="36"/>
      <c r="Y75" s="36"/>
      <c r="Z75" s="36"/>
      <c r="AA75" s="36"/>
      <c r="AB75" s="36"/>
      <c r="AC75" s="36"/>
      <c r="AD75" s="36"/>
      <c r="AE75" s="36"/>
    </row>
    <row r="76" spans="1:31" s="2" customFormat="1" ht="24.95" customHeight="1">
      <c r="A76" s="36"/>
      <c r="B76" s="37"/>
      <c r="C76" s="24" t="s">
        <v>120</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0" t="s">
        <v>16</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6.5" customHeight="1">
      <c r="A79" s="36"/>
      <c r="B79" s="37"/>
      <c r="C79" s="38"/>
      <c r="D79" s="38"/>
      <c r="E79" s="368" t="str">
        <f>E7</f>
        <v>Demolice nevyužívaného objektu K</v>
      </c>
      <c r="F79" s="369"/>
      <c r="G79" s="369"/>
      <c r="H79" s="369"/>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0" t="s">
        <v>103</v>
      </c>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6.5" customHeight="1">
      <c r="A81" s="36"/>
      <c r="B81" s="37"/>
      <c r="C81" s="38"/>
      <c r="D81" s="38"/>
      <c r="E81" s="347" t="str">
        <f>E9</f>
        <v>D1_02 - Objekt K</v>
      </c>
      <c r="F81" s="367"/>
      <c r="G81" s="367"/>
      <c r="H81" s="367"/>
      <c r="I81" s="38"/>
      <c r="J81" s="38"/>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0" t="s">
        <v>22</v>
      </c>
      <c r="D83" s="38"/>
      <c r="E83" s="38"/>
      <c r="F83" s="28" t="str">
        <f>F12</f>
        <v>Karlovy Vary</v>
      </c>
      <c r="G83" s="38"/>
      <c r="H83" s="38"/>
      <c r="I83" s="30" t="s">
        <v>24</v>
      </c>
      <c r="J83" s="61" t="str">
        <f>IF(J12="","",J12)</f>
        <v>4. 10. 2021</v>
      </c>
      <c r="K83" s="38"/>
      <c r="L83" s="108"/>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25.7" customHeight="1">
      <c r="A85" s="36"/>
      <c r="B85" s="37"/>
      <c r="C85" s="30" t="s">
        <v>30</v>
      </c>
      <c r="D85" s="38"/>
      <c r="E85" s="38"/>
      <c r="F85" s="28" t="str">
        <f>E15</f>
        <v>Karlovarský kraj</v>
      </c>
      <c r="G85" s="38"/>
      <c r="H85" s="38"/>
      <c r="I85" s="30" t="s">
        <v>38</v>
      </c>
      <c r="J85" s="34" t="str">
        <f>E21</f>
        <v>Penta Projekt s.r.o., Mrštíkova 12, Jihlava</v>
      </c>
      <c r="K85" s="38"/>
      <c r="L85" s="108"/>
      <c r="S85" s="36"/>
      <c r="T85" s="36"/>
      <c r="U85" s="36"/>
      <c r="V85" s="36"/>
      <c r="W85" s="36"/>
      <c r="X85" s="36"/>
      <c r="Y85" s="36"/>
      <c r="Z85" s="36"/>
      <c r="AA85" s="36"/>
      <c r="AB85" s="36"/>
      <c r="AC85" s="36"/>
      <c r="AD85" s="36"/>
      <c r="AE85" s="36"/>
    </row>
    <row r="86" spans="1:31" s="2" customFormat="1" ht="15.2" customHeight="1">
      <c r="A86" s="36"/>
      <c r="B86" s="37"/>
      <c r="C86" s="30" t="s">
        <v>36</v>
      </c>
      <c r="D86" s="38"/>
      <c r="E86" s="38"/>
      <c r="F86" s="28" t="str">
        <f>IF(E18="","",E18)</f>
        <v>Vyplň údaj</v>
      </c>
      <c r="G86" s="38"/>
      <c r="H86" s="38"/>
      <c r="I86" s="30" t="s">
        <v>43</v>
      </c>
      <c r="J86" s="34" t="str">
        <f>E24</f>
        <v>Ing. Avuk</v>
      </c>
      <c r="K86" s="38"/>
      <c r="L86" s="108"/>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11" customFormat="1" ht="29.25" customHeight="1">
      <c r="A88" s="150"/>
      <c r="B88" s="151"/>
      <c r="C88" s="152" t="s">
        <v>121</v>
      </c>
      <c r="D88" s="153" t="s">
        <v>67</v>
      </c>
      <c r="E88" s="153" t="s">
        <v>63</v>
      </c>
      <c r="F88" s="153" t="s">
        <v>64</v>
      </c>
      <c r="G88" s="153" t="s">
        <v>122</v>
      </c>
      <c r="H88" s="153" t="s">
        <v>123</v>
      </c>
      <c r="I88" s="153" t="s">
        <v>124</v>
      </c>
      <c r="J88" s="153" t="s">
        <v>108</v>
      </c>
      <c r="K88" s="154" t="s">
        <v>125</v>
      </c>
      <c r="L88" s="155"/>
      <c r="M88" s="70" t="s">
        <v>44</v>
      </c>
      <c r="N88" s="71" t="s">
        <v>52</v>
      </c>
      <c r="O88" s="71" t="s">
        <v>126</v>
      </c>
      <c r="P88" s="71" t="s">
        <v>127</v>
      </c>
      <c r="Q88" s="71" t="s">
        <v>128</v>
      </c>
      <c r="R88" s="71" t="s">
        <v>129</v>
      </c>
      <c r="S88" s="71" t="s">
        <v>130</v>
      </c>
      <c r="T88" s="72" t="s">
        <v>131</v>
      </c>
      <c r="U88" s="150"/>
      <c r="V88" s="150"/>
      <c r="W88" s="150"/>
      <c r="X88" s="150"/>
      <c r="Y88" s="150"/>
      <c r="Z88" s="150"/>
      <c r="AA88" s="150"/>
      <c r="AB88" s="150"/>
      <c r="AC88" s="150"/>
      <c r="AD88" s="150"/>
      <c r="AE88" s="150"/>
    </row>
    <row r="89" spans="1:63" s="2" customFormat="1" ht="22.9" customHeight="1">
      <c r="A89" s="36"/>
      <c r="B89" s="37"/>
      <c r="C89" s="77" t="s">
        <v>132</v>
      </c>
      <c r="D89" s="38"/>
      <c r="E89" s="38"/>
      <c r="F89" s="38"/>
      <c r="G89" s="38"/>
      <c r="H89" s="38"/>
      <c r="I89" s="38"/>
      <c r="J89" s="156">
        <f>BK89</f>
        <v>0</v>
      </c>
      <c r="K89" s="38"/>
      <c r="L89" s="41"/>
      <c r="M89" s="73"/>
      <c r="N89" s="157"/>
      <c r="O89" s="74"/>
      <c r="P89" s="158">
        <f>P90</f>
        <v>0</v>
      </c>
      <c r="Q89" s="74"/>
      <c r="R89" s="158">
        <f>R90</f>
        <v>0.10797</v>
      </c>
      <c r="S89" s="74"/>
      <c r="T89" s="159">
        <f>T90</f>
        <v>5428.318050000001</v>
      </c>
      <c r="U89" s="36"/>
      <c r="V89" s="36"/>
      <c r="W89" s="36"/>
      <c r="X89" s="36"/>
      <c r="Y89" s="36"/>
      <c r="Z89" s="36"/>
      <c r="AA89" s="36"/>
      <c r="AB89" s="36"/>
      <c r="AC89" s="36"/>
      <c r="AD89" s="36"/>
      <c r="AE89" s="36"/>
      <c r="AT89" s="18" t="s">
        <v>81</v>
      </c>
      <c r="AU89" s="18" t="s">
        <v>109</v>
      </c>
      <c r="BK89" s="160">
        <f>BK90</f>
        <v>0</v>
      </c>
    </row>
    <row r="90" spans="2:63" s="12" customFormat="1" ht="25.9" customHeight="1">
      <c r="B90" s="161"/>
      <c r="C90" s="162"/>
      <c r="D90" s="163" t="s">
        <v>81</v>
      </c>
      <c r="E90" s="164" t="s">
        <v>133</v>
      </c>
      <c r="F90" s="164" t="s">
        <v>134</v>
      </c>
      <c r="G90" s="162"/>
      <c r="H90" s="162"/>
      <c r="I90" s="165"/>
      <c r="J90" s="166">
        <f>BK90</f>
        <v>0</v>
      </c>
      <c r="K90" s="162"/>
      <c r="L90" s="167"/>
      <c r="M90" s="168"/>
      <c r="N90" s="169"/>
      <c r="O90" s="169"/>
      <c r="P90" s="170">
        <f>P91+P147</f>
        <v>0</v>
      </c>
      <c r="Q90" s="169"/>
      <c r="R90" s="170">
        <f>R91+R147</f>
        <v>0.10797</v>
      </c>
      <c r="S90" s="169"/>
      <c r="T90" s="171">
        <f>T91+T147</f>
        <v>5428.318050000001</v>
      </c>
      <c r="AR90" s="172" t="s">
        <v>90</v>
      </c>
      <c r="AT90" s="173" t="s">
        <v>81</v>
      </c>
      <c r="AU90" s="173" t="s">
        <v>82</v>
      </c>
      <c r="AY90" s="172" t="s">
        <v>135</v>
      </c>
      <c r="BK90" s="174">
        <f>BK91+BK147</f>
        <v>0</v>
      </c>
    </row>
    <row r="91" spans="2:63" s="12" customFormat="1" ht="22.9" customHeight="1">
      <c r="B91" s="161"/>
      <c r="C91" s="162"/>
      <c r="D91" s="163" t="s">
        <v>81</v>
      </c>
      <c r="E91" s="175" t="s">
        <v>90</v>
      </c>
      <c r="F91" s="175" t="s">
        <v>136</v>
      </c>
      <c r="G91" s="162"/>
      <c r="H91" s="162"/>
      <c r="I91" s="165"/>
      <c r="J91" s="176">
        <f>BK91</f>
        <v>0</v>
      </c>
      <c r="K91" s="162"/>
      <c r="L91" s="167"/>
      <c r="M91" s="168"/>
      <c r="N91" s="169"/>
      <c r="O91" s="169"/>
      <c r="P91" s="170">
        <f>P92+P105+P114+P127</f>
        <v>0</v>
      </c>
      <c r="Q91" s="169"/>
      <c r="R91" s="170">
        <f>R92+R105+R114+R127</f>
        <v>0.10797</v>
      </c>
      <c r="S91" s="169"/>
      <c r="T91" s="171">
        <f>T92+T105+T114+T127</f>
        <v>0</v>
      </c>
      <c r="AR91" s="172" t="s">
        <v>90</v>
      </c>
      <c r="AT91" s="173" t="s">
        <v>81</v>
      </c>
      <c r="AU91" s="173" t="s">
        <v>90</v>
      </c>
      <c r="AY91" s="172" t="s">
        <v>135</v>
      </c>
      <c r="BK91" s="174">
        <f>BK92+BK105+BK114+BK127</f>
        <v>0</v>
      </c>
    </row>
    <row r="92" spans="2:63" s="12" customFormat="1" ht="20.85" customHeight="1">
      <c r="B92" s="161"/>
      <c r="C92" s="162"/>
      <c r="D92" s="163" t="s">
        <v>81</v>
      </c>
      <c r="E92" s="175" t="s">
        <v>137</v>
      </c>
      <c r="F92" s="175" t="s">
        <v>138</v>
      </c>
      <c r="G92" s="162"/>
      <c r="H92" s="162"/>
      <c r="I92" s="165"/>
      <c r="J92" s="176">
        <f>BK92</f>
        <v>0</v>
      </c>
      <c r="K92" s="162"/>
      <c r="L92" s="167"/>
      <c r="M92" s="168"/>
      <c r="N92" s="169"/>
      <c r="O92" s="169"/>
      <c r="P92" s="170">
        <f>SUM(P93:P104)</f>
        <v>0</v>
      </c>
      <c r="Q92" s="169"/>
      <c r="R92" s="170">
        <f>SUM(R93:R104)</f>
        <v>0.10797</v>
      </c>
      <c r="S92" s="169"/>
      <c r="T92" s="171">
        <f>SUM(T93:T104)</f>
        <v>0</v>
      </c>
      <c r="AR92" s="172" t="s">
        <v>90</v>
      </c>
      <c r="AT92" s="173" t="s">
        <v>81</v>
      </c>
      <c r="AU92" s="173" t="s">
        <v>92</v>
      </c>
      <c r="AY92" s="172" t="s">
        <v>135</v>
      </c>
      <c r="BK92" s="174">
        <f>SUM(BK93:BK104)</f>
        <v>0</v>
      </c>
    </row>
    <row r="93" spans="1:65" s="2" customFormat="1" ht="16.5" customHeight="1">
      <c r="A93" s="36"/>
      <c r="B93" s="37"/>
      <c r="C93" s="177" t="s">
        <v>90</v>
      </c>
      <c r="D93" s="177" t="s">
        <v>139</v>
      </c>
      <c r="E93" s="178" t="s">
        <v>140</v>
      </c>
      <c r="F93" s="179" t="s">
        <v>141</v>
      </c>
      <c r="G93" s="180" t="s">
        <v>142</v>
      </c>
      <c r="H93" s="181">
        <v>15</v>
      </c>
      <c r="I93" s="182"/>
      <c r="J93" s="183">
        <f>ROUND(I93*H93,2)</f>
        <v>0</v>
      </c>
      <c r="K93" s="179" t="s">
        <v>143</v>
      </c>
      <c r="L93" s="41"/>
      <c r="M93" s="184" t="s">
        <v>44</v>
      </c>
      <c r="N93" s="185" t="s">
        <v>53</v>
      </c>
      <c r="O93" s="66"/>
      <c r="P93" s="186">
        <f>O93*H93</f>
        <v>0</v>
      </c>
      <c r="Q93" s="186">
        <v>0.00719</v>
      </c>
      <c r="R93" s="186">
        <f>Q93*H93</f>
        <v>0.10785</v>
      </c>
      <c r="S93" s="186">
        <v>0</v>
      </c>
      <c r="T93" s="187">
        <f>S93*H93</f>
        <v>0</v>
      </c>
      <c r="U93" s="36"/>
      <c r="V93" s="36"/>
      <c r="W93" s="36"/>
      <c r="X93" s="36"/>
      <c r="Y93" s="36"/>
      <c r="Z93" s="36"/>
      <c r="AA93" s="36"/>
      <c r="AB93" s="36"/>
      <c r="AC93" s="36"/>
      <c r="AD93" s="36"/>
      <c r="AE93" s="36"/>
      <c r="AR93" s="188" t="s">
        <v>144</v>
      </c>
      <c r="AT93" s="188" t="s">
        <v>139</v>
      </c>
      <c r="AU93" s="188" t="s">
        <v>145</v>
      </c>
      <c r="AY93" s="18" t="s">
        <v>135</v>
      </c>
      <c r="BE93" s="189">
        <f>IF(N93="základní",J93,0)</f>
        <v>0</v>
      </c>
      <c r="BF93" s="189">
        <f>IF(N93="snížená",J93,0)</f>
        <v>0</v>
      </c>
      <c r="BG93" s="189">
        <f>IF(N93="zákl. přenesená",J93,0)</f>
        <v>0</v>
      </c>
      <c r="BH93" s="189">
        <f>IF(N93="sníž. přenesená",J93,0)</f>
        <v>0</v>
      </c>
      <c r="BI93" s="189">
        <f>IF(N93="nulová",J93,0)</f>
        <v>0</v>
      </c>
      <c r="BJ93" s="18" t="s">
        <v>90</v>
      </c>
      <c r="BK93" s="189">
        <f>ROUND(I93*H93,2)</f>
        <v>0</v>
      </c>
      <c r="BL93" s="18" t="s">
        <v>144</v>
      </c>
      <c r="BM93" s="188" t="s">
        <v>146</v>
      </c>
    </row>
    <row r="94" spans="1:47" s="2" customFormat="1" ht="12">
      <c r="A94" s="36"/>
      <c r="B94" s="37"/>
      <c r="C94" s="38"/>
      <c r="D94" s="190" t="s">
        <v>147</v>
      </c>
      <c r="E94" s="38"/>
      <c r="F94" s="191" t="s">
        <v>148</v>
      </c>
      <c r="G94" s="38"/>
      <c r="H94" s="38"/>
      <c r="I94" s="192"/>
      <c r="J94" s="38"/>
      <c r="K94" s="38"/>
      <c r="L94" s="41"/>
      <c r="M94" s="193"/>
      <c r="N94" s="194"/>
      <c r="O94" s="66"/>
      <c r="P94" s="66"/>
      <c r="Q94" s="66"/>
      <c r="R94" s="66"/>
      <c r="S94" s="66"/>
      <c r="T94" s="67"/>
      <c r="U94" s="36"/>
      <c r="V94" s="36"/>
      <c r="W94" s="36"/>
      <c r="X94" s="36"/>
      <c r="Y94" s="36"/>
      <c r="Z94" s="36"/>
      <c r="AA94" s="36"/>
      <c r="AB94" s="36"/>
      <c r="AC94" s="36"/>
      <c r="AD94" s="36"/>
      <c r="AE94" s="36"/>
      <c r="AT94" s="18" t="s">
        <v>147</v>
      </c>
      <c r="AU94" s="18" t="s">
        <v>145</v>
      </c>
    </row>
    <row r="95" spans="2:51" s="13" customFormat="1" ht="12">
      <c r="B95" s="195"/>
      <c r="C95" s="196"/>
      <c r="D95" s="197" t="s">
        <v>149</v>
      </c>
      <c r="E95" s="198" t="s">
        <v>44</v>
      </c>
      <c r="F95" s="199" t="s">
        <v>150</v>
      </c>
      <c r="G95" s="196"/>
      <c r="H95" s="198" t="s">
        <v>44</v>
      </c>
      <c r="I95" s="200"/>
      <c r="J95" s="196"/>
      <c r="K95" s="196"/>
      <c r="L95" s="201"/>
      <c r="M95" s="202"/>
      <c r="N95" s="203"/>
      <c r="O95" s="203"/>
      <c r="P95" s="203"/>
      <c r="Q95" s="203"/>
      <c r="R95" s="203"/>
      <c r="S95" s="203"/>
      <c r="T95" s="204"/>
      <c r="AT95" s="205" t="s">
        <v>149</v>
      </c>
      <c r="AU95" s="205" t="s">
        <v>145</v>
      </c>
      <c r="AV95" s="13" t="s">
        <v>90</v>
      </c>
      <c r="AW95" s="13" t="s">
        <v>42</v>
      </c>
      <c r="AX95" s="13" t="s">
        <v>82</v>
      </c>
      <c r="AY95" s="205" t="s">
        <v>135</v>
      </c>
    </row>
    <row r="96" spans="2:51" s="13" customFormat="1" ht="12">
      <c r="B96" s="195"/>
      <c r="C96" s="196"/>
      <c r="D96" s="197" t="s">
        <v>149</v>
      </c>
      <c r="E96" s="198" t="s">
        <v>44</v>
      </c>
      <c r="F96" s="199" t="s">
        <v>151</v>
      </c>
      <c r="G96" s="196"/>
      <c r="H96" s="198" t="s">
        <v>44</v>
      </c>
      <c r="I96" s="200"/>
      <c r="J96" s="196"/>
      <c r="K96" s="196"/>
      <c r="L96" s="201"/>
      <c r="M96" s="202"/>
      <c r="N96" s="203"/>
      <c r="O96" s="203"/>
      <c r="P96" s="203"/>
      <c r="Q96" s="203"/>
      <c r="R96" s="203"/>
      <c r="S96" s="203"/>
      <c r="T96" s="204"/>
      <c r="AT96" s="205" t="s">
        <v>149</v>
      </c>
      <c r="AU96" s="205" t="s">
        <v>145</v>
      </c>
      <c r="AV96" s="13" t="s">
        <v>90</v>
      </c>
      <c r="AW96" s="13" t="s">
        <v>42</v>
      </c>
      <c r="AX96" s="13" t="s">
        <v>82</v>
      </c>
      <c r="AY96" s="205" t="s">
        <v>135</v>
      </c>
    </row>
    <row r="97" spans="2:51" s="14" customFormat="1" ht="12">
      <c r="B97" s="206"/>
      <c r="C97" s="207"/>
      <c r="D97" s="197" t="s">
        <v>149</v>
      </c>
      <c r="E97" s="208" t="s">
        <v>44</v>
      </c>
      <c r="F97" s="209" t="s">
        <v>152</v>
      </c>
      <c r="G97" s="207"/>
      <c r="H97" s="210">
        <v>15</v>
      </c>
      <c r="I97" s="211"/>
      <c r="J97" s="207"/>
      <c r="K97" s="207"/>
      <c r="L97" s="212"/>
      <c r="M97" s="213"/>
      <c r="N97" s="214"/>
      <c r="O97" s="214"/>
      <c r="P97" s="214"/>
      <c r="Q97" s="214"/>
      <c r="R97" s="214"/>
      <c r="S97" s="214"/>
      <c r="T97" s="215"/>
      <c r="AT97" s="216" t="s">
        <v>149</v>
      </c>
      <c r="AU97" s="216" t="s">
        <v>145</v>
      </c>
      <c r="AV97" s="14" t="s">
        <v>92</v>
      </c>
      <c r="AW97" s="14" t="s">
        <v>42</v>
      </c>
      <c r="AX97" s="14" t="s">
        <v>82</v>
      </c>
      <c r="AY97" s="216" t="s">
        <v>135</v>
      </c>
    </row>
    <row r="98" spans="2:51" s="15" customFormat="1" ht="12">
      <c r="B98" s="217"/>
      <c r="C98" s="218"/>
      <c r="D98" s="197" t="s">
        <v>149</v>
      </c>
      <c r="E98" s="219" t="s">
        <v>44</v>
      </c>
      <c r="F98" s="220" t="s">
        <v>153</v>
      </c>
      <c r="G98" s="218"/>
      <c r="H98" s="221">
        <v>15</v>
      </c>
      <c r="I98" s="222"/>
      <c r="J98" s="218"/>
      <c r="K98" s="218"/>
      <c r="L98" s="223"/>
      <c r="M98" s="224"/>
      <c r="N98" s="225"/>
      <c r="O98" s="225"/>
      <c r="P98" s="225"/>
      <c r="Q98" s="225"/>
      <c r="R98" s="225"/>
      <c r="S98" s="225"/>
      <c r="T98" s="226"/>
      <c r="AT98" s="227" t="s">
        <v>149</v>
      </c>
      <c r="AU98" s="227" t="s">
        <v>145</v>
      </c>
      <c r="AV98" s="15" t="s">
        <v>144</v>
      </c>
      <c r="AW98" s="15" t="s">
        <v>42</v>
      </c>
      <c r="AX98" s="15" t="s">
        <v>90</v>
      </c>
      <c r="AY98" s="227" t="s">
        <v>135</v>
      </c>
    </row>
    <row r="99" spans="1:65" s="2" customFormat="1" ht="16.5" customHeight="1">
      <c r="A99" s="36"/>
      <c r="B99" s="37"/>
      <c r="C99" s="177" t="s">
        <v>92</v>
      </c>
      <c r="D99" s="177" t="s">
        <v>139</v>
      </c>
      <c r="E99" s="178" t="s">
        <v>154</v>
      </c>
      <c r="F99" s="179" t="s">
        <v>155</v>
      </c>
      <c r="G99" s="180" t="s">
        <v>156</v>
      </c>
      <c r="H99" s="181">
        <v>4</v>
      </c>
      <c r="I99" s="182"/>
      <c r="J99" s="183">
        <f>ROUND(I99*H99,2)</f>
        <v>0</v>
      </c>
      <c r="K99" s="179" t="s">
        <v>143</v>
      </c>
      <c r="L99" s="41"/>
      <c r="M99" s="184" t="s">
        <v>44</v>
      </c>
      <c r="N99" s="185" t="s">
        <v>53</v>
      </c>
      <c r="O99" s="66"/>
      <c r="P99" s="186">
        <f>O99*H99</f>
        <v>0</v>
      </c>
      <c r="Q99" s="186">
        <v>3E-05</v>
      </c>
      <c r="R99" s="186">
        <f>Q99*H99</f>
        <v>0.00012</v>
      </c>
      <c r="S99" s="186">
        <v>0</v>
      </c>
      <c r="T99" s="187">
        <f>S99*H99</f>
        <v>0</v>
      </c>
      <c r="U99" s="36"/>
      <c r="V99" s="36"/>
      <c r="W99" s="36"/>
      <c r="X99" s="36"/>
      <c r="Y99" s="36"/>
      <c r="Z99" s="36"/>
      <c r="AA99" s="36"/>
      <c r="AB99" s="36"/>
      <c r="AC99" s="36"/>
      <c r="AD99" s="36"/>
      <c r="AE99" s="36"/>
      <c r="AR99" s="188" t="s">
        <v>144</v>
      </c>
      <c r="AT99" s="188" t="s">
        <v>139</v>
      </c>
      <c r="AU99" s="188" t="s">
        <v>145</v>
      </c>
      <c r="AY99" s="18" t="s">
        <v>135</v>
      </c>
      <c r="BE99" s="189">
        <f>IF(N99="základní",J99,0)</f>
        <v>0</v>
      </c>
      <c r="BF99" s="189">
        <f>IF(N99="snížená",J99,0)</f>
        <v>0</v>
      </c>
      <c r="BG99" s="189">
        <f>IF(N99="zákl. přenesená",J99,0)</f>
        <v>0</v>
      </c>
      <c r="BH99" s="189">
        <f>IF(N99="sníž. přenesená",J99,0)</f>
        <v>0</v>
      </c>
      <c r="BI99" s="189">
        <f>IF(N99="nulová",J99,0)</f>
        <v>0</v>
      </c>
      <c r="BJ99" s="18" t="s">
        <v>90</v>
      </c>
      <c r="BK99" s="189">
        <f>ROUND(I99*H99,2)</f>
        <v>0</v>
      </c>
      <c r="BL99" s="18" t="s">
        <v>144</v>
      </c>
      <c r="BM99" s="188" t="s">
        <v>157</v>
      </c>
    </row>
    <row r="100" spans="1:47" s="2" customFormat="1" ht="12">
      <c r="A100" s="36"/>
      <c r="B100" s="37"/>
      <c r="C100" s="38"/>
      <c r="D100" s="190" t="s">
        <v>147</v>
      </c>
      <c r="E100" s="38"/>
      <c r="F100" s="191" t="s">
        <v>158</v>
      </c>
      <c r="G100" s="38"/>
      <c r="H100" s="38"/>
      <c r="I100" s="192"/>
      <c r="J100" s="38"/>
      <c r="K100" s="38"/>
      <c r="L100" s="41"/>
      <c r="M100" s="193"/>
      <c r="N100" s="194"/>
      <c r="O100" s="66"/>
      <c r="P100" s="66"/>
      <c r="Q100" s="66"/>
      <c r="R100" s="66"/>
      <c r="S100" s="66"/>
      <c r="T100" s="67"/>
      <c r="U100" s="36"/>
      <c r="V100" s="36"/>
      <c r="W100" s="36"/>
      <c r="X100" s="36"/>
      <c r="Y100" s="36"/>
      <c r="Z100" s="36"/>
      <c r="AA100" s="36"/>
      <c r="AB100" s="36"/>
      <c r="AC100" s="36"/>
      <c r="AD100" s="36"/>
      <c r="AE100" s="36"/>
      <c r="AT100" s="18" t="s">
        <v>147</v>
      </c>
      <c r="AU100" s="18" t="s">
        <v>145</v>
      </c>
    </row>
    <row r="101" spans="2:51" s="13" customFormat="1" ht="12">
      <c r="B101" s="195"/>
      <c r="C101" s="196"/>
      <c r="D101" s="197" t="s">
        <v>149</v>
      </c>
      <c r="E101" s="198" t="s">
        <v>44</v>
      </c>
      <c r="F101" s="199" t="s">
        <v>150</v>
      </c>
      <c r="G101" s="196"/>
      <c r="H101" s="198" t="s">
        <v>44</v>
      </c>
      <c r="I101" s="200"/>
      <c r="J101" s="196"/>
      <c r="K101" s="196"/>
      <c r="L101" s="201"/>
      <c r="M101" s="202"/>
      <c r="N101" s="203"/>
      <c r="O101" s="203"/>
      <c r="P101" s="203"/>
      <c r="Q101" s="203"/>
      <c r="R101" s="203"/>
      <c r="S101" s="203"/>
      <c r="T101" s="204"/>
      <c r="AT101" s="205" t="s">
        <v>149</v>
      </c>
      <c r="AU101" s="205" t="s">
        <v>145</v>
      </c>
      <c r="AV101" s="13" t="s">
        <v>90</v>
      </c>
      <c r="AW101" s="13" t="s">
        <v>42</v>
      </c>
      <c r="AX101" s="13" t="s">
        <v>82</v>
      </c>
      <c r="AY101" s="205" t="s">
        <v>135</v>
      </c>
    </row>
    <row r="102" spans="2:51" s="13" customFormat="1" ht="12">
      <c r="B102" s="195"/>
      <c r="C102" s="196"/>
      <c r="D102" s="197" t="s">
        <v>149</v>
      </c>
      <c r="E102" s="198" t="s">
        <v>44</v>
      </c>
      <c r="F102" s="199" t="s">
        <v>151</v>
      </c>
      <c r="G102" s="196"/>
      <c r="H102" s="198" t="s">
        <v>44</v>
      </c>
      <c r="I102" s="200"/>
      <c r="J102" s="196"/>
      <c r="K102" s="196"/>
      <c r="L102" s="201"/>
      <c r="M102" s="202"/>
      <c r="N102" s="203"/>
      <c r="O102" s="203"/>
      <c r="P102" s="203"/>
      <c r="Q102" s="203"/>
      <c r="R102" s="203"/>
      <c r="S102" s="203"/>
      <c r="T102" s="204"/>
      <c r="AT102" s="205" t="s">
        <v>149</v>
      </c>
      <c r="AU102" s="205" t="s">
        <v>145</v>
      </c>
      <c r="AV102" s="13" t="s">
        <v>90</v>
      </c>
      <c r="AW102" s="13" t="s">
        <v>42</v>
      </c>
      <c r="AX102" s="13" t="s">
        <v>82</v>
      </c>
      <c r="AY102" s="205" t="s">
        <v>135</v>
      </c>
    </row>
    <row r="103" spans="2:51" s="14" customFormat="1" ht="12">
      <c r="B103" s="206"/>
      <c r="C103" s="207"/>
      <c r="D103" s="197" t="s">
        <v>149</v>
      </c>
      <c r="E103" s="208" t="s">
        <v>44</v>
      </c>
      <c r="F103" s="209" t="s">
        <v>144</v>
      </c>
      <c r="G103" s="207"/>
      <c r="H103" s="210">
        <v>4</v>
      </c>
      <c r="I103" s="211"/>
      <c r="J103" s="207"/>
      <c r="K103" s="207"/>
      <c r="L103" s="212"/>
      <c r="M103" s="213"/>
      <c r="N103" s="214"/>
      <c r="O103" s="214"/>
      <c r="P103" s="214"/>
      <c r="Q103" s="214"/>
      <c r="R103" s="214"/>
      <c r="S103" s="214"/>
      <c r="T103" s="215"/>
      <c r="AT103" s="216" t="s">
        <v>149</v>
      </c>
      <c r="AU103" s="216" t="s">
        <v>145</v>
      </c>
      <c r="AV103" s="14" t="s">
        <v>92</v>
      </c>
      <c r="AW103" s="14" t="s">
        <v>42</v>
      </c>
      <c r="AX103" s="14" t="s">
        <v>82</v>
      </c>
      <c r="AY103" s="216" t="s">
        <v>135</v>
      </c>
    </row>
    <row r="104" spans="2:51" s="15" customFormat="1" ht="12">
      <c r="B104" s="217"/>
      <c r="C104" s="218"/>
      <c r="D104" s="197" t="s">
        <v>149</v>
      </c>
      <c r="E104" s="219" t="s">
        <v>44</v>
      </c>
      <c r="F104" s="220" t="s">
        <v>153</v>
      </c>
      <c r="G104" s="218"/>
      <c r="H104" s="221">
        <v>4</v>
      </c>
      <c r="I104" s="222"/>
      <c r="J104" s="218"/>
      <c r="K104" s="218"/>
      <c r="L104" s="223"/>
      <c r="M104" s="224"/>
      <c r="N104" s="225"/>
      <c r="O104" s="225"/>
      <c r="P104" s="225"/>
      <c r="Q104" s="225"/>
      <c r="R104" s="225"/>
      <c r="S104" s="225"/>
      <c r="T104" s="226"/>
      <c r="AT104" s="227" t="s">
        <v>149</v>
      </c>
      <c r="AU104" s="227" t="s">
        <v>145</v>
      </c>
      <c r="AV104" s="15" t="s">
        <v>144</v>
      </c>
      <c r="AW104" s="15" t="s">
        <v>42</v>
      </c>
      <c r="AX104" s="15" t="s">
        <v>90</v>
      </c>
      <c r="AY104" s="227" t="s">
        <v>135</v>
      </c>
    </row>
    <row r="105" spans="2:63" s="12" customFormat="1" ht="20.85" customHeight="1">
      <c r="B105" s="161"/>
      <c r="C105" s="162"/>
      <c r="D105" s="163" t="s">
        <v>81</v>
      </c>
      <c r="E105" s="175" t="s">
        <v>159</v>
      </c>
      <c r="F105" s="175" t="s">
        <v>160</v>
      </c>
      <c r="G105" s="162"/>
      <c r="H105" s="162"/>
      <c r="I105" s="165"/>
      <c r="J105" s="176">
        <f>BK105</f>
        <v>0</v>
      </c>
      <c r="K105" s="162"/>
      <c r="L105" s="167"/>
      <c r="M105" s="168"/>
      <c r="N105" s="169"/>
      <c r="O105" s="169"/>
      <c r="P105" s="170">
        <f>SUM(P106:P113)</f>
        <v>0</v>
      </c>
      <c r="Q105" s="169"/>
      <c r="R105" s="170">
        <f>SUM(R106:R113)</f>
        <v>0</v>
      </c>
      <c r="S105" s="169"/>
      <c r="T105" s="171">
        <f>SUM(T106:T113)</f>
        <v>0</v>
      </c>
      <c r="AR105" s="172" t="s">
        <v>90</v>
      </c>
      <c r="AT105" s="173" t="s">
        <v>81</v>
      </c>
      <c r="AU105" s="173" t="s">
        <v>92</v>
      </c>
      <c r="AY105" s="172" t="s">
        <v>135</v>
      </c>
      <c r="BK105" s="174">
        <f>SUM(BK106:BK113)</f>
        <v>0</v>
      </c>
    </row>
    <row r="106" spans="1:65" s="2" customFormat="1" ht="21.75" customHeight="1">
      <c r="A106" s="36"/>
      <c r="B106" s="37"/>
      <c r="C106" s="177" t="s">
        <v>145</v>
      </c>
      <c r="D106" s="177" t="s">
        <v>139</v>
      </c>
      <c r="E106" s="178" t="s">
        <v>161</v>
      </c>
      <c r="F106" s="179" t="s">
        <v>162</v>
      </c>
      <c r="G106" s="180" t="s">
        <v>163</v>
      </c>
      <c r="H106" s="181">
        <v>344.39</v>
      </c>
      <c r="I106" s="182"/>
      <c r="J106" s="183">
        <f>ROUND(I106*H106,2)</f>
        <v>0</v>
      </c>
      <c r="K106" s="179" t="s">
        <v>143</v>
      </c>
      <c r="L106" s="41"/>
      <c r="M106" s="184" t="s">
        <v>44</v>
      </c>
      <c r="N106" s="185" t="s">
        <v>53</v>
      </c>
      <c r="O106" s="66"/>
      <c r="P106" s="186">
        <f>O106*H106</f>
        <v>0</v>
      </c>
      <c r="Q106" s="186">
        <v>0</v>
      </c>
      <c r="R106" s="186">
        <f>Q106*H106</f>
        <v>0</v>
      </c>
      <c r="S106" s="186">
        <v>0</v>
      </c>
      <c r="T106" s="187">
        <f>S106*H106</f>
        <v>0</v>
      </c>
      <c r="U106" s="36"/>
      <c r="V106" s="36"/>
      <c r="W106" s="36"/>
      <c r="X106" s="36"/>
      <c r="Y106" s="36"/>
      <c r="Z106" s="36"/>
      <c r="AA106" s="36"/>
      <c r="AB106" s="36"/>
      <c r="AC106" s="36"/>
      <c r="AD106" s="36"/>
      <c r="AE106" s="36"/>
      <c r="AR106" s="188" t="s">
        <v>144</v>
      </c>
      <c r="AT106" s="188" t="s">
        <v>139</v>
      </c>
      <c r="AU106" s="188" t="s">
        <v>145</v>
      </c>
      <c r="AY106" s="18" t="s">
        <v>135</v>
      </c>
      <c r="BE106" s="189">
        <f>IF(N106="základní",J106,0)</f>
        <v>0</v>
      </c>
      <c r="BF106" s="189">
        <f>IF(N106="snížená",J106,0)</f>
        <v>0</v>
      </c>
      <c r="BG106" s="189">
        <f>IF(N106="zákl. přenesená",J106,0)</f>
        <v>0</v>
      </c>
      <c r="BH106" s="189">
        <f>IF(N106="sníž. přenesená",J106,0)</f>
        <v>0</v>
      </c>
      <c r="BI106" s="189">
        <f>IF(N106="nulová",J106,0)</f>
        <v>0</v>
      </c>
      <c r="BJ106" s="18" t="s">
        <v>90</v>
      </c>
      <c r="BK106" s="189">
        <f>ROUND(I106*H106,2)</f>
        <v>0</v>
      </c>
      <c r="BL106" s="18" t="s">
        <v>144</v>
      </c>
      <c r="BM106" s="188" t="s">
        <v>164</v>
      </c>
    </row>
    <row r="107" spans="1:47" s="2" customFormat="1" ht="12">
      <c r="A107" s="36"/>
      <c r="B107" s="37"/>
      <c r="C107" s="38"/>
      <c r="D107" s="190" t="s">
        <v>147</v>
      </c>
      <c r="E107" s="38"/>
      <c r="F107" s="191" t="s">
        <v>165</v>
      </c>
      <c r="G107" s="38"/>
      <c r="H107" s="38"/>
      <c r="I107" s="192"/>
      <c r="J107" s="38"/>
      <c r="K107" s="38"/>
      <c r="L107" s="41"/>
      <c r="M107" s="193"/>
      <c r="N107" s="194"/>
      <c r="O107" s="66"/>
      <c r="P107" s="66"/>
      <c r="Q107" s="66"/>
      <c r="R107" s="66"/>
      <c r="S107" s="66"/>
      <c r="T107" s="67"/>
      <c r="U107" s="36"/>
      <c r="V107" s="36"/>
      <c r="W107" s="36"/>
      <c r="X107" s="36"/>
      <c r="Y107" s="36"/>
      <c r="Z107" s="36"/>
      <c r="AA107" s="36"/>
      <c r="AB107" s="36"/>
      <c r="AC107" s="36"/>
      <c r="AD107" s="36"/>
      <c r="AE107" s="36"/>
      <c r="AT107" s="18" t="s">
        <v>147</v>
      </c>
      <c r="AU107" s="18" t="s">
        <v>145</v>
      </c>
    </row>
    <row r="108" spans="2:51" s="13" customFormat="1" ht="12">
      <c r="B108" s="195"/>
      <c r="C108" s="196"/>
      <c r="D108" s="197" t="s">
        <v>149</v>
      </c>
      <c r="E108" s="198" t="s">
        <v>44</v>
      </c>
      <c r="F108" s="199" t="s">
        <v>166</v>
      </c>
      <c r="G108" s="196"/>
      <c r="H108" s="198" t="s">
        <v>44</v>
      </c>
      <c r="I108" s="200"/>
      <c r="J108" s="196"/>
      <c r="K108" s="196"/>
      <c r="L108" s="201"/>
      <c r="M108" s="202"/>
      <c r="N108" s="203"/>
      <c r="O108" s="203"/>
      <c r="P108" s="203"/>
      <c r="Q108" s="203"/>
      <c r="R108" s="203"/>
      <c r="S108" s="203"/>
      <c r="T108" s="204"/>
      <c r="AT108" s="205" t="s">
        <v>149</v>
      </c>
      <c r="AU108" s="205" t="s">
        <v>145</v>
      </c>
      <c r="AV108" s="13" t="s">
        <v>90</v>
      </c>
      <c r="AW108" s="13" t="s">
        <v>42</v>
      </c>
      <c r="AX108" s="13" t="s">
        <v>82</v>
      </c>
      <c r="AY108" s="205" t="s">
        <v>135</v>
      </c>
    </row>
    <row r="109" spans="2:51" s="13" customFormat="1" ht="12">
      <c r="B109" s="195"/>
      <c r="C109" s="196"/>
      <c r="D109" s="197" t="s">
        <v>149</v>
      </c>
      <c r="E109" s="198" t="s">
        <v>44</v>
      </c>
      <c r="F109" s="199" t="s">
        <v>151</v>
      </c>
      <c r="G109" s="196"/>
      <c r="H109" s="198" t="s">
        <v>44</v>
      </c>
      <c r="I109" s="200"/>
      <c r="J109" s="196"/>
      <c r="K109" s="196"/>
      <c r="L109" s="201"/>
      <c r="M109" s="202"/>
      <c r="N109" s="203"/>
      <c r="O109" s="203"/>
      <c r="P109" s="203"/>
      <c r="Q109" s="203"/>
      <c r="R109" s="203"/>
      <c r="S109" s="203"/>
      <c r="T109" s="204"/>
      <c r="AT109" s="205" t="s">
        <v>149</v>
      </c>
      <c r="AU109" s="205" t="s">
        <v>145</v>
      </c>
      <c r="AV109" s="13" t="s">
        <v>90</v>
      </c>
      <c r="AW109" s="13" t="s">
        <v>42</v>
      </c>
      <c r="AX109" s="13" t="s">
        <v>82</v>
      </c>
      <c r="AY109" s="205" t="s">
        <v>135</v>
      </c>
    </row>
    <row r="110" spans="2:51" s="13" customFormat="1" ht="12">
      <c r="B110" s="195"/>
      <c r="C110" s="196"/>
      <c r="D110" s="197" t="s">
        <v>149</v>
      </c>
      <c r="E110" s="198" t="s">
        <v>44</v>
      </c>
      <c r="F110" s="199" t="s">
        <v>167</v>
      </c>
      <c r="G110" s="196"/>
      <c r="H110" s="198" t="s">
        <v>44</v>
      </c>
      <c r="I110" s="200"/>
      <c r="J110" s="196"/>
      <c r="K110" s="196"/>
      <c r="L110" s="201"/>
      <c r="M110" s="202"/>
      <c r="N110" s="203"/>
      <c r="O110" s="203"/>
      <c r="P110" s="203"/>
      <c r="Q110" s="203"/>
      <c r="R110" s="203"/>
      <c r="S110" s="203"/>
      <c r="T110" s="204"/>
      <c r="AT110" s="205" t="s">
        <v>149</v>
      </c>
      <c r="AU110" s="205" t="s">
        <v>145</v>
      </c>
      <c r="AV110" s="13" t="s">
        <v>90</v>
      </c>
      <c r="AW110" s="13" t="s">
        <v>42</v>
      </c>
      <c r="AX110" s="13" t="s">
        <v>82</v>
      </c>
      <c r="AY110" s="205" t="s">
        <v>135</v>
      </c>
    </row>
    <row r="111" spans="2:51" s="14" customFormat="1" ht="12">
      <c r="B111" s="206"/>
      <c r="C111" s="207"/>
      <c r="D111" s="197" t="s">
        <v>149</v>
      </c>
      <c r="E111" s="208" t="s">
        <v>44</v>
      </c>
      <c r="F111" s="209" t="s">
        <v>168</v>
      </c>
      <c r="G111" s="207"/>
      <c r="H111" s="210">
        <v>314.03</v>
      </c>
      <c r="I111" s="211"/>
      <c r="J111" s="207"/>
      <c r="K111" s="207"/>
      <c r="L111" s="212"/>
      <c r="M111" s="213"/>
      <c r="N111" s="214"/>
      <c r="O111" s="214"/>
      <c r="P111" s="214"/>
      <c r="Q111" s="214"/>
      <c r="R111" s="214"/>
      <c r="S111" s="214"/>
      <c r="T111" s="215"/>
      <c r="AT111" s="216" t="s">
        <v>149</v>
      </c>
      <c r="AU111" s="216" t="s">
        <v>145</v>
      </c>
      <c r="AV111" s="14" t="s">
        <v>92</v>
      </c>
      <c r="AW111" s="14" t="s">
        <v>42</v>
      </c>
      <c r="AX111" s="14" t="s">
        <v>82</v>
      </c>
      <c r="AY111" s="216" t="s">
        <v>135</v>
      </c>
    </row>
    <row r="112" spans="2:51" s="14" customFormat="1" ht="12">
      <c r="B112" s="206"/>
      <c r="C112" s="207"/>
      <c r="D112" s="197" t="s">
        <v>149</v>
      </c>
      <c r="E112" s="208" t="s">
        <v>44</v>
      </c>
      <c r="F112" s="209" t="s">
        <v>169</v>
      </c>
      <c r="G112" s="207"/>
      <c r="H112" s="210">
        <v>30.36</v>
      </c>
      <c r="I112" s="211"/>
      <c r="J112" s="207"/>
      <c r="K112" s="207"/>
      <c r="L112" s="212"/>
      <c r="M112" s="213"/>
      <c r="N112" s="214"/>
      <c r="O112" s="214"/>
      <c r="P112" s="214"/>
      <c r="Q112" s="214"/>
      <c r="R112" s="214"/>
      <c r="S112" s="214"/>
      <c r="T112" s="215"/>
      <c r="AT112" s="216" t="s">
        <v>149</v>
      </c>
      <c r="AU112" s="216" t="s">
        <v>145</v>
      </c>
      <c r="AV112" s="14" t="s">
        <v>92</v>
      </c>
      <c r="AW112" s="14" t="s">
        <v>42</v>
      </c>
      <c r="AX112" s="14" t="s">
        <v>82</v>
      </c>
      <c r="AY112" s="216" t="s">
        <v>135</v>
      </c>
    </row>
    <row r="113" spans="2:51" s="15" customFormat="1" ht="12">
      <c r="B113" s="217"/>
      <c r="C113" s="218"/>
      <c r="D113" s="197" t="s">
        <v>149</v>
      </c>
      <c r="E113" s="219" t="s">
        <v>44</v>
      </c>
      <c r="F113" s="220" t="s">
        <v>153</v>
      </c>
      <c r="G113" s="218"/>
      <c r="H113" s="221">
        <v>344.39</v>
      </c>
      <c r="I113" s="222"/>
      <c r="J113" s="218"/>
      <c r="K113" s="218"/>
      <c r="L113" s="223"/>
      <c r="M113" s="224"/>
      <c r="N113" s="225"/>
      <c r="O113" s="225"/>
      <c r="P113" s="225"/>
      <c r="Q113" s="225"/>
      <c r="R113" s="225"/>
      <c r="S113" s="225"/>
      <c r="T113" s="226"/>
      <c r="AT113" s="227" t="s">
        <v>149</v>
      </c>
      <c r="AU113" s="227" t="s">
        <v>145</v>
      </c>
      <c r="AV113" s="15" t="s">
        <v>144</v>
      </c>
      <c r="AW113" s="15" t="s">
        <v>42</v>
      </c>
      <c r="AX113" s="15" t="s">
        <v>90</v>
      </c>
      <c r="AY113" s="227" t="s">
        <v>135</v>
      </c>
    </row>
    <row r="114" spans="2:63" s="12" customFormat="1" ht="20.85" customHeight="1">
      <c r="B114" s="161"/>
      <c r="C114" s="162"/>
      <c r="D114" s="163" t="s">
        <v>81</v>
      </c>
      <c r="E114" s="175" t="s">
        <v>170</v>
      </c>
      <c r="F114" s="175" t="s">
        <v>171</v>
      </c>
      <c r="G114" s="162"/>
      <c r="H114" s="162"/>
      <c r="I114" s="165"/>
      <c r="J114" s="176">
        <f>BK114</f>
        <v>0</v>
      </c>
      <c r="K114" s="162"/>
      <c r="L114" s="167"/>
      <c r="M114" s="168"/>
      <c r="N114" s="169"/>
      <c r="O114" s="169"/>
      <c r="P114" s="170">
        <f>SUM(P115:P126)</f>
        <v>0</v>
      </c>
      <c r="Q114" s="169"/>
      <c r="R114" s="170">
        <f>SUM(R115:R126)</f>
        <v>0</v>
      </c>
      <c r="S114" s="169"/>
      <c r="T114" s="171">
        <f>SUM(T115:T126)</f>
        <v>0</v>
      </c>
      <c r="AR114" s="172" t="s">
        <v>90</v>
      </c>
      <c r="AT114" s="173" t="s">
        <v>81</v>
      </c>
      <c r="AU114" s="173" t="s">
        <v>92</v>
      </c>
      <c r="AY114" s="172" t="s">
        <v>135</v>
      </c>
      <c r="BK114" s="174">
        <f>SUM(BK115:BK126)</f>
        <v>0</v>
      </c>
    </row>
    <row r="115" spans="1:65" s="2" customFormat="1" ht="21.75" customHeight="1">
      <c r="A115" s="36"/>
      <c r="B115" s="37"/>
      <c r="C115" s="177" t="s">
        <v>144</v>
      </c>
      <c r="D115" s="177" t="s">
        <v>139</v>
      </c>
      <c r="E115" s="178" t="s">
        <v>172</v>
      </c>
      <c r="F115" s="179" t="s">
        <v>173</v>
      </c>
      <c r="G115" s="180" t="s">
        <v>163</v>
      </c>
      <c r="H115" s="181">
        <v>688.78</v>
      </c>
      <c r="I115" s="182"/>
      <c r="J115" s="183">
        <f>ROUND(I115*H115,2)</f>
        <v>0</v>
      </c>
      <c r="K115" s="179" t="s">
        <v>143</v>
      </c>
      <c r="L115" s="41"/>
      <c r="M115" s="184" t="s">
        <v>44</v>
      </c>
      <c r="N115" s="185" t="s">
        <v>53</v>
      </c>
      <c r="O115" s="66"/>
      <c r="P115" s="186">
        <f>O115*H115</f>
        <v>0</v>
      </c>
      <c r="Q115" s="186">
        <v>0</v>
      </c>
      <c r="R115" s="186">
        <f>Q115*H115</f>
        <v>0</v>
      </c>
      <c r="S115" s="186">
        <v>0</v>
      </c>
      <c r="T115" s="187">
        <f>S115*H115</f>
        <v>0</v>
      </c>
      <c r="U115" s="36"/>
      <c r="V115" s="36"/>
      <c r="W115" s="36"/>
      <c r="X115" s="36"/>
      <c r="Y115" s="36"/>
      <c r="Z115" s="36"/>
      <c r="AA115" s="36"/>
      <c r="AB115" s="36"/>
      <c r="AC115" s="36"/>
      <c r="AD115" s="36"/>
      <c r="AE115" s="36"/>
      <c r="AR115" s="188" t="s">
        <v>144</v>
      </c>
      <c r="AT115" s="188" t="s">
        <v>139</v>
      </c>
      <c r="AU115" s="188" t="s">
        <v>145</v>
      </c>
      <c r="AY115" s="18" t="s">
        <v>135</v>
      </c>
      <c r="BE115" s="189">
        <f>IF(N115="základní",J115,0)</f>
        <v>0</v>
      </c>
      <c r="BF115" s="189">
        <f>IF(N115="snížená",J115,0)</f>
        <v>0</v>
      </c>
      <c r="BG115" s="189">
        <f>IF(N115="zákl. přenesená",J115,0)</f>
        <v>0</v>
      </c>
      <c r="BH115" s="189">
        <f>IF(N115="sníž. přenesená",J115,0)</f>
        <v>0</v>
      </c>
      <c r="BI115" s="189">
        <f>IF(N115="nulová",J115,0)</f>
        <v>0</v>
      </c>
      <c r="BJ115" s="18" t="s">
        <v>90</v>
      </c>
      <c r="BK115" s="189">
        <f>ROUND(I115*H115,2)</f>
        <v>0</v>
      </c>
      <c r="BL115" s="18" t="s">
        <v>144</v>
      </c>
      <c r="BM115" s="188" t="s">
        <v>174</v>
      </c>
    </row>
    <row r="116" spans="1:47" s="2" customFormat="1" ht="12">
      <c r="A116" s="36"/>
      <c r="B116" s="37"/>
      <c r="C116" s="38"/>
      <c r="D116" s="190" t="s">
        <v>147</v>
      </c>
      <c r="E116" s="38"/>
      <c r="F116" s="191" t="s">
        <v>175</v>
      </c>
      <c r="G116" s="38"/>
      <c r="H116" s="38"/>
      <c r="I116" s="192"/>
      <c r="J116" s="38"/>
      <c r="K116" s="38"/>
      <c r="L116" s="41"/>
      <c r="M116" s="193"/>
      <c r="N116" s="194"/>
      <c r="O116" s="66"/>
      <c r="P116" s="66"/>
      <c r="Q116" s="66"/>
      <c r="R116" s="66"/>
      <c r="S116" s="66"/>
      <c r="T116" s="67"/>
      <c r="U116" s="36"/>
      <c r="V116" s="36"/>
      <c r="W116" s="36"/>
      <c r="X116" s="36"/>
      <c r="Y116" s="36"/>
      <c r="Z116" s="36"/>
      <c r="AA116" s="36"/>
      <c r="AB116" s="36"/>
      <c r="AC116" s="36"/>
      <c r="AD116" s="36"/>
      <c r="AE116" s="36"/>
      <c r="AT116" s="18" t="s">
        <v>147</v>
      </c>
      <c r="AU116" s="18" t="s">
        <v>145</v>
      </c>
    </row>
    <row r="117" spans="2:51" s="13" customFormat="1" ht="12">
      <c r="B117" s="195"/>
      <c r="C117" s="196"/>
      <c r="D117" s="197" t="s">
        <v>149</v>
      </c>
      <c r="E117" s="198" t="s">
        <v>44</v>
      </c>
      <c r="F117" s="199" t="s">
        <v>176</v>
      </c>
      <c r="G117" s="196"/>
      <c r="H117" s="198" t="s">
        <v>44</v>
      </c>
      <c r="I117" s="200"/>
      <c r="J117" s="196"/>
      <c r="K117" s="196"/>
      <c r="L117" s="201"/>
      <c r="M117" s="202"/>
      <c r="N117" s="203"/>
      <c r="O117" s="203"/>
      <c r="P117" s="203"/>
      <c r="Q117" s="203"/>
      <c r="R117" s="203"/>
      <c r="S117" s="203"/>
      <c r="T117" s="204"/>
      <c r="AT117" s="205" t="s">
        <v>149</v>
      </c>
      <c r="AU117" s="205" t="s">
        <v>145</v>
      </c>
      <c r="AV117" s="13" t="s">
        <v>90</v>
      </c>
      <c r="AW117" s="13" t="s">
        <v>42</v>
      </c>
      <c r="AX117" s="13" t="s">
        <v>82</v>
      </c>
      <c r="AY117" s="205" t="s">
        <v>135</v>
      </c>
    </row>
    <row r="118" spans="2:51" s="14" customFormat="1" ht="12">
      <c r="B118" s="206"/>
      <c r="C118" s="207"/>
      <c r="D118" s="197" t="s">
        <v>149</v>
      </c>
      <c r="E118" s="208" t="s">
        <v>44</v>
      </c>
      <c r="F118" s="209" t="s">
        <v>177</v>
      </c>
      <c r="G118" s="207"/>
      <c r="H118" s="210">
        <v>344.39</v>
      </c>
      <c r="I118" s="211"/>
      <c r="J118" s="207"/>
      <c r="K118" s="207"/>
      <c r="L118" s="212"/>
      <c r="M118" s="213"/>
      <c r="N118" s="214"/>
      <c r="O118" s="214"/>
      <c r="P118" s="214"/>
      <c r="Q118" s="214"/>
      <c r="R118" s="214"/>
      <c r="S118" s="214"/>
      <c r="T118" s="215"/>
      <c r="AT118" s="216" t="s">
        <v>149</v>
      </c>
      <c r="AU118" s="216" t="s">
        <v>145</v>
      </c>
      <c r="AV118" s="14" t="s">
        <v>92</v>
      </c>
      <c r="AW118" s="14" t="s">
        <v>42</v>
      </c>
      <c r="AX118" s="14" t="s">
        <v>82</v>
      </c>
      <c r="AY118" s="216" t="s">
        <v>135</v>
      </c>
    </row>
    <row r="119" spans="2:51" s="13" customFormat="1" ht="12">
      <c r="B119" s="195"/>
      <c r="C119" s="196"/>
      <c r="D119" s="197" t="s">
        <v>149</v>
      </c>
      <c r="E119" s="198" t="s">
        <v>44</v>
      </c>
      <c r="F119" s="199" t="s">
        <v>178</v>
      </c>
      <c r="G119" s="196"/>
      <c r="H119" s="198" t="s">
        <v>44</v>
      </c>
      <c r="I119" s="200"/>
      <c r="J119" s="196"/>
      <c r="K119" s="196"/>
      <c r="L119" s="201"/>
      <c r="M119" s="202"/>
      <c r="N119" s="203"/>
      <c r="O119" s="203"/>
      <c r="P119" s="203"/>
      <c r="Q119" s="203"/>
      <c r="R119" s="203"/>
      <c r="S119" s="203"/>
      <c r="T119" s="204"/>
      <c r="AT119" s="205" t="s">
        <v>149</v>
      </c>
      <c r="AU119" s="205" t="s">
        <v>145</v>
      </c>
      <c r="AV119" s="13" t="s">
        <v>90</v>
      </c>
      <c r="AW119" s="13" t="s">
        <v>42</v>
      </c>
      <c r="AX119" s="13" t="s">
        <v>82</v>
      </c>
      <c r="AY119" s="205" t="s">
        <v>135</v>
      </c>
    </row>
    <row r="120" spans="2:51" s="14" customFormat="1" ht="12">
      <c r="B120" s="206"/>
      <c r="C120" s="207"/>
      <c r="D120" s="197" t="s">
        <v>149</v>
      </c>
      <c r="E120" s="208" t="s">
        <v>44</v>
      </c>
      <c r="F120" s="209" t="s">
        <v>177</v>
      </c>
      <c r="G120" s="207"/>
      <c r="H120" s="210">
        <v>344.39</v>
      </c>
      <c r="I120" s="211"/>
      <c r="J120" s="207"/>
      <c r="K120" s="207"/>
      <c r="L120" s="212"/>
      <c r="M120" s="213"/>
      <c r="N120" s="214"/>
      <c r="O120" s="214"/>
      <c r="P120" s="214"/>
      <c r="Q120" s="214"/>
      <c r="R120" s="214"/>
      <c r="S120" s="214"/>
      <c r="T120" s="215"/>
      <c r="AT120" s="216" t="s">
        <v>149</v>
      </c>
      <c r="AU120" s="216" t="s">
        <v>145</v>
      </c>
      <c r="AV120" s="14" t="s">
        <v>92</v>
      </c>
      <c r="AW120" s="14" t="s">
        <v>42</v>
      </c>
      <c r="AX120" s="14" t="s">
        <v>82</v>
      </c>
      <c r="AY120" s="216" t="s">
        <v>135</v>
      </c>
    </row>
    <row r="121" spans="2:51" s="15" customFormat="1" ht="12">
      <c r="B121" s="217"/>
      <c r="C121" s="218"/>
      <c r="D121" s="197" t="s">
        <v>149</v>
      </c>
      <c r="E121" s="219" t="s">
        <v>44</v>
      </c>
      <c r="F121" s="220" t="s">
        <v>153</v>
      </c>
      <c r="G121" s="218"/>
      <c r="H121" s="221">
        <v>688.78</v>
      </c>
      <c r="I121" s="222"/>
      <c r="J121" s="218"/>
      <c r="K121" s="218"/>
      <c r="L121" s="223"/>
      <c r="M121" s="224"/>
      <c r="N121" s="225"/>
      <c r="O121" s="225"/>
      <c r="P121" s="225"/>
      <c r="Q121" s="225"/>
      <c r="R121" s="225"/>
      <c r="S121" s="225"/>
      <c r="T121" s="226"/>
      <c r="AT121" s="227" t="s">
        <v>149</v>
      </c>
      <c r="AU121" s="227" t="s">
        <v>145</v>
      </c>
      <c r="AV121" s="15" t="s">
        <v>144</v>
      </c>
      <c r="AW121" s="15" t="s">
        <v>42</v>
      </c>
      <c r="AX121" s="15" t="s">
        <v>90</v>
      </c>
      <c r="AY121" s="227" t="s">
        <v>135</v>
      </c>
    </row>
    <row r="122" spans="1:65" s="2" customFormat="1" ht="16.5" customHeight="1">
      <c r="A122" s="36"/>
      <c r="B122" s="37"/>
      <c r="C122" s="177" t="s">
        <v>179</v>
      </c>
      <c r="D122" s="177" t="s">
        <v>139</v>
      </c>
      <c r="E122" s="178" t="s">
        <v>180</v>
      </c>
      <c r="F122" s="179" t="s">
        <v>181</v>
      </c>
      <c r="G122" s="180" t="s">
        <v>163</v>
      </c>
      <c r="H122" s="181">
        <v>344.39</v>
      </c>
      <c r="I122" s="182"/>
      <c r="J122" s="183">
        <f>ROUND(I122*H122,2)</f>
        <v>0</v>
      </c>
      <c r="K122" s="179" t="s">
        <v>143</v>
      </c>
      <c r="L122" s="41"/>
      <c r="M122" s="184" t="s">
        <v>44</v>
      </c>
      <c r="N122" s="185" t="s">
        <v>53</v>
      </c>
      <c r="O122" s="66"/>
      <c r="P122" s="186">
        <f>O122*H122</f>
        <v>0</v>
      </c>
      <c r="Q122" s="186">
        <v>0</v>
      </c>
      <c r="R122" s="186">
        <f>Q122*H122</f>
        <v>0</v>
      </c>
      <c r="S122" s="186">
        <v>0</v>
      </c>
      <c r="T122" s="187">
        <f>S122*H122</f>
        <v>0</v>
      </c>
      <c r="U122" s="36"/>
      <c r="V122" s="36"/>
      <c r="W122" s="36"/>
      <c r="X122" s="36"/>
      <c r="Y122" s="36"/>
      <c r="Z122" s="36"/>
      <c r="AA122" s="36"/>
      <c r="AB122" s="36"/>
      <c r="AC122" s="36"/>
      <c r="AD122" s="36"/>
      <c r="AE122" s="36"/>
      <c r="AR122" s="188" t="s">
        <v>144</v>
      </c>
      <c r="AT122" s="188" t="s">
        <v>139</v>
      </c>
      <c r="AU122" s="188" t="s">
        <v>145</v>
      </c>
      <c r="AY122" s="18" t="s">
        <v>135</v>
      </c>
      <c r="BE122" s="189">
        <f>IF(N122="základní",J122,0)</f>
        <v>0</v>
      </c>
      <c r="BF122" s="189">
        <f>IF(N122="snížená",J122,0)</f>
        <v>0</v>
      </c>
      <c r="BG122" s="189">
        <f>IF(N122="zákl. přenesená",J122,0)</f>
        <v>0</v>
      </c>
      <c r="BH122" s="189">
        <f>IF(N122="sníž. přenesená",J122,0)</f>
        <v>0</v>
      </c>
      <c r="BI122" s="189">
        <f>IF(N122="nulová",J122,0)</f>
        <v>0</v>
      </c>
      <c r="BJ122" s="18" t="s">
        <v>90</v>
      </c>
      <c r="BK122" s="189">
        <f>ROUND(I122*H122,2)</f>
        <v>0</v>
      </c>
      <c r="BL122" s="18" t="s">
        <v>144</v>
      </c>
      <c r="BM122" s="188" t="s">
        <v>182</v>
      </c>
    </row>
    <row r="123" spans="1:47" s="2" customFormat="1" ht="12">
      <c r="A123" s="36"/>
      <c r="B123" s="37"/>
      <c r="C123" s="38"/>
      <c r="D123" s="190" t="s">
        <v>147</v>
      </c>
      <c r="E123" s="38"/>
      <c r="F123" s="191" t="s">
        <v>183</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147</v>
      </c>
      <c r="AU123" s="18" t="s">
        <v>145</v>
      </c>
    </row>
    <row r="124" spans="2:51" s="13" customFormat="1" ht="12">
      <c r="B124" s="195"/>
      <c r="C124" s="196"/>
      <c r="D124" s="197" t="s">
        <v>149</v>
      </c>
      <c r="E124" s="198" t="s">
        <v>44</v>
      </c>
      <c r="F124" s="199" t="s">
        <v>184</v>
      </c>
      <c r="G124" s="196"/>
      <c r="H124" s="198" t="s">
        <v>44</v>
      </c>
      <c r="I124" s="200"/>
      <c r="J124" s="196"/>
      <c r="K124" s="196"/>
      <c r="L124" s="201"/>
      <c r="M124" s="202"/>
      <c r="N124" s="203"/>
      <c r="O124" s="203"/>
      <c r="P124" s="203"/>
      <c r="Q124" s="203"/>
      <c r="R124" s="203"/>
      <c r="S124" s="203"/>
      <c r="T124" s="204"/>
      <c r="AT124" s="205" t="s">
        <v>149</v>
      </c>
      <c r="AU124" s="205" t="s">
        <v>145</v>
      </c>
      <c r="AV124" s="13" t="s">
        <v>90</v>
      </c>
      <c r="AW124" s="13" t="s">
        <v>42</v>
      </c>
      <c r="AX124" s="13" t="s">
        <v>82</v>
      </c>
      <c r="AY124" s="205" t="s">
        <v>135</v>
      </c>
    </row>
    <row r="125" spans="2:51" s="14" customFormat="1" ht="12">
      <c r="B125" s="206"/>
      <c r="C125" s="207"/>
      <c r="D125" s="197" t="s">
        <v>149</v>
      </c>
      <c r="E125" s="208" t="s">
        <v>44</v>
      </c>
      <c r="F125" s="209" t="s">
        <v>177</v>
      </c>
      <c r="G125" s="207"/>
      <c r="H125" s="210">
        <v>344.39</v>
      </c>
      <c r="I125" s="211"/>
      <c r="J125" s="207"/>
      <c r="K125" s="207"/>
      <c r="L125" s="212"/>
      <c r="M125" s="213"/>
      <c r="N125" s="214"/>
      <c r="O125" s="214"/>
      <c r="P125" s="214"/>
      <c r="Q125" s="214"/>
      <c r="R125" s="214"/>
      <c r="S125" s="214"/>
      <c r="T125" s="215"/>
      <c r="AT125" s="216" t="s">
        <v>149</v>
      </c>
      <c r="AU125" s="216" t="s">
        <v>145</v>
      </c>
      <c r="AV125" s="14" t="s">
        <v>92</v>
      </c>
      <c r="AW125" s="14" t="s">
        <v>42</v>
      </c>
      <c r="AX125" s="14" t="s">
        <v>82</v>
      </c>
      <c r="AY125" s="216" t="s">
        <v>135</v>
      </c>
    </row>
    <row r="126" spans="2:51" s="15" customFormat="1" ht="12">
      <c r="B126" s="217"/>
      <c r="C126" s="218"/>
      <c r="D126" s="197" t="s">
        <v>149</v>
      </c>
      <c r="E126" s="219" t="s">
        <v>44</v>
      </c>
      <c r="F126" s="220" t="s">
        <v>153</v>
      </c>
      <c r="G126" s="218"/>
      <c r="H126" s="221">
        <v>344.39</v>
      </c>
      <c r="I126" s="222"/>
      <c r="J126" s="218"/>
      <c r="K126" s="218"/>
      <c r="L126" s="223"/>
      <c r="M126" s="224"/>
      <c r="N126" s="225"/>
      <c r="O126" s="225"/>
      <c r="P126" s="225"/>
      <c r="Q126" s="225"/>
      <c r="R126" s="225"/>
      <c r="S126" s="225"/>
      <c r="T126" s="226"/>
      <c r="AT126" s="227" t="s">
        <v>149</v>
      </c>
      <c r="AU126" s="227" t="s">
        <v>145</v>
      </c>
      <c r="AV126" s="15" t="s">
        <v>144</v>
      </c>
      <c r="AW126" s="15" t="s">
        <v>42</v>
      </c>
      <c r="AX126" s="15" t="s">
        <v>90</v>
      </c>
      <c r="AY126" s="227" t="s">
        <v>135</v>
      </c>
    </row>
    <row r="127" spans="2:63" s="12" customFormat="1" ht="20.85" customHeight="1">
      <c r="B127" s="161"/>
      <c r="C127" s="162"/>
      <c r="D127" s="163" t="s">
        <v>81</v>
      </c>
      <c r="E127" s="175" t="s">
        <v>185</v>
      </c>
      <c r="F127" s="175" t="s">
        <v>186</v>
      </c>
      <c r="G127" s="162"/>
      <c r="H127" s="162"/>
      <c r="I127" s="165"/>
      <c r="J127" s="176">
        <f>BK127</f>
        <v>0</v>
      </c>
      <c r="K127" s="162"/>
      <c r="L127" s="167"/>
      <c r="M127" s="168"/>
      <c r="N127" s="169"/>
      <c r="O127" s="169"/>
      <c r="P127" s="170">
        <f>SUM(P128:P146)</f>
        <v>0</v>
      </c>
      <c r="Q127" s="169"/>
      <c r="R127" s="170">
        <f>SUM(R128:R146)</f>
        <v>0</v>
      </c>
      <c r="S127" s="169"/>
      <c r="T127" s="171">
        <f>SUM(T128:T146)</f>
        <v>0</v>
      </c>
      <c r="AR127" s="172" t="s">
        <v>90</v>
      </c>
      <c r="AT127" s="173" t="s">
        <v>81</v>
      </c>
      <c r="AU127" s="173" t="s">
        <v>92</v>
      </c>
      <c r="AY127" s="172" t="s">
        <v>135</v>
      </c>
      <c r="BK127" s="174">
        <f>SUM(BK128:BK146)</f>
        <v>0</v>
      </c>
    </row>
    <row r="128" spans="1:65" s="2" customFormat="1" ht="16.5" customHeight="1">
      <c r="A128" s="36"/>
      <c r="B128" s="37"/>
      <c r="C128" s="177" t="s">
        <v>187</v>
      </c>
      <c r="D128" s="177" t="s">
        <v>139</v>
      </c>
      <c r="E128" s="178" t="s">
        <v>188</v>
      </c>
      <c r="F128" s="179" t="s">
        <v>189</v>
      </c>
      <c r="G128" s="180" t="s">
        <v>163</v>
      </c>
      <c r="H128" s="181">
        <v>678.61</v>
      </c>
      <c r="I128" s="182"/>
      <c r="J128" s="183">
        <f>ROUND(I128*H128,2)</f>
        <v>0</v>
      </c>
      <c r="K128" s="179" t="s">
        <v>143</v>
      </c>
      <c r="L128" s="41"/>
      <c r="M128" s="184" t="s">
        <v>44</v>
      </c>
      <c r="N128" s="185" t="s">
        <v>53</v>
      </c>
      <c r="O128" s="66"/>
      <c r="P128" s="186">
        <f>O128*H128</f>
        <v>0</v>
      </c>
      <c r="Q128" s="186">
        <v>0</v>
      </c>
      <c r="R128" s="186">
        <f>Q128*H128</f>
        <v>0</v>
      </c>
      <c r="S128" s="186">
        <v>0</v>
      </c>
      <c r="T128" s="187">
        <f>S128*H128</f>
        <v>0</v>
      </c>
      <c r="U128" s="36"/>
      <c r="V128" s="36"/>
      <c r="W128" s="36"/>
      <c r="X128" s="36"/>
      <c r="Y128" s="36"/>
      <c r="Z128" s="36"/>
      <c r="AA128" s="36"/>
      <c r="AB128" s="36"/>
      <c r="AC128" s="36"/>
      <c r="AD128" s="36"/>
      <c r="AE128" s="36"/>
      <c r="AR128" s="188" t="s">
        <v>144</v>
      </c>
      <c r="AT128" s="188" t="s">
        <v>139</v>
      </c>
      <c r="AU128" s="188" t="s">
        <v>145</v>
      </c>
      <c r="AY128" s="18" t="s">
        <v>135</v>
      </c>
      <c r="BE128" s="189">
        <f>IF(N128="základní",J128,0)</f>
        <v>0</v>
      </c>
      <c r="BF128" s="189">
        <f>IF(N128="snížená",J128,0)</f>
        <v>0</v>
      </c>
      <c r="BG128" s="189">
        <f>IF(N128="zákl. přenesená",J128,0)</f>
        <v>0</v>
      </c>
      <c r="BH128" s="189">
        <f>IF(N128="sníž. přenesená",J128,0)</f>
        <v>0</v>
      </c>
      <c r="BI128" s="189">
        <f>IF(N128="nulová",J128,0)</f>
        <v>0</v>
      </c>
      <c r="BJ128" s="18" t="s">
        <v>90</v>
      </c>
      <c r="BK128" s="189">
        <f>ROUND(I128*H128,2)</f>
        <v>0</v>
      </c>
      <c r="BL128" s="18" t="s">
        <v>144</v>
      </c>
      <c r="BM128" s="188" t="s">
        <v>190</v>
      </c>
    </row>
    <row r="129" spans="1:47" s="2" customFormat="1" ht="12">
      <c r="A129" s="36"/>
      <c r="B129" s="37"/>
      <c r="C129" s="38"/>
      <c r="D129" s="190" t="s">
        <v>147</v>
      </c>
      <c r="E129" s="38"/>
      <c r="F129" s="191" t="s">
        <v>191</v>
      </c>
      <c r="G129" s="38"/>
      <c r="H129" s="38"/>
      <c r="I129" s="192"/>
      <c r="J129" s="38"/>
      <c r="K129" s="38"/>
      <c r="L129" s="41"/>
      <c r="M129" s="193"/>
      <c r="N129" s="194"/>
      <c r="O129" s="66"/>
      <c r="P129" s="66"/>
      <c r="Q129" s="66"/>
      <c r="R129" s="66"/>
      <c r="S129" s="66"/>
      <c r="T129" s="67"/>
      <c r="U129" s="36"/>
      <c r="V129" s="36"/>
      <c r="W129" s="36"/>
      <c r="X129" s="36"/>
      <c r="Y129" s="36"/>
      <c r="Z129" s="36"/>
      <c r="AA129" s="36"/>
      <c r="AB129" s="36"/>
      <c r="AC129" s="36"/>
      <c r="AD129" s="36"/>
      <c r="AE129" s="36"/>
      <c r="AT129" s="18" t="s">
        <v>147</v>
      </c>
      <c r="AU129" s="18" t="s">
        <v>145</v>
      </c>
    </row>
    <row r="130" spans="2:51" s="13" customFormat="1" ht="12">
      <c r="B130" s="195"/>
      <c r="C130" s="196"/>
      <c r="D130" s="197" t="s">
        <v>149</v>
      </c>
      <c r="E130" s="198" t="s">
        <v>44</v>
      </c>
      <c r="F130" s="199" t="s">
        <v>166</v>
      </c>
      <c r="G130" s="196"/>
      <c r="H130" s="198" t="s">
        <v>44</v>
      </c>
      <c r="I130" s="200"/>
      <c r="J130" s="196"/>
      <c r="K130" s="196"/>
      <c r="L130" s="201"/>
      <c r="M130" s="202"/>
      <c r="N130" s="203"/>
      <c r="O130" s="203"/>
      <c r="P130" s="203"/>
      <c r="Q130" s="203"/>
      <c r="R130" s="203"/>
      <c r="S130" s="203"/>
      <c r="T130" s="204"/>
      <c r="AT130" s="205" t="s">
        <v>149</v>
      </c>
      <c r="AU130" s="205" t="s">
        <v>145</v>
      </c>
      <c r="AV130" s="13" t="s">
        <v>90</v>
      </c>
      <c r="AW130" s="13" t="s">
        <v>42</v>
      </c>
      <c r="AX130" s="13" t="s">
        <v>82</v>
      </c>
      <c r="AY130" s="205" t="s">
        <v>135</v>
      </c>
    </row>
    <row r="131" spans="2:51" s="13" customFormat="1" ht="12">
      <c r="B131" s="195"/>
      <c r="C131" s="196"/>
      <c r="D131" s="197" t="s">
        <v>149</v>
      </c>
      <c r="E131" s="198" t="s">
        <v>44</v>
      </c>
      <c r="F131" s="199" t="s">
        <v>151</v>
      </c>
      <c r="G131" s="196"/>
      <c r="H131" s="198" t="s">
        <v>44</v>
      </c>
      <c r="I131" s="200"/>
      <c r="J131" s="196"/>
      <c r="K131" s="196"/>
      <c r="L131" s="201"/>
      <c r="M131" s="202"/>
      <c r="N131" s="203"/>
      <c r="O131" s="203"/>
      <c r="P131" s="203"/>
      <c r="Q131" s="203"/>
      <c r="R131" s="203"/>
      <c r="S131" s="203"/>
      <c r="T131" s="204"/>
      <c r="AT131" s="205" t="s">
        <v>149</v>
      </c>
      <c r="AU131" s="205" t="s">
        <v>145</v>
      </c>
      <c r="AV131" s="13" t="s">
        <v>90</v>
      </c>
      <c r="AW131" s="13" t="s">
        <v>42</v>
      </c>
      <c r="AX131" s="13" t="s">
        <v>82</v>
      </c>
      <c r="AY131" s="205" t="s">
        <v>135</v>
      </c>
    </row>
    <row r="132" spans="2:51" s="13" customFormat="1" ht="12">
      <c r="B132" s="195"/>
      <c r="C132" s="196"/>
      <c r="D132" s="197" t="s">
        <v>149</v>
      </c>
      <c r="E132" s="198" t="s">
        <v>44</v>
      </c>
      <c r="F132" s="199" t="s">
        <v>192</v>
      </c>
      <c r="G132" s="196"/>
      <c r="H132" s="198" t="s">
        <v>44</v>
      </c>
      <c r="I132" s="200"/>
      <c r="J132" s="196"/>
      <c r="K132" s="196"/>
      <c r="L132" s="201"/>
      <c r="M132" s="202"/>
      <c r="N132" s="203"/>
      <c r="O132" s="203"/>
      <c r="P132" s="203"/>
      <c r="Q132" s="203"/>
      <c r="R132" s="203"/>
      <c r="S132" s="203"/>
      <c r="T132" s="204"/>
      <c r="AT132" s="205" t="s">
        <v>149</v>
      </c>
      <c r="AU132" s="205" t="s">
        <v>145</v>
      </c>
      <c r="AV132" s="13" t="s">
        <v>90</v>
      </c>
      <c r="AW132" s="13" t="s">
        <v>42</v>
      </c>
      <c r="AX132" s="13" t="s">
        <v>82</v>
      </c>
      <c r="AY132" s="205" t="s">
        <v>135</v>
      </c>
    </row>
    <row r="133" spans="2:51" s="13" customFormat="1" ht="12">
      <c r="B133" s="195"/>
      <c r="C133" s="196"/>
      <c r="D133" s="197" t="s">
        <v>149</v>
      </c>
      <c r="E133" s="198" t="s">
        <v>44</v>
      </c>
      <c r="F133" s="199" t="s">
        <v>151</v>
      </c>
      <c r="G133" s="196"/>
      <c r="H133" s="198" t="s">
        <v>44</v>
      </c>
      <c r="I133" s="200"/>
      <c r="J133" s="196"/>
      <c r="K133" s="196"/>
      <c r="L133" s="201"/>
      <c r="M133" s="202"/>
      <c r="N133" s="203"/>
      <c r="O133" s="203"/>
      <c r="P133" s="203"/>
      <c r="Q133" s="203"/>
      <c r="R133" s="203"/>
      <c r="S133" s="203"/>
      <c r="T133" s="204"/>
      <c r="AT133" s="205" t="s">
        <v>149</v>
      </c>
      <c r="AU133" s="205" t="s">
        <v>145</v>
      </c>
      <c r="AV133" s="13" t="s">
        <v>90</v>
      </c>
      <c r="AW133" s="13" t="s">
        <v>42</v>
      </c>
      <c r="AX133" s="13" t="s">
        <v>82</v>
      </c>
      <c r="AY133" s="205" t="s">
        <v>135</v>
      </c>
    </row>
    <row r="134" spans="2:51" s="13" customFormat="1" ht="12">
      <c r="B134" s="195"/>
      <c r="C134" s="196"/>
      <c r="D134" s="197" t="s">
        <v>149</v>
      </c>
      <c r="E134" s="198" t="s">
        <v>44</v>
      </c>
      <c r="F134" s="199" t="s">
        <v>193</v>
      </c>
      <c r="G134" s="196"/>
      <c r="H134" s="198" t="s">
        <v>44</v>
      </c>
      <c r="I134" s="200"/>
      <c r="J134" s="196"/>
      <c r="K134" s="196"/>
      <c r="L134" s="201"/>
      <c r="M134" s="202"/>
      <c r="N134" s="203"/>
      <c r="O134" s="203"/>
      <c r="P134" s="203"/>
      <c r="Q134" s="203"/>
      <c r="R134" s="203"/>
      <c r="S134" s="203"/>
      <c r="T134" s="204"/>
      <c r="AT134" s="205" t="s">
        <v>149</v>
      </c>
      <c r="AU134" s="205" t="s">
        <v>145</v>
      </c>
      <c r="AV134" s="13" t="s">
        <v>90</v>
      </c>
      <c r="AW134" s="13" t="s">
        <v>42</v>
      </c>
      <c r="AX134" s="13" t="s">
        <v>82</v>
      </c>
      <c r="AY134" s="205" t="s">
        <v>135</v>
      </c>
    </row>
    <row r="135" spans="2:51" s="14" customFormat="1" ht="12">
      <c r="B135" s="206"/>
      <c r="C135" s="207"/>
      <c r="D135" s="197" t="s">
        <v>149</v>
      </c>
      <c r="E135" s="208" t="s">
        <v>44</v>
      </c>
      <c r="F135" s="209" t="s">
        <v>194</v>
      </c>
      <c r="G135" s="207"/>
      <c r="H135" s="210">
        <v>235.29</v>
      </c>
      <c r="I135" s="211"/>
      <c r="J135" s="207"/>
      <c r="K135" s="207"/>
      <c r="L135" s="212"/>
      <c r="M135" s="213"/>
      <c r="N135" s="214"/>
      <c r="O135" s="214"/>
      <c r="P135" s="214"/>
      <c r="Q135" s="214"/>
      <c r="R135" s="214"/>
      <c r="S135" s="214"/>
      <c r="T135" s="215"/>
      <c r="AT135" s="216" t="s">
        <v>149</v>
      </c>
      <c r="AU135" s="216" t="s">
        <v>145</v>
      </c>
      <c r="AV135" s="14" t="s">
        <v>92</v>
      </c>
      <c r="AW135" s="14" t="s">
        <v>42</v>
      </c>
      <c r="AX135" s="14" t="s">
        <v>82</v>
      </c>
      <c r="AY135" s="216" t="s">
        <v>135</v>
      </c>
    </row>
    <row r="136" spans="2:51" s="14" customFormat="1" ht="12">
      <c r="B136" s="206"/>
      <c r="C136" s="207"/>
      <c r="D136" s="197" t="s">
        <v>149</v>
      </c>
      <c r="E136" s="208" t="s">
        <v>44</v>
      </c>
      <c r="F136" s="209" t="s">
        <v>195</v>
      </c>
      <c r="G136" s="207"/>
      <c r="H136" s="210">
        <v>146.94</v>
      </c>
      <c r="I136" s="211"/>
      <c r="J136" s="207"/>
      <c r="K136" s="207"/>
      <c r="L136" s="212"/>
      <c r="M136" s="213"/>
      <c r="N136" s="214"/>
      <c r="O136" s="214"/>
      <c r="P136" s="214"/>
      <c r="Q136" s="214"/>
      <c r="R136" s="214"/>
      <c r="S136" s="214"/>
      <c r="T136" s="215"/>
      <c r="AT136" s="216" t="s">
        <v>149</v>
      </c>
      <c r="AU136" s="216" t="s">
        <v>145</v>
      </c>
      <c r="AV136" s="14" t="s">
        <v>92</v>
      </c>
      <c r="AW136" s="14" t="s">
        <v>42</v>
      </c>
      <c r="AX136" s="14" t="s">
        <v>82</v>
      </c>
      <c r="AY136" s="216" t="s">
        <v>135</v>
      </c>
    </row>
    <row r="137" spans="2:51" s="14" customFormat="1" ht="12">
      <c r="B137" s="206"/>
      <c r="C137" s="207"/>
      <c r="D137" s="197" t="s">
        <v>149</v>
      </c>
      <c r="E137" s="208" t="s">
        <v>44</v>
      </c>
      <c r="F137" s="209" t="s">
        <v>196</v>
      </c>
      <c r="G137" s="207"/>
      <c r="H137" s="210">
        <v>296.38</v>
      </c>
      <c r="I137" s="211"/>
      <c r="J137" s="207"/>
      <c r="K137" s="207"/>
      <c r="L137" s="212"/>
      <c r="M137" s="213"/>
      <c r="N137" s="214"/>
      <c r="O137" s="214"/>
      <c r="P137" s="214"/>
      <c r="Q137" s="214"/>
      <c r="R137" s="214"/>
      <c r="S137" s="214"/>
      <c r="T137" s="215"/>
      <c r="AT137" s="216" t="s">
        <v>149</v>
      </c>
      <c r="AU137" s="216" t="s">
        <v>145</v>
      </c>
      <c r="AV137" s="14" t="s">
        <v>92</v>
      </c>
      <c r="AW137" s="14" t="s">
        <v>42</v>
      </c>
      <c r="AX137" s="14" t="s">
        <v>82</v>
      </c>
      <c r="AY137" s="216" t="s">
        <v>135</v>
      </c>
    </row>
    <row r="138" spans="2:51" s="15" customFormat="1" ht="12">
      <c r="B138" s="217"/>
      <c r="C138" s="218"/>
      <c r="D138" s="197" t="s">
        <v>149</v>
      </c>
      <c r="E138" s="219" t="s">
        <v>44</v>
      </c>
      <c r="F138" s="220" t="s">
        <v>153</v>
      </c>
      <c r="G138" s="218"/>
      <c r="H138" s="221">
        <v>678.61</v>
      </c>
      <c r="I138" s="222"/>
      <c r="J138" s="218"/>
      <c r="K138" s="218"/>
      <c r="L138" s="223"/>
      <c r="M138" s="224"/>
      <c r="N138" s="225"/>
      <c r="O138" s="225"/>
      <c r="P138" s="225"/>
      <c r="Q138" s="225"/>
      <c r="R138" s="225"/>
      <c r="S138" s="225"/>
      <c r="T138" s="226"/>
      <c r="AT138" s="227" t="s">
        <v>149</v>
      </c>
      <c r="AU138" s="227" t="s">
        <v>145</v>
      </c>
      <c r="AV138" s="15" t="s">
        <v>144</v>
      </c>
      <c r="AW138" s="15" t="s">
        <v>42</v>
      </c>
      <c r="AX138" s="15" t="s">
        <v>90</v>
      </c>
      <c r="AY138" s="227" t="s">
        <v>135</v>
      </c>
    </row>
    <row r="139" spans="1:65" s="2" customFormat="1" ht="16.5" customHeight="1">
      <c r="A139" s="36"/>
      <c r="B139" s="37"/>
      <c r="C139" s="177" t="s">
        <v>197</v>
      </c>
      <c r="D139" s="177" t="s">
        <v>139</v>
      </c>
      <c r="E139" s="178" t="s">
        <v>198</v>
      </c>
      <c r="F139" s="179" t="s">
        <v>199</v>
      </c>
      <c r="G139" s="180" t="s">
        <v>163</v>
      </c>
      <c r="H139" s="181">
        <v>640.25</v>
      </c>
      <c r="I139" s="182"/>
      <c r="J139" s="183">
        <f>ROUND(I139*H139,2)</f>
        <v>0</v>
      </c>
      <c r="K139" s="179" t="s">
        <v>143</v>
      </c>
      <c r="L139" s="41"/>
      <c r="M139" s="184" t="s">
        <v>44</v>
      </c>
      <c r="N139" s="185" t="s">
        <v>53</v>
      </c>
      <c r="O139" s="66"/>
      <c r="P139" s="186">
        <f>O139*H139</f>
        <v>0</v>
      </c>
      <c r="Q139" s="186">
        <v>0</v>
      </c>
      <c r="R139" s="186">
        <f>Q139*H139</f>
        <v>0</v>
      </c>
      <c r="S139" s="186">
        <v>0</v>
      </c>
      <c r="T139" s="187">
        <f>S139*H139</f>
        <v>0</v>
      </c>
      <c r="U139" s="36"/>
      <c r="V139" s="36"/>
      <c r="W139" s="36"/>
      <c r="X139" s="36"/>
      <c r="Y139" s="36"/>
      <c r="Z139" s="36"/>
      <c r="AA139" s="36"/>
      <c r="AB139" s="36"/>
      <c r="AC139" s="36"/>
      <c r="AD139" s="36"/>
      <c r="AE139" s="36"/>
      <c r="AR139" s="188" t="s">
        <v>144</v>
      </c>
      <c r="AT139" s="188" t="s">
        <v>139</v>
      </c>
      <c r="AU139" s="188" t="s">
        <v>145</v>
      </c>
      <c r="AY139" s="18" t="s">
        <v>135</v>
      </c>
      <c r="BE139" s="189">
        <f>IF(N139="základní",J139,0)</f>
        <v>0</v>
      </c>
      <c r="BF139" s="189">
        <f>IF(N139="snížená",J139,0)</f>
        <v>0</v>
      </c>
      <c r="BG139" s="189">
        <f>IF(N139="zákl. přenesená",J139,0)</f>
        <v>0</v>
      </c>
      <c r="BH139" s="189">
        <f>IF(N139="sníž. přenesená",J139,0)</f>
        <v>0</v>
      </c>
      <c r="BI139" s="189">
        <f>IF(N139="nulová",J139,0)</f>
        <v>0</v>
      </c>
      <c r="BJ139" s="18" t="s">
        <v>90</v>
      </c>
      <c r="BK139" s="189">
        <f>ROUND(I139*H139,2)</f>
        <v>0</v>
      </c>
      <c r="BL139" s="18" t="s">
        <v>144</v>
      </c>
      <c r="BM139" s="188" t="s">
        <v>200</v>
      </c>
    </row>
    <row r="140" spans="1:47" s="2" customFormat="1" ht="12">
      <c r="A140" s="36"/>
      <c r="B140" s="37"/>
      <c r="C140" s="38"/>
      <c r="D140" s="190" t="s">
        <v>147</v>
      </c>
      <c r="E140" s="38"/>
      <c r="F140" s="191" t="s">
        <v>201</v>
      </c>
      <c r="G140" s="38"/>
      <c r="H140" s="38"/>
      <c r="I140" s="192"/>
      <c r="J140" s="38"/>
      <c r="K140" s="38"/>
      <c r="L140" s="41"/>
      <c r="M140" s="193"/>
      <c r="N140" s="194"/>
      <c r="O140" s="66"/>
      <c r="P140" s="66"/>
      <c r="Q140" s="66"/>
      <c r="R140" s="66"/>
      <c r="S140" s="66"/>
      <c r="T140" s="67"/>
      <c r="U140" s="36"/>
      <c r="V140" s="36"/>
      <c r="W140" s="36"/>
      <c r="X140" s="36"/>
      <c r="Y140" s="36"/>
      <c r="Z140" s="36"/>
      <c r="AA140" s="36"/>
      <c r="AB140" s="36"/>
      <c r="AC140" s="36"/>
      <c r="AD140" s="36"/>
      <c r="AE140" s="36"/>
      <c r="AT140" s="18" t="s">
        <v>147</v>
      </c>
      <c r="AU140" s="18" t="s">
        <v>145</v>
      </c>
    </row>
    <row r="141" spans="2:51" s="13" customFormat="1" ht="12">
      <c r="B141" s="195"/>
      <c r="C141" s="196"/>
      <c r="D141" s="197" t="s">
        <v>149</v>
      </c>
      <c r="E141" s="198" t="s">
        <v>44</v>
      </c>
      <c r="F141" s="199" t="s">
        <v>166</v>
      </c>
      <c r="G141" s="196"/>
      <c r="H141" s="198" t="s">
        <v>44</v>
      </c>
      <c r="I141" s="200"/>
      <c r="J141" s="196"/>
      <c r="K141" s="196"/>
      <c r="L141" s="201"/>
      <c r="M141" s="202"/>
      <c r="N141" s="203"/>
      <c r="O141" s="203"/>
      <c r="P141" s="203"/>
      <c r="Q141" s="203"/>
      <c r="R141" s="203"/>
      <c r="S141" s="203"/>
      <c r="T141" s="204"/>
      <c r="AT141" s="205" t="s">
        <v>149</v>
      </c>
      <c r="AU141" s="205" t="s">
        <v>145</v>
      </c>
      <c r="AV141" s="13" t="s">
        <v>90</v>
      </c>
      <c r="AW141" s="13" t="s">
        <v>42</v>
      </c>
      <c r="AX141" s="13" t="s">
        <v>82</v>
      </c>
      <c r="AY141" s="205" t="s">
        <v>135</v>
      </c>
    </row>
    <row r="142" spans="2:51" s="13" customFormat="1" ht="12">
      <c r="B142" s="195"/>
      <c r="C142" s="196"/>
      <c r="D142" s="197" t="s">
        <v>149</v>
      </c>
      <c r="E142" s="198" t="s">
        <v>44</v>
      </c>
      <c r="F142" s="199" t="s">
        <v>151</v>
      </c>
      <c r="G142" s="196"/>
      <c r="H142" s="198" t="s">
        <v>44</v>
      </c>
      <c r="I142" s="200"/>
      <c r="J142" s="196"/>
      <c r="K142" s="196"/>
      <c r="L142" s="201"/>
      <c r="M142" s="202"/>
      <c r="N142" s="203"/>
      <c r="O142" s="203"/>
      <c r="P142" s="203"/>
      <c r="Q142" s="203"/>
      <c r="R142" s="203"/>
      <c r="S142" s="203"/>
      <c r="T142" s="204"/>
      <c r="AT142" s="205" t="s">
        <v>149</v>
      </c>
      <c r="AU142" s="205" t="s">
        <v>145</v>
      </c>
      <c r="AV142" s="13" t="s">
        <v>90</v>
      </c>
      <c r="AW142" s="13" t="s">
        <v>42</v>
      </c>
      <c r="AX142" s="13" t="s">
        <v>82</v>
      </c>
      <c r="AY142" s="205" t="s">
        <v>135</v>
      </c>
    </row>
    <row r="143" spans="2:51" s="13" customFormat="1" ht="12">
      <c r="B143" s="195"/>
      <c r="C143" s="196"/>
      <c r="D143" s="197" t="s">
        <v>149</v>
      </c>
      <c r="E143" s="198" t="s">
        <v>44</v>
      </c>
      <c r="F143" s="199" t="s">
        <v>202</v>
      </c>
      <c r="G143" s="196"/>
      <c r="H143" s="198" t="s">
        <v>44</v>
      </c>
      <c r="I143" s="200"/>
      <c r="J143" s="196"/>
      <c r="K143" s="196"/>
      <c r="L143" s="201"/>
      <c r="M143" s="202"/>
      <c r="N143" s="203"/>
      <c r="O143" s="203"/>
      <c r="P143" s="203"/>
      <c r="Q143" s="203"/>
      <c r="R143" s="203"/>
      <c r="S143" s="203"/>
      <c r="T143" s="204"/>
      <c r="AT143" s="205" t="s">
        <v>149</v>
      </c>
      <c r="AU143" s="205" t="s">
        <v>145</v>
      </c>
      <c r="AV143" s="13" t="s">
        <v>90</v>
      </c>
      <c r="AW143" s="13" t="s">
        <v>42</v>
      </c>
      <c r="AX143" s="13" t="s">
        <v>82</v>
      </c>
      <c r="AY143" s="205" t="s">
        <v>135</v>
      </c>
    </row>
    <row r="144" spans="2:51" s="14" customFormat="1" ht="12">
      <c r="B144" s="206"/>
      <c r="C144" s="207"/>
      <c r="D144" s="197" t="s">
        <v>149</v>
      </c>
      <c r="E144" s="208" t="s">
        <v>44</v>
      </c>
      <c r="F144" s="209" t="s">
        <v>203</v>
      </c>
      <c r="G144" s="207"/>
      <c r="H144" s="210">
        <v>324</v>
      </c>
      <c r="I144" s="211"/>
      <c r="J144" s="207"/>
      <c r="K144" s="207"/>
      <c r="L144" s="212"/>
      <c r="M144" s="213"/>
      <c r="N144" s="214"/>
      <c r="O144" s="214"/>
      <c r="P144" s="214"/>
      <c r="Q144" s="214"/>
      <c r="R144" s="214"/>
      <c r="S144" s="214"/>
      <c r="T144" s="215"/>
      <c r="AT144" s="216" t="s">
        <v>149</v>
      </c>
      <c r="AU144" s="216" t="s">
        <v>145</v>
      </c>
      <c r="AV144" s="14" t="s">
        <v>92</v>
      </c>
      <c r="AW144" s="14" t="s">
        <v>42</v>
      </c>
      <c r="AX144" s="14" t="s">
        <v>82</v>
      </c>
      <c r="AY144" s="216" t="s">
        <v>135</v>
      </c>
    </row>
    <row r="145" spans="2:51" s="14" customFormat="1" ht="12">
      <c r="B145" s="206"/>
      <c r="C145" s="207"/>
      <c r="D145" s="197" t="s">
        <v>149</v>
      </c>
      <c r="E145" s="208" t="s">
        <v>44</v>
      </c>
      <c r="F145" s="209" t="s">
        <v>204</v>
      </c>
      <c r="G145" s="207"/>
      <c r="H145" s="210">
        <v>316.25</v>
      </c>
      <c r="I145" s="211"/>
      <c r="J145" s="207"/>
      <c r="K145" s="207"/>
      <c r="L145" s="212"/>
      <c r="M145" s="213"/>
      <c r="N145" s="214"/>
      <c r="O145" s="214"/>
      <c r="P145" s="214"/>
      <c r="Q145" s="214"/>
      <c r="R145" s="214"/>
      <c r="S145" s="214"/>
      <c r="T145" s="215"/>
      <c r="AT145" s="216" t="s">
        <v>149</v>
      </c>
      <c r="AU145" s="216" t="s">
        <v>145</v>
      </c>
      <c r="AV145" s="14" t="s">
        <v>92</v>
      </c>
      <c r="AW145" s="14" t="s">
        <v>42</v>
      </c>
      <c r="AX145" s="14" t="s">
        <v>82</v>
      </c>
      <c r="AY145" s="216" t="s">
        <v>135</v>
      </c>
    </row>
    <row r="146" spans="2:51" s="15" customFormat="1" ht="12">
      <c r="B146" s="217"/>
      <c r="C146" s="218"/>
      <c r="D146" s="197" t="s">
        <v>149</v>
      </c>
      <c r="E146" s="219" t="s">
        <v>44</v>
      </c>
      <c r="F146" s="220" t="s">
        <v>153</v>
      </c>
      <c r="G146" s="218"/>
      <c r="H146" s="221">
        <v>640.25</v>
      </c>
      <c r="I146" s="222"/>
      <c r="J146" s="218"/>
      <c r="K146" s="218"/>
      <c r="L146" s="223"/>
      <c r="M146" s="224"/>
      <c r="N146" s="225"/>
      <c r="O146" s="225"/>
      <c r="P146" s="225"/>
      <c r="Q146" s="225"/>
      <c r="R146" s="225"/>
      <c r="S146" s="225"/>
      <c r="T146" s="226"/>
      <c r="AT146" s="227" t="s">
        <v>149</v>
      </c>
      <c r="AU146" s="227" t="s">
        <v>145</v>
      </c>
      <c r="AV146" s="15" t="s">
        <v>144</v>
      </c>
      <c r="AW146" s="15" t="s">
        <v>42</v>
      </c>
      <c r="AX146" s="15" t="s">
        <v>90</v>
      </c>
      <c r="AY146" s="227" t="s">
        <v>135</v>
      </c>
    </row>
    <row r="147" spans="2:63" s="12" customFormat="1" ht="22.9" customHeight="1">
      <c r="B147" s="161"/>
      <c r="C147" s="162"/>
      <c r="D147" s="163" t="s">
        <v>81</v>
      </c>
      <c r="E147" s="175" t="s">
        <v>205</v>
      </c>
      <c r="F147" s="175" t="s">
        <v>206</v>
      </c>
      <c r="G147" s="162"/>
      <c r="H147" s="162"/>
      <c r="I147" s="165"/>
      <c r="J147" s="176">
        <f>BK147</f>
        <v>0</v>
      </c>
      <c r="K147" s="162"/>
      <c r="L147" s="167"/>
      <c r="M147" s="168"/>
      <c r="N147" s="169"/>
      <c r="O147" s="169"/>
      <c r="P147" s="170">
        <f>P148+P176+P243</f>
        <v>0</v>
      </c>
      <c r="Q147" s="169"/>
      <c r="R147" s="170">
        <f>R148+R176+R243</f>
        <v>0</v>
      </c>
      <c r="S147" s="169"/>
      <c r="T147" s="171">
        <f>T148+T176+T243</f>
        <v>5428.318050000001</v>
      </c>
      <c r="AR147" s="172" t="s">
        <v>90</v>
      </c>
      <c r="AT147" s="173" t="s">
        <v>81</v>
      </c>
      <c r="AU147" s="173" t="s">
        <v>90</v>
      </c>
      <c r="AY147" s="172" t="s">
        <v>135</v>
      </c>
      <c r="BK147" s="174">
        <f>BK148+BK176+BK243</f>
        <v>0</v>
      </c>
    </row>
    <row r="148" spans="2:63" s="12" customFormat="1" ht="20.85" customHeight="1">
      <c r="B148" s="161"/>
      <c r="C148" s="162"/>
      <c r="D148" s="163" t="s">
        <v>81</v>
      </c>
      <c r="E148" s="175" t="s">
        <v>207</v>
      </c>
      <c r="F148" s="175" t="s">
        <v>208</v>
      </c>
      <c r="G148" s="162"/>
      <c r="H148" s="162"/>
      <c r="I148" s="165"/>
      <c r="J148" s="176">
        <f>BK148</f>
        <v>0</v>
      </c>
      <c r="K148" s="162"/>
      <c r="L148" s="167"/>
      <c r="M148" s="168"/>
      <c r="N148" s="169"/>
      <c r="O148" s="169"/>
      <c r="P148" s="170">
        <f>SUM(P149:P175)</f>
        <v>0</v>
      </c>
      <c r="Q148" s="169"/>
      <c r="R148" s="170">
        <f>SUM(R149:R175)</f>
        <v>0</v>
      </c>
      <c r="S148" s="169"/>
      <c r="T148" s="171">
        <f>SUM(T149:T175)</f>
        <v>0</v>
      </c>
      <c r="AR148" s="172" t="s">
        <v>90</v>
      </c>
      <c r="AT148" s="173" t="s">
        <v>81</v>
      </c>
      <c r="AU148" s="173" t="s">
        <v>92</v>
      </c>
      <c r="AY148" s="172" t="s">
        <v>135</v>
      </c>
      <c r="BK148" s="174">
        <f>SUM(BK149:BK175)</f>
        <v>0</v>
      </c>
    </row>
    <row r="149" spans="1:65" s="2" customFormat="1" ht="21.75" customHeight="1">
      <c r="A149" s="36"/>
      <c r="B149" s="37"/>
      <c r="C149" s="177" t="s">
        <v>209</v>
      </c>
      <c r="D149" s="177" t="s">
        <v>139</v>
      </c>
      <c r="E149" s="178" t="s">
        <v>210</v>
      </c>
      <c r="F149" s="179" t="s">
        <v>211</v>
      </c>
      <c r="G149" s="180" t="s">
        <v>212</v>
      </c>
      <c r="H149" s="181">
        <v>342.7</v>
      </c>
      <c r="I149" s="182"/>
      <c r="J149" s="183">
        <f>ROUND(I149*H149,2)</f>
        <v>0</v>
      </c>
      <c r="K149" s="179" t="s">
        <v>143</v>
      </c>
      <c r="L149" s="41"/>
      <c r="M149" s="184" t="s">
        <v>44</v>
      </c>
      <c r="N149" s="185" t="s">
        <v>53</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144</v>
      </c>
      <c r="AT149" s="188" t="s">
        <v>139</v>
      </c>
      <c r="AU149" s="188" t="s">
        <v>145</v>
      </c>
      <c r="AY149" s="18" t="s">
        <v>135</v>
      </c>
      <c r="BE149" s="189">
        <f>IF(N149="základní",J149,0)</f>
        <v>0</v>
      </c>
      <c r="BF149" s="189">
        <f>IF(N149="snížená",J149,0)</f>
        <v>0</v>
      </c>
      <c r="BG149" s="189">
        <f>IF(N149="zákl. přenesená",J149,0)</f>
        <v>0</v>
      </c>
      <c r="BH149" s="189">
        <f>IF(N149="sníž. přenesená",J149,0)</f>
        <v>0</v>
      </c>
      <c r="BI149" s="189">
        <f>IF(N149="nulová",J149,0)</f>
        <v>0</v>
      </c>
      <c r="BJ149" s="18" t="s">
        <v>90</v>
      </c>
      <c r="BK149" s="189">
        <f>ROUND(I149*H149,2)</f>
        <v>0</v>
      </c>
      <c r="BL149" s="18" t="s">
        <v>144</v>
      </c>
      <c r="BM149" s="188" t="s">
        <v>213</v>
      </c>
    </row>
    <row r="150" spans="1:47" s="2" customFormat="1" ht="12">
      <c r="A150" s="36"/>
      <c r="B150" s="37"/>
      <c r="C150" s="38"/>
      <c r="D150" s="190" t="s">
        <v>147</v>
      </c>
      <c r="E150" s="38"/>
      <c r="F150" s="191" t="s">
        <v>214</v>
      </c>
      <c r="G150" s="38"/>
      <c r="H150" s="38"/>
      <c r="I150" s="192"/>
      <c r="J150" s="38"/>
      <c r="K150" s="38"/>
      <c r="L150" s="41"/>
      <c r="M150" s="193"/>
      <c r="N150" s="194"/>
      <c r="O150" s="66"/>
      <c r="P150" s="66"/>
      <c r="Q150" s="66"/>
      <c r="R150" s="66"/>
      <c r="S150" s="66"/>
      <c r="T150" s="67"/>
      <c r="U150" s="36"/>
      <c r="V150" s="36"/>
      <c r="W150" s="36"/>
      <c r="X150" s="36"/>
      <c r="Y150" s="36"/>
      <c r="Z150" s="36"/>
      <c r="AA150" s="36"/>
      <c r="AB150" s="36"/>
      <c r="AC150" s="36"/>
      <c r="AD150" s="36"/>
      <c r="AE150" s="36"/>
      <c r="AT150" s="18" t="s">
        <v>147</v>
      </c>
      <c r="AU150" s="18" t="s">
        <v>145</v>
      </c>
    </row>
    <row r="151" spans="2:51" s="13" customFormat="1" ht="12">
      <c r="B151" s="195"/>
      <c r="C151" s="196"/>
      <c r="D151" s="197" t="s">
        <v>149</v>
      </c>
      <c r="E151" s="198" t="s">
        <v>44</v>
      </c>
      <c r="F151" s="199" t="s">
        <v>166</v>
      </c>
      <c r="G151" s="196"/>
      <c r="H151" s="198" t="s">
        <v>44</v>
      </c>
      <c r="I151" s="200"/>
      <c r="J151" s="196"/>
      <c r="K151" s="196"/>
      <c r="L151" s="201"/>
      <c r="M151" s="202"/>
      <c r="N151" s="203"/>
      <c r="O151" s="203"/>
      <c r="P151" s="203"/>
      <c r="Q151" s="203"/>
      <c r="R151" s="203"/>
      <c r="S151" s="203"/>
      <c r="T151" s="204"/>
      <c r="AT151" s="205" t="s">
        <v>149</v>
      </c>
      <c r="AU151" s="205" t="s">
        <v>145</v>
      </c>
      <c r="AV151" s="13" t="s">
        <v>90</v>
      </c>
      <c r="AW151" s="13" t="s">
        <v>42</v>
      </c>
      <c r="AX151" s="13" t="s">
        <v>82</v>
      </c>
      <c r="AY151" s="205" t="s">
        <v>135</v>
      </c>
    </row>
    <row r="152" spans="2:51" s="13" customFormat="1" ht="12">
      <c r="B152" s="195"/>
      <c r="C152" s="196"/>
      <c r="D152" s="197" t="s">
        <v>149</v>
      </c>
      <c r="E152" s="198" t="s">
        <v>44</v>
      </c>
      <c r="F152" s="199" t="s">
        <v>215</v>
      </c>
      <c r="G152" s="196"/>
      <c r="H152" s="198" t="s">
        <v>44</v>
      </c>
      <c r="I152" s="200"/>
      <c r="J152" s="196"/>
      <c r="K152" s="196"/>
      <c r="L152" s="201"/>
      <c r="M152" s="202"/>
      <c r="N152" s="203"/>
      <c r="O152" s="203"/>
      <c r="P152" s="203"/>
      <c r="Q152" s="203"/>
      <c r="R152" s="203"/>
      <c r="S152" s="203"/>
      <c r="T152" s="204"/>
      <c r="AT152" s="205" t="s">
        <v>149</v>
      </c>
      <c r="AU152" s="205" t="s">
        <v>145</v>
      </c>
      <c r="AV152" s="13" t="s">
        <v>90</v>
      </c>
      <c r="AW152" s="13" t="s">
        <v>42</v>
      </c>
      <c r="AX152" s="13" t="s">
        <v>82</v>
      </c>
      <c r="AY152" s="205" t="s">
        <v>135</v>
      </c>
    </row>
    <row r="153" spans="2:51" s="13" customFormat="1" ht="12">
      <c r="B153" s="195"/>
      <c r="C153" s="196"/>
      <c r="D153" s="197" t="s">
        <v>149</v>
      </c>
      <c r="E153" s="198" t="s">
        <v>44</v>
      </c>
      <c r="F153" s="199" t="s">
        <v>151</v>
      </c>
      <c r="G153" s="196"/>
      <c r="H153" s="198" t="s">
        <v>44</v>
      </c>
      <c r="I153" s="200"/>
      <c r="J153" s="196"/>
      <c r="K153" s="196"/>
      <c r="L153" s="201"/>
      <c r="M153" s="202"/>
      <c r="N153" s="203"/>
      <c r="O153" s="203"/>
      <c r="P153" s="203"/>
      <c r="Q153" s="203"/>
      <c r="R153" s="203"/>
      <c r="S153" s="203"/>
      <c r="T153" s="204"/>
      <c r="AT153" s="205" t="s">
        <v>149</v>
      </c>
      <c r="AU153" s="205" t="s">
        <v>145</v>
      </c>
      <c r="AV153" s="13" t="s">
        <v>90</v>
      </c>
      <c r="AW153" s="13" t="s">
        <v>42</v>
      </c>
      <c r="AX153" s="13" t="s">
        <v>82</v>
      </c>
      <c r="AY153" s="205" t="s">
        <v>135</v>
      </c>
    </row>
    <row r="154" spans="2:51" s="14" customFormat="1" ht="12">
      <c r="B154" s="206"/>
      <c r="C154" s="207"/>
      <c r="D154" s="197" t="s">
        <v>149</v>
      </c>
      <c r="E154" s="208" t="s">
        <v>44</v>
      </c>
      <c r="F154" s="209" t="s">
        <v>216</v>
      </c>
      <c r="G154" s="207"/>
      <c r="H154" s="210">
        <v>342.7</v>
      </c>
      <c r="I154" s="211"/>
      <c r="J154" s="207"/>
      <c r="K154" s="207"/>
      <c r="L154" s="212"/>
      <c r="M154" s="213"/>
      <c r="N154" s="214"/>
      <c r="O154" s="214"/>
      <c r="P154" s="214"/>
      <c r="Q154" s="214"/>
      <c r="R154" s="214"/>
      <c r="S154" s="214"/>
      <c r="T154" s="215"/>
      <c r="AT154" s="216" t="s">
        <v>149</v>
      </c>
      <c r="AU154" s="216" t="s">
        <v>145</v>
      </c>
      <c r="AV154" s="14" t="s">
        <v>92</v>
      </c>
      <c r="AW154" s="14" t="s">
        <v>42</v>
      </c>
      <c r="AX154" s="14" t="s">
        <v>82</v>
      </c>
      <c r="AY154" s="216" t="s">
        <v>135</v>
      </c>
    </row>
    <row r="155" spans="2:51" s="15" customFormat="1" ht="12">
      <c r="B155" s="217"/>
      <c r="C155" s="218"/>
      <c r="D155" s="197" t="s">
        <v>149</v>
      </c>
      <c r="E155" s="219" t="s">
        <v>44</v>
      </c>
      <c r="F155" s="220" t="s">
        <v>153</v>
      </c>
      <c r="G155" s="218"/>
      <c r="H155" s="221">
        <v>342.7</v>
      </c>
      <c r="I155" s="222"/>
      <c r="J155" s="218"/>
      <c r="K155" s="218"/>
      <c r="L155" s="223"/>
      <c r="M155" s="224"/>
      <c r="N155" s="225"/>
      <c r="O155" s="225"/>
      <c r="P155" s="225"/>
      <c r="Q155" s="225"/>
      <c r="R155" s="225"/>
      <c r="S155" s="225"/>
      <c r="T155" s="226"/>
      <c r="AT155" s="227" t="s">
        <v>149</v>
      </c>
      <c r="AU155" s="227" t="s">
        <v>145</v>
      </c>
      <c r="AV155" s="15" t="s">
        <v>144</v>
      </c>
      <c r="AW155" s="15" t="s">
        <v>42</v>
      </c>
      <c r="AX155" s="15" t="s">
        <v>90</v>
      </c>
      <c r="AY155" s="227" t="s">
        <v>135</v>
      </c>
    </row>
    <row r="156" spans="1:65" s="2" customFormat="1" ht="21.75" customHeight="1">
      <c r="A156" s="36"/>
      <c r="B156" s="37"/>
      <c r="C156" s="177" t="s">
        <v>205</v>
      </c>
      <c r="D156" s="177" t="s">
        <v>139</v>
      </c>
      <c r="E156" s="178" t="s">
        <v>217</v>
      </c>
      <c r="F156" s="179" t="s">
        <v>218</v>
      </c>
      <c r="G156" s="180" t="s">
        <v>212</v>
      </c>
      <c r="H156" s="181">
        <v>4797.8</v>
      </c>
      <c r="I156" s="182"/>
      <c r="J156" s="183">
        <f>ROUND(I156*H156,2)</f>
        <v>0</v>
      </c>
      <c r="K156" s="179" t="s">
        <v>143</v>
      </c>
      <c r="L156" s="41"/>
      <c r="M156" s="184" t="s">
        <v>44</v>
      </c>
      <c r="N156" s="185" t="s">
        <v>53</v>
      </c>
      <c r="O156" s="66"/>
      <c r="P156" s="186">
        <f>O156*H156</f>
        <v>0</v>
      </c>
      <c r="Q156" s="186">
        <v>0</v>
      </c>
      <c r="R156" s="186">
        <f>Q156*H156</f>
        <v>0</v>
      </c>
      <c r="S156" s="186">
        <v>0</v>
      </c>
      <c r="T156" s="187">
        <f>S156*H156</f>
        <v>0</v>
      </c>
      <c r="U156" s="36"/>
      <c r="V156" s="36"/>
      <c r="W156" s="36"/>
      <c r="X156" s="36"/>
      <c r="Y156" s="36"/>
      <c r="Z156" s="36"/>
      <c r="AA156" s="36"/>
      <c r="AB156" s="36"/>
      <c r="AC156" s="36"/>
      <c r="AD156" s="36"/>
      <c r="AE156" s="36"/>
      <c r="AR156" s="188" t="s">
        <v>144</v>
      </c>
      <c r="AT156" s="188" t="s">
        <v>139</v>
      </c>
      <c r="AU156" s="188" t="s">
        <v>145</v>
      </c>
      <c r="AY156" s="18" t="s">
        <v>135</v>
      </c>
      <c r="BE156" s="189">
        <f>IF(N156="základní",J156,0)</f>
        <v>0</v>
      </c>
      <c r="BF156" s="189">
        <f>IF(N156="snížená",J156,0)</f>
        <v>0</v>
      </c>
      <c r="BG156" s="189">
        <f>IF(N156="zákl. přenesená",J156,0)</f>
        <v>0</v>
      </c>
      <c r="BH156" s="189">
        <f>IF(N156="sníž. přenesená",J156,0)</f>
        <v>0</v>
      </c>
      <c r="BI156" s="189">
        <f>IF(N156="nulová",J156,0)</f>
        <v>0</v>
      </c>
      <c r="BJ156" s="18" t="s">
        <v>90</v>
      </c>
      <c r="BK156" s="189">
        <f>ROUND(I156*H156,2)</f>
        <v>0</v>
      </c>
      <c r="BL156" s="18" t="s">
        <v>144</v>
      </c>
      <c r="BM156" s="188" t="s">
        <v>219</v>
      </c>
    </row>
    <row r="157" spans="1:47" s="2" customFormat="1" ht="12">
      <c r="A157" s="36"/>
      <c r="B157" s="37"/>
      <c r="C157" s="38"/>
      <c r="D157" s="190" t="s">
        <v>147</v>
      </c>
      <c r="E157" s="38"/>
      <c r="F157" s="191" t="s">
        <v>220</v>
      </c>
      <c r="G157" s="38"/>
      <c r="H157" s="38"/>
      <c r="I157" s="192"/>
      <c r="J157" s="38"/>
      <c r="K157" s="38"/>
      <c r="L157" s="41"/>
      <c r="M157" s="193"/>
      <c r="N157" s="194"/>
      <c r="O157" s="66"/>
      <c r="P157" s="66"/>
      <c r="Q157" s="66"/>
      <c r="R157" s="66"/>
      <c r="S157" s="66"/>
      <c r="T157" s="67"/>
      <c r="U157" s="36"/>
      <c r="V157" s="36"/>
      <c r="W157" s="36"/>
      <c r="X157" s="36"/>
      <c r="Y157" s="36"/>
      <c r="Z157" s="36"/>
      <c r="AA157" s="36"/>
      <c r="AB157" s="36"/>
      <c r="AC157" s="36"/>
      <c r="AD157" s="36"/>
      <c r="AE157" s="36"/>
      <c r="AT157" s="18" t="s">
        <v>147</v>
      </c>
      <c r="AU157" s="18" t="s">
        <v>145</v>
      </c>
    </row>
    <row r="158" spans="2:51" s="14" customFormat="1" ht="12">
      <c r="B158" s="206"/>
      <c r="C158" s="207"/>
      <c r="D158" s="197" t="s">
        <v>149</v>
      </c>
      <c r="E158" s="208" t="s">
        <v>44</v>
      </c>
      <c r="F158" s="209" t="s">
        <v>221</v>
      </c>
      <c r="G158" s="207"/>
      <c r="H158" s="210">
        <v>4797.8</v>
      </c>
      <c r="I158" s="211"/>
      <c r="J158" s="207"/>
      <c r="K158" s="207"/>
      <c r="L158" s="212"/>
      <c r="M158" s="213"/>
      <c r="N158" s="214"/>
      <c r="O158" s="214"/>
      <c r="P158" s="214"/>
      <c r="Q158" s="214"/>
      <c r="R158" s="214"/>
      <c r="S158" s="214"/>
      <c r="T158" s="215"/>
      <c r="AT158" s="216" t="s">
        <v>149</v>
      </c>
      <c r="AU158" s="216" t="s">
        <v>145</v>
      </c>
      <c r="AV158" s="14" t="s">
        <v>92</v>
      </c>
      <c r="AW158" s="14" t="s">
        <v>42</v>
      </c>
      <c r="AX158" s="14" t="s">
        <v>82</v>
      </c>
      <c r="AY158" s="216" t="s">
        <v>135</v>
      </c>
    </row>
    <row r="159" spans="2:51" s="15" customFormat="1" ht="12">
      <c r="B159" s="217"/>
      <c r="C159" s="218"/>
      <c r="D159" s="197" t="s">
        <v>149</v>
      </c>
      <c r="E159" s="219" t="s">
        <v>44</v>
      </c>
      <c r="F159" s="220" t="s">
        <v>153</v>
      </c>
      <c r="G159" s="218"/>
      <c r="H159" s="221">
        <v>4797.8</v>
      </c>
      <c r="I159" s="222"/>
      <c r="J159" s="218"/>
      <c r="K159" s="218"/>
      <c r="L159" s="223"/>
      <c r="M159" s="224"/>
      <c r="N159" s="225"/>
      <c r="O159" s="225"/>
      <c r="P159" s="225"/>
      <c r="Q159" s="225"/>
      <c r="R159" s="225"/>
      <c r="S159" s="225"/>
      <c r="T159" s="226"/>
      <c r="AT159" s="227" t="s">
        <v>149</v>
      </c>
      <c r="AU159" s="227" t="s">
        <v>145</v>
      </c>
      <c r="AV159" s="15" t="s">
        <v>144</v>
      </c>
      <c r="AW159" s="15" t="s">
        <v>42</v>
      </c>
      <c r="AX159" s="15" t="s">
        <v>90</v>
      </c>
      <c r="AY159" s="227" t="s">
        <v>135</v>
      </c>
    </row>
    <row r="160" spans="1:65" s="2" customFormat="1" ht="21.75" customHeight="1">
      <c r="A160" s="36"/>
      <c r="B160" s="37"/>
      <c r="C160" s="177" t="s">
        <v>222</v>
      </c>
      <c r="D160" s="177" t="s">
        <v>139</v>
      </c>
      <c r="E160" s="178" t="s">
        <v>223</v>
      </c>
      <c r="F160" s="179" t="s">
        <v>224</v>
      </c>
      <c r="G160" s="180" t="s">
        <v>212</v>
      </c>
      <c r="H160" s="181">
        <v>342.7</v>
      </c>
      <c r="I160" s="182"/>
      <c r="J160" s="183">
        <f>ROUND(I160*H160,2)</f>
        <v>0</v>
      </c>
      <c r="K160" s="179" t="s">
        <v>143</v>
      </c>
      <c r="L160" s="41"/>
      <c r="M160" s="184" t="s">
        <v>44</v>
      </c>
      <c r="N160" s="185" t="s">
        <v>53</v>
      </c>
      <c r="O160" s="66"/>
      <c r="P160" s="186">
        <f>O160*H160</f>
        <v>0</v>
      </c>
      <c r="Q160" s="186">
        <v>0</v>
      </c>
      <c r="R160" s="186">
        <f>Q160*H160</f>
        <v>0</v>
      </c>
      <c r="S160" s="186">
        <v>0</v>
      </c>
      <c r="T160" s="187">
        <f>S160*H160</f>
        <v>0</v>
      </c>
      <c r="U160" s="36"/>
      <c r="V160" s="36"/>
      <c r="W160" s="36"/>
      <c r="X160" s="36"/>
      <c r="Y160" s="36"/>
      <c r="Z160" s="36"/>
      <c r="AA160" s="36"/>
      <c r="AB160" s="36"/>
      <c r="AC160" s="36"/>
      <c r="AD160" s="36"/>
      <c r="AE160" s="36"/>
      <c r="AR160" s="188" t="s">
        <v>144</v>
      </c>
      <c r="AT160" s="188" t="s">
        <v>139</v>
      </c>
      <c r="AU160" s="188" t="s">
        <v>145</v>
      </c>
      <c r="AY160" s="18" t="s">
        <v>135</v>
      </c>
      <c r="BE160" s="189">
        <f>IF(N160="základní",J160,0)</f>
        <v>0</v>
      </c>
      <c r="BF160" s="189">
        <f>IF(N160="snížená",J160,0)</f>
        <v>0</v>
      </c>
      <c r="BG160" s="189">
        <f>IF(N160="zákl. přenesená",J160,0)</f>
        <v>0</v>
      </c>
      <c r="BH160" s="189">
        <f>IF(N160="sníž. přenesená",J160,0)</f>
        <v>0</v>
      </c>
      <c r="BI160" s="189">
        <f>IF(N160="nulová",J160,0)</f>
        <v>0</v>
      </c>
      <c r="BJ160" s="18" t="s">
        <v>90</v>
      </c>
      <c r="BK160" s="189">
        <f>ROUND(I160*H160,2)</f>
        <v>0</v>
      </c>
      <c r="BL160" s="18" t="s">
        <v>144</v>
      </c>
      <c r="BM160" s="188" t="s">
        <v>225</v>
      </c>
    </row>
    <row r="161" spans="1:47" s="2" customFormat="1" ht="12">
      <c r="A161" s="36"/>
      <c r="B161" s="37"/>
      <c r="C161" s="38"/>
      <c r="D161" s="190" t="s">
        <v>147</v>
      </c>
      <c r="E161" s="38"/>
      <c r="F161" s="191" t="s">
        <v>226</v>
      </c>
      <c r="G161" s="38"/>
      <c r="H161" s="38"/>
      <c r="I161" s="192"/>
      <c r="J161" s="38"/>
      <c r="K161" s="38"/>
      <c r="L161" s="41"/>
      <c r="M161" s="193"/>
      <c r="N161" s="194"/>
      <c r="O161" s="66"/>
      <c r="P161" s="66"/>
      <c r="Q161" s="66"/>
      <c r="R161" s="66"/>
      <c r="S161" s="66"/>
      <c r="T161" s="67"/>
      <c r="U161" s="36"/>
      <c r="V161" s="36"/>
      <c r="W161" s="36"/>
      <c r="X161" s="36"/>
      <c r="Y161" s="36"/>
      <c r="Z161" s="36"/>
      <c r="AA161" s="36"/>
      <c r="AB161" s="36"/>
      <c r="AC161" s="36"/>
      <c r="AD161" s="36"/>
      <c r="AE161" s="36"/>
      <c r="AT161" s="18" t="s">
        <v>147</v>
      </c>
      <c r="AU161" s="18" t="s">
        <v>145</v>
      </c>
    </row>
    <row r="162" spans="1:65" s="2" customFormat="1" ht="16.5" customHeight="1">
      <c r="A162" s="36"/>
      <c r="B162" s="37"/>
      <c r="C162" s="177" t="s">
        <v>137</v>
      </c>
      <c r="D162" s="177" t="s">
        <v>139</v>
      </c>
      <c r="E162" s="178" t="s">
        <v>227</v>
      </c>
      <c r="F162" s="179" t="s">
        <v>228</v>
      </c>
      <c r="G162" s="180" t="s">
        <v>212</v>
      </c>
      <c r="H162" s="181">
        <v>363.4</v>
      </c>
      <c r="I162" s="182"/>
      <c r="J162" s="183">
        <f>ROUND(I162*H162,2)</f>
        <v>0</v>
      </c>
      <c r="K162" s="179" t="s">
        <v>143</v>
      </c>
      <c r="L162" s="41"/>
      <c r="M162" s="184" t="s">
        <v>44</v>
      </c>
      <c r="N162" s="185" t="s">
        <v>53</v>
      </c>
      <c r="O162" s="66"/>
      <c r="P162" s="186">
        <f>O162*H162</f>
        <v>0</v>
      </c>
      <c r="Q162" s="186">
        <v>0</v>
      </c>
      <c r="R162" s="186">
        <f>Q162*H162</f>
        <v>0</v>
      </c>
      <c r="S162" s="186">
        <v>0</v>
      </c>
      <c r="T162" s="187">
        <f>S162*H162</f>
        <v>0</v>
      </c>
      <c r="U162" s="36"/>
      <c r="V162" s="36"/>
      <c r="W162" s="36"/>
      <c r="X162" s="36"/>
      <c r="Y162" s="36"/>
      <c r="Z162" s="36"/>
      <c r="AA162" s="36"/>
      <c r="AB162" s="36"/>
      <c r="AC162" s="36"/>
      <c r="AD162" s="36"/>
      <c r="AE162" s="36"/>
      <c r="AR162" s="188" t="s">
        <v>144</v>
      </c>
      <c r="AT162" s="188" t="s">
        <v>139</v>
      </c>
      <c r="AU162" s="188" t="s">
        <v>145</v>
      </c>
      <c r="AY162" s="18" t="s">
        <v>135</v>
      </c>
      <c r="BE162" s="189">
        <f>IF(N162="základní",J162,0)</f>
        <v>0</v>
      </c>
      <c r="BF162" s="189">
        <f>IF(N162="snížená",J162,0)</f>
        <v>0</v>
      </c>
      <c r="BG162" s="189">
        <f>IF(N162="zákl. přenesená",J162,0)</f>
        <v>0</v>
      </c>
      <c r="BH162" s="189">
        <f>IF(N162="sníž. přenesená",J162,0)</f>
        <v>0</v>
      </c>
      <c r="BI162" s="189">
        <f>IF(N162="nulová",J162,0)</f>
        <v>0</v>
      </c>
      <c r="BJ162" s="18" t="s">
        <v>90</v>
      </c>
      <c r="BK162" s="189">
        <f>ROUND(I162*H162,2)</f>
        <v>0</v>
      </c>
      <c r="BL162" s="18" t="s">
        <v>144</v>
      </c>
      <c r="BM162" s="188" t="s">
        <v>229</v>
      </c>
    </row>
    <row r="163" spans="1:47" s="2" customFormat="1" ht="12">
      <c r="A163" s="36"/>
      <c r="B163" s="37"/>
      <c r="C163" s="38"/>
      <c r="D163" s="190" t="s">
        <v>147</v>
      </c>
      <c r="E163" s="38"/>
      <c r="F163" s="191" t="s">
        <v>230</v>
      </c>
      <c r="G163" s="38"/>
      <c r="H163" s="38"/>
      <c r="I163" s="192"/>
      <c r="J163" s="38"/>
      <c r="K163" s="38"/>
      <c r="L163" s="41"/>
      <c r="M163" s="193"/>
      <c r="N163" s="194"/>
      <c r="O163" s="66"/>
      <c r="P163" s="66"/>
      <c r="Q163" s="66"/>
      <c r="R163" s="66"/>
      <c r="S163" s="66"/>
      <c r="T163" s="67"/>
      <c r="U163" s="36"/>
      <c r="V163" s="36"/>
      <c r="W163" s="36"/>
      <c r="X163" s="36"/>
      <c r="Y163" s="36"/>
      <c r="Z163" s="36"/>
      <c r="AA163" s="36"/>
      <c r="AB163" s="36"/>
      <c r="AC163" s="36"/>
      <c r="AD163" s="36"/>
      <c r="AE163" s="36"/>
      <c r="AT163" s="18" t="s">
        <v>147</v>
      </c>
      <c r="AU163" s="18" t="s">
        <v>145</v>
      </c>
    </row>
    <row r="164" spans="2:51" s="13" customFormat="1" ht="12">
      <c r="B164" s="195"/>
      <c r="C164" s="196"/>
      <c r="D164" s="197" t="s">
        <v>149</v>
      </c>
      <c r="E164" s="198" t="s">
        <v>44</v>
      </c>
      <c r="F164" s="199" t="s">
        <v>166</v>
      </c>
      <c r="G164" s="196"/>
      <c r="H164" s="198" t="s">
        <v>44</v>
      </c>
      <c r="I164" s="200"/>
      <c r="J164" s="196"/>
      <c r="K164" s="196"/>
      <c r="L164" s="201"/>
      <c r="M164" s="202"/>
      <c r="N164" s="203"/>
      <c r="O164" s="203"/>
      <c r="P164" s="203"/>
      <c r="Q164" s="203"/>
      <c r="R164" s="203"/>
      <c r="S164" s="203"/>
      <c r="T164" s="204"/>
      <c r="AT164" s="205" t="s">
        <v>149</v>
      </c>
      <c r="AU164" s="205" t="s">
        <v>145</v>
      </c>
      <c r="AV164" s="13" t="s">
        <v>90</v>
      </c>
      <c r="AW164" s="13" t="s">
        <v>42</v>
      </c>
      <c r="AX164" s="13" t="s">
        <v>82</v>
      </c>
      <c r="AY164" s="205" t="s">
        <v>135</v>
      </c>
    </row>
    <row r="165" spans="2:51" s="13" customFormat="1" ht="12">
      <c r="B165" s="195"/>
      <c r="C165" s="196"/>
      <c r="D165" s="197" t="s">
        <v>149</v>
      </c>
      <c r="E165" s="198" t="s">
        <v>44</v>
      </c>
      <c r="F165" s="199" t="s">
        <v>151</v>
      </c>
      <c r="G165" s="196"/>
      <c r="H165" s="198" t="s">
        <v>44</v>
      </c>
      <c r="I165" s="200"/>
      <c r="J165" s="196"/>
      <c r="K165" s="196"/>
      <c r="L165" s="201"/>
      <c r="M165" s="202"/>
      <c r="N165" s="203"/>
      <c r="O165" s="203"/>
      <c r="P165" s="203"/>
      <c r="Q165" s="203"/>
      <c r="R165" s="203"/>
      <c r="S165" s="203"/>
      <c r="T165" s="204"/>
      <c r="AT165" s="205" t="s">
        <v>149</v>
      </c>
      <c r="AU165" s="205" t="s">
        <v>145</v>
      </c>
      <c r="AV165" s="13" t="s">
        <v>90</v>
      </c>
      <c r="AW165" s="13" t="s">
        <v>42</v>
      </c>
      <c r="AX165" s="13" t="s">
        <v>82</v>
      </c>
      <c r="AY165" s="205" t="s">
        <v>135</v>
      </c>
    </row>
    <row r="166" spans="2:51" s="14" customFormat="1" ht="12">
      <c r="B166" s="206"/>
      <c r="C166" s="207"/>
      <c r="D166" s="197" t="s">
        <v>149</v>
      </c>
      <c r="E166" s="208" t="s">
        <v>44</v>
      </c>
      <c r="F166" s="209" t="s">
        <v>231</v>
      </c>
      <c r="G166" s="207"/>
      <c r="H166" s="210">
        <v>363.4</v>
      </c>
      <c r="I166" s="211"/>
      <c r="J166" s="207"/>
      <c r="K166" s="207"/>
      <c r="L166" s="212"/>
      <c r="M166" s="213"/>
      <c r="N166" s="214"/>
      <c r="O166" s="214"/>
      <c r="P166" s="214"/>
      <c r="Q166" s="214"/>
      <c r="R166" s="214"/>
      <c r="S166" s="214"/>
      <c r="T166" s="215"/>
      <c r="AT166" s="216" t="s">
        <v>149</v>
      </c>
      <c r="AU166" s="216" t="s">
        <v>145</v>
      </c>
      <c r="AV166" s="14" t="s">
        <v>92</v>
      </c>
      <c r="AW166" s="14" t="s">
        <v>42</v>
      </c>
      <c r="AX166" s="14" t="s">
        <v>82</v>
      </c>
      <c r="AY166" s="216" t="s">
        <v>135</v>
      </c>
    </row>
    <row r="167" spans="2:51" s="15" customFormat="1" ht="12">
      <c r="B167" s="217"/>
      <c r="C167" s="218"/>
      <c r="D167" s="197" t="s">
        <v>149</v>
      </c>
      <c r="E167" s="219" t="s">
        <v>44</v>
      </c>
      <c r="F167" s="220" t="s">
        <v>153</v>
      </c>
      <c r="G167" s="218"/>
      <c r="H167" s="221">
        <v>363.4</v>
      </c>
      <c r="I167" s="222"/>
      <c r="J167" s="218"/>
      <c r="K167" s="218"/>
      <c r="L167" s="223"/>
      <c r="M167" s="224"/>
      <c r="N167" s="225"/>
      <c r="O167" s="225"/>
      <c r="P167" s="225"/>
      <c r="Q167" s="225"/>
      <c r="R167" s="225"/>
      <c r="S167" s="225"/>
      <c r="T167" s="226"/>
      <c r="AT167" s="227" t="s">
        <v>149</v>
      </c>
      <c r="AU167" s="227" t="s">
        <v>145</v>
      </c>
      <c r="AV167" s="15" t="s">
        <v>144</v>
      </c>
      <c r="AW167" s="15" t="s">
        <v>42</v>
      </c>
      <c r="AX167" s="15" t="s">
        <v>90</v>
      </c>
      <c r="AY167" s="227" t="s">
        <v>135</v>
      </c>
    </row>
    <row r="168" spans="1:65" s="2" customFormat="1" ht="16.5" customHeight="1">
      <c r="A168" s="36"/>
      <c r="B168" s="37"/>
      <c r="C168" s="177" t="s">
        <v>159</v>
      </c>
      <c r="D168" s="177" t="s">
        <v>139</v>
      </c>
      <c r="E168" s="178" t="s">
        <v>232</v>
      </c>
      <c r="F168" s="179" t="s">
        <v>233</v>
      </c>
      <c r="G168" s="180" t="s">
        <v>212</v>
      </c>
      <c r="H168" s="181">
        <v>5087.6</v>
      </c>
      <c r="I168" s="182"/>
      <c r="J168" s="183">
        <f>ROUND(I168*H168,2)</f>
        <v>0</v>
      </c>
      <c r="K168" s="179" t="s">
        <v>143</v>
      </c>
      <c r="L168" s="41"/>
      <c r="M168" s="184" t="s">
        <v>44</v>
      </c>
      <c r="N168" s="185" t="s">
        <v>53</v>
      </c>
      <c r="O168" s="66"/>
      <c r="P168" s="186">
        <f>O168*H168</f>
        <v>0</v>
      </c>
      <c r="Q168" s="186">
        <v>0</v>
      </c>
      <c r="R168" s="186">
        <f>Q168*H168</f>
        <v>0</v>
      </c>
      <c r="S168" s="186">
        <v>0</v>
      </c>
      <c r="T168" s="187">
        <f>S168*H168</f>
        <v>0</v>
      </c>
      <c r="U168" s="36"/>
      <c r="V168" s="36"/>
      <c r="W168" s="36"/>
      <c r="X168" s="36"/>
      <c r="Y168" s="36"/>
      <c r="Z168" s="36"/>
      <c r="AA168" s="36"/>
      <c r="AB168" s="36"/>
      <c r="AC168" s="36"/>
      <c r="AD168" s="36"/>
      <c r="AE168" s="36"/>
      <c r="AR168" s="188" t="s">
        <v>144</v>
      </c>
      <c r="AT168" s="188" t="s">
        <v>139</v>
      </c>
      <c r="AU168" s="188" t="s">
        <v>145</v>
      </c>
      <c r="AY168" s="18" t="s">
        <v>135</v>
      </c>
      <c r="BE168" s="189">
        <f>IF(N168="základní",J168,0)</f>
        <v>0</v>
      </c>
      <c r="BF168" s="189">
        <f>IF(N168="snížená",J168,0)</f>
        <v>0</v>
      </c>
      <c r="BG168" s="189">
        <f>IF(N168="zákl. přenesená",J168,0)</f>
        <v>0</v>
      </c>
      <c r="BH168" s="189">
        <f>IF(N168="sníž. přenesená",J168,0)</f>
        <v>0</v>
      </c>
      <c r="BI168" s="189">
        <f>IF(N168="nulová",J168,0)</f>
        <v>0</v>
      </c>
      <c r="BJ168" s="18" t="s">
        <v>90</v>
      </c>
      <c r="BK168" s="189">
        <f>ROUND(I168*H168,2)</f>
        <v>0</v>
      </c>
      <c r="BL168" s="18" t="s">
        <v>144</v>
      </c>
      <c r="BM168" s="188" t="s">
        <v>234</v>
      </c>
    </row>
    <row r="169" spans="1:47" s="2" customFormat="1" ht="12">
      <c r="A169" s="36"/>
      <c r="B169" s="37"/>
      <c r="C169" s="38"/>
      <c r="D169" s="190" t="s">
        <v>147</v>
      </c>
      <c r="E169" s="38"/>
      <c r="F169" s="191" t="s">
        <v>235</v>
      </c>
      <c r="G169" s="38"/>
      <c r="H169" s="38"/>
      <c r="I169" s="192"/>
      <c r="J169" s="38"/>
      <c r="K169" s="38"/>
      <c r="L169" s="41"/>
      <c r="M169" s="193"/>
      <c r="N169" s="194"/>
      <c r="O169" s="66"/>
      <c r="P169" s="66"/>
      <c r="Q169" s="66"/>
      <c r="R169" s="66"/>
      <c r="S169" s="66"/>
      <c r="T169" s="67"/>
      <c r="U169" s="36"/>
      <c r="V169" s="36"/>
      <c r="W169" s="36"/>
      <c r="X169" s="36"/>
      <c r="Y169" s="36"/>
      <c r="Z169" s="36"/>
      <c r="AA169" s="36"/>
      <c r="AB169" s="36"/>
      <c r="AC169" s="36"/>
      <c r="AD169" s="36"/>
      <c r="AE169" s="36"/>
      <c r="AT169" s="18" t="s">
        <v>147</v>
      </c>
      <c r="AU169" s="18" t="s">
        <v>145</v>
      </c>
    </row>
    <row r="170" spans="2:51" s="14" customFormat="1" ht="12">
      <c r="B170" s="206"/>
      <c r="C170" s="207"/>
      <c r="D170" s="197" t="s">
        <v>149</v>
      </c>
      <c r="E170" s="208" t="s">
        <v>44</v>
      </c>
      <c r="F170" s="209" t="s">
        <v>236</v>
      </c>
      <c r="G170" s="207"/>
      <c r="H170" s="210">
        <v>5087.6</v>
      </c>
      <c r="I170" s="211"/>
      <c r="J170" s="207"/>
      <c r="K170" s="207"/>
      <c r="L170" s="212"/>
      <c r="M170" s="213"/>
      <c r="N170" s="214"/>
      <c r="O170" s="214"/>
      <c r="P170" s="214"/>
      <c r="Q170" s="214"/>
      <c r="R170" s="214"/>
      <c r="S170" s="214"/>
      <c r="T170" s="215"/>
      <c r="AT170" s="216" t="s">
        <v>149</v>
      </c>
      <c r="AU170" s="216" t="s">
        <v>145</v>
      </c>
      <c r="AV170" s="14" t="s">
        <v>92</v>
      </c>
      <c r="AW170" s="14" t="s">
        <v>42</v>
      </c>
      <c r="AX170" s="14" t="s">
        <v>82</v>
      </c>
      <c r="AY170" s="216" t="s">
        <v>135</v>
      </c>
    </row>
    <row r="171" spans="2:51" s="15" customFormat="1" ht="12">
      <c r="B171" s="217"/>
      <c r="C171" s="218"/>
      <c r="D171" s="197" t="s">
        <v>149</v>
      </c>
      <c r="E171" s="219" t="s">
        <v>44</v>
      </c>
      <c r="F171" s="220" t="s">
        <v>153</v>
      </c>
      <c r="G171" s="218"/>
      <c r="H171" s="221">
        <v>5087.6</v>
      </c>
      <c r="I171" s="222"/>
      <c r="J171" s="218"/>
      <c r="K171" s="218"/>
      <c r="L171" s="223"/>
      <c r="M171" s="224"/>
      <c r="N171" s="225"/>
      <c r="O171" s="225"/>
      <c r="P171" s="225"/>
      <c r="Q171" s="225"/>
      <c r="R171" s="225"/>
      <c r="S171" s="225"/>
      <c r="T171" s="226"/>
      <c r="AT171" s="227" t="s">
        <v>149</v>
      </c>
      <c r="AU171" s="227" t="s">
        <v>145</v>
      </c>
      <c r="AV171" s="15" t="s">
        <v>144</v>
      </c>
      <c r="AW171" s="15" t="s">
        <v>42</v>
      </c>
      <c r="AX171" s="15" t="s">
        <v>90</v>
      </c>
      <c r="AY171" s="227" t="s">
        <v>135</v>
      </c>
    </row>
    <row r="172" spans="1:65" s="2" customFormat="1" ht="16.5" customHeight="1">
      <c r="A172" s="36"/>
      <c r="B172" s="37"/>
      <c r="C172" s="177" t="s">
        <v>237</v>
      </c>
      <c r="D172" s="177" t="s">
        <v>139</v>
      </c>
      <c r="E172" s="178" t="s">
        <v>238</v>
      </c>
      <c r="F172" s="179" t="s">
        <v>239</v>
      </c>
      <c r="G172" s="180" t="s">
        <v>212</v>
      </c>
      <c r="H172" s="181">
        <v>363.4</v>
      </c>
      <c r="I172" s="182"/>
      <c r="J172" s="183">
        <f>ROUND(I172*H172,2)</f>
        <v>0</v>
      </c>
      <c r="K172" s="179" t="s">
        <v>143</v>
      </c>
      <c r="L172" s="41"/>
      <c r="M172" s="184" t="s">
        <v>44</v>
      </c>
      <c r="N172" s="185" t="s">
        <v>53</v>
      </c>
      <c r="O172" s="66"/>
      <c r="P172" s="186">
        <f>O172*H172</f>
        <v>0</v>
      </c>
      <c r="Q172" s="186">
        <v>0</v>
      </c>
      <c r="R172" s="186">
        <f>Q172*H172</f>
        <v>0</v>
      </c>
      <c r="S172" s="186">
        <v>0</v>
      </c>
      <c r="T172" s="187">
        <f>S172*H172</f>
        <v>0</v>
      </c>
      <c r="U172" s="36"/>
      <c r="V172" s="36"/>
      <c r="W172" s="36"/>
      <c r="X172" s="36"/>
      <c r="Y172" s="36"/>
      <c r="Z172" s="36"/>
      <c r="AA172" s="36"/>
      <c r="AB172" s="36"/>
      <c r="AC172" s="36"/>
      <c r="AD172" s="36"/>
      <c r="AE172" s="36"/>
      <c r="AR172" s="188" t="s">
        <v>144</v>
      </c>
      <c r="AT172" s="188" t="s">
        <v>139</v>
      </c>
      <c r="AU172" s="188" t="s">
        <v>145</v>
      </c>
      <c r="AY172" s="18" t="s">
        <v>135</v>
      </c>
      <c r="BE172" s="189">
        <f>IF(N172="základní",J172,0)</f>
        <v>0</v>
      </c>
      <c r="BF172" s="189">
        <f>IF(N172="snížená",J172,0)</f>
        <v>0</v>
      </c>
      <c r="BG172" s="189">
        <f>IF(N172="zákl. přenesená",J172,0)</f>
        <v>0</v>
      </c>
      <c r="BH172" s="189">
        <f>IF(N172="sníž. přenesená",J172,0)</f>
        <v>0</v>
      </c>
      <c r="BI172" s="189">
        <f>IF(N172="nulová",J172,0)</f>
        <v>0</v>
      </c>
      <c r="BJ172" s="18" t="s">
        <v>90</v>
      </c>
      <c r="BK172" s="189">
        <f>ROUND(I172*H172,2)</f>
        <v>0</v>
      </c>
      <c r="BL172" s="18" t="s">
        <v>144</v>
      </c>
      <c r="BM172" s="188" t="s">
        <v>240</v>
      </c>
    </row>
    <row r="173" spans="1:47" s="2" customFormat="1" ht="12">
      <c r="A173" s="36"/>
      <c r="B173" s="37"/>
      <c r="C173" s="38"/>
      <c r="D173" s="190" t="s">
        <v>147</v>
      </c>
      <c r="E173" s="38"/>
      <c r="F173" s="191" t="s">
        <v>241</v>
      </c>
      <c r="G173" s="38"/>
      <c r="H173" s="38"/>
      <c r="I173" s="192"/>
      <c r="J173" s="38"/>
      <c r="K173" s="38"/>
      <c r="L173" s="41"/>
      <c r="M173" s="193"/>
      <c r="N173" s="194"/>
      <c r="O173" s="66"/>
      <c r="P173" s="66"/>
      <c r="Q173" s="66"/>
      <c r="R173" s="66"/>
      <c r="S173" s="66"/>
      <c r="T173" s="67"/>
      <c r="U173" s="36"/>
      <c r="V173" s="36"/>
      <c r="W173" s="36"/>
      <c r="X173" s="36"/>
      <c r="Y173" s="36"/>
      <c r="Z173" s="36"/>
      <c r="AA173" s="36"/>
      <c r="AB173" s="36"/>
      <c r="AC173" s="36"/>
      <c r="AD173" s="36"/>
      <c r="AE173" s="36"/>
      <c r="AT173" s="18" t="s">
        <v>147</v>
      </c>
      <c r="AU173" s="18" t="s">
        <v>145</v>
      </c>
    </row>
    <row r="174" spans="2:51" s="14" customFormat="1" ht="12">
      <c r="B174" s="206"/>
      <c r="C174" s="207"/>
      <c r="D174" s="197" t="s">
        <v>149</v>
      </c>
      <c r="E174" s="208" t="s">
        <v>44</v>
      </c>
      <c r="F174" s="209" t="s">
        <v>231</v>
      </c>
      <c r="G174" s="207"/>
      <c r="H174" s="210">
        <v>363.4</v>
      </c>
      <c r="I174" s="211"/>
      <c r="J174" s="207"/>
      <c r="K174" s="207"/>
      <c r="L174" s="212"/>
      <c r="M174" s="213"/>
      <c r="N174" s="214"/>
      <c r="O174" s="214"/>
      <c r="P174" s="214"/>
      <c r="Q174" s="214"/>
      <c r="R174" s="214"/>
      <c r="S174" s="214"/>
      <c r="T174" s="215"/>
      <c r="AT174" s="216" t="s">
        <v>149</v>
      </c>
      <c r="AU174" s="216" t="s">
        <v>145</v>
      </c>
      <c r="AV174" s="14" t="s">
        <v>92</v>
      </c>
      <c r="AW174" s="14" t="s">
        <v>42</v>
      </c>
      <c r="AX174" s="14" t="s">
        <v>82</v>
      </c>
      <c r="AY174" s="216" t="s">
        <v>135</v>
      </c>
    </row>
    <row r="175" spans="2:51" s="15" customFormat="1" ht="12">
      <c r="B175" s="217"/>
      <c r="C175" s="218"/>
      <c r="D175" s="197" t="s">
        <v>149</v>
      </c>
      <c r="E175" s="219" t="s">
        <v>44</v>
      </c>
      <c r="F175" s="220" t="s">
        <v>153</v>
      </c>
      <c r="G175" s="218"/>
      <c r="H175" s="221">
        <v>363.4</v>
      </c>
      <c r="I175" s="222"/>
      <c r="J175" s="218"/>
      <c r="K175" s="218"/>
      <c r="L175" s="223"/>
      <c r="M175" s="224"/>
      <c r="N175" s="225"/>
      <c r="O175" s="225"/>
      <c r="P175" s="225"/>
      <c r="Q175" s="225"/>
      <c r="R175" s="225"/>
      <c r="S175" s="225"/>
      <c r="T175" s="226"/>
      <c r="AT175" s="227" t="s">
        <v>149</v>
      </c>
      <c r="AU175" s="227" t="s">
        <v>145</v>
      </c>
      <c r="AV175" s="15" t="s">
        <v>144</v>
      </c>
      <c r="AW175" s="15" t="s">
        <v>42</v>
      </c>
      <c r="AX175" s="15" t="s">
        <v>90</v>
      </c>
      <c r="AY175" s="227" t="s">
        <v>135</v>
      </c>
    </row>
    <row r="176" spans="2:63" s="12" customFormat="1" ht="20.85" customHeight="1">
      <c r="B176" s="161"/>
      <c r="C176" s="162"/>
      <c r="D176" s="163" t="s">
        <v>81</v>
      </c>
      <c r="E176" s="175" t="s">
        <v>242</v>
      </c>
      <c r="F176" s="175" t="s">
        <v>243</v>
      </c>
      <c r="G176" s="162"/>
      <c r="H176" s="162"/>
      <c r="I176" s="165"/>
      <c r="J176" s="176">
        <f>BK176</f>
        <v>0</v>
      </c>
      <c r="K176" s="162"/>
      <c r="L176" s="167"/>
      <c r="M176" s="168"/>
      <c r="N176" s="169"/>
      <c r="O176" s="169"/>
      <c r="P176" s="170">
        <f>SUM(P177:P242)</f>
        <v>0</v>
      </c>
      <c r="Q176" s="169"/>
      <c r="R176" s="170">
        <f>SUM(R177:R242)</f>
        <v>0</v>
      </c>
      <c r="S176" s="169"/>
      <c r="T176" s="171">
        <f>SUM(T177:T242)</f>
        <v>5428.318050000001</v>
      </c>
      <c r="AR176" s="172" t="s">
        <v>90</v>
      </c>
      <c r="AT176" s="173" t="s">
        <v>81</v>
      </c>
      <c r="AU176" s="173" t="s">
        <v>92</v>
      </c>
      <c r="AY176" s="172" t="s">
        <v>135</v>
      </c>
      <c r="BK176" s="174">
        <f>SUM(BK177:BK242)</f>
        <v>0</v>
      </c>
    </row>
    <row r="177" spans="1:65" s="2" customFormat="1" ht="16.5" customHeight="1">
      <c r="A177" s="36"/>
      <c r="B177" s="37"/>
      <c r="C177" s="177" t="s">
        <v>244</v>
      </c>
      <c r="D177" s="177" t="s">
        <v>139</v>
      </c>
      <c r="E177" s="178" t="s">
        <v>245</v>
      </c>
      <c r="F177" s="179" t="s">
        <v>246</v>
      </c>
      <c r="G177" s="180" t="s">
        <v>247</v>
      </c>
      <c r="H177" s="181">
        <v>1</v>
      </c>
      <c r="I177" s="182"/>
      <c r="J177" s="183">
        <f>ROUND(I177*H177,2)</f>
        <v>0</v>
      </c>
      <c r="K177" s="179" t="s">
        <v>248</v>
      </c>
      <c r="L177" s="41"/>
      <c r="M177" s="184" t="s">
        <v>44</v>
      </c>
      <c r="N177" s="185" t="s">
        <v>53</v>
      </c>
      <c r="O177" s="66"/>
      <c r="P177" s="186">
        <f>O177*H177</f>
        <v>0</v>
      </c>
      <c r="Q177" s="186">
        <v>0</v>
      </c>
      <c r="R177" s="186">
        <f>Q177*H177</f>
        <v>0</v>
      </c>
      <c r="S177" s="186">
        <v>0</v>
      </c>
      <c r="T177" s="187">
        <f>S177*H177</f>
        <v>0</v>
      </c>
      <c r="U177" s="36"/>
      <c r="V177" s="36"/>
      <c r="W177" s="36"/>
      <c r="X177" s="36"/>
      <c r="Y177" s="36"/>
      <c r="Z177" s="36"/>
      <c r="AA177" s="36"/>
      <c r="AB177" s="36"/>
      <c r="AC177" s="36"/>
      <c r="AD177" s="36"/>
      <c r="AE177" s="36"/>
      <c r="AR177" s="188" t="s">
        <v>144</v>
      </c>
      <c r="AT177" s="188" t="s">
        <v>139</v>
      </c>
      <c r="AU177" s="188" t="s">
        <v>145</v>
      </c>
      <c r="AY177" s="18" t="s">
        <v>135</v>
      </c>
      <c r="BE177" s="189">
        <f>IF(N177="základní",J177,0)</f>
        <v>0</v>
      </c>
      <c r="BF177" s="189">
        <f>IF(N177="snížená",J177,0)</f>
        <v>0</v>
      </c>
      <c r="BG177" s="189">
        <f>IF(N177="zákl. přenesená",J177,0)</f>
        <v>0</v>
      </c>
      <c r="BH177" s="189">
        <f>IF(N177="sníž. přenesená",J177,0)</f>
        <v>0</v>
      </c>
      <c r="BI177" s="189">
        <f>IF(N177="nulová",J177,0)</f>
        <v>0</v>
      </c>
      <c r="BJ177" s="18" t="s">
        <v>90</v>
      </c>
      <c r="BK177" s="189">
        <f>ROUND(I177*H177,2)</f>
        <v>0</v>
      </c>
      <c r="BL177" s="18" t="s">
        <v>144</v>
      </c>
      <c r="BM177" s="188" t="s">
        <v>249</v>
      </c>
    </row>
    <row r="178" spans="2:51" s="13" customFormat="1" ht="12">
      <c r="B178" s="195"/>
      <c r="C178" s="196"/>
      <c r="D178" s="197" t="s">
        <v>149</v>
      </c>
      <c r="E178" s="198" t="s">
        <v>44</v>
      </c>
      <c r="F178" s="199" t="s">
        <v>250</v>
      </c>
      <c r="G178" s="196"/>
      <c r="H178" s="198" t="s">
        <v>44</v>
      </c>
      <c r="I178" s="200"/>
      <c r="J178" s="196"/>
      <c r="K178" s="196"/>
      <c r="L178" s="201"/>
      <c r="M178" s="202"/>
      <c r="N178" s="203"/>
      <c r="O178" s="203"/>
      <c r="P178" s="203"/>
      <c r="Q178" s="203"/>
      <c r="R178" s="203"/>
      <c r="S178" s="203"/>
      <c r="T178" s="204"/>
      <c r="AT178" s="205" t="s">
        <v>149</v>
      </c>
      <c r="AU178" s="205" t="s">
        <v>145</v>
      </c>
      <c r="AV178" s="13" t="s">
        <v>90</v>
      </c>
      <c r="AW178" s="13" t="s">
        <v>42</v>
      </c>
      <c r="AX178" s="13" t="s">
        <v>82</v>
      </c>
      <c r="AY178" s="205" t="s">
        <v>135</v>
      </c>
    </row>
    <row r="179" spans="2:51" s="13" customFormat="1" ht="12">
      <c r="B179" s="195"/>
      <c r="C179" s="196"/>
      <c r="D179" s="197" t="s">
        <v>149</v>
      </c>
      <c r="E179" s="198" t="s">
        <v>44</v>
      </c>
      <c r="F179" s="199" t="s">
        <v>251</v>
      </c>
      <c r="G179" s="196"/>
      <c r="H179" s="198" t="s">
        <v>44</v>
      </c>
      <c r="I179" s="200"/>
      <c r="J179" s="196"/>
      <c r="K179" s="196"/>
      <c r="L179" s="201"/>
      <c r="M179" s="202"/>
      <c r="N179" s="203"/>
      <c r="O179" s="203"/>
      <c r="P179" s="203"/>
      <c r="Q179" s="203"/>
      <c r="R179" s="203"/>
      <c r="S179" s="203"/>
      <c r="T179" s="204"/>
      <c r="AT179" s="205" t="s">
        <v>149</v>
      </c>
      <c r="AU179" s="205" t="s">
        <v>145</v>
      </c>
      <c r="AV179" s="13" t="s">
        <v>90</v>
      </c>
      <c r="AW179" s="13" t="s">
        <v>42</v>
      </c>
      <c r="AX179" s="13" t="s">
        <v>82</v>
      </c>
      <c r="AY179" s="205" t="s">
        <v>135</v>
      </c>
    </row>
    <row r="180" spans="2:51" s="14" customFormat="1" ht="12">
      <c r="B180" s="206"/>
      <c r="C180" s="207"/>
      <c r="D180" s="197" t="s">
        <v>149</v>
      </c>
      <c r="E180" s="208" t="s">
        <v>44</v>
      </c>
      <c r="F180" s="209" t="s">
        <v>90</v>
      </c>
      <c r="G180" s="207"/>
      <c r="H180" s="210">
        <v>1</v>
      </c>
      <c r="I180" s="211"/>
      <c r="J180" s="207"/>
      <c r="K180" s="207"/>
      <c r="L180" s="212"/>
      <c r="M180" s="213"/>
      <c r="N180" s="214"/>
      <c r="O180" s="214"/>
      <c r="P180" s="214"/>
      <c r="Q180" s="214"/>
      <c r="R180" s="214"/>
      <c r="S180" s="214"/>
      <c r="T180" s="215"/>
      <c r="AT180" s="216" t="s">
        <v>149</v>
      </c>
      <c r="AU180" s="216" t="s">
        <v>145</v>
      </c>
      <c r="AV180" s="14" t="s">
        <v>92</v>
      </c>
      <c r="AW180" s="14" t="s">
        <v>42</v>
      </c>
      <c r="AX180" s="14" t="s">
        <v>82</v>
      </c>
      <c r="AY180" s="216" t="s">
        <v>135</v>
      </c>
    </row>
    <row r="181" spans="2:51" s="15" customFormat="1" ht="12">
      <c r="B181" s="217"/>
      <c r="C181" s="218"/>
      <c r="D181" s="197" t="s">
        <v>149</v>
      </c>
      <c r="E181" s="219" t="s">
        <v>44</v>
      </c>
      <c r="F181" s="220" t="s">
        <v>153</v>
      </c>
      <c r="G181" s="218"/>
      <c r="H181" s="221">
        <v>1</v>
      </c>
      <c r="I181" s="222"/>
      <c r="J181" s="218"/>
      <c r="K181" s="218"/>
      <c r="L181" s="223"/>
      <c r="M181" s="224"/>
      <c r="N181" s="225"/>
      <c r="O181" s="225"/>
      <c r="P181" s="225"/>
      <c r="Q181" s="225"/>
      <c r="R181" s="225"/>
      <c r="S181" s="225"/>
      <c r="T181" s="226"/>
      <c r="AT181" s="227" t="s">
        <v>149</v>
      </c>
      <c r="AU181" s="227" t="s">
        <v>145</v>
      </c>
      <c r="AV181" s="15" t="s">
        <v>144</v>
      </c>
      <c r="AW181" s="15" t="s">
        <v>42</v>
      </c>
      <c r="AX181" s="15" t="s">
        <v>90</v>
      </c>
      <c r="AY181" s="227" t="s">
        <v>135</v>
      </c>
    </row>
    <row r="182" spans="1:65" s="2" customFormat="1" ht="16.5" customHeight="1">
      <c r="A182" s="36"/>
      <c r="B182" s="37"/>
      <c r="C182" s="177" t="s">
        <v>8</v>
      </c>
      <c r="D182" s="177" t="s">
        <v>139</v>
      </c>
      <c r="E182" s="178" t="s">
        <v>252</v>
      </c>
      <c r="F182" s="179" t="s">
        <v>253</v>
      </c>
      <c r="G182" s="180" t="s">
        <v>163</v>
      </c>
      <c r="H182" s="181">
        <v>1277.723</v>
      </c>
      <c r="I182" s="182"/>
      <c r="J182" s="183">
        <f>ROUND(I182*H182,2)</f>
        <v>0</v>
      </c>
      <c r="K182" s="179" t="s">
        <v>143</v>
      </c>
      <c r="L182" s="41"/>
      <c r="M182" s="184" t="s">
        <v>44</v>
      </c>
      <c r="N182" s="185" t="s">
        <v>53</v>
      </c>
      <c r="O182" s="66"/>
      <c r="P182" s="186">
        <f>O182*H182</f>
        <v>0</v>
      </c>
      <c r="Q182" s="186">
        <v>0</v>
      </c>
      <c r="R182" s="186">
        <f>Q182*H182</f>
        <v>0</v>
      </c>
      <c r="S182" s="186">
        <v>0.45</v>
      </c>
      <c r="T182" s="187">
        <f>S182*H182</f>
        <v>574.97535</v>
      </c>
      <c r="U182" s="36"/>
      <c r="V182" s="36"/>
      <c r="W182" s="36"/>
      <c r="X182" s="36"/>
      <c r="Y182" s="36"/>
      <c r="Z182" s="36"/>
      <c r="AA182" s="36"/>
      <c r="AB182" s="36"/>
      <c r="AC182" s="36"/>
      <c r="AD182" s="36"/>
      <c r="AE182" s="36"/>
      <c r="AR182" s="188" t="s">
        <v>144</v>
      </c>
      <c r="AT182" s="188" t="s">
        <v>139</v>
      </c>
      <c r="AU182" s="188" t="s">
        <v>145</v>
      </c>
      <c r="AY182" s="18" t="s">
        <v>135</v>
      </c>
      <c r="BE182" s="189">
        <f>IF(N182="základní",J182,0)</f>
        <v>0</v>
      </c>
      <c r="BF182" s="189">
        <f>IF(N182="snížená",J182,0)</f>
        <v>0</v>
      </c>
      <c r="BG182" s="189">
        <f>IF(N182="zákl. přenesená",J182,0)</f>
        <v>0</v>
      </c>
      <c r="BH182" s="189">
        <f>IF(N182="sníž. přenesená",J182,0)</f>
        <v>0</v>
      </c>
      <c r="BI182" s="189">
        <f>IF(N182="nulová",J182,0)</f>
        <v>0</v>
      </c>
      <c r="BJ182" s="18" t="s">
        <v>90</v>
      </c>
      <c r="BK182" s="189">
        <f>ROUND(I182*H182,2)</f>
        <v>0</v>
      </c>
      <c r="BL182" s="18" t="s">
        <v>144</v>
      </c>
      <c r="BM182" s="188" t="s">
        <v>254</v>
      </c>
    </row>
    <row r="183" spans="1:47" s="2" customFormat="1" ht="12">
      <c r="A183" s="36"/>
      <c r="B183" s="37"/>
      <c r="C183" s="38"/>
      <c r="D183" s="190" t="s">
        <v>147</v>
      </c>
      <c r="E183" s="38"/>
      <c r="F183" s="191" t="s">
        <v>255</v>
      </c>
      <c r="G183" s="38"/>
      <c r="H183" s="38"/>
      <c r="I183" s="192"/>
      <c r="J183" s="38"/>
      <c r="K183" s="38"/>
      <c r="L183" s="41"/>
      <c r="M183" s="193"/>
      <c r="N183" s="194"/>
      <c r="O183" s="66"/>
      <c r="P183" s="66"/>
      <c r="Q183" s="66"/>
      <c r="R183" s="66"/>
      <c r="S183" s="66"/>
      <c r="T183" s="67"/>
      <c r="U183" s="36"/>
      <c r="V183" s="36"/>
      <c r="W183" s="36"/>
      <c r="X183" s="36"/>
      <c r="Y183" s="36"/>
      <c r="Z183" s="36"/>
      <c r="AA183" s="36"/>
      <c r="AB183" s="36"/>
      <c r="AC183" s="36"/>
      <c r="AD183" s="36"/>
      <c r="AE183" s="36"/>
      <c r="AT183" s="18" t="s">
        <v>147</v>
      </c>
      <c r="AU183" s="18" t="s">
        <v>145</v>
      </c>
    </row>
    <row r="184" spans="1:47" s="2" customFormat="1" ht="97.5">
      <c r="A184" s="36"/>
      <c r="B184" s="37"/>
      <c r="C184" s="38"/>
      <c r="D184" s="197" t="s">
        <v>256</v>
      </c>
      <c r="E184" s="38"/>
      <c r="F184" s="228" t="s">
        <v>257</v>
      </c>
      <c r="G184" s="38"/>
      <c r="H184" s="38"/>
      <c r="I184" s="192"/>
      <c r="J184" s="38"/>
      <c r="K184" s="38"/>
      <c r="L184" s="41"/>
      <c r="M184" s="193"/>
      <c r="N184" s="194"/>
      <c r="O184" s="66"/>
      <c r="P184" s="66"/>
      <c r="Q184" s="66"/>
      <c r="R184" s="66"/>
      <c r="S184" s="66"/>
      <c r="T184" s="67"/>
      <c r="U184" s="36"/>
      <c r="V184" s="36"/>
      <c r="W184" s="36"/>
      <c r="X184" s="36"/>
      <c r="Y184" s="36"/>
      <c r="Z184" s="36"/>
      <c r="AA184" s="36"/>
      <c r="AB184" s="36"/>
      <c r="AC184" s="36"/>
      <c r="AD184" s="36"/>
      <c r="AE184" s="36"/>
      <c r="AT184" s="18" t="s">
        <v>256</v>
      </c>
      <c r="AU184" s="18" t="s">
        <v>145</v>
      </c>
    </row>
    <row r="185" spans="2:51" s="13" customFormat="1" ht="12">
      <c r="B185" s="195"/>
      <c r="C185" s="196"/>
      <c r="D185" s="197" t="s">
        <v>149</v>
      </c>
      <c r="E185" s="198" t="s">
        <v>44</v>
      </c>
      <c r="F185" s="199" t="s">
        <v>166</v>
      </c>
      <c r="G185" s="196"/>
      <c r="H185" s="198" t="s">
        <v>44</v>
      </c>
      <c r="I185" s="200"/>
      <c r="J185" s="196"/>
      <c r="K185" s="196"/>
      <c r="L185" s="201"/>
      <c r="M185" s="202"/>
      <c r="N185" s="203"/>
      <c r="O185" s="203"/>
      <c r="P185" s="203"/>
      <c r="Q185" s="203"/>
      <c r="R185" s="203"/>
      <c r="S185" s="203"/>
      <c r="T185" s="204"/>
      <c r="AT185" s="205" t="s">
        <v>149</v>
      </c>
      <c r="AU185" s="205" t="s">
        <v>145</v>
      </c>
      <c r="AV185" s="13" t="s">
        <v>90</v>
      </c>
      <c r="AW185" s="13" t="s">
        <v>42</v>
      </c>
      <c r="AX185" s="13" t="s">
        <v>82</v>
      </c>
      <c r="AY185" s="205" t="s">
        <v>135</v>
      </c>
    </row>
    <row r="186" spans="2:51" s="13" customFormat="1" ht="12">
      <c r="B186" s="195"/>
      <c r="C186" s="196"/>
      <c r="D186" s="197" t="s">
        <v>149</v>
      </c>
      <c r="E186" s="198" t="s">
        <v>44</v>
      </c>
      <c r="F186" s="199" t="s">
        <v>258</v>
      </c>
      <c r="G186" s="196"/>
      <c r="H186" s="198" t="s">
        <v>44</v>
      </c>
      <c r="I186" s="200"/>
      <c r="J186" s="196"/>
      <c r="K186" s="196"/>
      <c r="L186" s="201"/>
      <c r="M186" s="202"/>
      <c r="N186" s="203"/>
      <c r="O186" s="203"/>
      <c r="P186" s="203"/>
      <c r="Q186" s="203"/>
      <c r="R186" s="203"/>
      <c r="S186" s="203"/>
      <c r="T186" s="204"/>
      <c r="AT186" s="205" t="s">
        <v>149</v>
      </c>
      <c r="AU186" s="205" t="s">
        <v>145</v>
      </c>
      <c r="AV186" s="13" t="s">
        <v>90</v>
      </c>
      <c r="AW186" s="13" t="s">
        <v>42</v>
      </c>
      <c r="AX186" s="13" t="s">
        <v>82</v>
      </c>
      <c r="AY186" s="205" t="s">
        <v>135</v>
      </c>
    </row>
    <row r="187" spans="2:51" s="13" customFormat="1" ht="12">
      <c r="B187" s="195"/>
      <c r="C187" s="196"/>
      <c r="D187" s="197" t="s">
        <v>149</v>
      </c>
      <c r="E187" s="198" t="s">
        <v>44</v>
      </c>
      <c r="F187" s="199" t="s">
        <v>151</v>
      </c>
      <c r="G187" s="196"/>
      <c r="H187" s="198" t="s">
        <v>44</v>
      </c>
      <c r="I187" s="200"/>
      <c r="J187" s="196"/>
      <c r="K187" s="196"/>
      <c r="L187" s="201"/>
      <c r="M187" s="202"/>
      <c r="N187" s="203"/>
      <c r="O187" s="203"/>
      <c r="P187" s="203"/>
      <c r="Q187" s="203"/>
      <c r="R187" s="203"/>
      <c r="S187" s="203"/>
      <c r="T187" s="204"/>
      <c r="AT187" s="205" t="s">
        <v>149</v>
      </c>
      <c r="AU187" s="205" t="s">
        <v>145</v>
      </c>
      <c r="AV187" s="13" t="s">
        <v>90</v>
      </c>
      <c r="AW187" s="13" t="s">
        <v>42</v>
      </c>
      <c r="AX187" s="13" t="s">
        <v>82</v>
      </c>
      <c r="AY187" s="205" t="s">
        <v>135</v>
      </c>
    </row>
    <row r="188" spans="2:51" s="13" customFormat="1" ht="12">
      <c r="B188" s="195"/>
      <c r="C188" s="196"/>
      <c r="D188" s="197" t="s">
        <v>149</v>
      </c>
      <c r="E188" s="198" t="s">
        <v>44</v>
      </c>
      <c r="F188" s="199" t="s">
        <v>259</v>
      </c>
      <c r="G188" s="196"/>
      <c r="H188" s="198" t="s">
        <v>44</v>
      </c>
      <c r="I188" s="200"/>
      <c r="J188" s="196"/>
      <c r="K188" s="196"/>
      <c r="L188" s="201"/>
      <c r="M188" s="202"/>
      <c r="N188" s="203"/>
      <c r="O188" s="203"/>
      <c r="P188" s="203"/>
      <c r="Q188" s="203"/>
      <c r="R188" s="203"/>
      <c r="S188" s="203"/>
      <c r="T188" s="204"/>
      <c r="AT188" s="205" t="s">
        <v>149</v>
      </c>
      <c r="AU188" s="205" t="s">
        <v>145</v>
      </c>
      <c r="AV188" s="13" t="s">
        <v>90</v>
      </c>
      <c r="AW188" s="13" t="s">
        <v>42</v>
      </c>
      <c r="AX188" s="13" t="s">
        <v>82</v>
      </c>
      <c r="AY188" s="205" t="s">
        <v>135</v>
      </c>
    </row>
    <row r="189" spans="2:51" s="14" customFormat="1" ht="12">
      <c r="B189" s="206"/>
      <c r="C189" s="207"/>
      <c r="D189" s="197" t="s">
        <v>149</v>
      </c>
      <c r="E189" s="208" t="s">
        <v>44</v>
      </c>
      <c r="F189" s="209" t="s">
        <v>260</v>
      </c>
      <c r="G189" s="207"/>
      <c r="H189" s="210">
        <v>2921.05</v>
      </c>
      <c r="I189" s="211"/>
      <c r="J189" s="207"/>
      <c r="K189" s="207"/>
      <c r="L189" s="212"/>
      <c r="M189" s="213"/>
      <c r="N189" s="214"/>
      <c r="O189" s="214"/>
      <c r="P189" s="214"/>
      <c r="Q189" s="214"/>
      <c r="R189" s="214"/>
      <c r="S189" s="214"/>
      <c r="T189" s="215"/>
      <c r="AT189" s="216" t="s">
        <v>149</v>
      </c>
      <c r="AU189" s="216" t="s">
        <v>145</v>
      </c>
      <c r="AV189" s="14" t="s">
        <v>92</v>
      </c>
      <c r="AW189" s="14" t="s">
        <v>42</v>
      </c>
      <c r="AX189" s="14" t="s">
        <v>82</v>
      </c>
      <c r="AY189" s="216" t="s">
        <v>135</v>
      </c>
    </row>
    <row r="190" spans="2:51" s="14" customFormat="1" ht="12">
      <c r="B190" s="206"/>
      <c r="C190" s="207"/>
      <c r="D190" s="197" t="s">
        <v>149</v>
      </c>
      <c r="E190" s="208" t="s">
        <v>44</v>
      </c>
      <c r="F190" s="209" t="s">
        <v>261</v>
      </c>
      <c r="G190" s="207"/>
      <c r="H190" s="210">
        <v>1155.06</v>
      </c>
      <c r="I190" s="211"/>
      <c r="J190" s="207"/>
      <c r="K190" s="207"/>
      <c r="L190" s="212"/>
      <c r="M190" s="213"/>
      <c r="N190" s="214"/>
      <c r="O190" s="214"/>
      <c r="P190" s="214"/>
      <c r="Q190" s="214"/>
      <c r="R190" s="214"/>
      <c r="S190" s="214"/>
      <c r="T190" s="215"/>
      <c r="AT190" s="216" t="s">
        <v>149</v>
      </c>
      <c r="AU190" s="216" t="s">
        <v>145</v>
      </c>
      <c r="AV190" s="14" t="s">
        <v>92</v>
      </c>
      <c r="AW190" s="14" t="s">
        <v>42</v>
      </c>
      <c r="AX190" s="14" t="s">
        <v>82</v>
      </c>
      <c r="AY190" s="216" t="s">
        <v>135</v>
      </c>
    </row>
    <row r="191" spans="2:51" s="14" customFormat="1" ht="12">
      <c r="B191" s="206"/>
      <c r="C191" s="207"/>
      <c r="D191" s="197" t="s">
        <v>149</v>
      </c>
      <c r="E191" s="208" t="s">
        <v>44</v>
      </c>
      <c r="F191" s="209" t="s">
        <v>262</v>
      </c>
      <c r="G191" s="207"/>
      <c r="H191" s="210">
        <v>1393.56</v>
      </c>
      <c r="I191" s="211"/>
      <c r="J191" s="207"/>
      <c r="K191" s="207"/>
      <c r="L191" s="212"/>
      <c r="M191" s="213"/>
      <c r="N191" s="214"/>
      <c r="O191" s="214"/>
      <c r="P191" s="214"/>
      <c r="Q191" s="214"/>
      <c r="R191" s="214"/>
      <c r="S191" s="214"/>
      <c r="T191" s="215"/>
      <c r="AT191" s="216" t="s">
        <v>149</v>
      </c>
      <c r="AU191" s="216" t="s">
        <v>145</v>
      </c>
      <c r="AV191" s="14" t="s">
        <v>92</v>
      </c>
      <c r="AW191" s="14" t="s">
        <v>42</v>
      </c>
      <c r="AX191" s="14" t="s">
        <v>82</v>
      </c>
      <c r="AY191" s="216" t="s">
        <v>135</v>
      </c>
    </row>
    <row r="192" spans="2:51" s="14" customFormat="1" ht="12">
      <c r="B192" s="206"/>
      <c r="C192" s="207"/>
      <c r="D192" s="197" t="s">
        <v>149</v>
      </c>
      <c r="E192" s="208" t="s">
        <v>44</v>
      </c>
      <c r="F192" s="209" t="s">
        <v>263</v>
      </c>
      <c r="G192" s="207"/>
      <c r="H192" s="210">
        <v>3048.48</v>
      </c>
      <c r="I192" s="211"/>
      <c r="J192" s="207"/>
      <c r="K192" s="207"/>
      <c r="L192" s="212"/>
      <c r="M192" s="213"/>
      <c r="N192" s="214"/>
      <c r="O192" s="214"/>
      <c r="P192" s="214"/>
      <c r="Q192" s="214"/>
      <c r="R192" s="214"/>
      <c r="S192" s="214"/>
      <c r="T192" s="215"/>
      <c r="AT192" s="216" t="s">
        <v>149</v>
      </c>
      <c r="AU192" s="216" t="s">
        <v>145</v>
      </c>
      <c r="AV192" s="14" t="s">
        <v>92</v>
      </c>
      <c r="AW192" s="14" t="s">
        <v>42</v>
      </c>
      <c r="AX192" s="14" t="s">
        <v>82</v>
      </c>
      <c r="AY192" s="216" t="s">
        <v>135</v>
      </c>
    </row>
    <row r="193" spans="2:51" s="15" customFormat="1" ht="12">
      <c r="B193" s="217"/>
      <c r="C193" s="218"/>
      <c r="D193" s="197" t="s">
        <v>149</v>
      </c>
      <c r="E193" s="219" t="s">
        <v>44</v>
      </c>
      <c r="F193" s="220" t="s">
        <v>153</v>
      </c>
      <c r="G193" s="218"/>
      <c r="H193" s="221">
        <v>8518.15</v>
      </c>
      <c r="I193" s="222"/>
      <c r="J193" s="218"/>
      <c r="K193" s="218"/>
      <c r="L193" s="223"/>
      <c r="M193" s="224"/>
      <c r="N193" s="225"/>
      <c r="O193" s="225"/>
      <c r="P193" s="225"/>
      <c r="Q193" s="225"/>
      <c r="R193" s="225"/>
      <c r="S193" s="225"/>
      <c r="T193" s="226"/>
      <c r="AT193" s="227" t="s">
        <v>149</v>
      </c>
      <c r="AU193" s="227" t="s">
        <v>145</v>
      </c>
      <c r="AV193" s="15" t="s">
        <v>144</v>
      </c>
      <c r="AW193" s="15" t="s">
        <v>42</v>
      </c>
      <c r="AX193" s="15" t="s">
        <v>82</v>
      </c>
      <c r="AY193" s="227" t="s">
        <v>135</v>
      </c>
    </row>
    <row r="194" spans="2:51" s="14" customFormat="1" ht="12">
      <c r="B194" s="206"/>
      <c r="C194" s="207"/>
      <c r="D194" s="197" t="s">
        <v>149</v>
      </c>
      <c r="E194" s="208" t="s">
        <v>44</v>
      </c>
      <c r="F194" s="209" t="s">
        <v>264</v>
      </c>
      <c r="G194" s="207"/>
      <c r="H194" s="210">
        <v>1277.723</v>
      </c>
      <c r="I194" s="211"/>
      <c r="J194" s="207"/>
      <c r="K194" s="207"/>
      <c r="L194" s="212"/>
      <c r="M194" s="213"/>
      <c r="N194" s="214"/>
      <c r="O194" s="214"/>
      <c r="P194" s="214"/>
      <c r="Q194" s="214"/>
      <c r="R194" s="214"/>
      <c r="S194" s="214"/>
      <c r="T194" s="215"/>
      <c r="AT194" s="216" t="s">
        <v>149</v>
      </c>
      <c r="AU194" s="216" t="s">
        <v>145</v>
      </c>
      <c r="AV194" s="14" t="s">
        <v>92</v>
      </c>
      <c r="AW194" s="14" t="s">
        <v>42</v>
      </c>
      <c r="AX194" s="14" t="s">
        <v>82</v>
      </c>
      <c r="AY194" s="216" t="s">
        <v>135</v>
      </c>
    </row>
    <row r="195" spans="2:51" s="15" customFormat="1" ht="12">
      <c r="B195" s="217"/>
      <c r="C195" s="218"/>
      <c r="D195" s="197" t="s">
        <v>149</v>
      </c>
      <c r="E195" s="219" t="s">
        <v>44</v>
      </c>
      <c r="F195" s="220" t="s">
        <v>153</v>
      </c>
      <c r="G195" s="218"/>
      <c r="H195" s="221">
        <v>1277.723</v>
      </c>
      <c r="I195" s="222"/>
      <c r="J195" s="218"/>
      <c r="K195" s="218"/>
      <c r="L195" s="223"/>
      <c r="M195" s="224"/>
      <c r="N195" s="225"/>
      <c r="O195" s="225"/>
      <c r="P195" s="225"/>
      <c r="Q195" s="225"/>
      <c r="R195" s="225"/>
      <c r="S195" s="225"/>
      <c r="T195" s="226"/>
      <c r="AT195" s="227" t="s">
        <v>149</v>
      </c>
      <c r="AU195" s="227" t="s">
        <v>145</v>
      </c>
      <c r="AV195" s="15" t="s">
        <v>144</v>
      </c>
      <c r="AW195" s="15" t="s">
        <v>42</v>
      </c>
      <c r="AX195" s="15" t="s">
        <v>90</v>
      </c>
      <c r="AY195" s="227" t="s">
        <v>135</v>
      </c>
    </row>
    <row r="196" spans="1:65" s="2" customFormat="1" ht="16.5" customHeight="1">
      <c r="A196" s="36"/>
      <c r="B196" s="37"/>
      <c r="C196" s="177" t="s">
        <v>170</v>
      </c>
      <c r="D196" s="177" t="s">
        <v>139</v>
      </c>
      <c r="E196" s="178" t="s">
        <v>265</v>
      </c>
      <c r="F196" s="179" t="s">
        <v>266</v>
      </c>
      <c r="G196" s="180" t="s">
        <v>163</v>
      </c>
      <c r="H196" s="181">
        <v>4259.075</v>
      </c>
      <c r="I196" s="182"/>
      <c r="J196" s="183">
        <f>ROUND(I196*H196,2)</f>
        <v>0</v>
      </c>
      <c r="K196" s="179" t="s">
        <v>143</v>
      </c>
      <c r="L196" s="41"/>
      <c r="M196" s="184" t="s">
        <v>44</v>
      </c>
      <c r="N196" s="185" t="s">
        <v>53</v>
      </c>
      <c r="O196" s="66"/>
      <c r="P196" s="186">
        <f>O196*H196</f>
        <v>0</v>
      </c>
      <c r="Q196" s="186">
        <v>0</v>
      </c>
      <c r="R196" s="186">
        <f>Q196*H196</f>
        <v>0</v>
      </c>
      <c r="S196" s="186">
        <v>0.55</v>
      </c>
      <c r="T196" s="187">
        <f>S196*H196</f>
        <v>2342.49125</v>
      </c>
      <c r="U196" s="36"/>
      <c r="V196" s="36"/>
      <c r="W196" s="36"/>
      <c r="X196" s="36"/>
      <c r="Y196" s="36"/>
      <c r="Z196" s="36"/>
      <c r="AA196" s="36"/>
      <c r="AB196" s="36"/>
      <c r="AC196" s="36"/>
      <c r="AD196" s="36"/>
      <c r="AE196" s="36"/>
      <c r="AR196" s="188" t="s">
        <v>144</v>
      </c>
      <c r="AT196" s="188" t="s">
        <v>139</v>
      </c>
      <c r="AU196" s="188" t="s">
        <v>145</v>
      </c>
      <c r="AY196" s="18" t="s">
        <v>135</v>
      </c>
      <c r="BE196" s="189">
        <f>IF(N196="základní",J196,0)</f>
        <v>0</v>
      </c>
      <c r="BF196" s="189">
        <f>IF(N196="snížená",J196,0)</f>
        <v>0</v>
      </c>
      <c r="BG196" s="189">
        <f>IF(N196="zákl. přenesená",J196,0)</f>
        <v>0</v>
      </c>
      <c r="BH196" s="189">
        <f>IF(N196="sníž. přenesená",J196,0)</f>
        <v>0</v>
      </c>
      <c r="BI196" s="189">
        <f>IF(N196="nulová",J196,0)</f>
        <v>0</v>
      </c>
      <c r="BJ196" s="18" t="s">
        <v>90</v>
      </c>
      <c r="BK196" s="189">
        <f>ROUND(I196*H196,2)</f>
        <v>0</v>
      </c>
      <c r="BL196" s="18" t="s">
        <v>144</v>
      </c>
      <c r="BM196" s="188" t="s">
        <v>267</v>
      </c>
    </row>
    <row r="197" spans="1:47" s="2" customFormat="1" ht="12">
      <c r="A197" s="36"/>
      <c r="B197" s="37"/>
      <c r="C197" s="38"/>
      <c r="D197" s="190" t="s">
        <v>147</v>
      </c>
      <c r="E197" s="38"/>
      <c r="F197" s="191" t="s">
        <v>268</v>
      </c>
      <c r="G197" s="38"/>
      <c r="H197" s="38"/>
      <c r="I197" s="192"/>
      <c r="J197" s="38"/>
      <c r="K197" s="38"/>
      <c r="L197" s="41"/>
      <c r="M197" s="193"/>
      <c r="N197" s="194"/>
      <c r="O197" s="66"/>
      <c r="P197" s="66"/>
      <c r="Q197" s="66"/>
      <c r="R197" s="66"/>
      <c r="S197" s="66"/>
      <c r="T197" s="67"/>
      <c r="U197" s="36"/>
      <c r="V197" s="36"/>
      <c r="W197" s="36"/>
      <c r="X197" s="36"/>
      <c r="Y197" s="36"/>
      <c r="Z197" s="36"/>
      <c r="AA197" s="36"/>
      <c r="AB197" s="36"/>
      <c r="AC197" s="36"/>
      <c r="AD197" s="36"/>
      <c r="AE197" s="36"/>
      <c r="AT197" s="18" t="s">
        <v>147</v>
      </c>
      <c r="AU197" s="18" t="s">
        <v>145</v>
      </c>
    </row>
    <row r="198" spans="1:47" s="2" customFormat="1" ht="107.25">
      <c r="A198" s="36"/>
      <c r="B198" s="37"/>
      <c r="C198" s="38"/>
      <c r="D198" s="197" t="s">
        <v>256</v>
      </c>
      <c r="E198" s="38"/>
      <c r="F198" s="228" t="s">
        <v>269</v>
      </c>
      <c r="G198" s="38"/>
      <c r="H198" s="38"/>
      <c r="I198" s="192"/>
      <c r="J198" s="38"/>
      <c r="K198" s="38"/>
      <c r="L198" s="41"/>
      <c r="M198" s="193"/>
      <c r="N198" s="194"/>
      <c r="O198" s="66"/>
      <c r="P198" s="66"/>
      <c r="Q198" s="66"/>
      <c r="R198" s="66"/>
      <c r="S198" s="66"/>
      <c r="T198" s="67"/>
      <c r="U198" s="36"/>
      <c r="V198" s="36"/>
      <c r="W198" s="36"/>
      <c r="X198" s="36"/>
      <c r="Y198" s="36"/>
      <c r="Z198" s="36"/>
      <c r="AA198" s="36"/>
      <c r="AB198" s="36"/>
      <c r="AC198" s="36"/>
      <c r="AD198" s="36"/>
      <c r="AE198" s="36"/>
      <c r="AT198" s="18" t="s">
        <v>256</v>
      </c>
      <c r="AU198" s="18" t="s">
        <v>145</v>
      </c>
    </row>
    <row r="199" spans="2:51" s="13" customFormat="1" ht="12">
      <c r="B199" s="195"/>
      <c r="C199" s="196"/>
      <c r="D199" s="197" t="s">
        <v>149</v>
      </c>
      <c r="E199" s="198" t="s">
        <v>44</v>
      </c>
      <c r="F199" s="199" t="s">
        <v>166</v>
      </c>
      <c r="G199" s="196"/>
      <c r="H199" s="198" t="s">
        <v>44</v>
      </c>
      <c r="I199" s="200"/>
      <c r="J199" s="196"/>
      <c r="K199" s="196"/>
      <c r="L199" s="201"/>
      <c r="M199" s="202"/>
      <c r="N199" s="203"/>
      <c r="O199" s="203"/>
      <c r="P199" s="203"/>
      <c r="Q199" s="203"/>
      <c r="R199" s="203"/>
      <c r="S199" s="203"/>
      <c r="T199" s="204"/>
      <c r="AT199" s="205" t="s">
        <v>149</v>
      </c>
      <c r="AU199" s="205" t="s">
        <v>145</v>
      </c>
      <c r="AV199" s="13" t="s">
        <v>90</v>
      </c>
      <c r="AW199" s="13" t="s">
        <v>42</v>
      </c>
      <c r="AX199" s="13" t="s">
        <v>82</v>
      </c>
      <c r="AY199" s="205" t="s">
        <v>135</v>
      </c>
    </row>
    <row r="200" spans="2:51" s="13" customFormat="1" ht="12">
      <c r="B200" s="195"/>
      <c r="C200" s="196"/>
      <c r="D200" s="197" t="s">
        <v>149</v>
      </c>
      <c r="E200" s="198" t="s">
        <v>44</v>
      </c>
      <c r="F200" s="199" t="s">
        <v>151</v>
      </c>
      <c r="G200" s="196"/>
      <c r="H200" s="198" t="s">
        <v>44</v>
      </c>
      <c r="I200" s="200"/>
      <c r="J200" s="196"/>
      <c r="K200" s="196"/>
      <c r="L200" s="201"/>
      <c r="M200" s="202"/>
      <c r="N200" s="203"/>
      <c r="O200" s="203"/>
      <c r="P200" s="203"/>
      <c r="Q200" s="203"/>
      <c r="R200" s="203"/>
      <c r="S200" s="203"/>
      <c r="T200" s="204"/>
      <c r="AT200" s="205" t="s">
        <v>149</v>
      </c>
      <c r="AU200" s="205" t="s">
        <v>145</v>
      </c>
      <c r="AV200" s="13" t="s">
        <v>90</v>
      </c>
      <c r="AW200" s="13" t="s">
        <v>42</v>
      </c>
      <c r="AX200" s="13" t="s">
        <v>82</v>
      </c>
      <c r="AY200" s="205" t="s">
        <v>135</v>
      </c>
    </row>
    <row r="201" spans="2:51" s="13" customFormat="1" ht="12">
      <c r="B201" s="195"/>
      <c r="C201" s="196"/>
      <c r="D201" s="197" t="s">
        <v>149</v>
      </c>
      <c r="E201" s="198" t="s">
        <v>44</v>
      </c>
      <c r="F201" s="199" t="s">
        <v>259</v>
      </c>
      <c r="G201" s="196"/>
      <c r="H201" s="198" t="s">
        <v>44</v>
      </c>
      <c r="I201" s="200"/>
      <c r="J201" s="196"/>
      <c r="K201" s="196"/>
      <c r="L201" s="201"/>
      <c r="M201" s="202"/>
      <c r="N201" s="203"/>
      <c r="O201" s="203"/>
      <c r="P201" s="203"/>
      <c r="Q201" s="203"/>
      <c r="R201" s="203"/>
      <c r="S201" s="203"/>
      <c r="T201" s="204"/>
      <c r="AT201" s="205" t="s">
        <v>149</v>
      </c>
      <c r="AU201" s="205" t="s">
        <v>145</v>
      </c>
      <c r="AV201" s="13" t="s">
        <v>90</v>
      </c>
      <c r="AW201" s="13" t="s">
        <v>42</v>
      </c>
      <c r="AX201" s="13" t="s">
        <v>82</v>
      </c>
      <c r="AY201" s="205" t="s">
        <v>135</v>
      </c>
    </row>
    <row r="202" spans="2:51" s="14" customFormat="1" ht="12">
      <c r="B202" s="206"/>
      <c r="C202" s="207"/>
      <c r="D202" s="197" t="s">
        <v>149</v>
      </c>
      <c r="E202" s="208" t="s">
        <v>44</v>
      </c>
      <c r="F202" s="209" t="s">
        <v>260</v>
      </c>
      <c r="G202" s="207"/>
      <c r="H202" s="210">
        <v>2921.05</v>
      </c>
      <c r="I202" s="211"/>
      <c r="J202" s="207"/>
      <c r="K202" s="207"/>
      <c r="L202" s="212"/>
      <c r="M202" s="213"/>
      <c r="N202" s="214"/>
      <c r="O202" s="214"/>
      <c r="P202" s="214"/>
      <c r="Q202" s="214"/>
      <c r="R202" s="214"/>
      <c r="S202" s="214"/>
      <c r="T202" s="215"/>
      <c r="AT202" s="216" t="s">
        <v>149</v>
      </c>
      <c r="AU202" s="216" t="s">
        <v>145</v>
      </c>
      <c r="AV202" s="14" t="s">
        <v>92</v>
      </c>
      <c r="AW202" s="14" t="s">
        <v>42</v>
      </c>
      <c r="AX202" s="14" t="s">
        <v>82</v>
      </c>
      <c r="AY202" s="216" t="s">
        <v>135</v>
      </c>
    </row>
    <row r="203" spans="2:51" s="13" customFormat="1" ht="12">
      <c r="B203" s="195"/>
      <c r="C203" s="196"/>
      <c r="D203" s="197" t="s">
        <v>149</v>
      </c>
      <c r="E203" s="198" t="s">
        <v>44</v>
      </c>
      <c r="F203" s="199" t="s">
        <v>270</v>
      </c>
      <c r="G203" s="196"/>
      <c r="H203" s="198" t="s">
        <v>44</v>
      </c>
      <c r="I203" s="200"/>
      <c r="J203" s="196"/>
      <c r="K203" s="196"/>
      <c r="L203" s="201"/>
      <c r="M203" s="202"/>
      <c r="N203" s="203"/>
      <c r="O203" s="203"/>
      <c r="P203" s="203"/>
      <c r="Q203" s="203"/>
      <c r="R203" s="203"/>
      <c r="S203" s="203"/>
      <c r="T203" s="204"/>
      <c r="AT203" s="205" t="s">
        <v>149</v>
      </c>
      <c r="AU203" s="205" t="s">
        <v>145</v>
      </c>
      <c r="AV203" s="13" t="s">
        <v>90</v>
      </c>
      <c r="AW203" s="13" t="s">
        <v>42</v>
      </c>
      <c r="AX203" s="13" t="s">
        <v>82</v>
      </c>
      <c r="AY203" s="205" t="s">
        <v>135</v>
      </c>
    </row>
    <row r="204" spans="2:51" s="14" customFormat="1" ht="12">
      <c r="B204" s="206"/>
      <c r="C204" s="207"/>
      <c r="D204" s="197" t="s">
        <v>149</v>
      </c>
      <c r="E204" s="208" t="s">
        <v>44</v>
      </c>
      <c r="F204" s="209" t="s">
        <v>261</v>
      </c>
      <c r="G204" s="207"/>
      <c r="H204" s="210">
        <v>1155.06</v>
      </c>
      <c r="I204" s="211"/>
      <c r="J204" s="207"/>
      <c r="K204" s="207"/>
      <c r="L204" s="212"/>
      <c r="M204" s="213"/>
      <c r="N204" s="214"/>
      <c r="O204" s="214"/>
      <c r="P204" s="214"/>
      <c r="Q204" s="214"/>
      <c r="R204" s="214"/>
      <c r="S204" s="214"/>
      <c r="T204" s="215"/>
      <c r="AT204" s="216" t="s">
        <v>149</v>
      </c>
      <c r="AU204" s="216" t="s">
        <v>145</v>
      </c>
      <c r="AV204" s="14" t="s">
        <v>92</v>
      </c>
      <c r="AW204" s="14" t="s">
        <v>42</v>
      </c>
      <c r="AX204" s="14" t="s">
        <v>82</v>
      </c>
      <c r="AY204" s="216" t="s">
        <v>135</v>
      </c>
    </row>
    <row r="205" spans="2:51" s="13" customFormat="1" ht="12">
      <c r="B205" s="195"/>
      <c r="C205" s="196"/>
      <c r="D205" s="197" t="s">
        <v>149</v>
      </c>
      <c r="E205" s="198" t="s">
        <v>44</v>
      </c>
      <c r="F205" s="199" t="s">
        <v>271</v>
      </c>
      <c r="G205" s="196"/>
      <c r="H205" s="198" t="s">
        <v>44</v>
      </c>
      <c r="I205" s="200"/>
      <c r="J205" s="196"/>
      <c r="K205" s="196"/>
      <c r="L205" s="201"/>
      <c r="M205" s="202"/>
      <c r="N205" s="203"/>
      <c r="O205" s="203"/>
      <c r="P205" s="203"/>
      <c r="Q205" s="203"/>
      <c r="R205" s="203"/>
      <c r="S205" s="203"/>
      <c r="T205" s="204"/>
      <c r="AT205" s="205" t="s">
        <v>149</v>
      </c>
      <c r="AU205" s="205" t="s">
        <v>145</v>
      </c>
      <c r="AV205" s="13" t="s">
        <v>90</v>
      </c>
      <c r="AW205" s="13" t="s">
        <v>42</v>
      </c>
      <c r="AX205" s="13" t="s">
        <v>82</v>
      </c>
      <c r="AY205" s="205" t="s">
        <v>135</v>
      </c>
    </row>
    <row r="206" spans="2:51" s="14" customFormat="1" ht="12">
      <c r="B206" s="206"/>
      <c r="C206" s="207"/>
      <c r="D206" s="197" t="s">
        <v>149</v>
      </c>
      <c r="E206" s="208" t="s">
        <v>44</v>
      </c>
      <c r="F206" s="209" t="s">
        <v>262</v>
      </c>
      <c r="G206" s="207"/>
      <c r="H206" s="210">
        <v>1393.56</v>
      </c>
      <c r="I206" s="211"/>
      <c r="J206" s="207"/>
      <c r="K206" s="207"/>
      <c r="L206" s="212"/>
      <c r="M206" s="213"/>
      <c r="N206" s="214"/>
      <c r="O206" s="214"/>
      <c r="P206" s="214"/>
      <c r="Q206" s="214"/>
      <c r="R206" s="214"/>
      <c r="S206" s="214"/>
      <c r="T206" s="215"/>
      <c r="AT206" s="216" t="s">
        <v>149</v>
      </c>
      <c r="AU206" s="216" t="s">
        <v>145</v>
      </c>
      <c r="AV206" s="14" t="s">
        <v>92</v>
      </c>
      <c r="AW206" s="14" t="s">
        <v>42</v>
      </c>
      <c r="AX206" s="14" t="s">
        <v>82</v>
      </c>
      <c r="AY206" s="216" t="s">
        <v>135</v>
      </c>
    </row>
    <row r="207" spans="2:51" s="13" customFormat="1" ht="12">
      <c r="B207" s="195"/>
      <c r="C207" s="196"/>
      <c r="D207" s="197" t="s">
        <v>149</v>
      </c>
      <c r="E207" s="198" t="s">
        <v>44</v>
      </c>
      <c r="F207" s="199" t="s">
        <v>272</v>
      </c>
      <c r="G207" s="196"/>
      <c r="H207" s="198" t="s">
        <v>44</v>
      </c>
      <c r="I207" s="200"/>
      <c r="J207" s="196"/>
      <c r="K207" s="196"/>
      <c r="L207" s="201"/>
      <c r="M207" s="202"/>
      <c r="N207" s="203"/>
      <c r="O207" s="203"/>
      <c r="P207" s="203"/>
      <c r="Q207" s="203"/>
      <c r="R207" s="203"/>
      <c r="S207" s="203"/>
      <c r="T207" s="204"/>
      <c r="AT207" s="205" t="s">
        <v>149</v>
      </c>
      <c r="AU207" s="205" t="s">
        <v>145</v>
      </c>
      <c r="AV207" s="13" t="s">
        <v>90</v>
      </c>
      <c r="AW207" s="13" t="s">
        <v>42</v>
      </c>
      <c r="AX207" s="13" t="s">
        <v>82</v>
      </c>
      <c r="AY207" s="205" t="s">
        <v>135</v>
      </c>
    </row>
    <row r="208" spans="2:51" s="14" customFormat="1" ht="12">
      <c r="B208" s="206"/>
      <c r="C208" s="207"/>
      <c r="D208" s="197" t="s">
        <v>149</v>
      </c>
      <c r="E208" s="208" t="s">
        <v>44</v>
      </c>
      <c r="F208" s="209" t="s">
        <v>263</v>
      </c>
      <c r="G208" s="207"/>
      <c r="H208" s="210">
        <v>3048.48</v>
      </c>
      <c r="I208" s="211"/>
      <c r="J208" s="207"/>
      <c r="K208" s="207"/>
      <c r="L208" s="212"/>
      <c r="M208" s="213"/>
      <c r="N208" s="214"/>
      <c r="O208" s="214"/>
      <c r="P208" s="214"/>
      <c r="Q208" s="214"/>
      <c r="R208" s="214"/>
      <c r="S208" s="214"/>
      <c r="T208" s="215"/>
      <c r="AT208" s="216" t="s">
        <v>149</v>
      </c>
      <c r="AU208" s="216" t="s">
        <v>145</v>
      </c>
      <c r="AV208" s="14" t="s">
        <v>92</v>
      </c>
      <c r="AW208" s="14" t="s">
        <v>42</v>
      </c>
      <c r="AX208" s="14" t="s">
        <v>82</v>
      </c>
      <c r="AY208" s="216" t="s">
        <v>135</v>
      </c>
    </row>
    <row r="209" spans="2:51" s="13" customFormat="1" ht="12">
      <c r="B209" s="195"/>
      <c r="C209" s="196"/>
      <c r="D209" s="197" t="s">
        <v>149</v>
      </c>
      <c r="E209" s="198" t="s">
        <v>44</v>
      </c>
      <c r="F209" s="199" t="s">
        <v>273</v>
      </c>
      <c r="G209" s="196"/>
      <c r="H209" s="198" t="s">
        <v>44</v>
      </c>
      <c r="I209" s="200"/>
      <c r="J209" s="196"/>
      <c r="K209" s="196"/>
      <c r="L209" s="201"/>
      <c r="M209" s="202"/>
      <c r="N209" s="203"/>
      <c r="O209" s="203"/>
      <c r="P209" s="203"/>
      <c r="Q209" s="203"/>
      <c r="R209" s="203"/>
      <c r="S209" s="203"/>
      <c r="T209" s="204"/>
      <c r="AT209" s="205" t="s">
        <v>149</v>
      </c>
      <c r="AU209" s="205" t="s">
        <v>145</v>
      </c>
      <c r="AV209" s="13" t="s">
        <v>90</v>
      </c>
      <c r="AW209" s="13" t="s">
        <v>42</v>
      </c>
      <c r="AX209" s="13" t="s">
        <v>82</v>
      </c>
      <c r="AY209" s="205" t="s">
        <v>135</v>
      </c>
    </row>
    <row r="210" spans="2:51" s="15" customFormat="1" ht="12">
      <c r="B210" s="217"/>
      <c r="C210" s="218"/>
      <c r="D210" s="197" t="s">
        <v>149</v>
      </c>
      <c r="E210" s="219" t="s">
        <v>44</v>
      </c>
      <c r="F210" s="220" t="s">
        <v>153</v>
      </c>
      <c r="G210" s="218"/>
      <c r="H210" s="221">
        <v>8518.15</v>
      </c>
      <c r="I210" s="222"/>
      <c r="J210" s="218"/>
      <c r="K210" s="218"/>
      <c r="L210" s="223"/>
      <c r="M210" s="224"/>
      <c r="N210" s="225"/>
      <c r="O210" s="225"/>
      <c r="P210" s="225"/>
      <c r="Q210" s="225"/>
      <c r="R210" s="225"/>
      <c r="S210" s="225"/>
      <c r="T210" s="226"/>
      <c r="AT210" s="227" t="s">
        <v>149</v>
      </c>
      <c r="AU210" s="227" t="s">
        <v>145</v>
      </c>
      <c r="AV210" s="15" t="s">
        <v>144</v>
      </c>
      <c r="AW210" s="15" t="s">
        <v>42</v>
      </c>
      <c r="AX210" s="15" t="s">
        <v>82</v>
      </c>
      <c r="AY210" s="227" t="s">
        <v>135</v>
      </c>
    </row>
    <row r="211" spans="2:51" s="14" customFormat="1" ht="12">
      <c r="B211" s="206"/>
      <c r="C211" s="207"/>
      <c r="D211" s="197" t="s">
        <v>149</v>
      </c>
      <c r="E211" s="208" t="s">
        <v>44</v>
      </c>
      <c r="F211" s="209" t="s">
        <v>274</v>
      </c>
      <c r="G211" s="207"/>
      <c r="H211" s="210">
        <v>4259.075</v>
      </c>
      <c r="I211" s="211"/>
      <c r="J211" s="207"/>
      <c r="K211" s="207"/>
      <c r="L211" s="212"/>
      <c r="M211" s="213"/>
      <c r="N211" s="214"/>
      <c r="O211" s="214"/>
      <c r="P211" s="214"/>
      <c r="Q211" s="214"/>
      <c r="R211" s="214"/>
      <c r="S211" s="214"/>
      <c r="T211" s="215"/>
      <c r="AT211" s="216" t="s">
        <v>149</v>
      </c>
      <c r="AU211" s="216" t="s">
        <v>145</v>
      </c>
      <c r="AV211" s="14" t="s">
        <v>92</v>
      </c>
      <c r="AW211" s="14" t="s">
        <v>42</v>
      </c>
      <c r="AX211" s="14" t="s">
        <v>82</v>
      </c>
      <c r="AY211" s="216" t="s">
        <v>135</v>
      </c>
    </row>
    <row r="212" spans="2:51" s="15" customFormat="1" ht="12">
      <c r="B212" s="217"/>
      <c r="C212" s="218"/>
      <c r="D212" s="197" t="s">
        <v>149</v>
      </c>
      <c r="E212" s="219" t="s">
        <v>44</v>
      </c>
      <c r="F212" s="220" t="s">
        <v>153</v>
      </c>
      <c r="G212" s="218"/>
      <c r="H212" s="221">
        <v>4259.075</v>
      </c>
      <c r="I212" s="222"/>
      <c r="J212" s="218"/>
      <c r="K212" s="218"/>
      <c r="L212" s="223"/>
      <c r="M212" s="224"/>
      <c r="N212" s="225"/>
      <c r="O212" s="225"/>
      <c r="P212" s="225"/>
      <c r="Q212" s="225"/>
      <c r="R212" s="225"/>
      <c r="S212" s="225"/>
      <c r="T212" s="226"/>
      <c r="AT212" s="227" t="s">
        <v>149</v>
      </c>
      <c r="AU212" s="227" t="s">
        <v>145</v>
      </c>
      <c r="AV212" s="15" t="s">
        <v>144</v>
      </c>
      <c r="AW212" s="15" t="s">
        <v>42</v>
      </c>
      <c r="AX212" s="15" t="s">
        <v>90</v>
      </c>
      <c r="AY212" s="227" t="s">
        <v>135</v>
      </c>
    </row>
    <row r="213" spans="1:65" s="2" customFormat="1" ht="16.5" customHeight="1">
      <c r="A213" s="36"/>
      <c r="B213" s="37"/>
      <c r="C213" s="177" t="s">
        <v>185</v>
      </c>
      <c r="D213" s="177" t="s">
        <v>139</v>
      </c>
      <c r="E213" s="178" t="s">
        <v>275</v>
      </c>
      <c r="F213" s="179" t="s">
        <v>276</v>
      </c>
      <c r="G213" s="180" t="s">
        <v>163</v>
      </c>
      <c r="H213" s="181">
        <v>2981.353</v>
      </c>
      <c r="I213" s="182"/>
      <c r="J213" s="183">
        <f>ROUND(I213*H213,2)</f>
        <v>0</v>
      </c>
      <c r="K213" s="179" t="s">
        <v>143</v>
      </c>
      <c r="L213" s="41"/>
      <c r="M213" s="184" t="s">
        <v>44</v>
      </c>
      <c r="N213" s="185" t="s">
        <v>53</v>
      </c>
      <c r="O213" s="66"/>
      <c r="P213" s="186">
        <f>O213*H213</f>
        <v>0</v>
      </c>
      <c r="Q213" s="186">
        <v>0</v>
      </c>
      <c r="R213" s="186">
        <f>Q213*H213</f>
        <v>0</v>
      </c>
      <c r="S213" s="186">
        <v>0.65</v>
      </c>
      <c r="T213" s="187">
        <f>S213*H213</f>
        <v>1937.8794500000001</v>
      </c>
      <c r="U213" s="36"/>
      <c r="V213" s="36"/>
      <c r="W213" s="36"/>
      <c r="X213" s="36"/>
      <c r="Y213" s="36"/>
      <c r="Z213" s="36"/>
      <c r="AA213" s="36"/>
      <c r="AB213" s="36"/>
      <c r="AC213" s="36"/>
      <c r="AD213" s="36"/>
      <c r="AE213" s="36"/>
      <c r="AR213" s="188" t="s">
        <v>144</v>
      </c>
      <c r="AT213" s="188" t="s">
        <v>139</v>
      </c>
      <c r="AU213" s="188" t="s">
        <v>145</v>
      </c>
      <c r="AY213" s="18" t="s">
        <v>135</v>
      </c>
      <c r="BE213" s="189">
        <f>IF(N213="základní",J213,0)</f>
        <v>0</v>
      </c>
      <c r="BF213" s="189">
        <f>IF(N213="snížená",J213,0)</f>
        <v>0</v>
      </c>
      <c r="BG213" s="189">
        <f>IF(N213="zákl. přenesená",J213,0)</f>
        <v>0</v>
      </c>
      <c r="BH213" s="189">
        <f>IF(N213="sníž. přenesená",J213,0)</f>
        <v>0</v>
      </c>
      <c r="BI213" s="189">
        <f>IF(N213="nulová",J213,0)</f>
        <v>0</v>
      </c>
      <c r="BJ213" s="18" t="s">
        <v>90</v>
      </c>
      <c r="BK213" s="189">
        <f>ROUND(I213*H213,2)</f>
        <v>0</v>
      </c>
      <c r="BL213" s="18" t="s">
        <v>144</v>
      </c>
      <c r="BM213" s="188" t="s">
        <v>277</v>
      </c>
    </row>
    <row r="214" spans="1:47" s="2" customFormat="1" ht="12">
      <c r="A214" s="36"/>
      <c r="B214" s="37"/>
      <c r="C214" s="38"/>
      <c r="D214" s="190" t="s">
        <v>147</v>
      </c>
      <c r="E214" s="38"/>
      <c r="F214" s="191" t="s">
        <v>278</v>
      </c>
      <c r="G214" s="38"/>
      <c r="H214" s="38"/>
      <c r="I214" s="192"/>
      <c r="J214" s="38"/>
      <c r="K214" s="38"/>
      <c r="L214" s="41"/>
      <c r="M214" s="193"/>
      <c r="N214" s="194"/>
      <c r="O214" s="66"/>
      <c r="P214" s="66"/>
      <c r="Q214" s="66"/>
      <c r="R214" s="66"/>
      <c r="S214" s="66"/>
      <c r="T214" s="67"/>
      <c r="U214" s="36"/>
      <c r="V214" s="36"/>
      <c r="W214" s="36"/>
      <c r="X214" s="36"/>
      <c r="Y214" s="36"/>
      <c r="Z214" s="36"/>
      <c r="AA214" s="36"/>
      <c r="AB214" s="36"/>
      <c r="AC214" s="36"/>
      <c r="AD214" s="36"/>
      <c r="AE214" s="36"/>
      <c r="AT214" s="18" t="s">
        <v>147</v>
      </c>
      <c r="AU214" s="18" t="s">
        <v>145</v>
      </c>
    </row>
    <row r="215" spans="1:47" s="2" customFormat="1" ht="107.25">
      <c r="A215" s="36"/>
      <c r="B215" s="37"/>
      <c r="C215" s="38"/>
      <c r="D215" s="197" t="s">
        <v>256</v>
      </c>
      <c r="E215" s="38"/>
      <c r="F215" s="228" t="s">
        <v>269</v>
      </c>
      <c r="G215" s="38"/>
      <c r="H215" s="38"/>
      <c r="I215" s="192"/>
      <c r="J215" s="38"/>
      <c r="K215" s="38"/>
      <c r="L215" s="41"/>
      <c r="M215" s="193"/>
      <c r="N215" s="194"/>
      <c r="O215" s="66"/>
      <c r="P215" s="66"/>
      <c r="Q215" s="66"/>
      <c r="R215" s="66"/>
      <c r="S215" s="66"/>
      <c r="T215" s="67"/>
      <c r="U215" s="36"/>
      <c r="V215" s="36"/>
      <c r="W215" s="36"/>
      <c r="X215" s="36"/>
      <c r="Y215" s="36"/>
      <c r="Z215" s="36"/>
      <c r="AA215" s="36"/>
      <c r="AB215" s="36"/>
      <c r="AC215" s="36"/>
      <c r="AD215" s="36"/>
      <c r="AE215" s="36"/>
      <c r="AT215" s="18" t="s">
        <v>256</v>
      </c>
      <c r="AU215" s="18" t="s">
        <v>145</v>
      </c>
    </row>
    <row r="216" spans="2:51" s="13" customFormat="1" ht="12">
      <c r="B216" s="195"/>
      <c r="C216" s="196"/>
      <c r="D216" s="197" t="s">
        <v>149</v>
      </c>
      <c r="E216" s="198" t="s">
        <v>44</v>
      </c>
      <c r="F216" s="199" t="s">
        <v>166</v>
      </c>
      <c r="G216" s="196"/>
      <c r="H216" s="198" t="s">
        <v>44</v>
      </c>
      <c r="I216" s="200"/>
      <c r="J216" s="196"/>
      <c r="K216" s="196"/>
      <c r="L216" s="201"/>
      <c r="M216" s="202"/>
      <c r="N216" s="203"/>
      <c r="O216" s="203"/>
      <c r="P216" s="203"/>
      <c r="Q216" s="203"/>
      <c r="R216" s="203"/>
      <c r="S216" s="203"/>
      <c r="T216" s="204"/>
      <c r="AT216" s="205" t="s">
        <v>149</v>
      </c>
      <c r="AU216" s="205" t="s">
        <v>145</v>
      </c>
      <c r="AV216" s="13" t="s">
        <v>90</v>
      </c>
      <c r="AW216" s="13" t="s">
        <v>42</v>
      </c>
      <c r="AX216" s="13" t="s">
        <v>82</v>
      </c>
      <c r="AY216" s="205" t="s">
        <v>135</v>
      </c>
    </row>
    <row r="217" spans="2:51" s="13" customFormat="1" ht="12">
      <c r="B217" s="195"/>
      <c r="C217" s="196"/>
      <c r="D217" s="197" t="s">
        <v>149</v>
      </c>
      <c r="E217" s="198" t="s">
        <v>44</v>
      </c>
      <c r="F217" s="199" t="s">
        <v>151</v>
      </c>
      <c r="G217" s="196"/>
      <c r="H217" s="198" t="s">
        <v>44</v>
      </c>
      <c r="I217" s="200"/>
      <c r="J217" s="196"/>
      <c r="K217" s="196"/>
      <c r="L217" s="201"/>
      <c r="M217" s="202"/>
      <c r="N217" s="203"/>
      <c r="O217" s="203"/>
      <c r="P217" s="203"/>
      <c r="Q217" s="203"/>
      <c r="R217" s="203"/>
      <c r="S217" s="203"/>
      <c r="T217" s="204"/>
      <c r="AT217" s="205" t="s">
        <v>149</v>
      </c>
      <c r="AU217" s="205" t="s">
        <v>145</v>
      </c>
      <c r="AV217" s="13" t="s">
        <v>90</v>
      </c>
      <c r="AW217" s="13" t="s">
        <v>42</v>
      </c>
      <c r="AX217" s="13" t="s">
        <v>82</v>
      </c>
      <c r="AY217" s="205" t="s">
        <v>135</v>
      </c>
    </row>
    <row r="218" spans="2:51" s="13" customFormat="1" ht="12">
      <c r="B218" s="195"/>
      <c r="C218" s="196"/>
      <c r="D218" s="197" t="s">
        <v>149</v>
      </c>
      <c r="E218" s="198" t="s">
        <v>44</v>
      </c>
      <c r="F218" s="199" t="s">
        <v>279</v>
      </c>
      <c r="G218" s="196"/>
      <c r="H218" s="198" t="s">
        <v>44</v>
      </c>
      <c r="I218" s="200"/>
      <c r="J218" s="196"/>
      <c r="K218" s="196"/>
      <c r="L218" s="201"/>
      <c r="M218" s="202"/>
      <c r="N218" s="203"/>
      <c r="O218" s="203"/>
      <c r="P218" s="203"/>
      <c r="Q218" s="203"/>
      <c r="R218" s="203"/>
      <c r="S218" s="203"/>
      <c r="T218" s="204"/>
      <c r="AT218" s="205" t="s">
        <v>149</v>
      </c>
      <c r="AU218" s="205" t="s">
        <v>145</v>
      </c>
      <c r="AV218" s="13" t="s">
        <v>90</v>
      </c>
      <c r="AW218" s="13" t="s">
        <v>42</v>
      </c>
      <c r="AX218" s="13" t="s">
        <v>82</v>
      </c>
      <c r="AY218" s="205" t="s">
        <v>135</v>
      </c>
    </row>
    <row r="219" spans="2:51" s="14" customFormat="1" ht="12">
      <c r="B219" s="206"/>
      <c r="C219" s="207"/>
      <c r="D219" s="197" t="s">
        <v>149</v>
      </c>
      <c r="E219" s="208" t="s">
        <v>44</v>
      </c>
      <c r="F219" s="209" t="s">
        <v>260</v>
      </c>
      <c r="G219" s="207"/>
      <c r="H219" s="210">
        <v>2921.05</v>
      </c>
      <c r="I219" s="211"/>
      <c r="J219" s="207"/>
      <c r="K219" s="207"/>
      <c r="L219" s="212"/>
      <c r="M219" s="213"/>
      <c r="N219" s="214"/>
      <c r="O219" s="214"/>
      <c r="P219" s="214"/>
      <c r="Q219" s="214"/>
      <c r="R219" s="214"/>
      <c r="S219" s="214"/>
      <c r="T219" s="215"/>
      <c r="AT219" s="216" t="s">
        <v>149</v>
      </c>
      <c r="AU219" s="216" t="s">
        <v>145</v>
      </c>
      <c r="AV219" s="14" t="s">
        <v>92</v>
      </c>
      <c r="AW219" s="14" t="s">
        <v>42</v>
      </c>
      <c r="AX219" s="14" t="s">
        <v>82</v>
      </c>
      <c r="AY219" s="216" t="s">
        <v>135</v>
      </c>
    </row>
    <row r="220" spans="2:51" s="14" customFormat="1" ht="12">
      <c r="B220" s="206"/>
      <c r="C220" s="207"/>
      <c r="D220" s="197" t="s">
        <v>149</v>
      </c>
      <c r="E220" s="208" t="s">
        <v>44</v>
      </c>
      <c r="F220" s="209" t="s">
        <v>261</v>
      </c>
      <c r="G220" s="207"/>
      <c r="H220" s="210">
        <v>1155.06</v>
      </c>
      <c r="I220" s="211"/>
      <c r="J220" s="207"/>
      <c r="K220" s="207"/>
      <c r="L220" s="212"/>
      <c r="M220" s="213"/>
      <c r="N220" s="214"/>
      <c r="O220" s="214"/>
      <c r="P220" s="214"/>
      <c r="Q220" s="214"/>
      <c r="R220" s="214"/>
      <c r="S220" s="214"/>
      <c r="T220" s="215"/>
      <c r="AT220" s="216" t="s">
        <v>149</v>
      </c>
      <c r="AU220" s="216" t="s">
        <v>145</v>
      </c>
      <c r="AV220" s="14" t="s">
        <v>92</v>
      </c>
      <c r="AW220" s="14" t="s">
        <v>42</v>
      </c>
      <c r="AX220" s="14" t="s">
        <v>82</v>
      </c>
      <c r="AY220" s="216" t="s">
        <v>135</v>
      </c>
    </row>
    <row r="221" spans="2:51" s="14" customFormat="1" ht="12">
      <c r="B221" s="206"/>
      <c r="C221" s="207"/>
      <c r="D221" s="197" t="s">
        <v>149</v>
      </c>
      <c r="E221" s="208" t="s">
        <v>44</v>
      </c>
      <c r="F221" s="209" t="s">
        <v>262</v>
      </c>
      <c r="G221" s="207"/>
      <c r="H221" s="210">
        <v>1393.56</v>
      </c>
      <c r="I221" s="211"/>
      <c r="J221" s="207"/>
      <c r="K221" s="207"/>
      <c r="L221" s="212"/>
      <c r="M221" s="213"/>
      <c r="N221" s="214"/>
      <c r="O221" s="214"/>
      <c r="P221" s="214"/>
      <c r="Q221" s="214"/>
      <c r="R221" s="214"/>
      <c r="S221" s="214"/>
      <c r="T221" s="215"/>
      <c r="AT221" s="216" t="s">
        <v>149</v>
      </c>
      <c r="AU221" s="216" t="s">
        <v>145</v>
      </c>
      <c r="AV221" s="14" t="s">
        <v>92</v>
      </c>
      <c r="AW221" s="14" t="s">
        <v>42</v>
      </c>
      <c r="AX221" s="14" t="s">
        <v>82</v>
      </c>
      <c r="AY221" s="216" t="s">
        <v>135</v>
      </c>
    </row>
    <row r="222" spans="2:51" s="14" customFormat="1" ht="12">
      <c r="B222" s="206"/>
      <c r="C222" s="207"/>
      <c r="D222" s="197" t="s">
        <v>149</v>
      </c>
      <c r="E222" s="208" t="s">
        <v>44</v>
      </c>
      <c r="F222" s="209" t="s">
        <v>263</v>
      </c>
      <c r="G222" s="207"/>
      <c r="H222" s="210">
        <v>3048.48</v>
      </c>
      <c r="I222" s="211"/>
      <c r="J222" s="207"/>
      <c r="K222" s="207"/>
      <c r="L222" s="212"/>
      <c r="M222" s="213"/>
      <c r="N222" s="214"/>
      <c r="O222" s="214"/>
      <c r="P222" s="214"/>
      <c r="Q222" s="214"/>
      <c r="R222" s="214"/>
      <c r="S222" s="214"/>
      <c r="T222" s="215"/>
      <c r="AT222" s="216" t="s">
        <v>149</v>
      </c>
      <c r="AU222" s="216" t="s">
        <v>145</v>
      </c>
      <c r="AV222" s="14" t="s">
        <v>92</v>
      </c>
      <c r="AW222" s="14" t="s">
        <v>42</v>
      </c>
      <c r="AX222" s="14" t="s">
        <v>82</v>
      </c>
      <c r="AY222" s="216" t="s">
        <v>135</v>
      </c>
    </row>
    <row r="223" spans="2:51" s="15" customFormat="1" ht="12">
      <c r="B223" s="217"/>
      <c r="C223" s="218"/>
      <c r="D223" s="197" t="s">
        <v>149</v>
      </c>
      <c r="E223" s="219" t="s">
        <v>44</v>
      </c>
      <c r="F223" s="220" t="s">
        <v>153</v>
      </c>
      <c r="G223" s="218"/>
      <c r="H223" s="221">
        <v>8518.15</v>
      </c>
      <c r="I223" s="222"/>
      <c r="J223" s="218"/>
      <c r="K223" s="218"/>
      <c r="L223" s="223"/>
      <c r="M223" s="224"/>
      <c r="N223" s="225"/>
      <c r="O223" s="225"/>
      <c r="P223" s="225"/>
      <c r="Q223" s="225"/>
      <c r="R223" s="225"/>
      <c r="S223" s="225"/>
      <c r="T223" s="226"/>
      <c r="AT223" s="227" t="s">
        <v>149</v>
      </c>
      <c r="AU223" s="227" t="s">
        <v>145</v>
      </c>
      <c r="AV223" s="15" t="s">
        <v>144</v>
      </c>
      <c r="AW223" s="15" t="s">
        <v>42</v>
      </c>
      <c r="AX223" s="15" t="s">
        <v>82</v>
      </c>
      <c r="AY223" s="227" t="s">
        <v>135</v>
      </c>
    </row>
    <row r="224" spans="2:51" s="14" customFormat="1" ht="12">
      <c r="B224" s="206"/>
      <c r="C224" s="207"/>
      <c r="D224" s="197" t="s">
        <v>149</v>
      </c>
      <c r="E224" s="208" t="s">
        <v>44</v>
      </c>
      <c r="F224" s="209" t="s">
        <v>280</v>
      </c>
      <c r="G224" s="207"/>
      <c r="H224" s="210">
        <v>2981.353</v>
      </c>
      <c r="I224" s="211"/>
      <c r="J224" s="207"/>
      <c r="K224" s="207"/>
      <c r="L224" s="212"/>
      <c r="M224" s="213"/>
      <c r="N224" s="214"/>
      <c r="O224" s="214"/>
      <c r="P224" s="214"/>
      <c r="Q224" s="214"/>
      <c r="R224" s="214"/>
      <c r="S224" s="214"/>
      <c r="T224" s="215"/>
      <c r="AT224" s="216" t="s">
        <v>149</v>
      </c>
      <c r="AU224" s="216" t="s">
        <v>145</v>
      </c>
      <c r="AV224" s="14" t="s">
        <v>92</v>
      </c>
      <c r="AW224" s="14" t="s">
        <v>42</v>
      </c>
      <c r="AX224" s="14" t="s">
        <v>82</v>
      </c>
      <c r="AY224" s="216" t="s">
        <v>135</v>
      </c>
    </row>
    <row r="225" spans="2:51" s="15" customFormat="1" ht="12">
      <c r="B225" s="217"/>
      <c r="C225" s="218"/>
      <c r="D225" s="197" t="s">
        <v>149</v>
      </c>
      <c r="E225" s="219" t="s">
        <v>44</v>
      </c>
      <c r="F225" s="220" t="s">
        <v>153</v>
      </c>
      <c r="G225" s="218"/>
      <c r="H225" s="221">
        <v>2981.353</v>
      </c>
      <c r="I225" s="222"/>
      <c r="J225" s="218"/>
      <c r="K225" s="218"/>
      <c r="L225" s="223"/>
      <c r="M225" s="224"/>
      <c r="N225" s="225"/>
      <c r="O225" s="225"/>
      <c r="P225" s="225"/>
      <c r="Q225" s="225"/>
      <c r="R225" s="225"/>
      <c r="S225" s="225"/>
      <c r="T225" s="226"/>
      <c r="AT225" s="227" t="s">
        <v>149</v>
      </c>
      <c r="AU225" s="227" t="s">
        <v>145</v>
      </c>
      <c r="AV225" s="15" t="s">
        <v>144</v>
      </c>
      <c r="AW225" s="15" t="s">
        <v>42</v>
      </c>
      <c r="AX225" s="15" t="s">
        <v>90</v>
      </c>
      <c r="AY225" s="227" t="s">
        <v>135</v>
      </c>
    </row>
    <row r="226" spans="1:65" s="2" customFormat="1" ht="16.5" customHeight="1">
      <c r="A226" s="36"/>
      <c r="B226" s="37"/>
      <c r="C226" s="177" t="s">
        <v>281</v>
      </c>
      <c r="D226" s="177" t="s">
        <v>139</v>
      </c>
      <c r="E226" s="178" t="s">
        <v>282</v>
      </c>
      <c r="F226" s="179" t="s">
        <v>283</v>
      </c>
      <c r="G226" s="180" t="s">
        <v>163</v>
      </c>
      <c r="H226" s="181">
        <v>9.5</v>
      </c>
      <c r="I226" s="182"/>
      <c r="J226" s="183">
        <f>ROUND(I226*H226,2)</f>
        <v>0</v>
      </c>
      <c r="K226" s="179" t="s">
        <v>143</v>
      </c>
      <c r="L226" s="41"/>
      <c r="M226" s="184" t="s">
        <v>44</v>
      </c>
      <c r="N226" s="185" t="s">
        <v>53</v>
      </c>
      <c r="O226" s="66"/>
      <c r="P226" s="186">
        <f>O226*H226</f>
        <v>0</v>
      </c>
      <c r="Q226" s="186">
        <v>0</v>
      </c>
      <c r="R226" s="186">
        <f>Q226*H226</f>
        <v>0</v>
      </c>
      <c r="S226" s="186">
        <v>2.41</v>
      </c>
      <c r="T226" s="187">
        <f>S226*H226</f>
        <v>22.895000000000003</v>
      </c>
      <c r="U226" s="36"/>
      <c r="V226" s="36"/>
      <c r="W226" s="36"/>
      <c r="X226" s="36"/>
      <c r="Y226" s="36"/>
      <c r="Z226" s="36"/>
      <c r="AA226" s="36"/>
      <c r="AB226" s="36"/>
      <c r="AC226" s="36"/>
      <c r="AD226" s="36"/>
      <c r="AE226" s="36"/>
      <c r="AR226" s="188" t="s">
        <v>144</v>
      </c>
      <c r="AT226" s="188" t="s">
        <v>139</v>
      </c>
      <c r="AU226" s="188" t="s">
        <v>145</v>
      </c>
      <c r="AY226" s="18" t="s">
        <v>135</v>
      </c>
      <c r="BE226" s="189">
        <f>IF(N226="základní",J226,0)</f>
        <v>0</v>
      </c>
      <c r="BF226" s="189">
        <f>IF(N226="snížená",J226,0)</f>
        <v>0</v>
      </c>
      <c r="BG226" s="189">
        <f>IF(N226="zákl. přenesená",J226,0)</f>
        <v>0</v>
      </c>
      <c r="BH226" s="189">
        <f>IF(N226="sníž. přenesená",J226,0)</f>
        <v>0</v>
      </c>
      <c r="BI226" s="189">
        <f>IF(N226="nulová",J226,0)</f>
        <v>0</v>
      </c>
      <c r="BJ226" s="18" t="s">
        <v>90</v>
      </c>
      <c r="BK226" s="189">
        <f>ROUND(I226*H226,2)</f>
        <v>0</v>
      </c>
      <c r="BL226" s="18" t="s">
        <v>144</v>
      </c>
      <c r="BM226" s="188" t="s">
        <v>284</v>
      </c>
    </row>
    <row r="227" spans="1:47" s="2" customFormat="1" ht="12">
      <c r="A227" s="36"/>
      <c r="B227" s="37"/>
      <c r="C227" s="38"/>
      <c r="D227" s="190" t="s">
        <v>147</v>
      </c>
      <c r="E227" s="38"/>
      <c r="F227" s="191" t="s">
        <v>285</v>
      </c>
      <c r="G227" s="38"/>
      <c r="H227" s="38"/>
      <c r="I227" s="192"/>
      <c r="J227" s="38"/>
      <c r="K227" s="38"/>
      <c r="L227" s="41"/>
      <c r="M227" s="193"/>
      <c r="N227" s="194"/>
      <c r="O227" s="66"/>
      <c r="P227" s="66"/>
      <c r="Q227" s="66"/>
      <c r="R227" s="66"/>
      <c r="S227" s="66"/>
      <c r="T227" s="67"/>
      <c r="U227" s="36"/>
      <c r="V227" s="36"/>
      <c r="W227" s="36"/>
      <c r="X227" s="36"/>
      <c r="Y227" s="36"/>
      <c r="Z227" s="36"/>
      <c r="AA227" s="36"/>
      <c r="AB227" s="36"/>
      <c r="AC227" s="36"/>
      <c r="AD227" s="36"/>
      <c r="AE227" s="36"/>
      <c r="AT227" s="18" t="s">
        <v>147</v>
      </c>
      <c r="AU227" s="18" t="s">
        <v>145</v>
      </c>
    </row>
    <row r="228" spans="2:51" s="13" customFormat="1" ht="12">
      <c r="B228" s="195"/>
      <c r="C228" s="196"/>
      <c r="D228" s="197" t="s">
        <v>149</v>
      </c>
      <c r="E228" s="198" t="s">
        <v>44</v>
      </c>
      <c r="F228" s="199" t="s">
        <v>166</v>
      </c>
      <c r="G228" s="196"/>
      <c r="H228" s="198" t="s">
        <v>44</v>
      </c>
      <c r="I228" s="200"/>
      <c r="J228" s="196"/>
      <c r="K228" s="196"/>
      <c r="L228" s="201"/>
      <c r="M228" s="202"/>
      <c r="N228" s="203"/>
      <c r="O228" s="203"/>
      <c r="P228" s="203"/>
      <c r="Q228" s="203"/>
      <c r="R228" s="203"/>
      <c r="S228" s="203"/>
      <c r="T228" s="204"/>
      <c r="AT228" s="205" t="s">
        <v>149</v>
      </c>
      <c r="AU228" s="205" t="s">
        <v>145</v>
      </c>
      <c r="AV228" s="13" t="s">
        <v>90</v>
      </c>
      <c r="AW228" s="13" t="s">
        <v>42</v>
      </c>
      <c r="AX228" s="13" t="s">
        <v>82</v>
      </c>
      <c r="AY228" s="205" t="s">
        <v>135</v>
      </c>
    </row>
    <row r="229" spans="2:51" s="13" customFormat="1" ht="12">
      <c r="B229" s="195"/>
      <c r="C229" s="196"/>
      <c r="D229" s="197" t="s">
        <v>149</v>
      </c>
      <c r="E229" s="198" t="s">
        <v>44</v>
      </c>
      <c r="F229" s="199" t="s">
        <v>151</v>
      </c>
      <c r="G229" s="196"/>
      <c r="H229" s="198" t="s">
        <v>44</v>
      </c>
      <c r="I229" s="200"/>
      <c r="J229" s="196"/>
      <c r="K229" s="196"/>
      <c r="L229" s="201"/>
      <c r="M229" s="202"/>
      <c r="N229" s="203"/>
      <c r="O229" s="203"/>
      <c r="P229" s="203"/>
      <c r="Q229" s="203"/>
      <c r="R229" s="203"/>
      <c r="S229" s="203"/>
      <c r="T229" s="204"/>
      <c r="AT229" s="205" t="s">
        <v>149</v>
      </c>
      <c r="AU229" s="205" t="s">
        <v>145</v>
      </c>
      <c r="AV229" s="13" t="s">
        <v>90</v>
      </c>
      <c r="AW229" s="13" t="s">
        <v>42</v>
      </c>
      <c r="AX229" s="13" t="s">
        <v>82</v>
      </c>
      <c r="AY229" s="205" t="s">
        <v>135</v>
      </c>
    </row>
    <row r="230" spans="2:51" s="13" customFormat="1" ht="12">
      <c r="B230" s="195"/>
      <c r="C230" s="196"/>
      <c r="D230" s="197" t="s">
        <v>149</v>
      </c>
      <c r="E230" s="198" t="s">
        <v>44</v>
      </c>
      <c r="F230" s="199" t="s">
        <v>286</v>
      </c>
      <c r="G230" s="196"/>
      <c r="H230" s="198" t="s">
        <v>44</v>
      </c>
      <c r="I230" s="200"/>
      <c r="J230" s="196"/>
      <c r="K230" s="196"/>
      <c r="L230" s="201"/>
      <c r="M230" s="202"/>
      <c r="N230" s="203"/>
      <c r="O230" s="203"/>
      <c r="P230" s="203"/>
      <c r="Q230" s="203"/>
      <c r="R230" s="203"/>
      <c r="S230" s="203"/>
      <c r="T230" s="204"/>
      <c r="AT230" s="205" t="s">
        <v>149</v>
      </c>
      <c r="AU230" s="205" t="s">
        <v>145</v>
      </c>
      <c r="AV230" s="13" t="s">
        <v>90</v>
      </c>
      <c r="AW230" s="13" t="s">
        <v>42</v>
      </c>
      <c r="AX230" s="13" t="s">
        <v>82</v>
      </c>
      <c r="AY230" s="205" t="s">
        <v>135</v>
      </c>
    </row>
    <row r="231" spans="2:51" s="14" customFormat="1" ht="12">
      <c r="B231" s="206"/>
      <c r="C231" s="207"/>
      <c r="D231" s="197" t="s">
        <v>149</v>
      </c>
      <c r="E231" s="208" t="s">
        <v>44</v>
      </c>
      <c r="F231" s="209" t="s">
        <v>287</v>
      </c>
      <c r="G231" s="207"/>
      <c r="H231" s="210">
        <v>9.5</v>
      </c>
      <c r="I231" s="211"/>
      <c r="J231" s="207"/>
      <c r="K231" s="207"/>
      <c r="L231" s="212"/>
      <c r="M231" s="213"/>
      <c r="N231" s="214"/>
      <c r="O231" s="214"/>
      <c r="P231" s="214"/>
      <c r="Q231" s="214"/>
      <c r="R231" s="214"/>
      <c r="S231" s="214"/>
      <c r="T231" s="215"/>
      <c r="AT231" s="216" t="s">
        <v>149</v>
      </c>
      <c r="AU231" s="216" t="s">
        <v>145</v>
      </c>
      <c r="AV231" s="14" t="s">
        <v>92</v>
      </c>
      <c r="AW231" s="14" t="s">
        <v>42</v>
      </c>
      <c r="AX231" s="14" t="s">
        <v>82</v>
      </c>
      <c r="AY231" s="216" t="s">
        <v>135</v>
      </c>
    </row>
    <row r="232" spans="2:51" s="15" customFormat="1" ht="12">
      <c r="B232" s="217"/>
      <c r="C232" s="218"/>
      <c r="D232" s="197" t="s">
        <v>149</v>
      </c>
      <c r="E232" s="219" t="s">
        <v>44</v>
      </c>
      <c r="F232" s="220" t="s">
        <v>153</v>
      </c>
      <c r="G232" s="218"/>
      <c r="H232" s="221">
        <v>9.5</v>
      </c>
      <c r="I232" s="222"/>
      <c r="J232" s="218"/>
      <c r="K232" s="218"/>
      <c r="L232" s="223"/>
      <c r="M232" s="224"/>
      <c r="N232" s="225"/>
      <c r="O232" s="225"/>
      <c r="P232" s="225"/>
      <c r="Q232" s="225"/>
      <c r="R232" s="225"/>
      <c r="S232" s="225"/>
      <c r="T232" s="226"/>
      <c r="AT232" s="227" t="s">
        <v>149</v>
      </c>
      <c r="AU232" s="227" t="s">
        <v>145</v>
      </c>
      <c r="AV232" s="15" t="s">
        <v>144</v>
      </c>
      <c r="AW232" s="15" t="s">
        <v>42</v>
      </c>
      <c r="AX232" s="15" t="s">
        <v>90</v>
      </c>
      <c r="AY232" s="227" t="s">
        <v>135</v>
      </c>
    </row>
    <row r="233" spans="1:65" s="2" customFormat="1" ht="16.5" customHeight="1">
      <c r="A233" s="36"/>
      <c r="B233" s="37"/>
      <c r="C233" s="177" t="s">
        <v>288</v>
      </c>
      <c r="D233" s="177" t="s">
        <v>139</v>
      </c>
      <c r="E233" s="178" t="s">
        <v>289</v>
      </c>
      <c r="F233" s="179" t="s">
        <v>290</v>
      </c>
      <c r="G233" s="180" t="s">
        <v>163</v>
      </c>
      <c r="H233" s="181">
        <v>250.035</v>
      </c>
      <c r="I233" s="182"/>
      <c r="J233" s="183">
        <f>ROUND(I233*H233,2)</f>
        <v>0</v>
      </c>
      <c r="K233" s="179" t="s">
        <v>143</v>
      </c>
      <c r="L233" s="41"/>
      <c r="M233" s="184" t="s">
        <v>44</v>
      </c>
      <c r="N233" s="185" t="s">
        <v>53</v>
      </c>
      <c r="O233" s="66"/>
      <c r="P233" s="186">
        <f>O233*H233</f>
        <v>0</v>
      </c>
      <c r="Q233" s="186">
        <v>0</v>
      </c>
      <c r="R233" s="186">
        <f>Q233*H233</f>
        <v>0</v>
      </c>
      <c r="S233" s="186">
        <v>2.2</v>
      </c>
      <c r="T233" s="187">
        <f>S233*H233</f>
        <v>550.077</v>
      </c>
      <c r="U233" s="36"/>
      <c r="V233" s="36"/>
      <c r="W233" s="36"/>
      <c r="X233" s="36"/>
      <c r="Y233" s="36"/>
      <c r="Z233" s="36"/>
      <c r="AA233" s="36"/>
      <c r="AB233" s="36"/>
      <c r="AC233" s="36"/>
      <c r="AD233" s="36"/>
      <c r="AE233" s="36"/>
      <c r="AR233" s="188" t="s">
        <v>144</v>
      </c>
      <c r="AT233" s="188" t="s">
        <v>139</v>
      </c>
      <c r="AU233" s="188" t="s">
        <v>145</v>
      </c>
      <c r="AY233" s="18" t="s">
        <v>135</v>
      </c>
      <c r="BE233" s="189">
        <f>IF(N233="základní",J233,0)</f>
        <v>0</v>
      </c>
      <c r="BF233" s="189">
        <f>IF(N233="snížená",J233,0)</f>
        <v>0</v>
      </c>
      <c r="BG233" s="189">
        <f>IF(N233="zákl. přenesená",J233,0)</f>
        <v>0</v>
      </c>
      <c r="BH233" s="189">
        <f>IF(N233="sníž. přenesená",J233,0)</f>
        <v>0</v>
      </c>
      <c r="BI233" s="189">
        <f>IF(N233="nulová",J233,0)</f>
        <v>0</v>
      </c>
      <c r="BJ233" s="18" t="s">
        <v>90</v>
      </c>
      <c r="BK233" s="189">
        <f>ROUND(I233*H233,2)</f>
        <v>0</v>
      </c>
      <c r="BL233" s="18" t="s">
        <v>144</v>
      </c>
      <c r="BM233" s="188" t="s">
        <v>291</v>
      </c>
    </row>
    <row r="234" spans="1:47" s="2" customFormat="1" ht="12">
      <c r="A234" s="36"/>
      <c r="B234" s="37"/>
      <c r="C234" s="38"/>
      <c r="D234" s="190" t="s">
        <v>147</v>
      </c>
      <c r="E234" s="38"/>
      <c r="F234" s="191" t="s">
        <v>292</v>
      </c>
      <c r="G234" s="38"/>
      <c r="H234" s="38"/>
      <c r="I234" s="192"/>
      <c r="J234" s="38"/>
      <c r="K234" s="38"/>
      <c r="L234" s="41"/>
      <c r="M234" s="193"/>
      <c r="N234" s="194"/>
      <c r="O234" s="66"/>
      <c r="P234" s="66"/>
      <c r="Q234" s="66"/>
      <c r="R234" s="66"/>
      <c r="S234" s="66"/>
      <c r="T234" s="67"/>
      <c r="U234" s="36"/>
      <c r="V234" s="36"/>
      <c r="W234" s="36"/>
      <c r="X234" s="36"/>
      <c r="Y234" s="36"/>
      <c r="Z234" s="36"/>
      <c r="AA234" s="36"/>
      <c r="AB234" s="36"/>
      <c r="AC234" s="36"/>
      <c r="AD234" s="36"/>
      <c r="AE234" s="36"/>
      <c r="AT234" s="18" t="s">
        <v>147</v>
      </c>
      <c r="AU234" s="18" t="s">
        <v>145</v>
      </c>
    </row>
    <row r="235" spans="2:51" s="13" customFormat="1" ht="12">
      <c r="B235" s="195"/>
      <c r="C235" s="196"/>
      <c r="D235" s="197" t="s">
        <v>149</v>
      </c>
      <c r="E235" s="198" t="s">
        <v>44</v>
      </c>
      <c r="F235" s="199" t="s">
        <v>166</v>
      </c>
      <c r="G235" s="196"/>
      <c r="H235" s="198" t="s">
        <v>44</v>
      </c>
      <c r="I235" s="200"/>
      <c r="J235" s="196"/>
      <c r="K235" s="196"/>
      <c r="L235" s="201"/>
      <c r="M235" s="202"/>
      <c r="N235" s="203"/>
      <c r="O235" s="203"/>
      <c r="P235" s="203"/>
      <c r="Q235" s="203"/>
      <c r="R235" s="203"/>
      <c r="S235" s="203"/>
      <c r="T235" s="204"/>
      <c r="AT235" s="205" t="s">
        <v>149</v>
      </c>
      <c r="AU235" s="205" t="s">
        <v>145</v>
      </c>
      <c r="AV235" s="13" t="s">
        <v>90</v>
      </c>
      <c r="AW235" s="13" t="s">
        <v>42</v>
      </c>
      <c r="AX235" s="13" t="s">
        <v>82</v>
      </c>
      <c r="AY235" s="205" t="s">
        <v>135</v>
      </c>
    </row>
    <row r="236" spans="2:51" s="13" customFormat="1" ht="12">
      <c r="B236" s="195"/>
      <c r="C236" s="196"/>
      <c r="D236" s="197" t="s">
        <v>149</v>
      </c>
      <c r="E236" s="198" t="s">
        <v>44</v>
      </c>
      <c r="F236" s="199" t="s">
        <v>151</v>
      </c>
      <c r="G236" s="196"/>
      <c r="H236" s="198" t="s">
        <v>44</v>
      </c>
      <c r="I236" s="200"/>
      <c r="J236" s="196"/>
      <c r="K236" s="196"/>
      <c r="L236" s="201"/>
      <c r="M236" s="202"/>
      <c r="N236" s="203"/>
      <c r="O236" s="203"/>
      <c r="P236" s="203"/>
      <c r="Q236" s="203"/>
      <c r="R236" s="203"/>
      <c r="S236" s="203"/>
      <c r="T236" s="204"/>
      <c r="AT236" s="205" t="s">
        <v>149</v>
      </c>
      <c r="AU236" s="205" t="s">
        <v>145</v>
      </c>
      <c r="AV236" s="13" t="s">
        <v>90</v>
      </c>
      <c r="AW236" s="13" t="s">
        <v>42</v>
      </c>
      <c r="AX236" s="13" t="s">
        <v>82</v>
      </c>
      <c r="AY236" s="205" t="s">
        <v>135</v>
      </c>
    </row>
    <row r="237" spans="2:51" s="13" customFormat="1" ht="12">
      <c r="B237" s="195"/>
      <c r="C237" s="196"/>
      <c r="D237" s="197" t="s">
        <v>149</v>
      </c>
      <c r="E237" s="198" t="s">
        <v>44</v>
      </c>
      <c r="F237" s="199" t="s">
        <v>293</v>
      </c>
      <c r="G237" s="196"/>
      <c r="H237" s="198" t="s">
        <v>44</v>
      </c>
      <c r="I237" s="200"/>
      <c r="J237" s="196"/>
      <c r="K237" s="196"/>
      <c r="L237" s="201"/>
      <c r="M237" s="202"/>
      <c r="N237" s="203"/>
      <c r="O237" s="203"/>
      <c r="P237" s="203"/>
      <c r="Q237" s="203"/>
      <c r="R237" s="203"/>
      <c r="S237" s="203"/>
      <c r="T237" s="204"/>
      <c r="AT237" s="205" t="s">
        <v>149</v>
      </c>
      <c r="AU237" s="205" t="s">
        <v>145</v>
      </c>
      <c r="AV237" s="13" t="s">
        <v>90</v>
      </c>
      <c r="AW237" s="13" t="s">
        <v>42</v>
      </c>
      <c r="AX237" s="13" t="s">
        <v>82</v>
      </c>
      <c r="AY237" s="205" t="s">
        <v>135</v>
      </c>
    </row>
    <row r="238" spans="2:51" s="14" customFormat="1" ht="12">
      <c r="B238" s="206"/>
      <c r="C238" s="207"/>
      <c r="D238" s="197" t="s">
        <v>149</v>
      </c>
      <c r="E238" s="208" t="s">
        <v>44</v>
      </c>
      <c r="F238" s="209" t="s">
        <v>294</v>
      </c>
      <c r="G238" s="207"/>
      <c r="H238" s="210">
        <v>95.445</v>
      </c>
      <c r="I238" s="211"/>
      <c r="J238" s="207"/>
      <c r="K238" s="207"/>
      <c r="L238" s="212"/>
      <c r="M238" s="213"/>
      <c r="N238" s="214"/>
      <c r="O238" s="214"/>
      <c r="P238" s="214"/>
      <c r="Q238" s="214"/>
      <c r="R238" s="214"/>
      <c r="S238" s="214"/>
      <c r="T238" s="215"/>
      <c r="AT238" s="216" t="s">
        <v>149</v>
      </c>
      <c r="AU238" s="216" t="s">
        <v>145</v>
      </c>
      <c r="AV238" s="14" t="s">
        <v>92</v>
      </c>
      <c r="AW238" s="14" t="s">
        <v>42</v>
      </c>
      <c r="AX238" s="14" t="s">
        <v>82</v>
      </c>
      <c r="AY238" s="216" t="s">
        <v>135</v>
      </c>
    </row>
    <row r="239" spans="2:51" s="13" customFormat="1" ht="12">
      <c r="B239" s="195"/>
      <c r="C239" s="196"/>
      <c r="D239" s="197" t="s">
        <v>149</v>
      </c>
      <c r="E239" s="198" t="s">
        <v>44</v>
      </c>
      <c r="F239" s="199" t="s">
        <v>295</v>
      </c>
      <c r="G239" s="196"/>
      <c r="H239" s="198" t="s">
        <v>44</v>
      </c>
      <c r="I239" s="200"/>
      <c r="J239" s="196"/>
      <c r="K239" s="196"/>
      <c r="L239" s="201"/>
      <c r="M239" s="202"/>
      <c r="N239" s="203"/>
      <c r="O239" s="203"/>
      <c r="P239" s="203"/>
      <c r="Q239" s="203"/>
      <c r="R239" s="203"/>
      <c r="S239" s="203"/>
      <c r="T239" s="204"/>
      <c r="AT239" s="205" t="s">
        <v>149</v>
      </c>
      <c r="AU239" s="205" t="s">
        <v>145</v>
      </c>
      <c r="AV239" s="13" t="s">
        <v>90</v>
      </c>
      <c r="AW239" s="13" t="s">
        <v>42</v>
      </c>
      <c r="AX239" s="13" t="s">
        <v>82</v>
      </c>
      <c r="AY239" s="205" t="s">
        <v>135</v>
      </c>
    </row>
    <row r="240" spans="2:51" s="14" customFormat="1" ht="12">
      <c r="B240" s="206"/>
      <c r="C240" s="207"/>
      <c r="D240" s="197" t="s">
        <v>149</v>
      </c>
      <c r="E240" s="208" t="s">
        <v>44</v>
      </c>
      <c r="F240" s="209" t="s">
        <v>296</v>
      </c>
      <c r="G240" s="207"/>
      <c r="H240" s="210">
        <v>144.45</v>
      </c>
      <c r="I240" s="211"/>
      <c r="J240" s="207"/>
      <c r="K240" s="207"/>
      <c r="L240" s="212"/>
      <c r="M240" s="213"/>
      <c r="N240" s="214"/>
      <c r="O240" s="214"/>
      <c r="P240" s="214"/>
      <c r="Q240" s="214"/>
      <c r="R240" s="214"/>
      <c r="S240" s="214"/>
      <c r="T240" s="215"/>
      <c r="AT240" s="216" t="s">
        <v>149</v>
      </c>
      <c r="AU240" s="216" t="s">
        <v>145</v>
      </c>
      <c r="AV240" s="14" t="s">
        <v>92</v>
      </c>
      <c r="AW240" s="14" t="s">
        <v>42</v>
      </c>
      <c r="AX240" s="14" t="s">
        <v>82</v>
      </c>
      <c r="AY240" s="216" t="s">
        <v>135</v>
      </c>
    </row>
    <row r="241" spans="2:51" s="14" customFormat="1" ht="12">
      <c r="B241" s="206"/>
      <c r="C241" s="207"/>
      <c r="D241" s="197" t="s">
        <v>149</v>
      </c>
      <c r="E241" s="208" t="s">
        <v>44</v>
      </c>
      <c r="F241" s="209" t="s">
        <v>297</v>
      </c>
      <c r="G241" s="207"/>
      <c r="H241" s="210">
        <v>10.14</v>
      </c>
      <c r="I241" s="211"/>
      <c r="J241" s="207"/>
      <c r="K241" s="207"/>
      <c r="L241" s="212"/>
      <c r="M241" s="213"/>
      <c r="N241" s="214"/>
      <c r="O241" s="214"/>
      <c r="P241" s="214"/>
      <c r="Q241" s="214"/>
      <c r="R241" s="214"/>
      <c r="S241" s="214"/>
      <c r="T241" s="215"/>
      <c r="AT241" s="216" t="s">
        <v>149</v>
      </c>
      <c r="AU241" s="216" t="s">
        <v>145</v>
      </c>
      <c r="AV241" s="14" t="s">
        <v>92</v>
      </c>
      <c r="AW241" s="14" t="s">
        <v>42</v>
      </c>
      <c r="AX241" s="14" t="s">
        <v>82</v>
      </c>
      <c r="AY241" s="216" t="s">
        <v>135</v>
      </c>
    </row>
    <row r="242" spans="2:51" s="15" customFormat="1" ht="12">
      <c r="B242" s="217"/>
      <c r="C242" s="218"/>
      <c r="D242" s="197" t="s">
        <v>149</v>
      </c>
      <c r="E242" s="219" t="s">
        <v>44</v>
      </c>
      <c r="F242" s="220" t="s">
        <v>153</v>
      </c>
      <c r="G242" s="218"/>
      <c r="H242" s="221">
        <v>250.03499999999997</v>
      </c>
      <c r="I242" s="222"/>
      <c r="J242" s="218"/>
      <c r="K242" s="218"/>
      <c r="L242" s="223"/>
      <c r="M242" s="224"/>
      <c r="N242" s="225"/>
      <c r="O242" s="225"/>
      <c r="P242" s="225"/>
      <c r="Q242" s="225"/>
      <c r="R242" s="225"/>
      <c r="S242" s="225"/>
      <c r="T242" s="226"/>
      <c r="AT242" s="227" t="s">
        <v>149</v>
      </c>
      <c r="AU242" s="227" t="s">
        <v>145</v>
      </c>
      <c r="AV242" s="15" t="s">
        <v>144</v>
      </c>
      <c r="AW242" s="15" t="s">
        <v>42</v>
      </c>
      <c r="AX242" s="15" t="s">
        <v>90</v>
      </c>
      <c r="AY242" s="227" t="s">
        <v>135</v>
      </c>
    </row>
    <row r="243" spans="2:63" s="12" customFormat="1" ht="20.85" customHeight="1">
      <c r="B243" s="161"/>
      <c r="C243" s="162"/>
      <c r="D243" s="163" t="s">
        <v>81</v>
      </c>
      <c r="E243" s="175" t="s">
        <v>298</v>
      </c>
      <c r="F243" s="175" t="s">
        <v>299</v>
      </c>
      <c r="G243" s="162"/>
      <c r="H243" s="162"/>
      <c r="I243" s="165"/>
      <c r="J243" s="176">
        <f>BK243</f>
        <v>0</v>
      </c>
      <c r="K243" s="162"/>
      <c r="L243" s="167"/>
      <c r="M243" s="168"/>
      <c r="N243" s="169"/>
      <c r="O243" s="169"/>
      <c r="P243" s="170">
        <f>SUM(P244:P306)</f>
        <v>0</v>
      </c>
      <c r="Q243" s="169"/>
      <c r="R243" s="170">
        <f>SUM(R244:R306)</f>
        <v>0</v>
      </c>
      <c r="S243" s="169"/>
      <c r="T243" s="171">
        <f>SUM(T244:T306)</f>
        <v>0</v>
      </c>
      <c r="AR243" s="172" t="s">
        <v>90</v>
      </c>
      <c r="AT243" s="173" t="s">
        <v>81</v>
      </c>
      <c r="AU243" s="173" t="s">
        <v>92</v>
      </c>
      <c r="AY243" s="172" t="s">
        <v>135</v>
      </c>
      <c r="BK243" s="174">
        <f>SUM(BK244:BK306)</f>
        <v>0</v>
      </c>
    </row>
    <row r="244" spans="1:65" s="2" customFormat="1" ht="16.5" customHeight="1">
      <c r="A244" s="36"/>
      <c r="B244" s="37"/>
      <c r="C244" s="177" t="s">
        <v>300</v>
      </c>
      <c r="D244" s="177" t="s">
        <v>139</v>
      </c>
      <c r="E244" s="178" t="s">
        <v>301</v>
      </c>
      <c r="F244" s="179" t="s">
        <v>302</v>
      </c>
      <c r="G244" s="180" t="s">
        <v>303</v>
      </c>
      <c r="H244" s="181">
        <v>2991.493</v>
      </c>
      <c r="I244" s="182"/>
      <c r="J244" s="183">
        <f>ROUND(I244*H244,2)</f>
        <v>0</v>
      </c>
      <c r="K244" s="179" t="s">
        <v>143</v>
      </c>
      <c r="L244" s="41"/>
      <c r="M244" s="184" t="s">
        <v>44</v>
      </c>
      <c r="N244" s="185" t="s">
        <v>53</v>
      </c>
      <c r="O244" s="66"/>
      <c r="P244" s="186">
        <f>O244*H244</f>
        <v>0</v>
      </c>
      <c r="Q244" s="186">
        <v>0</v>
      </c>
      <c r="R244" s="186">
        <f>Q244*H244</f>
        <v>0</v>
      </c>
      <c r="S244" s="186">
        <v>0</v>
      </c>
      <c r="T244" s="187">
        <f>S244*H244</f>
        <v>0</v>
      </c>
      <c r="U244" s="36"/>
      <c r="V244" s="36"/>
      <c r="W244" s="36"/>
      <c r="X244" s="36"/>
      <c r="Y244" s="36"/>
      <c r="Z244" s="36"/>
      <c r="AA244" s="36"/>
      <c r="AB244" s="36"/>
      <c r="AC244" s="36"/>
      <c r="AD244" s="36"/>
      <c r="AE244" s="36"/>
      <c r="AR244" s="188" t="s">
        <v>144</v>
      </c>
      <c r="AT244" s="188" t="s">
        <v>139</v>
      </c>
      <c r="AU244" s="188" t="s">
        <v>145</v>
      </c>
      <c r="AY244" s="18" t="s">
        <v>135</v>
      </c>
      <c r="BE244" s="189">
        <f>IF(N244="základní",J244,0)</f>
        <v>0</v>
      </c>
      <c r="BF244" s="189">
        <f>IF(N244="snížená",J244,0)</f>
        <v>0</v>
      </c>
      <c r="BG244" s="189">
        <f>IF(N244="zákl. přenesená",J244,0)</f>
        <v>0</v>
      </c>
      <c r="BH244" s="189">
        <f>IF(N244="sníž. přenesená",J244,0)</f>
        <v>0</v>
      </c>
      <c r="BI244" s="189">
        <f>IF(N244="nulová",J244,0)</f>
        <v>0</v>
      </c>
      <c r="BJ244" s="18" t="s">
        <v>90</v>
      </c>
      <c r="BK244" s="189">
        <f>ROUND(I244*H244,2)</f>
        <v>0</v>
      </c>
      <c r="BL244" s="18" t="s">
        <v>144</v>
      </c>
      <c r="BM244" s="188" t="s">
        <v>304</v>
      </c>
    </row>
    <row r="245" spans="1:47" s="2" customFormat="1" ht="12">
      <c r="A245" s="36"/>
      <c r="B245" s="37"/>
      <c r="C245" s="38"/>
      <c r="D245" s="190" t="s">
        <v>147</v>
      </c>
      <c r="E245" s="38"/>
      <c r="F245" s="191" t="s">
        <v>305</v>
      </c>
      <c r="G245" s="38"/>
      <c r="H245" s="38"/>
      <c r="I245" s="192"/>
      <c r="J245" s="38"/>
      <c r="K245" s="38"/>
      <c r="L245" s="41"/>
      <c r="M245" s="193"/>
      <c r="N245" s="194"/>
      <c r="O245" s="66"/>
      <c r="P245" s="66"/>
      <c r="Q245" s="66"/>
      <c r="R245" s="66"/>
      <c r="S245" s="66"/>
      <c r="T245" s="67"/>
      <c r="U245" s="36"/>
      <c r="V245" s="36"/>
      <c r="W245" s="36"/>
      <c r="X245" s="36"/>
      <c r="Y245" s="36"/>
      <c r="Z245" s="36"/>
      <c r="AA245" s="36"/>
      <c r="AB245" s="36"/>
      <c r="AC245" s="36"/>
      <c r="AD245" s="36"/>
      <c r="AE245" s="36"/>
      <c r="AT245" s="18" t="s">
        <v>147</v>
      </c>
      <c r="AU245" s="18" t="s">
        <v>145</v>
      </c>
    </row>
    <row r="246" spans="2:51" s="13" customFormat="1" ht="12">
      <c r="B246" s="195"/>
      <c r="C246" s="196"/>
      <c r="D246" s="197" t="s">
        <v>149</v>
      </c>
      <c r="E246" s="198" t="s">
        <v>44</v>
      </c>
      <c r="F246" s="199" t="s">
        <v>166</v>
      </c>
      <c r="G246" s="196"/>
      <c r="H246" s="198" t="s">
        <v>44</v>
      </c>
      <c r="I246" s="200"/>
      <c r="J246" s="196"/>
      <c r="K246" s="196"/>
      <c r="L246" s="201"/>
      <c r="M246" s="202"/>
      <c r="N246" s="203"/>
      <c r="O246" s="203"/>
      <c r="P246" s="203"/>
      <c r="Q246" s="203"/>
      <c r="R246" s="203"/>
      <c r="S246" s="203"/>
      <c r="T246" s="204"/>
      <c r="AT246" s="205" t="s">
        <v>149</v>
      </c>
      <c r="AU246" s="205" t="s">
        <v>145</v>
      </c>
      <c r="AV246" s="13" t="s">
        <v>90</v>
      </c>
      <c r="AW246" s="13" t="s">
        <v>42</v>
      </c>
      <c r="AX246" s="13" t="s">
        <v>82</v>
      </c>
      <c r="AY246" s="205" t="s">
        <v>135</v>
      </c>
    </row>
    <row r="247" spans="2:51" s="13" customFormat="1" ht="12">
      <c r="B247" s="195"/>
      <c r="C247" s="196"/>
      <c r="D247" s="197" t="s">
        <v>149</v>
      </c>
      <c r="E247" s="198" t="s">
        <v>44</v>
      </c>
      <c r="F247" s="199" t="s">
        <v>151</v>
      </c>
      <c r="G247" s="196"/>
      <c r="H247" s="198" t="s">
        <v>44</v>
      </c>
      <c r="I247" s="200"/>
      <c r="J247" s="196"/>
      <c r="K247" s="196"/>
      <c r="L247" s="201"/>
      <c r="M247" s="202"/>
      <c r="N247" s="203"/>
      <c r="O247" s="203"/>
      <c r="P247" s="203"/>
      <c r="Q247" s="203"/>
      <c r="R247" s="203"/>
      <c r="S247" s="203"/>
      <c r="T247" s="204"/>
      <c r="AT247" s="205" t="s">
        <v>149</v>
      </c>
      <c r="AU247" s="205" t="s">
        <v>145</v>
      </c>
      <c r="AV247" s="13" t="s">
        <v>90</v>
      </c>
      <c r="AW247" s="13" t="s">
        <v>42</v>
      </c>
      <c r="AX247" s="13" t="s">
        <v>82</v>
      </c>
      <c r="AY247" s="205" t="s">
        <v>135</v>
      </c>
    </row>
    <row r="248" spans="2:51" s="13" customFormat="1" ht="12">
      <c r="B248" s="195"/>
      <c r="C248" s="196"/>
      <c r="D248" s="197" t="s">
        <v>149</v>
      </c>
      <c r="E248" s="198" t="s">
        <v>44</v>
      </c>
      <c r="F248" s="199" t="s">
        <v>306</v>
      </c>
      <c r="G248" s="196"/>
      <c r="H248" s="198" t="s">
        <v>44</v>
      </c>
      <c r="I248" s="200"/>
      <c r="J248" s="196"/>
      <c r="K248" s="196"/>
      <c r="L248" s="201"/>
      <c r="M248" s="202"/>
      <c r="N248" s="203"/>
      <c r="O248" s="203"/>
      <c r="P248" s="203"/>
      <c r="Q248" s="203"/>
      <c r="R248" s="203"/>
      <c r="S248" s="203"/>
      <c r="T248" s="204"/>
      <c r="AT248" s="205" t="s">
        <v>149</v>
      </c>
      <c r="AU248" s="205" t="s">
        <v>145</v>
      </c>
      <c r="AV248" s="13" t="s">
        <v>90</v>
      </c>
      <c r="AW248" s="13" t="s">
        <v>42</v>
      </c>
      <c r="AX248" s="13" t="s">
        <v>82</v>
      </c>
      <c r="AY248" s="205" t="s">
        <v>135</v>
      </c>
    </row>
    <row r="249" spans="2:51" s="14" customFormat="1" ht="12">
      <c r="B249" s="206"/>
      <c r="C249" s="207"/>
      <c r="D249" s="197" t="s">
        <v>149</v>
      </c>
      <c r="E249" s="208" t="s">
        <v>44</v>
      </c>
      <c r="F249" s="209" t="s">
        <v>307</v>
      </c>
      <c r="G249" s="207"/>
      <c r="H249" s="210">
        <v>1216.475</v>
      </c>
      <c r="I249" s="211"/>
      <c r="J249" s="207"/>
      <c r="K249" s="207"/>
      <c r="L249" s="212"/>
      <c r="M249" s="213"/>
      <c r="N249" s="214"/>
      <c r="O249" s="214"/>
      <c r="P249" s="214"/>
      <c r="Q249" s="214"/>
      <c r="R249" s="214"/>
      <c r="S249" s="214"/>
      <c r="T249" s="215"/>
      <c r="AT249" s="216" t="s">
        <v>149</v>
      </c>
      <c r="AU249" s="216" t="s">
        <v>145</v>
      </c>
      <c r="AV249" s="14" t="s">
        <v>92</v>
      </c>
      <c r="AW249" s="14" t="s">
        <v>42</v>
      </c>
      <c r="AX249" s="14" t="s">
        <v>82</v>
      </c>
      <c r="AY249" s="216" t="s">
        <v>135</v>
      </c>
    </row>
    <row r="250" spans="2:51" s="14" customFormat="1" ht="12">
      <c r="B250" s="206"/>
      <c r="C250" s="207"/>
      <c r="D250" s="197" t="s">
        <v>149</v>
      </c>
      <c r="E250" s="208" t="s">
        <v>44</v>
      </c>
      <c r="F250" s="209" t="s">
        <v>308</v>
      </c>
      <c r="G250" s="207"/>
      <c r="H250" s="210">
        <v>635.018</v>
      </c>
      <c r="I250" s="211"/>
      <c r="J250" s="207"/>
      <c r="K250" s="207"/>
      <c r="L250" s="212"/>
      <c r="M250" s="213"/>
      <c r="N250" s="214"/>
      <c r="O250" s="214"/>
      <c r="P250" s="214"/>
      <c r="Q250" s="214"/>
      <c r="R250" s="214"/>
      <c r="S250" s="214"/>
      <c r="T250" s="215"/>
      <c r="AT250" s="216" t="s">
        <v>149</v>
      </c>
      <c r="AU250" s="216" t="s">
        <v>145</v>
      </c>
      <c r="AV250" s="14" t="s">
        <v>92</v>
      </c>
      <c r="AW250" s="14" t="s">
        <v>42</v>
      </c>
      <c r="AX250" s="14" t="s">
        <v>82</v>
      </c>
      <c r="AY250" s="216" t="s">
        <v>135</v>
      </c>
    </row>
    <row r="251" spans="2:51" s="13" customFormat="1" ht="12">
      <c r="B251" s="195"/>
      <c r="C251" s="196"/>
      <c r="D251" s="197" t="s">
        <v>149</v>
      </c>
      <c r="E251" s="198" t="s">
        <v>44</v>
      </c>
      <c r="F251" s="199" t="s">
        <v>309</v>
      </c>
      <c r="G251" s="196"/>
      <c r="H251" s="198" t="s">
        <v>44</v>
      </c>
      <c r="I251" s="200"/>
      <c r="J251" s="196"/>
      <c r="K251" s="196"/>
      <c r="L251" s="201"/>
      <c r="M251" s="202"/>
      <c r="N251" s="203"/>
      <c r="O251" s="203"/>
      <c r="P251" s="203"/>
      <c r="Q251" s="203"/>
      <c r="R251" s="203"/>
      <c r="S251" s="203"/>
      <c r="T251" s="204"/>
      <c r="AT251" s="205" t="s">
        <v>149</v>
      </c>
      <c r="AU251" s="205" t="s">
        <v>145</v>
      </c>
      <c r="AV251" s="13" t="s">
        <v>90</v>
      </c>
      <c r="AW251" s="13" t="s">
        <v>42</v>
      </c>
      <c r="AX251" s="13" t="s">
        <v>82</v>
      </c>
      <c r="AY251" s="205" t="s">
        <v>135</v>
      </c>
    </row>
    <row r="252" spans="2:51" s="14" customFormat="1" ht="12">
      <c r="B252" s="206"/>
      <c r="C252" s="207"/>
      <c r="D252" s="197" t="s">
        <v>149</v>
      </c>
      <c r="E252" s="208" t="s">
        <v>44</v>
      </c>
      <c r="F252" s="209" t="s">
        <v>310</v>
      </c>
      <c r="G252" s="207"/>
      <c r="H252" s="210">
        <v>1140</v>
      </c>
      <c r="I252" s="211"/>
      <c r="J252" s="207"/>
      <c r="K252" s="207"/>
      <c r="L252" s="212"/>
      <c r="M252" s="213"/>
      <c r="N252" s="214"/>
      <c r="O252" s="214"/>
      <c r="P252" s="214"/>
      <c r="Q252" s="214"/>
      <c r="R252" s="214"/>
      <c r="S252" s="214"/>
      <c r="T252" s="215"/>
      <c r="AT252" s="216" t="s">
        <v>149</v>
      </c>
      <c r="AU252" s="216" t="s">
        <v>145</v>
      </c>
      <c r="AV252" s="14" t="s">
        <v>92</v>
      </c>
      <c r="AW252" s="14" t="s">
        <v>42</v>
      </c>
      <c r="AX252" s="14" t="s">
        <v>82</v>
      </c>
      <c r="AY252" s="216" t="s">
        <v>135</v>
      </c>
    </row>
    <row r="253" spans="2:51" s="15" customFormat="1" ht="12">
      <c r="B253" s="217"/>
      <c r="C253" s="218"/>
      <c r="D253" s="197" t="s">
        <v>149</v>
      </c>
      <c r="E253" s="219" t="s">
        <v>44</v>
      </c>
      <c r="F253" s="220" t="s">
        <v>153</v>
      </c>
      <c r="G253" s="218"/>
      <c r="H253" s="221">
        <v>2991.493</v>
      </c>
      <c r="I253" s="222"/>
      <c r="J253" s="218"/>
      <c r="K253" s="218"/>
      <c r="L253" s="223"/>
      <c r="M253" s="224"/>
      <c r="N253" s="225"/>
      <c r="O253" s="225"/>
      <c r="P253" s="225"/>
      <c r="Q253" s="225"/>
      <c r="R253" s="225"/>
      <c r="S253" s="225"/>
      <c r="T253" s="226"/>
      <c r="AT253" s="227" t="s">
        <v>149</v>
      </c>
      <c r="AU253" s="227" t="s">
        <v>145</v>
      </c>
      <c r="AV253" s="15" t="s">
        <v>144</v>
      </c>
      <c r="AW253" s="15" t="s">
        <v>42</v>
      </c>
      <c r="AX253" s="15" t="s">
        <v>90</v>
      </c>
      <c r="AY253" s="227" t="s">
        <v>135</v>
      </c>
    </row>
    <row r="254" spans="1:65" s="2" customFormat="1" ht="16.5" customHeight="1">
      <c r="A254" s="36"/>
      <c r="B254" s="37"/>
      <c r="C254" s="177" t="s">
        <v>7</v>
      </c>
      <c r="D254" s="177" t="s">
        <v>139</v>
      </c>
      <c r="E254" s="178" t="s">
        <v>311</v>
      </c>
      <c r="F254" s="179" t="s">
        <v>312</v>
      </c>
      <c r="G254" s="180" t="s">
        <v>303</v>
      </c>
      <c r="H254" s="181">
        <v>2991.493</v>
      </c>
      <c r="I254" s="182"/>
      <c r="J254" s="183">
        <f>ROUND(I254*H254,2)</f>
        <v>0</v>
      </c>
      <c r="K254" s="179" t="s">
        <v>143</v>
      </c>
      <c r="L254" s="41"/>
      <c r="M254" s="184" t="s">
        <v>44</v>
      </c>
      <c r="N254" s="185" t="s">
        <v>53</v>
      </c>
      <c r="O254" s="66"/>
      <c r="P254" s="186">
        <f>O254*H254</f>
        <v>0</v>
      </c>
      <c r="Q254" s="186">
        <v>0</v>
      </c>
      <c r="R254" s="186">
        <f>Q254*H254</f>
        <v>0</v>
      </c>
      <c r="S254" s="186">
        <v>0</v>
      </c>
      <c r="T254" s="187">
        <f>S254*H254</f>
        <v>0</v>
      </c>
      <c r="U254" s="36"/>
      <c r="V254" s="36"/>
      <c r="W254" s="36"/>
      <c r="X254" s="36"/>
      <c r="Y254" s="36"/>
      <c r="Z254" s="36"/>
      <c r="AA254" s="36"/>
      <c r="AB254" s="36"/>
      <c r="AC254" s="36"/>
      <c r="AD254" s="36"/>
      <c r="AE254" s="36"/>
      <c r="AR254" s="188" t="s">
        <v>144</v>
      </c>
      <c r="AT254" s="188" t="s">
        <v>139</v>
      </c>
      <c r="AU254" s="188" t="s">
        <v>145</v>
      </c>
      <c r="AY254" s="18" t="s">
        <v>135</v>
      </c>
      <c r="BE254" s="189">
        <f>IF(N254="základní",J254,0)</f>
        <v>0</v>
      </c>
      <c r="BF254" s="189">
        <f>IF(N254="snížená",J254,0)</f>
        <v>0</v>
      </c>
      <c r="BG254" s="189">
        <f>IF(N254="zákl. přenesená",J254,0)</f>
        <v>0</v>
      </c>
      <c r="BH254" s="189">
        <f>IF(N254="sníž. přenesená",J254,0)</f>
        <v>0</v>
      </c>
      <c r="BI254" s="189">
        <f>IF(N254="nulová",J254,0)</f>
        <v>0</v>
      </c>
      <c r="BJ254" s="18" t="s">
        <v>90</v>
      </c>
      <c r="BK254" s="189">
        <f>ROUND(I254*H254,2)</f>
        <v>0</v>
      </c>
      <c r="BL254" s="18" t="s">
        <v>144</v>
      </c>
      <c r="BM254" s="188" t="s">
        <v>313</v>
      </c>
    </row>
    <row r="255" spans="1:47" s="2" customFormat="1" ht="12">
      <c r="A255" s="36"/>
      <c r="B255" s="37"/>
      <c r="C255" s="38"/>
      <c r="D255" s="190" t="s">
        <v>147</v>
      </c>
      <c r="E255" s="38"/>
      <c r="F255" s="191" t="s">
        <v>314</v>
      </c>
      <c r="G255" s="38"/>
      <c r="H255" s="38"/>
      <c r="I255" s="192"/>
      <c r="J255" s="38"/>
      <c r="K255" s="38"/>
      <c r="L255" s="41"/>
      <c r="M255" s="193"/>
      <c r="N255" s="194"/>
      <c r="O255" s="66"/>
      <c r="P255" s="66"/>
      <c r="Q255" s="66"/>
      <c r="R255" s="66"/>
      <c r="S255" s="66"/>
      <c r="T255" s="67"/>
      <c r="U255" s="36"/>
      <c r="V255" s="36"/>
      <c r="W255" s="36"/>
      <c r="X255" s="36"/>
      <c r="Y255" s="36"/>
      <c r="Z255" s="36"/>
      <c r="AA255" s="36"/>
      <c r="AB255" s="36"/>
      <c r="AC255" s="36"/>
      <c r="AD255" s="36"/>
      <c r="AE255" s="36"/>
      <c r="AT255" s="18" t="s">
        <v>147</v>
      </c>
      <c r="AU255" s="18" t="s">
        <v>145</v>
      </c>
    </row>
    <row r="256" spans="2:51" s="13" customFormat="1" ht="12">
      <c r="B256" s="195"/>
      <c r="C256" s="196"/>
      <c r="D256" s="197" t="s">
        <v>149</v>
      </c>
      <c r="E256" s="198" t="s">
        <v>44</v>
      </c>
      <c r="F256" s="199" t="s">
        <v>315</v>
      </c>
      <c r="G256" s="196"/>
      <c r="H256" s="198" t="s">
        <v>44</v>
      </c>
      <c r="I256" s="200"/>
      <c r="J256" s="196"/>
      <c r="K256" s="196"/>
      <c r="L256" s="201"/>
      <c r="M256" s="202"/>
      <c r="N256" s="203"/>
      <c r="O256" s="203"/>
      <c r="P256" s="203"/>
      <c r="Q256" s="203"/>
      <c r="R256" s="203"/>
      <c r="S256" s="203"/>
      <c r="T256" s="204"/>
      <c r="AT256" s="205" t="s">
        <v>149</v>
      </c>
      <c r="AU256" s="205" t="s">
        <v>145</v>
      </c>
      <c r="AV256" s="13" t="s">
        <v>90</v>
      </c>
      <c r="AW256" s="13" t="s">
        <v>42</v>
      </c>
      <c r="AX256" s="13" t="s">
        <v>82</v>
      </c>
      <c r="AY256" s="205" t="s">
        <v>135</v>
      </c>
    </row>
    <row r="257" spans="2:51" s="13" customFormat="1" ht="12">
      <c r="B257" s="195"/>
      <c r="C257" s="196"/>
      <c r="D257" s="197" t="s">
        <v>149</v>
      </c>
      <c r="E257" s="198" t="s">
        <v>44</v>
      </c>
      <c r="F257" s="199" t="s">
        <v>316</v>
      </c>
      <c r="G257" s="196"/>
      <c r="H257" s="198" t="s">
        <v>44</v>
      </c>
      <c r="I257" s="200"/>
      <c r="J257" s="196"/>
      <c r="K257" s="196"/>
      <c r="L257" s="201"/>
      <c r="M257" s="202"/>
      <c r="N257" s="203"/>
      <c r="O257" s="203"/>
      <c r="P257" s="203"/>
      <c r="Q257" s="203"/>
      <c r="R257" s="203"/>
      <c r="S257" s="203"/>
      <c r="T257" s="204"/>
      <c r="AT257" s="205" t="s">
        <v>149</v>
      </c>
      <c r="AU257" s="205" t="s">
        <v>145</v>
      </c>
      <c r="AV257" s="13" t="s">
        <v>90</v>
      </c>
      <c r="AW257" s="13" t="s">
        <v>42</v>
      </c>
      <c r="AX257" s="13" t="s">
        <v>82</v>
      </c>
      <c r="AY257" s="205" t="s">
        <v>135</v>
      </c>
    </row>
    <row r="258" spans="2:51" s="14" customFormat="1" ht="12">
      <c r="B258" s="206"/>
      <c r="C258" s="207"/>
      <c r="D258" s="197" t="s">
        <v>149</v>
      </c>
      <c r="E258" s="208" t="s">
        <v>44</v>
      </c>
      <c r="F258" s="209" t="s">
        <v>317</v>
      </c>
      <c r="G258" s="207"/>
      <c r="H258" s="210">
        <v>2991.493</v>
      </c>
      <c r="I258" s="211"/>
      <c r="J258" s="207"/>
      <c r="K258" s="207"/>
      <c r="L258" s="212"/>
      <c r="M258" s="213"/>
      <c r="N258" s="214"/>
      <c r="O258" s="214"/>
      <c r="P258" s="214"/>
      <c r="Q258" s="214"/>
      <c r="R258" s="214"/>
      <c r="S258" s="214"/>
      <c r="T258" s="215"/>
      <c r="AT258" s="216" t="s">
        <v>149</v>
      </c>
      <c r="AU258" s="216" t="s">
        <v>145</v>
      </c>
      <c r="AV258" s="14" t="s">
        <v>92</v>
      </c>
      <c r="AW258" s="14" t="s">
        <v>42</v>
      </c>
      <c r="AX258" s="14" t="s">
        <v>82</v>
      </c>
      <c r="AY258" s="216" t="s">
        <v>135</v>
      </c>
    </row>
    <row r="259" spans="2:51" s="15" customFormat="1" ht="12">
      <c r="B259" s="217"/>
      <c r="C259" s="218"/>
      <c r="D259" s="197" t="s">
        <v>149</v>
      </c>
      <c r="E259" s="219" t="s">
        <v>44</v>
      </c>
      <c r="F259" s="220" t="s">
        <v>153</v>
      </c>
      <c r="G259" s="218"/>
      <c r="H259" s="221">
        <v>2991.493</v>
      </c>
      <c r="I259" s="222"/>
      <c r="J259" s="218"/>
      <c r="K259" s="218"/>
      <c r="L259" s="223"/>
      <c r="M259" s="224"/>
      <c r="N259" s="225"/>
      <c r="O259" s="225"/>
      <c r="P259" s="225"/>
      <c r="Q259" s="225"/>
      <c r="R259" s="225"/>
      <c r="S259" s="225"/>
      <c r="T259" s="226"/>
      <c r="AT259" s="227" t="s">
        <v>149</v>
      </c>
      <c r="AU259" s="227" t="s">
        <v>145</v>
      </c>
      <c r="AV259" s="15" t="s">
        <v>144</v>
      </c>
      <c r="AW259" s="15" t="s">
        <v>42</v>
      </c>
      <c r="AX259" s="15" t="s">
        <v>90</v>
      </c>
      <c r="AY259" s="227" t="s">
        <v>135</v>
      </c>
    </row>
    <row r="260" spans="1:65" s="2" customFormat="1" ht="16.5" customHeight="1">
      <c r="A260" s="36"/>
      <c r="B260" s="37"/>
      <c r="C260" s="177" t="s">
        <v>318</v>
      </c>
      <c r="D260" s="177" t="s">
        <v>139</v>
      </c>
      <c r="E260" s="178" t="s">
        <v>319</v>
      </c>
      <c r="F260" s="179" t="s">
        <v>320</v>
      </c>
      <c r="G260" s="180" t="s">
        <v>303</v>
      </c>
      <c r="H260" s="181">
        <v>2436.825</v>
      </c>
      <c r="I260" s="182"/>
      <c r="J260" s="183">
        <f>ROUND(I260*H260,2)</f>
        <v>0</v>
      </c>
      <c r="K260" s="179" t="s">
        <v>143</v>
      </c>
      <c r="L260" s="41"/>
      <c r="M260" s="184" t="s">
        <v>44</v>
      </c>
      <c r="N260" s="185" t="s">
        <v>53</v>
      </c>
      <c r="O260" s="66"/>
      <c r="P260" s="186">
        <f>O260*H260</f>
        <v>0</v>
      </c>
      <c r="Q260" s="186">
        <v>0</v>
      </c>
      <c r="R260" s="186">
        <f>Q260*H260</f>
        <v>0</v>
      </c>
      <c r="S260" s="186">
        <v>0</v>
      </c>
      <c r="T260" s="187">
        <f>S260*H260</f>
        <v>0</v>
      </c>
      <c r="U260" s="36"/>
      <c r="V260" s="36"/>
      <c r="W260" s="36"/>
      <c r="X260" s="36"/>
      <c r="Y260" s="36"/>
      <c r="Z260" s="36"/>
      <c r="AA260" s="36"/>
      <c r="AB260" s="36"/>
      <c r="AC260" s="36"/>
      <c r="AD260" s="36"/>
      <c r="AE260" s="36"/>
      <c r="AR260" s="188" t="s">
        <v>144</v>
      </c>
      <c r="AT260" s="188" t="s">
        <v>139</v>
      </c>
      <c r="AU260" s="188" t="s">
        <v>145</v>
      </c>
      <c r="AY260" s="18" t="s">
        <v>135</v>
      </c>
      <c r="BE260" s="189">
        <f>IF(N260="základní",J260,0)</f>
        <v>0</v>
      </c>
      <c r="BF260" s="189">
        <f>IF(N260="snížená",J260,0)</f>
        <v>0</v>
      </c>
      <c r="BG260" s="189">
        <f>IF(N260="zákl. přenesená",J260,0)</f>
        <v>0</v>
      </c>
      <c r="BH260" s="189">
        <f>IF(N260="sníž. přenesená",J260,0)</f>
        <v>0</v>
      </c>
      <c r="BI260" s="189">
        <f>IF(N260="nulová",J260,0)</f>
        <v>0</v>
      </c>
      <c r="BJ260" s="18" t="s">
        <v>90</v>
      </c>
      <c r="BK260" s="189">
        <f>ROUND(I260*H260,2)</f>
        <v>0</v>
      </c>
      <c r="BL260" s="18" t="s">
        <v>144</v>
      </c>
      <c r="BM260" s="188" t="s">
        <v>321</v>
      </c>
    </row>
    <row r="261" spans="1:47" s="2" customFormat="1" ht="12">
      <c r="A261" s="36"/>
      <c r="B261" s="37"/>
      <c r="C261" s="38"/>
      <c r="D261" s="190" t="s">
        <v>147</v>
      </c>
      <c r="E261" s="38"/>
      <c r="F261" s="191" t="s">
        <v>322</v>
      </c>
      <c r="G261" s="38"/>
      <c r="H261" s="38"/>
      <c r="I261" s="192"/>
      <c r="J261" s="38"/>
      <c r="K261" s="38"/>
      <c r="L261" s="41"/>
      <c r="M261" s="193"/>
      <c r="N261" s="194"/>
      <c r="O261" s="66"/>
      <c r="P261" s="66"/>
      <c r="Q261" s="66"/>
      <c r="R261" s="66"/>
      <c r="S261" s="66"/>
      <c r="T261" s="67"/>
      <c r="U261" s="36"/>
      <c r="V261" s="36"/>
      <c r="W261" s="36"/>
      <c r="X261" s="36"/>
      <c r="Y261" s="36"/>
      <c r="Z261" s="36"/>
      <c r="AA261" s="36"/>
      <c r="AB261" s="36"/>
      <c r="AC261" s="36"/>
      <c r="AD261" s="36"/>
      <c r="AE261" s="36"/>
      <c r="AT261" s="18" t="s">
        <v>147</v>
      </c>
      <c r="AU261" s="18" t="s">
        <v>145</v>
      </c>
    </row>
    <row r="262" spans="2:51" s="13" customFormat="1" ht="12">
      <c r="B262" s="195"/>
      <c r="C262" s="196"/>
      <c r="D262" s="197" t="s">
        <v>149</v>
      </c>
      <c r="E262" s="198" t="s">
        <v>44</v>
      </c>
      <c r="F262" s="199" t="s">
        <v>323</v>
      </c>
      <c r="G262" s="196"/>
      <c r="H262" s="198" t="s">
        <v>44</v>
      </c>
      <c r="I262" s="200"/>
      <c r="J262" s="196"/>
      <c r="K262" s="196"/>
      <c r="L262" s="201"/>
      <c r="M262" s="202"/>
      <c r="N262" s="203"/>
      <c r="O262" s="203"/>
      <c r="P262" s="203"/>
      <c r="Q262" s="203"/>
      <c r="R262" s="203"/>
      <c r="S262" s="203"/>
      <c r="T262" s="204"/>
      <c r="AT262" s="205" t="s">
        <v>149</v>
      </c>
      <c r="AU262" s="205" t="s">
        <v>145</v>
      </c>
      <c r="AV262" s="13" t="s">
        <v>90</v>
      </c>
      <c r="AW262" s="13" t="s">
        <v>42</v>
      </c>
      <c r="AX262" s="13" t="s">
        <v>82</v>
      </c>
      <c r="AY262" s="205" t="s">
        <v>135</v>
      </c>
    </row>
    <row r="263" spans="2:51" s="14" customFormat="1" ht="12">
      <c r="B263" s="206"/>
      <c r="C263" s="207"/>
      <c r="D263" s="197" t="s">
        <v>149</v>
      </c>
      <c r="E263" s="208" t="s">
        <v>44</v>
      </c>
      <c r="F263" s="209" t="s">
        <v>324</v>
      </c>
      <c r="G263" s="207"/>
      <c r="H263" s="210">
        <v>2436.825</v>
      </c>
      <c r="I263" s="211"/>
      <c r="J263" s="207"/>
      <c r="K263" s="207"/>
      <c r="L263" s="212"/>
      <c r="M263" s="213"/>
      <c r="N263" s="214"/>
      <c r="O263" s="214"/>
      <c r="P263" s="214"/>
      <c r="Q263" s="214"/>
      <c r="R263" s="214"/>
      <c r="S263" s="214"/>
      <c r="T263" s="215"/>
      <c r="AT263" s="216" t="s">
        <v>149</v>
      </c>
      <c r="AU263" s="216" t="s">
        <v>145</v>
      </c>
      <c r="AV263" s="14" t="s">
        <v>92</v>
      </c>
      <c r="AW263" s="14" t="s">
        <v>42</v>
      </c>
      <c r="AX263" s="14" t="s">
        <v>82</v>
      </c>
      <c r="AY263" s="216" t="s">
        <v>135</v>
      </c>
    </row>
    <row r="264" spans="2:51" s="15" customFormat="1" ht="12">
      <c r="B264" s="217"/>
      <c r="C264" s="218"/>
      <c r="D264" s="197" t="s">
        <v>149</v>
      </c>
      <c r="E264" s="219" t="s">
        <v>44</v>
      </c>
      <c r="F264" s="220" t="s">
        <v>153</v>
      </c>
      <c r="G264" s="218"/>
      <c r="H264" s="221">
        <v>2436.825</v>
      </c>
      <c r="I264" s="222"/>
      <c r="J264" s="218"/>
      <c r="K264" s="218"/>
      <c r="L264" s="223"/>
      <c r="M264" s="224"/>
      <c r="N264" s="225"/>
      <c r="O264" s="225"/>
      <c r="P264" s="225"/>
      <c r="Q264" s="225"/>
      <c r="R264" s="225"/>
      <c r="S264" s="225"/>
      <c r="T264" s="226"/>
      <c r="AT264" s="227" t="s">
        <v>149</v>
      </c>
      <c r="AU264" s="227" t="s">
        <v>145</v>
      </c>
      <c r="AV264" s="15" t="s">
        <v>144</v>
      </c>
      <c r="AW264" s="15" t="s">
        <v>42</v>
      </c>
      <c r="AX264" s="15" t="s">
        <v>90</v>
      </c>
      <c r="AY264" s="227" t="s">
        <v>135</v>
      </c>
    </row>
    <row r="265" spans="1:65" s="2" customFormat="1" ht="16.5" customHeight="1">
      <c r="A265" s="36"/>
      <c r="B265" s="37"/>
      <c r="C265" s="177" t="s">
        <v>325</v>
      </c>
      <c r="D265" s="177" t="s">
        <v>139</v>
      </c>
      <c r="E265" s="178" t="s">
        <v>326</v>
      </c>
      <c r="F265" s="179" t="s">
        <v>327</v>
      </c>
      <c r="G265" s="180" t="s">
        <v>303</v>
      </c>
      <c r="H265" s="181">
        <v>31678.725</v>
      </c>
      <c r="I265" s="182"/>
      <c r="J265" s="183">
        <f>ROUND(I265*H265,2)</f>
        <v>0</v>
      </c>
      <c r="K265" s="179" t="s">
        <v>143</v>
      </c>
      <c r="L265" s="41"/>
      <c r="M265" s="184" t="s">
        <v>44</v>
      </c>
      <c r="N265" s="185" t="s">
        <v>53</v>
      </c>
      <c r="O265" s="66"/>
      <c r="P265" s="186">
        <f>O265*H265</f>
        <v>0</v>
      </c>
      <c r="Q265" s="186">
        <v>0</v>
      </c>
      <c r="R265" s="186">
        <f>Q265*H265</f>
        <v>0</v>
      </c>
      <c r="S265" s="186">
        <v>0</v>
      </c>
      <c r="T265" s="187">
        <f>S265*H265</f>
        <v>0</v>
      </c>
      <c r="U265" s="36"/>
      <c r="V265" s="36"/>
      <c r="W265" s="36"/>
      <c r="X265" s="36"/>
      <c r="Y265" s="36"/>
      <c r="Z265" s="36"/>
      <c r="AA265" s="36"/>
      <c r="AB265" s="36"/>
      <c r="AC265" s="36"/>
      <c r="AD265" s="36"/>
      <c r="AE265" s="36"/>
      <c r="AR265" s="188" t="s">
        <v>144</v>
      </c>
      <c r="AT265" s="188" t="s">
        <v>139</v>
      </c>
      <c r="AU265" s="188" t="s">
        <v>145</v>
      </c>
      <c r="AY265" s="18" t="s">
        <v>135</v>
      </c>
      <c r="BE265" s="189">
        <f>IF(N265="základní",J265,0)</f>
        <v>0</v>
      </c>
      <c r="BF265" s="189">
        <f>IF(N265="snížená",J265,0)</f>
        <v>0</v>
      </c>
      <c r="BG265" s="189">
        <f>IF(N265="zákl. přenesená",J265,0)</f>
        <v>0</v>
      </c>
      <c r="BH265" s="189">
        <f>IF(N265="sníž. přenesená",J265,0)</f>
        <v>0</v>
      </c>
      <c r="BI265" s="189">
        <f>IF(N265="nulová",J265,0)</f>
        <v>0</v>
      </c>
      <c r="BJ265" s="18" t="s">
        <v>90</v>
      </c>
      <c r="BK265" s="189">
        <f>ROUND(I265*H265,2)</f>
        <v>0</v>
      </c>
      <c r="BL265" s="18" t="s">
        <v>144</v>
      </c>
      <c r="BM265" s="188" t="s">
        <v>328</v>
      </c>
    </row>
    <row r="266" spans="1:47" s="2" customFormat="1" ht="12">
      <c r="A266" s="36"/>
      <c r="B266" s="37"/>
      <c r="C266" s="38"/>
      <c r="D266" s="190" t="s">
        <v>147</v>
      </c>
      <c r="E266" s="38"/>
      <c r="F266" s="191" t="s">
        <v>329</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8" t="s">
        <v>147</v>
      </c>
      <c r="AU266" s="18" t="s">
        <v>145</v>
      </c>
    </row>
    <row r="267" spans="2:51" s="13" customFormat="1" ht="12">
      <c r="B267" s="195"/>
      <c r="C267" s="196"/>
      <c r="D267" s="197" t="s">
        <v>149</v>
      </c>
      <c r="E267" s="198" t="s">
        <v>44</v>
      </c>
      <c r="F267" s="199" t="s">
        <v>330</v>
      </c>
      <c r="G267" s="196"/>
      <c r="H267" s="198" t="s">
        <v>44</v>
      </c>
      <c r="I267" s="200"/>
      <c r="J267" s="196"/>
      <c r="K267" s="196"/>
      <c r="L267" s="201"/>
      <c r="M267" s="202"/>
      <c r="N267" s="203"/>
      <c r="O267" s="203"/>
      <c r="P267" s="203"/>
      <c r="Q267" s="203"/>
      <c r="R267" s="203"/>
      <c r="S267" s="203"/>
      <c r="T267" s="204"/>
      <c r="AT267" s="205" t="s">
        <v>149</v>
      </c>
      <c r="AU267" s="205" t="s">
        <v>145</v>
      </c>
      <c r="AV267" s="13" t="s">
        <v>90</v>
      </c>
      <c r="AW267" s="13" t="s">
        <v>42</v>
      </c>
      <c r="AX267" s="13" t="s">
        <v>82</v>
      </c>
      <c r="AY267" s="205" t="s">
        <v>135</v>
      </c>
    </row>
    <row r="268" spans="2:51" s="13" customFormat="1" ht="12">
      <c r="B268" s="195"/>
      <c r="C268" s="196"/>
      <c r="D268" s="197" t="s">
        <v>149</v>
      </c>
      <c r="E268" s="198" t="s">
        <v>44</v>
      </c>
      <c r="F268" s="199" t="s">
        <v>151</v>
      </c>
      <c r="G268" s="196"/>
      <c r="H268" s="198" t="s">
        <v>44</v>
      </c>
      <c r="I268" s="200"/>
      <c r="J268" s="196"/>
      <c r="K268" s="196"/>
      <c r="L268" s="201"/>
      <c r="M268" s="202"/>
      <c r="N268" s="203"/>
      <c r="O268" s="203"/>
      <c r="P268" s="203"/>
      <c r="Q268" s="203"/>
      <c r="R268" s="203"/>
      <c r="S268" s="203"/>
      <c r="T268" s="204"/>
      <c r="AT268" s="205" t="s">
        <v>149</v>
      </c>
      <c r="AU268" s="205" t="s">
        <v>145</v>
      </c>
      <c r="AV268" s="13" t="s">
        <v>90</v>
      </c>
      <c r="AW268" s="13" t="s">
        <v>42</v>
      </c>
      <c r="AX268" s="13" t="s">
        <v>82</v>
      </c>
      <c r="AY268" s="205" t="s">
        <v>135</v>
      </c>
    </row>
    <row r="269" spans="2:51" s="14" customFormat="1" ht="12">
      <c r="B269" s="206"/>
      <c r="C269" s="207"/>
      <c r="D269" s="197" t="s">
        <v>149</v>
      </c>
      <c r="E269" s="208" t="s">
        <v>44</v>
      </c>
      <c r="F269" s="209" t="s">
        <v>331</v>
      </c>
      <c r="G269" s="207"/>
      <c r="H269" s="210">
        <v>31678.725</v>
      </c>
      <c r="I269" s="211"/>
      <c r="J269" s="207"/>
      <c r="K269" s="207"/>
      <c r="L269" s="212"/>
      <c r="M269" s="213"/>
      <c r="N269" s="214"/>
      <c r="O269" s="214"/>
      <c r="P269" s="214"/>
      <c r="Q269" s="214"/>
      <c r="R269" s="214"/>
      <c r="S269" s="214"/>
      <c r="T269" s="215"/>
      <c r="AT269" s="216" t="s">
        <v>149</v>
      </c>
      <c r="AU269" s="216" t="s">
        <v>145</v>
      </c>
      <c r="AV269" s="14" t="s">
        <v>92</v>
      </c>
      <c r="AW269" s="14" t="s">
        <v>42</v>
      </c>
      <c r="AX269" s="14" t="s">
        <v>82</v>
      </c>
      <c r="AY269" s="216" t="s">
        <v>135</v>
      </c>
    </row>
    <row r="270" spans="2:51" s="15" customFormat="1" ht="12">
      <c r="B270" s="217"/>
      <c r="C270" s="218"/>
      <c r="D270" s="197" t="s">
        <v>149</v>
      </c>
      <c r="E270" s="219" t="s">
        <v>44</v>
      </c>
      <c r="F270" s="220" t="s">
        <v>153</v>
      </c>
      <c r="G270" s="218"/>
      <c r="H270" s="221">
        <v>31678.725</v>
      </c>
      <c r="I270" s="222"/>
      <c r="J270" s="218"/>
      <c r="K270" s="218"/>
      <c r="L270" s="223"/>
      <c r="M270" s="224"/>
      <c r="N270" s="225"/>
      <c r="O270" s="225"/>
      <c r="P270" s="225"/>
      <c r="Q270" s="225"/>
      <c r="R270" s="225"/>
      <c r="S270" s="225"/>
      <c r="T270" s="226"/>
      <c r="AT270" s="227" t="s">
        <v>149</v>
      </c>
      <c r="AU270" s="227" t="s">
        <v>145</v>
      </c>
      <c r="AV270" s="15" t="s">
        <v>144</v>
      </c>
      <c r="AW270" s="15" t="s">
        <v>42</v>
      </c>
      <c r="AX270" s="15" t="s">
        <v>90</v>
      </c>
      <c r="AY270" s="227" t="s">
        <v>135</v>
      </c>
    </row>
    <row r="271" spans="1:65" s="2" customFormat="1" ht="21.75" customHeight="1">
      <c r="A271" s="36"/>
      <c r="B271" s="37"/>
      <c r="C271" s="177" t="s">
        <v>332</v>
      </c>
      <c r="D271" s="177" t="s">
        <v>139</v>
      </c>
      <c r="E271" s="178" t="s">
        <v>333</v>
      </c>
      <c r="F271" s="179" t="s">
        <v>334</v>
      </c>
      <c r="G271" s="180" t="s">
        <v>303</v>
      </c>
      <c r="H271" s="181">
        <v>125.65</v>
      </c>
      <c r="I271" s="182"/>
      <c r="J271" s="183">
        <f>ROUND(I271*H271,2)</f>
        <v>0</v>
      </c>
      <c r="K271" s="179" t="s">
        <v>143</v>
      </c>
      <c r="L271" s="41"/>
      <c r="M271" s="184" t="s">
        <v>44</v>
      </c>
      <c r="N271" s="185" t="s">
        <v>53</v>
      </c>
      <c r="O271" s="66"/>
      <c r="P271" s="186">
        <f>O271*H271</f>
        <v>0</v>
      </c>
      <c r="Q271" s="186">
        <v>0</v>
      </c>
      <c r="R271" s="186">
        <f>Q271*H271</f>
        <v>0</v>
      </c>
      <c r="S271" s="186">
        <v>0</v>
      </c>
      <c r="T271" s="187">
        <f>S271*H271</f>
        <v>0</v>
      </c>
      <c r="U271" s="36"/>
      <c r="V271" s="36"/>
      <c r="W271" s="36"/>
      <c r="X271" s="36"/>
      <c r="Y271" s="36"/>
      <c r="Z271" s="36"/>
      <c r="AA271" s="36"/>
      <c r="AB271" s="36"/>
      <c r="AC271" s="36"/>
      <c r="AD271" s="36"/>
      <c r="AE271" s="36"/>
      <c r="AR271" s="188" t="s">
        <v>144</v>
      </c>
      <c r="AT271" s="188" t="s">
        <v>139</v>
      </c>
      <c r="AU271" s="188" t="s">
        <v>145</v>
      </c>
      <c r="AY271" s="18" t="s">
        <v>135</v>
      </c>
      <c r="BE271" s="189">
        <f>IF(N271="základní",J271,0)</f>
        <v>0</v>
      </c>
      <c r="BF271" s="189">
        <f>IF(N271="snížená",J271,0)</f>
        <v>0</v>
      </c>
      <c r="BG271" s="189">
        <f>IF(N271="zákl. přenesená",J271,0)</f>
        <v>0</v>
      </c>
      <c r="BH271" s="189">
        <f>IF(N271="sníž. přenesená",J271,0)</f>
        <v>0</v>
      </c>
      <c r="BI271" s="189">
        <f>IF(N271="nulová",J271,0)</f>
        <v>0</v>
      </c>
      <c r="BJ271" s="18" t="s">
        <v>90</v>
      </c>
      <c r="BK271" s="189">
        <f>ROUND(I271*H271,2)</f>
        <v>0</v>
      </c>
      <c r="BL271" s="18" t="s">
        <v>144</v>
      </c>
      <c r="BM271" s="188" t="s">
        <v>335</v>
      </c>
    </row>
    <row r="272" spans="1:47" s="2" customFormat="1" ht="12">
      <c r="A272" s="36"/>
      <c r="B272" s="37"/>
      <c r="C272" s="38"/>
      <c r="D272" s="190" t="s">
        <v>147</v>
      </c>
      <c r="E272" s="38"/>
      <c r="F272" s="191" t="s">
        <v>336</v>
      </c>
      <c r="G272" s="38"/>
      <c r="H272" s="38"/>
      <c r="I272" s="192"/>
      <c r="J272" s="38"/>
      <c r="K272" s="38"/>
      <c r="L272" s="41"/>
      <c r="M272" s="193"/>
      <c r="N272" s="194"/>
      <c r="O272" s="66"/>
      <c r="P272" s="66"/>
      <c r="Q272" s="66"/>
      <c r="R272" s="66"/>
      <c r="S272" s="66"/>
      <c r="T272" s="67"/>
      <c r="U272" s="36"/>
      <c r="V272" s="36"/>
      <c r="W272" s="36"/>
      <c r="X272" s="36"/>
      <c r="Y272" s="36"/>
      <c r="Z272" s="36"/>
      <c r="AA272" s="36"/>
      <c r="AB272" s="36"/>
      <c r="AC272" s="36"/>
      <c r="AD272" s="36"/>
      <c r="AE272" s="36"/>
      <c r="AT272" s="18" t="s">
        <v>147</v>
      </c>
      <c r="AU272" s="18" t="s">
        <v>145</v>
      </c>
    </row>
    <row r="273" spans="2:51" s="13" customFormat="1" ht="12">
      <c r="B273" s="195"/>
      <c r="C273" s="196"/>
      <c r="D273" s="197" t="s">
        <v>149</v>
      </c>
      <c r="E273" s="198" t="s">
        <v>44</v>
      </c>
      <c r="F273" s="199" t="s">
        <v>337</v>
      </c>
      <c r="G273" s="196"/>
      <c r="H273" s="198" t="s">
        <v>44</v>
      </c>
      <c r="I273" s="200"/>
      <c r="J273" s="196"/>
      <c r="K273" s="196"/>
      <c r="L273" s="201"/>
      <c r="M273" s="202"/>
      <c r="N273" s="203"/>
      <c r="O273" s="203"/>
      <c r="P273" s="203"/>
      <c r="Q273" s="203"/>
      <c r="R273" s="203"/>
      <c r="S273" s="203"/>
      <c r="T273" s="204"/>
      <c r="AT273" s="205" t="s">
        <v>149</v>
      </c>
      <c r="AU273" s="205" t="s">
        <v>145</v>
      </c>
      <c r="AV273" s="13" t="s">
        <v>90</v>
      </c>
      <c r="AW273" s="13" t="s">
        <v>42</v>
      </c>
      <c r="AX273" s="13" t="s">
        <v>82</v>
      </c>
      <c r="AY273" s="205" t="s">
        <v>135</v>
      </c>
    </row>
    <row r="274" spans="2:51" s="13" customFormat="1" ht="12">
      <c r="B274" s="195"/>
      <c r="C274" s="196"/>
      <c r="D274" s="197" t="s">
        <v>149</v>
      </c>
      <c r="E274" s="198" t="s">
        <v>44</v>
      </c>
      <c r="F274" s="199" t="s">
        <v>151</v>
      </c>
      <c r="G274" s="196"/>
      <c r="H274" s="198" t="s">
        <v>44</v>
      </c>
      <c r="I274" s="200"/>
      <c r="J274" s="196"/>
      <c r="K274" s="196"/>
      <c r="L274" s="201"/>
      <c r="M274" s="202"/>
      <c r="N274" s="203"/>
      <c r="O274" s="203"/>
      <c r="P274" s="203"/>
      <c r="Q274" s="203"/>
      <c r="R274" s="203"/>
      <c r="S274" s="203"/>
      <c r="T274" s="204"/>
      <c r="AT274" s="205" t="s">
        <v>149</v>
      </c>
      <c r="AU274" s="205" t="s">
        <v>145</v>
      </c>
      <c r="AV274" s="13" t="s">
        <v>90</v>
      </c>
      <c r="AW274" s="13" t="s">
        <v>42</v>
      </c>
      <c r="AX274" s="13" t="s">
        <v>82</v>
      </c>
      <c r="AY274" s="205" t="s">
        <v>135</v>
      </c>
    </row>
    <row r="275" spans="2:51" s="14" customFormat="1" ht="12">
      <c r="B275" s="206"/>
      <c r="C275" s="207"/>
      <c r="D275" s="197" t="s">
        <v>149</v>
      </c>
      <c r="E275" s="208" t="s">
        <v>44</v>
      </c>
      <c r="F275" s="209" t="s">
        <v>338</v>
      </c>
      <c r="G275" s="207"/>
      <c r="H275" s="210">
        <v>125.65</v>
      </c>
      <c r="I275" s="211"/>
      <c r="J275" s="207"/>
      <c r="K275" s="207"/>
      <c r="L275" s="212"/>
      <c r="M275" s="213"/>
      <c r="N275" s="214"/>
      <c r="O275" s="214"/>
      <c r="P275" s="214"/>
      <c r="Q275" s="214"/>
      <c r="R275" s="214"/>
      <c r="S275" s="214"/>
      <c r="T275" s="215"/>
      <c r="AT275" s="216" t="s">
        <v>149</v>
      </c>
      <c r="AU275" s="216" t="s">
        <v>145</v>
      </c>
      <c r="AV275" s="14" t="s">
        <v>92</v>
      </c>
      <c r="AW275" s="14" t="s">
        <v>42</v>
      </c>
      <c r="AX275" s="14" t="s">
        <v>82</v>
      </c>
      <c r="AY275" s="216" t="s">
        <v>135</v>
      </c>
    </row>
    <row r="276" spans="2:51" s="15" customFormat="1" ht="12">
      <c r="B276" s="217"/>
      <c r="C276" s="218"/>
      <c r="D276" s="197" t="s">
        <v>149</v>
      </c>
      <c r="E276" s="219" t="s">
        <v>44</v>
      </c>
      <c r="F276" s="220" t="s">
        <v>153</v>
      </c>
      <c r="G276" s="218"/>
      <c r="H276" s="221">
        <v>125.65</v>
      </c>
      <c r="I276" s="222"/>
      <c r="J276" s="218"/>
      <c r="K276" s="218"/>
      <c r="L276" s="223"/>
      <c r="M276" s="224"/>
      <c r="N276" s="225"/>
      <c r="O276" s="225"/>
      <c r="P276" s="225"/>
      <c r="Q276" s="225"/>
      <c r="R276" s="225"/>
      <c r="S276" s="225"/>
      <c r="T276" s="226"/>
      <c r="AT276" s="227" t="s">
        <v>149</v>
      </c>
      <c r="AU276" s="227" t="s">
        <v>145</v>
      </c>
      <c r="AV276" s="15" t="s">
        <v>144</v>
      </c>
      <c r="AW276" s="15" t="s">
        <v>42</v>
      </c>
      <c r="AX276" s="15" t="s">
        <v>90</v>
      </c>
      <c r="AY276" s="227" t="s">
        <v>135</v>
      </c>
    </row>
    <row r="277" spans="1:65" s="2" customFormat="1" ht="16.5" customHeight="1">
      <c r="A277" s="36"/>
      <c r="B277" s="37"/>
      <c r="C277" s="177" t="s">
        <v>339</v>
      </c>
      <c r="D277" s="177" t="s">
        <v>139</v>
      </c>
      <c r="E277" s="178" t="s">
        <v>340</v>
      </c>
      <c r="F277" s="179" t="s">
        <v>341</v>
      </c>
      <c r="G277" s="180" t="s">
        <v>303</v>
      </c>
      <c r="H277" s="181">
        <v>3.25</v>
      </c>
      <c r="I277" s="182"/>
      <c r="J277" s="183">
        <f>ROUND(I277*H277,2)</f>
        <v>0</v>
      </c>
      <c r="K277" s="179" t="s">
        <v>143</v>
      </c>
      <c r="L277" s="41"/>
      <c r="M277" s="184" t="s">
        <v>44</v>
      </c>
      <c r="N277" s="185" t="s">
        <v>53</v>
      </c>
      <c r="O277" s="66"/>
      <c r="P277" s="186">
        <f>O277*H277</f>
        <v>0</v>
      </c>
      <c r="Q277" s="186">
        <v>0</v>
      </c>
      <c r="R277" s="186">
        <f>Q277*H277</f>
        <v>0</v>
      </c>
      <c r="S277" s="186">
        <v>0</v>
      </c>
      <c r="T277" s="187">
        <f>S277*H277</f>
        <v>0</v>
      </c>
      <c r="U277" s="36"/>
      <c r="V277" s="36"/>
      <c r="W277" s="36"/>
      <c r="X277" s="36"/>
      <c r="Y277" s="36"/>
      <c r="Z277" s="36"/>
      <c r="AA277" s="36"/>
      <c r="AB277" s="36"/>
      <c r="AC277" s="36"/>
      <c r="AD277" s="36"/>
      <c r="AE277" s="36"/>
      <c r="AR277" s="188" t="s">
        <v>144</v>
      </c>
      <c r="AT277" s="188" t="s">
        <v>139</v>
      </c>
      <c r="AU277" s="188" t="s">
        <v>145</v>
      </c>
      <c r="AY277" s="18" t="s">
        <v>135</v>
      </c>
      <c r="BE277" s="189">
        <f>IF(N277="základní",J277,0)</f>
        <v>0</v>
      </c>
      <c r="BF277" s="189">
        <f>IF(N277="snížená",J277,0)</f>
        <v>0</v>
      </c>
      <c r="BG277" s="189">
        <f>IF(N277="zákl. přenesená",J277,0)</f>
        <v>0</v>
      </c>
      <c r="BH277" s="189">
        <f>IF(N277="sníž. přenesená",J277,0)</f>
        <v>0</v>
      </c>
      <c r="BI277" s="189">
        <f>IF(N277="nulová",J277,0)</f>
        <v>0</v>
      </c>
      <c r="BJ277" s="18" t="s">
        <v>90</v>
      </c>
      <c r="BK277" s="189">
        <f>ROUND(I277*H277,2)</f>
        <v>0</v>
      </c>
      <c r="BL277" s="18" t="s">
        <v>144</v>
      </c>
      <c r="BM277" s="188" t="s">
        <v>342</v>
      </c>
    </row>
    <row r="278" spans="1:47" s="2" customFormat="1" ht="12">
      <c r="A278" s="36"/>
      <c r="B278" s="37"/>
      <c r="C278" s="38"/>
      <c r="D278" s="190" t="s">
        <v>147</v>
      </c>
      <c r="E278" s="38"/>
      <c r="F278" s="191" t="s">
        <v>343</v>
      </c>
      <c r="G278" s="38"/>
      <c r="H278" s="38"/>
      <c r="I278" s="192"/>
      <c r="J278" s="38"/>
      <c r="K278" s="38"/>
      <c r="L278" s="41"/>
      <c r="M278" s="193"/>
      <c r="N278" s="194"/>
      <c r="O278" s="66"/>
      <c r="P278" s="66"/>
      <c r="Q278" s="66"/>
      <c r="R278" s="66"/>
      <c r="S278" s="66"/>
      <c r="T278" s="67"/>
      <c r="U278" s="36"/>
      <c r="V278" s="36"/>
      <c r="W278" s="36"/>
      <c r="X278" s="36"/>
      <c r="Y278" s="36"/>
      <c r="Z278" s="36"/>
      <c r="AA278" s="36"/>
      <c r="AB278" s="36"/>
      <c r="AC278" s="36"/>
      <c r="AD278" s="36"/>
      <c r="AE278" s="36"/>
      <c r="AT278" s="18" t="s">
        <v>147</v>
      </c>
      <c r="AU278" s="18" t="s">
        <v>145</v>
      </c>
    </row>
    <row r="279" spans="2:51" s="13" customFormat="1" ht="12">
      <c r="B279" s="195"/>
      <c r="C279" s="196"/>
      <c r="D279" s="197" t="s">
        <v>149</v>
      </c>
      <c r="E279" s="198" t="s">
        <v>44</v>
      </c>
      <c r="F279" s="199" t="s">
        <v>344</v>
      </c>
      <c r="G279" s="196"/>
      <c r="H279" s="198" t="s">
        <v>44</v>
      </c>
      <c r="I279" s="200"/>
      <c r="J279" s="196"/>
      <c r="K279" s="196"/>
      <c r="L279" s="201"/>
      <c r="M279" s="202"/>
      <c r="N279" s="203"/>
      <c r="O279" s="203"/>
      <c r="P279" s="203"/>
      <c r="Q279" s="203"/>
      <c r="R279" s="203"/>
      <c r="S279" s="203"/>
      <c r="T279" s="204"/>
      <c r="AT279" s="205" t="s">
        <v>149</v>
      </c>
      <c r="AU279" s="205" t="s">
        <v>145</v>
      </c>
      <c r="AV279" s="13" t="s">
        <v>90</v>
      </c>
      <c r="AW279" s="13" t="s">
        <v>42</v>
      </c>
      <c r="AX279" s="13" t="s">
        <v>82</v>
      </c>
      <c r="AY279" s="205" t="s">
        <v>135</v>
      </c>
    </row>
    <row r="280" spans="2:51" s="13" customFormat="1" ht="12">
      <c r="B280" s="195"/>
      <c r="C280" s="196"/>
      <c r="D280" s="197" t="s">
        <v>149</v>
      </c>
      <c r="E280" s="198" t="s">
        <v>44</v>
      </c>
      <c r="F280" s="199" t="s">
        <v>151</v>
      </c>
      <c r="G280" s="196"/>
      <c r="H280" s="198" t="s">
        <v>44</v>
      </c>
      <c r="I280" s="200"/>
      <c r="J280" s="196"/>
      <c r="K280" s="196"/>
      <c r="L280" s="201"/>
      <c r="M280" s="202"/>
      <c r="N280" s="203"/>
      <c r="O280" s="203"/>
      <c r="P280" s="203"/>
      <c r="Q280" s="203"/>
      <c r="R280" s="203"/>
      <c r="S280" s="203"/>
      <c r="T280" s="204"/>
      <c r="AT280" s="205" t="s">
        <v>149</v>
      </c>
      <c r="AU280" s="205" t="s">
        <v>145</v>
      </c>
      <c r="AV280" s="13" t="s">
        <v>90</v>
      </c>
      <c r="AW280" s="13" t="s">
        <v>42</v>
      </c>
      <c r="AX280" s="13" t="s">
        <v>82</v>
      </c>
      <c r="AY280" s="205" t="s">
        <v>135</v>
      </c>
    </row>
    <row r="281" spans="2:51" s="14" customFormat="1" ht="12">
      <c r="B281" s="206"/>
      <c r="C281" s="207"/>
      <c r="D281" s="197" t="s">
        <v>149</v>
      </c>
      <c r="E281" s="208" t="s">
        <v>44</v>
      </c>
      <c r="F281" s="209" t="s">
        <v>345</v>
      </c>
      <c r="G281" s="207"/>
      <c r="H281" s="210">
        <v>3.25</v>
      </c>
      <c r="I281" s="211"/>
      <c r="J281" s="207"/>
      <c r="K281" s="207"/>
      <c r="L281" s="212"/>
      <c r="M281" s="213"/>
      <c r="N281" s="214"/>
      <c r="O281" s="214"/>
      <c r="P281" s="214"/>
      <c r="Q281" s="214"/>
      <c r="R281" s="214"/>
      <c r="S281" s="214"/>
      <c r="T281" s="215"/>
      <c r="AT281" s="216" t="s">
        <v>149</v>
      </c>
      <c r="AU281" s="216" t="s">
        <v>145</v>
      </c>
      <c r="AV281" s="14" t="s">
        <v>92</v>
      </c>
      <c r="AW281" s="14" t="s">
        <v>42</v>
      </c>
      <c r="AX281" s="14" t="s">
        <v>82</v>
      </c>
      <c r="AY281" s="216" t="s">
        <v>135</v>
      </c>
    </row>
    <row r="282" spans="2:51" s="15" customFormat="1" ht="12">
      <c r="B282" s="217"/>
      <c r="C282" s="218"/>
      <c r="D282" s="197" t="s">
        <v>149</v>
      </c>
      <c r="E282" s="219" t="s">
        <v>44</v>
      </c>
      <c r="F282" s="220" t="s">
        <v>153</v>
      </c>
      <c r="G282" s="218"/>
      <c r="H282" s="221">
        <v>3.25</v>
      </c>
      <c r="I282" s="222"/>
      <c r="J282" s="218"/>
      <c r="K282" s="218"/>
      <c r="L282" s="223"/>
      <c r="M282" s="224"/>
      <c r="N282" s="225"/>
      <c r="O282" s="225"/>
      <c r="P282" s="225"/>
      <c r="Q282" s="225"/>
      <c r="R282" s="225"/>
      <c r="S282" s="225"/>
      <c r="T282" s="226"/>
      <c r="AT282" s="227" t="s">
        <v>149</v>
      </c>
      <c r="AU282" s="227" t="s">
        <v>145</v>
      </c>
      <c r="AV282" s="15" t="s">
        <v>144</v>
      </c>
      <c r="AW282" s="15" t="s">
        <v>42</v>
      </c>
      <c r="AX282" s="15" t="s">
        <v>90</v>
      </c>
      <c r="AY282" s="227" t="s">
        <v>135</v>
      </c>
    </row>
    <row r="283" spans="1:65" s="2" customFormat="1" ht="24.2" customHeight="1">
      <c r="A283" s="36"/>
      <c r="B283" s="37"/>
      <c r="C283" s="177" t="s">
        <v>346</v>
      </c>
      <c r="D283" s="177" t="s">
        <v>139</v>
      </c>
      <c r="E283" s="178" t="s">
        <v>347</v>
      </c>
      <c r="F283" s="179" t="s">
        <v>348</v>
      </c>
      <c r="G283" s="180" t="s">
        <v>303</v>
      </c>
      <c r="H283" s="181">
        <v>10.5</v>
      </c>
      <c r="I283" s="182"/>
      <c r="J283" s="183">
        <f>ROUND(I283*H283,2)</f>
        <v>0</v>
      </c>
      <c r="K283" s="179" t="s">
        <v>143</v>
      </c>
      <c r="L283" s="41"/>
      <c r="M283" s="184" t="s">
        <v>44</v>
      </c>
      <c r="N283" s="185" t="s">
        <v>53</v>
      </c>
      <c r="O283" s="66"/>
      <c r="P283" s="186">
        <f>O283*H283</f>
        <v>0</v>
      </c>
      <c r="Q283" s="186">
        <v>0</v>
      </c>
      <c r="R283" s="186">
        <f>Q283*H283</f>
        <v>0</v>
      </c>
      <c r="S283" s="186">
        <v>0</v>
      </c>
      <c r="T283" s="187">
        <f>S283*H283</f>
        <v>0</v>
      </c>
      <c r="U283" s="36"/>
      <c r="V283" s="36"/>
      <c r="W283" s="36"/>
      <c r="X283" s="36"/>
      <c r="Y283" s="36"/>
      <c r="Z283" s="36"/>
      <c r="AA283" s="36"/>
      <c r="AB283" s="36"/>
      <c r="AC283" s="36"/>
      <c r="AD283" s="36"/>
      <c r="AE283" s="36"/>
      <c r="AR283" s="188" t="s">
        <v>144</v>
      </c>
      <c r="AT283" s="188" t="s">
        <v>139</v>
      </c>
      <c r="AU283" s="188" t="s">
        <v>145</v>
      </c>
      <c r="AY283" s="18" t="s">
        <v>135</v>
      </c>
      <c r="BE283" s="189">
        <f>IF(N283="základní",J283,0)</f>
        <v>0</v>
      </c>
      <c r="BF283" s="189">
        <f>IF(N283="snížená",J283,0)</f>
        <v>0</v>
      </c>
      <c r="BG283" s="189">
        <f>IF(N283="zákl. přenesená",J283,0)</f>
        <v>0</v>
      </c>
      <c r="BH283" s="189">
        <f>IF(N283="sníž. přenesená",J283,0)</f>
        <v>0</v>
      </c>
      <c r="BI283" s="189">
        <f>IF(N283="nulová",J283,0)</f>
        <v>0</v>
      </c>
      <c r="BJ283" s="18" t="s">
        <v>90</v>
      </c>
      <c r="BK283" s="189">
        <f>ROUND(I283*H283,2)</f>
        <v>0</v>
      </c>
      <c r="BL283" s="18" t="s">
        <v>144</v>
      </c>
      <c r="BM283" s="188" t="s">
        <v>349</v>
      </c>
    </row>
    <row r="284" spans="1:47" s="2" customFormat="1" ht="12">
      <c r="A284" s="36"/>
      <c r="B284" s="37"/>
      <c r="C284" s="38"/>
      <c r="D284" s="190" t="s">
        <v>147</v>
      </c>
      <c r="E284" s="38"/>
      <c r="F284" s="191" t="s">
        <v>350</v>
      </c>
      <c r="G284" s="38"/>
      <c r="H284" s="38"/>
      <c r="I284" s="192"/>
      <c r="J284" s="38"/>
      <c r="K284" s="38"/>
      <c r="L284" s="41"/>
      <c r="M284" s="193"/>
      <c r="N284" s="194"/>
      <c r="O284" s="66"/>
      <c r="P284" s="66"/>
      <c r="Q284" s="66"/>
      <c r="R284" s="66"/>
      <c r="S284" s="66"/>
      <c r="T284" s="67"/>
      <c r="U284" s="36"/>
      <c r="V284" s="36"/>
      <c r="W284" s="36"/>
      <c r="X284" s="36"/>
      <c r="Y284" s="36"/>
      <c r="Z284" s="36"/>
      <c r="AA284" s="36"/>
      <c r="AB284" s="36"/>
      <c r="AC284" s="36"/>
      <c r="AD284" s="36"/>
      <c r="AE284" s="36"/>
      <c r="AT284" s="18" t="s">
        <v>147</v>
      </c>
      <c r="AU284" s="18" t="s">
        <v>145</v>
      </c>
    </row>
    <row r="285" spans="2:51" s="13" customFormat="1" ht="12">
      <c r="B285" s="195"/>
      <c r="C285" s="196"/>
      <c r="D285" s="197" t="s">
        <v>149</v>
      </c>
      <c r="E285" s="198" t="s">
        <v>44</v>
      </c>
      <c r="F285" s="199" t="s">
        <v>337</v>
      </c>
      <c r="G285" s="196"/>
      <c r="H285" s="198" t="s">
        <v>44</v>
      </c>
      <c r="I285" s="200"/>
      <c r="J285" s="196"/>
      <c r="K285" s="196"/>
      <c r="L285" s="201"/>
      <c r="M285" s="202"/>
      <c r="N285" s="203"/>
      <c r="O285" s="203"/>
      <c r="P285" s="203"/>
      <c r="Q285" s="203"/>
      <c r="R285" s="203"/>
      <c r="S285" s="203"/>
      <c r="T285" s="204"/>
      <c r="AT285" s="205" t="s">
        <v>149</v>
      </c>
      <c r="AU285" s="205" t="s">
        <v>145</v>
      </c>
      <c r="AV285" s="13" t="s">
        <v>90</v>
      </c>
      <c r="AW285" s="13" t="s">
        <v>42</v>
      </c>
      <c r="AX285" s="13" t="s">
        <v>82</v>
      </c>
      <c r="AY285" s="205" t="s">
        <v>135</v>
      </c>
    </row>
    <row r="286" spans="2:51" s="13" customFormat="1" ht="12">
      <c r="B286" s="195"/>
      <c r="C286" s="196"/>
      <c r="D286" s="197" t="s">
        <v>149</v>
      </c>
      <c r="E286" s="198" t="s">
        <v>44</v>
      </c>
      <c r="F286" s="199" t="s">
        <v>151</v>
      </c>
      <c r="G286" s="196"/>
      <c r="H286" s="198" t="s">
        <v>44</v>
      </c>
      <c r="I286" s="200"/>
      <c r="J286" s="196"/>
      <c r="K286" s="196"/>
      <c r="L286" s="201"/>
      <c r="M286" s="202"/>
      <c r="N286" s="203"/>
      <c r="O286" s="203"/>
      <c r="P286" s="203"/>
      <c r="Q286" s="203"/>
      <c r="R286" s="203"/>
      <c r="S286" s="203"/>
      <c r="T286" s="204"/>
      <c r="AT286" s="205" t="s">
        <v>149</v>
      </c>
      <c r="AU286" s="205" t="s">
        <v>145</v>
      </c>
      <c r="AV286" s="13" t="s">
        <v>90</v>
      </c>
      <c r="AW286" s="13" t="s">
        <v>42</v>
      </c>
      <c r="AX286" s="13" t="s">
        <v>82</v>
      </c>
      <c r="AY286" s="205" t="s">
        <v>135</v>
      </c>
    </row>
    <row r="287" spans="2:51" s="14" customFormat="1" ht="12">
      <c r="B287" s="206"/>
      <c r="C287" s="207"/>
      <c r="D287" s="197" t="s">
        <v>149</v>
      </c>
      <c r="E287" s="208" t="s">
        <v>44</v>
      </c>
      <c r="F287" s="209" t="s">
        <v>351</v>
      </c>
      <c r="G287" s="207"/>
      <c r="H287" s="210">
        <v>10.5</v>
      </c>
      <c r="I287" s="211"/>
      <c r="J287" s="207"/>
      <c r="K287" s="207"/>
      <c r="L287" s="212"/>
      <c r="M287" s="213"/>
      <c r="N287" s="214"/>
      <c r="O287" s="214"/>
      <c r="P287" s="214"/>
      <c r="Q287" s="214"/>
      <c r="R287" s="214"/>
      <c r="S287" s="214"/>
      <c r="T287" s="215"/>
      <c r="AT287" s="216" t="s">
        <v>149</v>
      </c>
      <c r="AU287" s="216" t="s">
        <v>145</v>
      </c>
      <c r="AV287" s="14" t="s">
        <v>92</v>
      </c>
      <c r="AW287" s="14" t="s">
        <v>42</v>
      </c>
      <c r="AX287" s="14" t="s">
        <v>82</v>
      </c>
      <c r="AY287" s="216" t="s">
        <v>135</v>
      </c>
    </row>
    <row r="288" spans="2:51" s="15" customFormat="1" ht="12">
      <c r="B288" s="217"/>
      <c r="C288" s="218"/>
      <c r="D288" s="197" t="s">
        <v>149</v>
      </c>
      <c r="E288" s="219" t="s">
        <v>44</v>
      </c>
      <c r="F288" s="220" t="s">
        <v>153</v>
      </c>
      <c r="G288" s="218"/>
      <c r="H288" s="221">
        <v>10.5</v>
      </c>
      <c r="I288" s="222"/>
      <c r="J288" s="218"/>
      <c r="K288" s="218"/>
      <c r="L288" s="223"/>
      <c r="M288" s="224"/>
      <c r="N288" s="225"/>
      <c r="O288" s="225"/>
      <c r="P288" s="225"/>
      <c r="Q288" s="225"/>
      <c r="R288" s="225"/>
      <c r="S288" s="225"/>
      <c r="T288" s="226"/>
      <c r="AT288" s="227" t="s">
        <v>149</v>
      </c>
      <c r="AU288" s="227" t="s">
        <v>145</v>
      </c>
      <c r="AV288" s="15" t="s">
        <v>144</v>
      </c>
      <c r="AW288" s="15" t="s">
        <v>42</v>
      </c>
      <c r="AX288" s="15" t="s">
        <v>90</v>
      </c>
      <c r="AY288" s="227" t="s">
        <v>135</v>
      </c>
    </row>
    <row r="289" spans="1:65" s="2" customFormat="1" ht="24.2" customHeight="1">
      <c r="A289" s="36"/>
      <c r="B289" s="37"/>
      <c r="C289" s="177" t="s">
        <v>352</v>
      </c>
      <c r="D289" s="177" t="s">
        <v>139</v>
      </c>
      <c r="E289" s="178" t="s">
        <v>353</v>
      </c>
      <c r="F289" s="179" t="s">
        <v>354</v>
      </c>
      <c r="G289" s="180" t="s">
        <v>303</v>
      </c>
      <c r="H289" s="181">
        <v>22.895</v>
      </c>
      <c r="I289" s="182"/>
      <c r="J289" s="183">
        <f>ROUND(I289*H289,2)</f>
        <v>0</v>
      </c>
      <c r="K289" s="179" t="s">
        <v>143</v>
      </c>
      <c r="L289" s="41"/>
      <c r="M289" s="184" t="s">
        <v>44</v>
      </c>
      <c r="N289" s="185" t="s">
        <v>53</v>
      </c>
      <c r="O289" s="66"/>
      <c r="P289" s="186">
        <f>O289*H289</f>
        <v>0</v>
      </c>
      <c r="Q289" s="186">
        <v>0</v>
      </c>
      <c r="R289" s="186">
        <f>Q289*H289</f>
        <v>0</v>
      </c>
      <c r="S289" s="186">
        <v>0</v>
      </c>
      <c r="T289" s="187">
        <f>S289*H289</f>
        <v>0</v>
      </c>
      <c r="U289" s="36"/>
      <c r="V289" s="36"/>
      <c r="W289" s="36"/>
      <c r="X289" s="36"/>
      <c r="Y289" s="36"/>
      <c r="Z289" s="36"/>
      <c r="AA289" s="36"/>
      <c r="AB289" s="36"/>
      <c r="AC289" s="36"/>
      <c r="AD289" s="36"/>
      <c r="AE289" s="36"/>
      <c r="AR289" s="188" t="s">
        <v>144</v>
      </c>
      <c r="AT289" s="188" t="s">
        <v>139</v>
      </c>
      <c r="AU289" s="188" t="s">
        <v>145</v>
      </c>
      <c r="AY289" s="18" t="s">
        <v>135</v>
      </c>
      <c r="BE289" s="189">
        <f>IF(N289="základní",J289,0)</f>
        <v>0</v>
      </c>
      <c r="BF289" s="189">
        <f>IF(N289="snížená",J289,0)</f>
        <v>0</v>
      </c>
      <c r="BG289" s="189">
        <f>IF(N289="zákl. přenesená",J289,0)</f>
        <v>0</v>
      </c>
      <c r="BH289" s="189">
        <f>IF(N289="sníž. přenesená",J289,0)</f>
        <v>0</v>
      </c>
      <c r="BI289" s="189">
        <f>IF(N289="nulová",J289,0)</f>
        <v>0</v>
      </c>
      <c r="BJ289" s="18" t="s">
        <v>90</v>
      </c>
      <c r="BK289" s="189">
        <f>ROUND(I289*H289,2)</f>
        <v>0</v>
      </c>
      <c r="BL289" s="18" t="s">
        <v>144</v>
      </c>
      <c r="BM289" s="188" t="s">
        <v>355</v>
      </c>
    </row>
    <row r="290" spans="1:47" s="2" customFormat="1" ht="12">
      <c r="A290" s="36"/>
      <c r="B290" s="37"/>
      <c r="C290" s="38"/>
      <c r="D290" s="190" t="s">
        <v>147</v>
      </c>
      <c r="E290" s="38"/>
      <c r="F290" s="191" t="s">
        <v>356</v>
      </c>
      <c r="G290" s="38"/>
      <c r="H290" s="38"/>
      <c r="I290" s="192"/>
      <c r="J290" s="38"/>
      <c r="K290" s="38"/>
      <c r="L290" s="41"/>
      <c r="M290" s="193"/>
      <c r="N290" s="194"/>
      <c r="O290" s="66"/>
      <c r="P290" s="66"/>
      <c r="Q290" s="66"/>
      <c r="R290" s="66"/>
      <c r="S290" s="66"/>
      <c r="T290" s="67"/>
      <c r="U290" s="36"/>
      <c r="V290" s="36"/>
      <c r="W290" s="36"/>
      <c r="X290" s="36"/>
      <c r="Y290" s="36"/>
      <c r="Z290" s="36"/>
      <c r="AA290" s="36"/>
      <c r="AB290" s="36"/>
      <c r="AC290" s="36"/>
      <c r="AD290" s="36"/>
      <c r="AE290" s="36"/>
      <c r="AT290" s="18" t="s">
        <v>147</v>
      </c>
      <c r="AU290" s="18" t="s">
        <v>145</v>
      </c>
    </row>
    <row r="291" spans="2:51" s="13" customFormat="1" ht="12">
      <c r="B291" s="195"/>
      <c r="C291" s="196"/>
      <c r="D291" s="197" t="s">
        <v>149</v>
      </c>
      <c r="E291" s="198" t="s">
        <v>44</v>
      </c>
      <c r="F291" s="199" t="s">
        <v>337</v>
      </c>
      <c r="G291" s="196"/>
      <c r="H291" s="198" t="s">
        <v>44</v>
      </c>
      <c r="I291" s="200"/>
      <c r="J291" s="196"/>
      <c r="K291" s="196"/>
      <c r="L291" s="201"/>
      <c r="M291" s="202"/>
      <c r="N291" s="203"/>
      <c r="O291" s="203"/>
      <c r="P291" s="203"/>
      <c r="Q291" s="203"/>
      <c r="R291" s="203"/>
      <c r="S291" s="203"/>
      <c r="T291" s="204"/>
      <c r="AT291" s="205" t="s">
        <v>149</v>
      </c>
      <c r="AU291" s="205" t="s">
        <v>145</v>
      </c>
      <c r="AV291" s="13" t="s">
        <v>90</v>
      </c>
      <c r="AW291" s="13" t="s">
        <v>42</v>
      </c>
      <c r="AX291" s="13" t="s">
        <v>82</v>
      </c>
      <c r="AY291" s="205" t="s">
        <v>135</v>
      </c>
    </row>
    <row r="292" spans="2:51" s="13" customFormat="1" ht="12">
      <c r="B292" s="195"/>
      <c r="C292" s="196"/>
      <c r="D292" s="197" t="s">
        <v>149</v>
      </c>
      <c r="E292" s="198" t="s">
        <v>44</v>
      </c>
      <c r="F292" s="199" t="s">
        <v>151</v>
      </c>
      <c r="G292" s="196"/>
      <c r="H292" s="198" t="s">
        <v>44</v>
      </c>
      <c r="I292" s="200"/>
      <c r="J292" s="196"/>
      <c r="K292" s="196"/>
      <c r="L292" s="201"/>
      <c r="M292" s="202"/>
      <c r="N292" s="203"/>
      <c r="O292" s="203"/>
      <c r="P292" s="203"/>
      <c r="Q292" s="203"/>
      <c r="R292" s="203"/>
      <c r="S292" s="203"/>
      <c r="T292" s="204"/>
      <c r="AT292" s="205" t="s">
        <v>149</v>
      </c>
      <c r="AU292" s="205" t="s">
        <v>145</v>
      </c>
      <c r="AV292" s="13" t="s">
        <v>90</v>
      </c>
      <c r="AW292" s="13" t="s">
        <v>42</v>
      </c>
      <c r="AX292" s="13" t="s">
        <v>82</v>
      </c>
      <c r="AY292" s="205" t="s">
        <v>135</v>
      </c>
    </row>
    <row r="293" spans="2:51" s="14" customFormat="1" ht="12">
      <c r="B293" s="206"/>
      <c r="C293" s="207"/>
      <c r="D293" s="197" t="s">
        <v>149</v>
      </c>
      <c r="E293" s="208" t="s">
        <v>44</v>
      </c>
      <c r="F293" s="209" t="s">
        <v>357</v>
      </c>
      <c r="G293" s="207"/>
      <c r="H293" s="210">
        <v>22.895</v>
      </c>
      <c r="I293" s="211"/>
      <c r="J293" s="207"/>
      <c r="K293" s="207"/>
      <c r="L293" s="212"/>
      <c r="M293" s="213"/>
      <c r="N293" s="214"/>
      <c r="O293" s="214"/>
      <c r="P293" s="214"/>
      <c r="Q293" s="214"/>
      <c r="R293" s="214"/>
      <c r="S293" s="214"/>
      <c r="T293" s="215"/>
      <c r="AT293" s="216" t="s">
        <v>149</v>
      </c>
      <c r="AU293" s="216" t="s">
        <v>145</v>
      </c>
      <c r="AV293" s="14" t="s">
        <v>92</v>
      </c>
      <c r="AW293" s="14" t="s">
        <v>42</v>
      </c>
      <c r="AX293" s="14" t="s">
        <v>82</v>
      </c>
      <c r="AY293" s="216" t="s">
        <v>135</v>
      </c>
    </row>
    <row r="294" spans="2:51" s="15" customFormat="1" ht="12">
      <c r="B294" s="217"/>
      <c r="C294" s="218"/>
      <c r="D294" s="197" t="s">
        <v>149</v>
      </c>
      <c r="E294" s="219" t="s">
        <v>44</v>
      </c>
      <c r="F294" s="220" t="s">
        <v>153</v>
      </c>
      <c r="G294" s="218"/>
      <c r="H294" s="221">
        <v>22.895</v>
      </c>
      <c r="I294" s="222"/>
      <c r="J294" s="218"/>
      <c r="K294" s="218"/>
      <c r="L294" s="223"/>
      <c r="M294" s="224"/>
      <c r="N294" s="225"/>
      <c r="O294" s="225"/>
      <c r="P294" s="225"/>
      <c r="Q294" s="225"/>
      <c r="R294" s="225"/>
      <c r="S294" s="225"/>
      <c r="T294" s="226"/>
      <c r="AT294" s="227" t="s">
        <v>149</v>
      </c>
      <c r="AU294" s="227" t="s">
        <v>145</v>
      </c>
      <c r="AV294" s="15" t="s">
        <v>144</v>
      </c>
      <c r="AW294" s="15" t="s">
        <v>42</v>
      </c>
      <c r="AX294" s="15" t="s">
        <v>90</v>
      </c>
      <c r="AY294" s="227" t="s">
        <v>135</v>
      </c>
    </row>
    <row r="295" spans="1:65" s="2" customFormat="1" ht="21.75" customHeight="1">
      <c r="A295" s="36"/>
      <c r="B295" s="37"/>
      <c r="C295" s="177" t="s">
        <v>358</v>
      </c>
      <c r="D295" s="177" t="s">
        <v>139</v>
      </c>
      <c r="E295" s="178" t="s">
        <v>359</v>
      </c>
      <c r="F295" s="179" t="s">
        <v>360</v>
      </c>
      <c r="G295" s="180" t="s">
        <v>303</v>
      </c>
      <c r="H295" s="181">
        <v>1876.544</v>
      </c>
      <c r="I295" s="182"/>
      <c r="J295" s="183">
        <f>ROUND(I295*H295,2)</f>
        <v>0</v>
      </c>
      <c r="K295" s="179" t="s">
        <v>143</v>
      </c>
      <c r="L295" s="41"/>
      <c r="M295" s="184" t="s">
        <v>44</v>
      </c>
      <c r="N295" s="185" t="s">
        <v>53</v>
      </c>
      <c r="O295" s="66"/>
      <c r="P295" s="186">
        <f>O295*H295</f>
        <v>0</v>
      </c>
      <c r="Q295" s="186">
        <v>0</v>
      </c>
      <c r="R295" s="186">
        <f>Q295*H295</f>
        <v>0</v>
      </c>
      <c r="S295" s="186">
        <v>0</v>
      </c>
      <c r="T295" s="187">
        <f>S295*H295</f>
        <v>0</v>
      </c>
      <c r="U295" s="36"/>
      <c r="V295" s="36"/>
      <c r="W295" s="36"/>
      <c r="X295" s="36"/>
      <c r="Y295" s="36"/>
      <c r="Z295" s="36"/>
      <c r="AA295" s="36"/>
      <c r="AB295" s="36"/>
      <c r="AC295" s="36"/>
      <c r="AD295" s="36"/>
      <c r="AE295" s="36"/>
      <c r="AR295" s="188" t="s">
        <v>144</v>
      </c>
      <c r="AT295" s="188" t="s">
        <v>139</v>
      </c>
      <c r="AU295" s="188" t="s">
        <v>145</v>
      </c>
      <c r="AY295" s="18" t="s">
        <v>135</v>
      </c>
      <c r="BE295" s="189">
        <f>IF(N295="základní",J295,0)</f>
        <v>0</v>
      </c>
      <c r="BF295" s="189">
        <f>IF(N295="snížená",J295,0)</f>
        <v>0</v>
      </c>
      <c r="BG295" s="189">
        <f>IF(N295="zákl. přenesená",J295,0)</f>
        <v>0</v>
      </c>
      <c r="BH295" s="189">
        <f>IF(N295="sníž. přenesená",J295,0)</f>
        <v>0</v>
      </c>
      <c r="BI295" s="189">
        <f>IF(N295="nulová",J295,0)</f>
        <v>0</v>
      </c>
      <c r="BJ295" s="18" t="s">
        <v>90</v>
      </c>
      <c r="BK295" s="189">
        <f>ROUND(I295*H295,2)</f>
        <v>0</v>
      </c>
      <c r="BL295" s="18" t="s">
        <v>144</v>
      </c>
      <c r="BM295" s="188" t="s">
        <v>361</v>
      </c>
    </row>
    <row r="296" spans="1:47" s="2" customFormat="1" ht="12">
      <c r="A296" s="36"/>
      <c r="B296" s="37"/>
      <c r="C296" s="38"/>
      <c r="D296" s="190" t="s">
        <v>147</v>
      </c>
      <c r="E296" s="38"/>
      <c r="F296" s="191" t="s">
        <v>362</v>
      </c>
      <c r="G296" s="38"/>
      <c r="H296" s="38"/>
      <c r="I296" s="192"/>
      <c r="J296" s="38"/>
      <c r="K296" s="38"/>
      <c r="L296" s="41"/>
      <c r="M296" s="193"/>
      <c r="N296" s="194"/>
      <c r="O296" s="66"/>
      <c r="P296" s="66"/>
      <c r="Q296" s="66"/>
      <c r="R296" s="66"/>
      <c r="S296" s="66"/>
      <c r="T296" s="67"/>
      <c r="U296" s="36"/>
      <c r="V296" s="36"/>
      <c r="W296" s="36"/>
      <c r="X296" s="36"/>
      <c r="Y296" s="36"/>
      <c r="Z296" s="36"/>
      <c r="AA296" s="36"/>
      <c r="AB296" s="36"/>
      <c r="AC296" s="36"/>
      <c r="AD296" s="36"/>
      <c r="AE296" s="36"/>
      <c r="AT296" s="18" t="s">
        <v>147</v>
      </c>
      <c r="AU296" s="18" t="s">
        <v>145</v>
      </c>
    </row>
    <row r="297" spans="2:51" s="13" customFormat="1" ht="12">
      <c r="B297" s="195"/>
      <c r="C297" s="196"/>
      <c r="D297" s="197" t="s">
        <v>149</v>
      </c>
      <c r="E297" s="198" t="s">
        <v>44</v>
      </c>
      <c r="F297" s="199" t="s">
        <v>337</v>
      </c>
      <c r="G297" s="196"/>
      <c r="H297" s="198" t="s">
        <v>44</v>
      </c>
      <c r="I297" s="200"/>
      <c r="J297" s="196"/>
      <c r="K297" s="196"/>
      <c r="L297" s="201"/>
      <c r="M297" s="202"/>
      <c r="N297" s="203"/>
      <c r="O297" s="203"/>
      <c r="P297" s="203"/>
      <c r="Q297" s="203"/>
      <c r="R297" s="203"/>
      <c r="S297" s="203"/>
      <c r="T297" s="204"/>
      <c r="AT297" s="205" t="s">
        <v>149</v>
      </c>
      <c r="AU297" s="205" t="s">
        <v>145</v>
      </c>
      <c r="AV297" s="13" t="s">
        <v>90</v>
      </c>
      <c r="AW297" s="13" t="s">
        <v>42</v>
      </c>
      <c r="AX297" s="13" t="s">
        <v>82</v>
      </c>
      <c r="AY297" s="205" t="s">
        <v>135</v>
      </c>
    </row>
    <row r="298" spans="2:51" s="13" customFormat="1" ht="12">
      <c r="B298" s="195"/>
      <c r="C298" s="196"/>
      <c r="D298" s="197" t="s">
        <v>149</v>
      </c>
      <c r="E298" s="198" t="s">
        <v>44</v>
      </c>
      <c r="F298" s="199" t="s">
        <v>151</v>
      </c>
      <c r="G298" s="196"/>
      <c r="H298" s="198" t="s">
        <v>44</v>
      </c>
      <c r="I298" s="200"/>
      <c r="J298" s="196"/>
      <c r="K298" s="196"/>
      <c r="L298" s="201"/>
      <c r="M298" s="202"/>
      <c r="N298" s="203"/>
      <c r="O298" s="203"/>
      <c r="P298" s="203"/>
      <c r="Q298" s="203"/>
      <c r="R298" s="203"/>
      <c r="S298" s="203"/>
      <c r="T298" s="204"/>
      <c r="AT298" s="205" t="s">
        <v>149</v>
      </c>
      <c r="AU298" s="205" t="s">
        <v>145</v>
      </c>
      <c r="AV298" s="13" t="s">
        <v>90</v>
      </c>
      <c r="AW298" s="13" t="s">
        <v>42</v>
      </c>
      <c r="AX298" s="13" t="s">
        <v>82</v>
      </c>
      <c r="AY298" s="205" t="s">
        <v>135</v>
      </c>
    </row>
    <row r="299" spans="2:51" s="14" customFormat="1" ht="12">
      <c r="B299" s="206"/>
      <c r="C299" s="207"/>
      <c r="D299" s="197" t="s">
        <v>149</v>
      </c>
      <c r="E299" s="208" t="s">
        <v>44</v>
      </c>
      <c r="F299" s="209" t="s">
        <v>363</v>
      </c>
      <c r="G299" s="207"/>
      <c r="H299" s="210">
        <v>1876.544</v>
      </c>
      <c r="I299" s="211"/>
      <c r="J299" s="207"/>
      <c r="K299" s="207"/>
      <c r="L299" s="212"/>
      <c r="M299" s="213"/>
      <c r="N299" s="214"/>
      <c r="O299" s="214"/>
      <c r="P299" s="214"/>
      <c r="Q299" s="214"/>
      <c r="R299" s="214"/>
      <c r="S299" s="214"/>
      <c r="T299" s="215"/>
      <c r="AT299" s="216" t="s">
        <v>149</v>
      </c>
      <c r="AU299" s="216" t="s">
        <v>145</v>
      </c>
      <c r="AV299" s="14" t="s">
        <v>92</v>
      </c>
      <c r="AW299" s="14" t="s">
        <v>42</v>
      </c>
      <c r="AX299" s="14" t="s">
        <v>82</v>
      </c>
      <c r="AY299" s="216" t="s">
        <v>135</v>
      </c>
    </row>
    <row r="300" spans="2:51" s="15" customFormat="1" ht="12">
      <c r="B300" s="217"/>
      <c r="C300" s="218"/>
      <c r="D300" s="197" t="s">
        <v>149</v>
      </c>
      <c r="E300" s="219" t="s">
        <v>44</v>
      </c>
      <c r="F300" s="220" t="s">
        <v>153</v>
      </c>
      <c r="G300" s="218"/>
      <c r="H300" s="221">
        <v>1876.544</v>
      </c>
      <c r="I300" s="222"/>
      <c r="J300" s="218"/>
      <c r="K300" s="218"/>
      <c r="L300" s="223"/>
      <c r="M300" s="224"/>
      <c r="N300" s="225"/>
      <c r="O300" s="225"/>
      <c r="P300" s="225"/>
      <c r="Q300" s="225"/>
      <c r="R300" s="225"/>
      <c r="S300" s="225"/>
      <c r="T300" s="226"/>
      <c r="AT300" s="227" t="s">
        <v>149</v>
      </c>
      <c r="AU300" s="227" t="s">
        <v>145</v>
      </c>
      <c r="AV300" s="15" t="s">
        <v>144</v>
      </c>
      <c r="AW300" s="15" t="s">
        <v>42</v>
      </c>
      <c r="AX300" s="15" t="s">
        <v>90</v>
      </c>
      <c r="AY300" s="227" t="s">
        <v>135</v>
      </c>
    </row>
    <row r="301" spans="1:65" s="2" customFormat="1" ht="24.2" customHeight="1">
      <c r="A301" s="36"/>
      <c r="B301" s="37"/>
      <c r="C301" s="177" t="s">
        <v>364</v>
      </c>
      <c r="D301" s="177" t="s">
        <v>139</v>
      </c>
      <c r="E301" s="178" t="s">
        <v>365</v>
      </c>
      <c r="F301" s="179" t="s">
        <v>366</v>
      </c>
      <c r="G301" s="180" t="s">
        <v>303</v>
      </c>
      <c r="H301" s="181">
        <v>397.986</v>
      </c>
      <c r="I301" s="182"/>
      <c r="J301" s="183">
        <f>ROUND(I301*H301,2)</f>
        <v>0</v>
      </c>
      <c r="K301" s="179" t="s">
        <v>143</v>
      </c>
      <c r="L301" s="41"/>
      <c r="M301" s="184" t="s">
        <v>44</v>
      </c>
      <c r="N301" s="185" t="s">
        <v>53</v>
      </c>
      <c r="O301" s="66"/>
      <c r="P301" s="186">
        <f>O301*H301</f>
        <v>0</v>
      </c>
      <c r="Q301" s="186">
        <v>0</v>
      </c>
      <c r="R301" s="186">
        <f>Q301*H301</f>
        <v>0</v>
      </c>
      <c r="S301" s="186">
        <v>0</v>
      </c>
      <c r="T301" s="187">
        <f>S301*H301</f>
        <v>0</v>
      </c>
      <c r="U301" s="36"/>
      <c r="V301" s="36"/>
      <c r="W301" s="36"/>
      <c r="X301" s="36"/>
      <c r="Y301" s="36"/>
      <c r="Z301" s="36"/>
      <c r="AA301" s="36"/>
      <c r="AB301" s="36"/>
      <c r="AC301" s="36"/>
      <c r="AD301" s="36"/>
      <c r="AE301" s="36"/>
      <c r="AR301" s="188" t="s">
        <v>144</v>
      </c>
      <c r="AT301" s="188" t="s">
        <v>139</v>
      </c>
      <c r="AU301" s="188" t="s">
        <v>145</v>
      </c>
      <c r="AY301" s="18" t="s">
        <v>135</v>
      </c>
      <c r="BE301" s="189">
        <f>IF(N301="základní",J301,0)</f>
        <v>0</v>
      </c>
      <c r="BF301" s="189">
        <f>IF(N301="snížená",J301,0)</f>
        <v>0</v>
      </c>
      <c r="BG301" s="189">
        <f>IF(N301="zákl. přenesená",J301,0)</f>
        <v>0</v>
      </c>
      <c r="BH301" s="189">
        <f>IF(N301="sníž. přenesená",J301,0)</f>
        <v>0</v>
      </c>
      <c r="BI301" s="189">
        <f>IF(N301="nulová",J301,0)</f>
        <v>0</v>
      </c>
      <c r="BJ301" s="18" t="s">
        <v>90</v>
      </c>
      <c r="BK301" s="189">
        <f>ROUND(I301*H301,2)</f>
        <v>0</v>
      </c>
      <c r="BL301" s="18" t="s">
        <v>144</v>
      </c>
      <c r="BM301" s="188" t="s">
        <v>367</v>
      </c>
    </row>
    <row r="302" spans="1:47" s="2" customFormat="1" ht="12">
      <c r="A302" s="36"/>
      <c r="B302" s="37"/>
      <c r="C302" s="38"/>
      <c r="D302" s="190" t="s">
        <v>147</v>
      </c>
      <c r="E302" s="38"/>
      <c r="F302" s="191" t="s">
        <v>368</v>
      </c>
      <c r="G302" s="38"/>
      <c r="H302" s="38"/>
      <c r="I302" s="192"/>
      <c r="J302" s="38"/>
      <c r="K302" s="38"/>
      <c r="L302" s="41"/>
      <c r="M302" s="193"/>
      <c r="N302" s="194"/>
      <c r="O302" s="66"/>
      <c r="P302" s="66"/>
      <c r="Q302" s="66"/>
      <c r="R302" s="66"/>
      <c r="S302" s="66"/>
      <c r="T302" s="67"/>
      <c r="U302" s="36"/>
      <c r="V302" s="36"/>
      <c r="W302" s="36"/>
      <c r="X302" s="36"/>
      <c r="Y302" s="36"/>
      <c r="Z302" s="36"/>
      <c r="AA302" s="36"/>
      <c r="AB302" s="36"/>
      <c r="AC302" s="36"/>
      <c r="AD302" s="36"/>
      <c r="AE302" s="36"/>
      <c r="AT302" s="18" t="s">
        <v>147</v>
      </c>
      <c r="AU302" s="18" t="s">
        <v>145</v>
      </c>
    </row>
    <row r="303" spans="2:51" s="13" customFormat="1" ht="12">
      <c r="B303" s="195"/>
      <c r="C303" s="196"/>
      <c r="D303" s="197" t="s">
        <v>149</v>
      </c>
      <c r="E303" s="198" t="s">
        <v>44</v>
      </c>
      <c r="F303" s="199" t="s">
        <v>337</v>
      </c>
      <c r="G303" s="196"/>
      <c r="H303" s="198" t="s">
        <v>44</v>
      </c>
      <c r="I303" s="200"/>
      <c r="J303" s="196"/>
      <c r="K303" s="196"/>
      <c r="L303" s="201"/>
      <c r="M303" s="202"/>
      <c r="N303" s="203"/>
      <c r="O303" s="203"/>
      <c r="P303" s="203"/>
      <c r="Q303" s="203"/>
      <c r="R303" s="203"/>
      <c r="S303" s="203"/>
      <c r="T303" s="204"/>
      <c r="AT303" s="205" t="s">
        <v>149</v>
      </c>
      <c r="AU303" s="205" t="s">
        <v>145</v>
      </c>
      <c r="AV303" s="13" t="s">
        <v>90</v>
      </c>
      <c r="AW303" s="13" t="s">
        <v>42</v>
      </c>
      <c r="AX303" s="13" t="s">
        <v>82</v>
      </c>
      <c r="AY303" s="205" t="s">
        <v>135</v>
      </c>
    </row>
    <row r="304" spans="2:51" s="13" customFormat="1" ht="12">
      <c r="B304" s="195"/>
      <c r="C304" s="196"/>
      <c r="D304" s="197" t="s">
        <v>149</v>
      </c>
      <c r="E304" s="198" t="s">
        <v>44</v>
      </c>
      <c r="F304" s="199" t="s">
        <v>151</v>
      </c>
      <c r="G304" s="196"/>
      <c r="H304" s="198" t="s">
        <v>44</v>
      </c>
      <c r="I304" s="200"/>
      <c r="J304" s="196"/>
      <c r="K304" s="196"/>
      <c r="L304" s="201"/>
      <c r="M304" s="202"/>
      <c r="N304" s="203"/>
      <c r="O304" s="203"/>
      <c r="P304" s="203"/>
      <c r="Q304" s="203"/>
      <c r="R304" s="203"/>
      <c r="S304" s="203"/>
      <c r="T304" s="204"/>
      <c r="AT304" s="205" t="s">
        <v>149</v>
      </c>
      <c r="AU304" s="205" t="s">
        <v>145</v>
      </c>
      <c r="AV304" s="13" t="s">
        <v>90</v>
      </c>
      <c r="AW304" s="13" t="s">
        <v>42</v>
      </c>
      <c r="AX304" s="13" t="s">
        <v>82</v>
      </c>
      <c r="AY304" s="205" t="s">
        <v>135</v>
      </c>
    </row>
    <row r="305" spans="2:51" s="14" customFormat="1" ht="12">
      <c r="B305" s="206"/>
      <c r="C305" s="207"/>
      <c r="D305" s="197" t="s">
        <v>149</v>
      </c>
      <c r="E305" s="208" t="s">
        <v>44</v>
      </c>
      <c r="F305" s="209" t="s">
        <v>369</v>
      </c>
      <c r="G305" s="207"/>
      <c r="H305" s="210">
        <v>397.986</v>
      </c>
      <c r="I305" s="211"/>
      <c r="J305" s="207"/>
      <c r="K305" s="207"/>
      <c r="L305" s="212"/>
      <c r="M305" s="213"/>
      <c r="N305" s="214"/>
      <c r="O305" s="214"/>
      <c r="P305" s="214"/>
      <c r="Q305" s="214"/>
      <c r="R305" s="214"/>
      <c r="S305" s="214"/>
      <c r="T305" s="215"/>
      <c r="AT305" s="216" t="s">
        <v>149</v>
      </c>
      <c r="AU305" s="216" t="s">
        <v>145</v>
      </c>
      <c r="AV305" s="14" t="s">
        <v>92</v>
      </c>
      <c r="AW305" s="14" t="s">
        <v>42</v>
      </c>
      <c r="AX305" s="14" t="s">
        <v>82</v>
      </c>
      <c r="AY305" s="216" t="s">
        <v>135</v>
      </c>
    </row>
    <row r="306" spans="2:51" s="15" customFormat="1" ht="12">
      <c r="B306" s="217"/>
      <c r="C306" s="218"/>
      <c r="D306" s="197" t="s">
        <v>149</v>
      </c>
      <c r="E306" s="219" t="s">
        <v>44</v>
      </c>
      <c r="F306" s="220" t="s">
        <v>153</v>
      </c>
      <c r="G306" s="218"/>
      <c r="H306" s="221">
        <v>397.986</v>
      </c>
      <c r="I306" s="222"/>
      <c r="J306" s="218"/>
      <c r="K306" s="218"/>
      <c r="L306" s="223"/>
      <c r="M306" s="229"/>
      <c r="N306" s="230"/>
      <c r="O306" s="230"/>
      <c r="P306" s="230"/>
      <c r="Q306" s="230"/>
      <c r="R306" s="230"/>
      <c r="S306" s="230"/>
      <c r="T306" s="231"/>
      <c r="AT306" s="227" t="s">
        <v>149</v>
      </c>
      <c r="AU306" s="227" t="s">
        <v>145</v>
      </c>
      <c r="AV306" s="15" t="s">
        <v>144</v>
      </c>
      <c r="AW306" s="15" t="s">
        <v>42</v>
      </c>
      <c r="AX306" s="15" t="s">
        <v>90</v>
      </c>
      <c r="AY306" s="227" t="s">
        <v>135</v>
      </c>
    </row>
    <row r="307" spans="1:31" s="2" customFormat="1" ht="6.95" customHeight="1">
      <c r="A307" s="36"/>
      <c r="B307" s="49"/>
      <c r="C307" s="50"/>
      <c r="D307" s="50"/>
      <c r="E307" s="50"/>
      <c r="F307" s="50"/>
      <c r="G307" s="50"/>
      <c r="H307" s="50"/>
      <c r="I307" s="50"/>
      <c r="J307" s="50"/>
      <c r="K307" s="50"/>
      <c r="L307" s="41"/>
      <c r="M307" s="36"/>
      <c r="O307" s="36"/>
      <c r="P307" s="36"/>
      <c r="Q307" s="36"/>
      <c r="R307" s="36"/>
      <c r="S307" s="36"/>
      <c r="T307" s="36"/>
      <c r="U307" s="36"/>
      <c r="V307" s="36"/>
      <c r="W307" s="36"/>
      <c r="X307" s="36"/>
      <c r="Y307" s="36"/>
      <c r="Z307" s="36"/>
      <c r="AA307" s="36"/>
      <c r="AB307" s="36"/>
      <c r="AC307" s="36"/>
      <c r="AD307" s="36"/>
      <c r="AE307" s="36"/>
    </row>
  </sheetData>
  <sheetProtection algorithmName="SHA-512" hashValue="p5SIp8qTnFBufu1bKGKSgeQ5CYMoiwYaXjE8al2dqL1U6EN9ZrjmljxGsUTMgdsWekv/TdVXZJUlmd8TjtAcgw==" saltValue="Vxdgzrn4a2bhELrQsArdNWEHzMED27/8iLFqQwsrSDnRZBf/wpKMroedlwYneouQJ1E1CAgsjphgdkEXLtWNQw==" spinCount="100000" sheet="1" objects="1" scenarios="1" formatColumns="0" formatRows="0" autoFilter="0"/>
  <autoFilter ref="C88:K306"/>
  <mergeCells count="9">
    <mergeCell ref="E50:H50"/>
    <mergeCell ref="E79:H79"/>
    <mergeCell ref="E81:H81"/>
    <mergeCell ref="L2:V2"/>
    <mergeCell ref="E7:H7"/>
    <mergeCell ref="E9:H9"/>
    <mergeCell ref="E18:H18"/>
    <mergeCell ref="E27:H27"/>
    <mergeCell ref="E48:H48"/>
  </mergeCells>
  <hyperlinks>
    <hyperlink ref="F94" r:id="rId1" display="https://podminky.urs.cz/item/CS_URS_2021_02/115001101"/>
    <hyperlink ref="F100" r:id="rId2" display="https://podminky.urs.cz/item/CS_URS_2021_02/115101201"/>
    <hyperlink ref="F107" r:id="rId3" display="https://podminky.urs.cz/item/CS_URS_2021_02/122251104"/>
    <hyperlink ref="F116" r:id="rId4" display="https://podminky.urs.cz/item/CS_URS_2021_02/162351103"/>
    <hyperlink ref="F123" r:id="rId5" display="https://podminky.urs.cz/item/CS_URS_2021_02/167151111"/>
    <hyperlink ref="F129" r:id="rId6" display="https://podminky.urs.cz/item/CS_URS_2021_02/174151101"/>
    <hyperlink ref="F140" r:id="rId7" display="https://podminky.urs.cz/item/CS_URS_2021_02/171151111"/>
    <hyperlink ref="F150" r:id="rId8" display="https://podminky.urs.cz/item/CS_URS_2021_02/941211111"/>
    <hyperlink ref="F157" r:id="rId9" display="https://podminky.urs.cz/item/CS_URS_2021_02/941211211"/>
    <hyperlink ref="F161" r:id="rId10" display="https://podminky.urs.cz/item/CS_URS_2021_02/941211811"/>
    <hyperlink ref="F163" r:id="rId11" display="https://podminky.urs.cz/item/CS_URS_2021_02/944611111"/>
    <hyperlink ref="F169" r:id="rId12" display="https://podminky.urs.cz/item/CS_URS_2021_02/944611211"/>
    <hyperlink ref="F173" r:id="rId13" display="https://podminky.urs.cz/item/CS_URS_2021_02/944611811"/>
    <hyperlink ref="F183" r:id="rId14" display="https://podminky.urs.cz/item/CS_URS_2021_02/981011314"/>
    <hyperlink ref="F197" r:id="rId15" display="https://podminky.urs.cz/item/CS_URS_2021_02/981013315"/>
    <hyperlink ref="F214" r:id="rId16" display="https://podminky.urs.cz/item/CS_URS_2021_02/981013316"/>
    <hyperlink ref="F227" r:id="rId17" display="https://podminky.urs.cz/item/CS_URS_2021_02/981513114"/>
    <hyperlink ref="F234" r:id="rId18" display="https://podminky.urs.cz/item/CS_URS_2021_02/981513116"/>
    <hyperlink ref="F245" r:id="rId19" display="https://podminky.urs.cz/item/CS_URS_2021_02/997006005"/>
    <hyperlink ref="F255" r:id="rId20" display="https://podminky.urs.cz/item/CS_URS_2021_02/997006511"/>
    <hyperlink ref="F261" r:id="rId21" display="https://podminky.urs.cz/item/CS_URS_2021_02/997006512"/>
    <hyperlink ref="F266" r:id="rId22" display="https://podminky.urs.cz/item/CS_URS_2021_02/997006519"/>
    <hyperlink ref="F272" r:id="rId23" display="https://podminky.urs.cz/item/CS_URS_2021_02/997013811"/>
    <hyperlink ref="F278" r:id="rId24" display="https://podminky.urs.cz/item/CS_URS_2021_02/997013814"/>
    <hyperlink ref="F284" r:id="rId25" display="https://podminky.urs.cz/item/CS_URS_2021_02/997013861"/>
    <hyperlink ref="F290" r:id="rId26" display="https://podminky.urs.cz/item/CS_URS_2021_02/997013862"/>
    <hyperlink ref="F296" r:id="rId27" display="https://podminky.urs.cz/item/CS_URS_2021_02/997013863"/>
    <hyperlink ref="F302" r:id="rId28" display="https://podminky.urs.cz/item/CS_URS_2021_02/99701387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30"/>
  <sheetViews>
    <sheetView showGridLines="0" workbookViewId="0" topLeftCell="A29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3"/>
      <c r="M2" s="353"/>
      <c r="N2" s="353"/>
      <c r="O2" s="353"/>
      <c r="P2" s="353"/>
      <c r="Q2" s="353"/>
      <c r="R2" s="353"/>
      <c r="S2" s="353"/>
      <c r="T2" s="353"/>
      <c r="U2" s="353"/>
      <c r="V2" s="353"/>
      <c r="AT2" s="18" t="s">
        <v>95</v>
      </c>
    </row>
    <row r="3" spans="2:46" s="1" customFormat="1" ht="6.95" customHeight="1">
      <c r="B3" s="103"/>
      <c r="C3" s="104"/>
      <c r="D3" s="104"/>
      <c r="E3" s="104"/>
      <c r="F3" s="104"/>
      <c r="G3" s="104"/>
      <c r="H3" s="104"/>
      <c r="I3" s="104"/>
      <c r="J3" s="104"/>
      <c r="K3" s="104"/>
      <c r="L3" s="21"/>
      <c r="AT3" s="18" t="s">
        <v>92</v>
      </c>
    </row>
    <row r="4" spans="2:46" s="1" customFormat="1" ht="24.95" customHeight="1">
      <c r="B4" s="21"/>
      <c r="D4" s="105" t="s">
        <v>102</v>
      </c>
      <c r="L4" s="21"/>
      <c r="M4" s="106" t="s">
        <v>10</v>
      </c>
      <c r="AT4" s="18" t="s">
        <v>4</v>
      </c>
    </row>
    <row r="5" spans="2:12" s="1" customFormat="1" ht="6.95" customHeight="1">
      <c r="B5" s="21"/>
      <c r="L5" s="21"/>
    </row>
    <row r="6" spans="2:12" s="1" customFormat="1" ht="12" customHeight="1">
      <c r="B6" s="21"/>
      <c r="D6" s="107" t="s">
        <v>16</v>
      </c>
      <c r="L6" s="21"/>
    </row>
    <row r="7" spans="2:12" s="1" customFormat="1" ht="16.5" customHeight="1">
      <c r="B7" s="21"/>
      <c r="E7" s="370" t="str">
        <f>'Rekapitulace stavby'!K6</f>
        <v>Demolice nevyužívaného objektu K</v>
      </c>
      <c r="F7" s="371"/>
      <c r="G7" s="371"/>
      <c r="H7" s="371"/>
      <c r="L7" s="21"/>
    </row>
    <row r="8" spans="1:31" s="2" customFormat="1" ht="12" customHeight="1">
      <c r="A8" s="36"/>
      <c r="B8" s="41"/>
      <c r="C8" s="36"/>
      <c r="D8" s="107" t="s">
        <v>103</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2" t="s">
        <v>370</v>
      </c>
      <c r="F9" s="373"/>
      <c r="G9" s="373"/>
      <c r="H9" s="37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371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4. 10. 2021</v>
      </c>
      <c r="K12" s="36"/>
      <c r="L12" s="108"/>
      <c r="S12" s="36"/>
      <c r="T12" s="36"/>
      <c r="U12" s="36"/>
      <c r="V12" s="36"/>
      <c r="W12" s="36"/>
      <c r="X12" s="36"/>
      <c r="Y12" s="36"/>
      <c r="Z12" s="36"/>
      <c r="AA12" s="36"/>
      <c r="AB12" s="36"/>
      <c r="AC12" s="36"/>
      <c r="AD12" s="36"/>
      <c r="AE12" s="36"/>
    </row>
    <row r="13" spans="1:31" s="2" customFormat="1" ht="21.75" customHeight="1">
      <c r="A13" s="36"/>
      <c r="B13" s="41"/>
      <c r="C13" s="36"/>
      <c r="D13" s="111" t="s">
        <v>26</v>
      </c>
      <c r="E13" s="36"/>
      <c r="F13" s="112" t="s">
        <v>372</v>
      </c>
      <c r="G13" s="36"/>
      <c r="H13" s="36"/>
      <c r="I13" s="111" t="s">
        <v>28</v>
      </c>
      <c r="J13" s="112" t="s">
        <v>373</v>
      </c>
      <c r="K13" s="36"/>
      <c r="L13" s="108"/>
      <c r="S13" s="36"/>
      <c r="T13" s="36"/>
      <c r="U13" s="36"/>
      <c r="V13" s="36"/>
      <c r="W13" s="36"/>
      <c r="X13" s="36"/>
      <c r="Y13" s="36"/>
      <c r="Z13" s="36"/>
      <c r="AA13" s="36"/>
      <c r="AB13" s="36"/>
      <c r="AC13" s="36"/>
      <c r="AD13" s="36"/>
      <c r="AE13" s="36"/>
    </row>
    <row r="14" spans="1:31"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4" t="str">
        <f>'Rekapitulace stavby'!E14</f>
        <v>Vyplň údaj</v>
      </c>
      <c r="F18" s="375"/>
      <c r="G18" s="375"/>
      <c r="H18" s="375"/>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41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43</v>
      </c>
      <c r="E23" s="36"/>
      <c r="F23" s="36"/>
      <c r="G23" s="36"/>
      <c r="H23" s="36"/>
      <c r="I23" s="107" t="s">
        <v>31</v>
      </c>
      <c r="J23" s="109" t="s">
        <v>44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374</v>
      </c>
      <c r="F24" s="36"/>
      <c r="G24" s="36"/>
      <c r="H24" s="36"/>
      <c r="I24" s="107" t="s">
        <v>34</v>
      </c>
      <c r="J24" s="109" t="s">
        <v>44</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3"/>
      <c r="B27" s="114"/>
      <c r="C27" s="113"/>
      <c r="D27" s="113"/>
      <c r="E27" s="376" t="s">
        <v>44</v>
      </c>
      <c r="F27" s="376"/>
      <c r="G27" s="376"/>
      <c r="H27" s="376"/>
      <c r="I27" s="113"/>
      <c r="J27" s="113"/>
      <c r="K27" s="113"/>
      <c r="L27" s="115"/>
      <c r="S27" s="113"/>
      <c r="T27" s="113"/>
      <c r="U27" s="113"/>
      <c r="V27" s="113"/>
      <c r="W27" s="113"/>
      <c r="X27" s="113"/>
      <c r="Y27" s="113"/>
      <c r="Z27" s="113"/>
      <c r="AA27" s="113"/>
      <c r="AB27" s="113"/>
      <c r="AC27" s="113"/>
      <c r="AD27" s="113"/>
      <c r="AE27" s="113"/>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6"/>
      <c r="E29" s="116"/>
      <c r="F29" s="116"/>
      <c r="G29" s="116"/>
      <c r="H29" s="116"/>
      <c r="I29" s="116"/>
      <c r="J29" s="116"/>
      <c r="K29" s="116"/>
      <c r="L29" s="108"/>
      <c r="S29" s="36"/>
      <c r="T29" s="36"/>
      <c r="U29" s="36"/>
      <c r="V29" s="36"/>
      <c r="W29" s="36"/>
      <c r="X29" s="36"/>
      <c r="Y29" s="36"/>
      <c r="Z29" s="36"/>
      <c r="AA29" s="36"/>
      <c r="AB29" s="36"/>
      <c r="AC29" s="36"/>
      <c r="AD29" s="36"/>
      <c r="AE29" s="36"/>
    </row>
    <row r="30" spans="1:31" s="2" customFormat="1" ht="25.35" customHeight="1">
      <c r="A30" s="36"/>
      <c r="B30" s="41"/>
      <c r="C30" s="36"/>
      <c r="D30" s="117" t="s">
        <v>48</v>
      </c>
      <c r="E30" s="36"/>
      <c r="F30" s="36"/>
      <c r="G30" s="36"/>
      <c r="H30" s="36"/>
      <c r="I30" s="36"/>
      <c r="J30" s="118">
        <f>ROUND(J98,2)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6"/>
      <c r="E31" s="116"/>
      <c r="F31" s="116"/>
      <c r="G31" s="116"/>
      <c r="H31" s="116"/>
      <c r="I31" s="116"/>
      <c r="J31" s="116"/>
      <c r="K31" s="116"/>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9" t="s">
        <v>50</v>
      </c>
      <c r="G32" s="36"/>
      <c r="H32" s="36"/>
      <c r="I32" s="119" t="s">
        <v>49</v>
      </c>
      <c r="J32" s="119" t="s">
        <v>51</v>
      </c>
      <c r="K32" s="36"/>
      <c r="L32" s="108"/>
      <c r="S32" s="36"/>
      <c r="T32" s="36"/>
      <c r="U32" s="36"/>
      <c r="V32" s="36"/>
      <c r="W32" s="36"/>
      <c r="X32" s="36"/>
      <c r="Y32" s="36"/>
      <c r="Z32" s="36"/>
      <c r="AA32" s="36"/>
      <c r="AB32" s="36"/>
      <c r="AC32" s="36"/>
      <c r="AD32" s="36"/>
      <c r="AE32" s="36"/>
    </row>
    <row r="33" spans="1:31" s="2" customFormat="1" ht="14.45" customHeight="1">
      <c r="A33" s="36"/>
      <c r="B33" s="41"/>
      <c r="C33" s="36"/>
      <c r="D33" s="120" t="s">
        <v>52</v>
      </c>
      <c r="E33" s="107" t="s">
        <v>53</v>
      </c>
      <c r="F33" s="121">
        <f>ROUND((SUM(BE98:BE529)),2)</f>
        <v>0</v>
      </c>
      <c r="G33" s="36"/>
      <c r="H33" s="36"/>
      <c r="I33" s="122">
        <v>0.21</v>
      </c>
      <c r="J33" s="121">
        <f>ROUND(((SUM(BE98:BE529))*I33),2)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54</v>
      </c>
      <c r="F34" s="121">
        <f>ROUND((SUM(BF98:BF529)),2)</f>
        <v>0</v>
      </c>
      <c r="G34" s="36"/>
      <c r="H34" s="36"/>
      <c r="I34" s="122">
        <v>0.15</v>
      </c>
      <c r="J34" s="121">
        <f>ROUND(((SUM(BF98:BF529))*I34),2)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55</v>
      </c>
      <c r="F35" s="121">
        <f>ROUND((SUM(BG98:BG529)),2)</f>
        <v>0</v>
      </c>
      <c r="G35" s="36"/>
      <c r="H35" s="36"/>
      <c r="I35" s="122">
        <v>0.21</v>
      </c>
      <c r="J35" s="121">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56</v>
      </c>
      <c r="F36" s="121">
        <f>ROUND((SUM(BH98:BH529)),2)</f>
        <v>0</v>
      </c>
      <c r="G36" s="36"/>
      <c r="H36" s="36"/>
      <c r="I36" s="122">
        <v>0.15</v>
      </c>
      <c r="J36" s="121">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57</v>
      </c>
      <c r="F37" s="121">
        <f>ROUND((SUM(BI98:BI529)),2)</f>
        <v>0</v>
      </c>
      <c r="G37" s="36"/>
      <c r="H37" s="36"/>
      <c r="I37" s="122">
        <v>0</v>
      </c>
      <c r="J37" s="121">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3"/>
      <c r="D39" s="124" t="s">
        <v>58</v>
      </c>
      <c r="E39" s="125"/>
      <c r="F39" s="125"/>
      <c r="G39" s="126" t="s">
        <v>59</v>
      </c>
      <c r="H39" s="127" t="s">
        <v>60</v>
      </c>
      <c r="I39" s="125"/>
      <c r="J39" s="128">
        <f>SUM(J30:J37)</f>
        <v>0</v>
      </c>
      <c r="K39" s="129"/>
      <c r="L39" s="108"/>
      <c r="S39" s="36"/>
      <c r="T39" s="36"/>
      <c r="U39" s="36"/>
      <c r="V39" s="36"/>
      <c r="W39" s="36"/>
      <c r="X39" s="36"/>
      <c r="Y39" s="36"/>
      <c r="Z39" s="36"/>
      <c r="AA39" s="36"/>
      <c r="AB39" s="36"/>
      <c r="AC39" s="36"/>
      <c r="AD39" s="36"/>
      <c r="AE39" s="36"/>
    </row>
    <row r="40" spans="1:31" s="2" customFormat="1" ht="14.45" customHeight="1">
      <c r="A40" s="36"/>
      <c r="B40" s="130"/>
      <c r="C40" s="131"/>
      <c r="D40" s="131"/>
      <c r="E40" s="131"/>
      <c r="F40" s="131"/>
      <c r="G40" s="131"/>
      <c r="H40" s="131"/>
      <c r="I40" s="131"/>
      <c r="J40" s="131"/>
      <c r="K40" s="131"/>
      <c r="L40" s="108"/>
      <c r="S40" s="36"/>
      <c r="T40" s="36"/>
      <c r="U40" s="36"/>
      <c r="V40" s="36"/>
      <c r="W40" s="36"/>
      <c r="X40" s="36"/>
      <c r="Y40" s="36"/>
      <c r="Z40" s="36"/>
      <c r="AA40" s="36"/>
      <c r="AB40" s="36"/>
      <c r="AC40" s="36"/>
      <c r="AD40" s="36"/>
      <c r="AE40" s="36"/>
    </row>
    <row r="44" spans="1:31" s="2" customFormat="1" ht="6.95" customHeight="1">
      <c r="A44" s="36"/>
      <c r="B44" s="132"/>
      <c r="C44" s="133"/>
      <c r="D44" s="133"/>
      <c r="E44" s="133"/>
      <c r="F44" s="133"/>
      <c r="G44" s="133"/>
      <c r="H44" s="133"/>
      <c r="I44" s="133"/>
      <c r="J44" s="133"/>
      <c r="K44" s="133"/>
      <c r="L44" s="108"/>
      <c r="S44" s="36"/>
      <c r="T44" s="36"/>
      <c r="U44" s="36"/>
      <c r="V44" s="36"/>
      <c r="W44" s="36"/>
      <c r="X44" s="36"/>
      <c r="Y44" s="36"/>
      <c r="Z44" s="36"/>
      <c r="AA44" s="36"/>
      <c r="AB44" s="36"/>
      <c r="AC44" s="36"/>
      <c r="AD44" s="36"/>
      <c r="AE44" s="36"/>
    </row>
    <row r="45" spans="1:31" s="2" customFormat="1" ht="24.95" customHeight="1">
      <c r="A45" s="36"/>
      <c r="B45" s="37"/>
      <c r="C45" s="24"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68" t="str">
        <f>E7</f>
        <v>Demolice nevyužívaného objektu K</v>
      </c>
      <c r="F48" s="369"/>
      <c r="G48" s="369"/>
      <c r="H48" s="36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0" t="s">
        <v>103</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47" t="str">
        <f>E9</f>
        <v>D2_01 - Přeložka NN</v>
      </c>
      <c r="F50" s="367"/>
      <c r="G50" s="367"/>
      <c r="H50" s="36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Karlovy Vary</v>
      </c>
      <c r="G52" s="38"/>
      <c r="H52" s="38"/>
      <c r="I52" s="30" t="s">
        <v>24</v>
      </c>
      <c r="J52" s="61" t="str">
        <f>IF(J12="","",J12)</f>
        <v>4. 10. 2021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Karlovarský kraj</v>
      </c>
      <c r="G54" s="38"/>
      <c r="H54" s="38"/>
      <c r="I54" s="30" t="s">
        <v>38</v>
      </c>
      <c r="J54" s="34" t="str">
        <f>E21</f>
        <v>Penta Projekt s.r.o., Mrštíkova 12, Jihlava</v>
      </c>
      <c r="K54" s="38"/>
      <c r="L54" s="108"/>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Ing. Kremláček</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4" t="s">
        <v>107</v>
      </c>
      <c r="D57" s="135"/>
      <c r="E57" s="135"/>
      <c r="F57" s="135"/>
      <c r="G57" s="135"/>
      <c r="H57" s="135"/>
      <c r="I57" s="135"/>
      <c r="J57" s="136" t="s">
        <v>108</v>
      </c>
      <c r="K57" s="135"/>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7" t="s">
        <v>80</v>
      </c>
      <c r="D59" s="38"/>
      <c r="E59" s="38"/>
      <c r="F59" s="38"/>
      <c r="G59" s="38"/>
      <c r="H59" s="38"/>
      <c r="I59" s="38"/>
      <c r="J59" s="79">
        <f>J98</f>
        <v>0</v>
      </c>
      <c r="K59" s="38"/>
      <c r="L59" s="108"/>
      <c r="S59" s="36"/>
      <c r="T59" s="36"/>
      <c r="U59" s="36"/>
      <c r="V59" s="36"/>
      <c r="W59" s="36"/>
      <c r="X59" s="36"/>
      <c r="Y59" s="36"/>
      <c r="Z59" s="36"/>
      <c r="AA59" s="36"/>
      <c r="AB59" s="36"/>
      <c r="AC59" s="36"/>
      <c r="AD59" s="36"/>
      <c r="AE59" s="36"/>
      <c r="AU59" s="18" t="s">
        <v>109</v>
      </c>
    </row>
    <row r="60" spans="2:12" s="9" customFormat="1" ht="24.95" customHeight="1">
      <c r="B60" s="138"/>
      <c r="C60" s="139"/>
      <c r="D60" s="140" t="s">
        <v>110</v>
      </c>
      <c r="E60" s="141"/>
      <c r="F60" s="141"/>
      <c r="G60" s="141"/>
      <c r="H60" s="141"/>
      <c r="I60" s="141"/>
      <c r="J60" s="142">
        <f>J99</f>
        <v>0</v>
      </c>
      <c r="K60" s="139"/>
      <c r="L60" s="143"/>
    </row>
    <row r="61" spans="2:12" s="10" customFormat="1" ht="19.9" customHeight="1">
      <c r="B61" s="144"/>
      <c r="C61" s="145"/>
      <c r="D61" s="146" t="s">
        <v>111</v>
      </c>
      <c r="E61" s="147"/>
      <c r="F61" s="147"/>
      <c r="G61" s="147"/>
      <c r="H61" s="147"/>
      <c r="I61" s="147"/>
      <c r="J61" s="148">
        <f>J100</f>
        <v>0</v>
      </c>
      <c r="K61" s="145"/>
      <c r="L61" s="149"/>
    </row>
    <row r="62" spans="2:12" s="10" customFormat="1" ht="14.85" customHeight="1">
      <c r="B62" s="144"/>
      <c r="C62" s="145"/>
      <c r="D62" s="146" t="s">
        <v>112</v>
      </c>
      <c r="E62" s="147"/>
      <c r="F62" s="147"/>
      <c r="G62" s="147"/>
      <c r="H62" s="147"/>
      <c r="I62" s="147"/>
      <c r="J62" s="148">
        <f>J101</f>
        <v>0</v>
      </c>
      <c r="K62" s="145"/>
      <c r="L62" s="149"/>
    </row>
    <row r="63" spans="2:12" s="10" customFormat="1" ht="14.85" customHeight="1">
      <c r="B63" s="144"/>
      <c r="C63" s="145"/>
      <c r="D63" s="146" t="s">
        <v>113</v>
      </c>
      <c r="E63" s="147"/>
      <c r="F63" s="147"/>
      <c r="G63" s="147"/>
      <c r="H63" s="147"/>
      <c r="I63" s="147"/>
      <c r="J63" s="148">
        <f>J166</f>
        <v>0</v>
      </c>
      <c r="K63" s="145"/>
      <c r="L63" s="149"/>
    </row>
    <row r="64" spans="2:12" s="10" customFormat="1" ht="14.85" customHeight="1">
      <c r="B64" s="144"/>
      <c r="C64" s="145"/>
      <c r="D64" s="146" t="s">
        <v>375</v>
      </c>
      <c r="E64" s="147"/>
      <c r="F64" s="147"/>
      <c r="G64" s="147"/>
      <c r="H64" s="147"/>
      <c r="I64" s="147"/>
      <c r="J64" s="148">
        <f>J173</f>
        <v>0</v>
      </c>
      <c r="K64" s="145"/>
      <c r="L64" s="149"/>
    </row>
    <row r="65" spans="2:12" s="10" customFormat="1" ht="14.85" customHeight="1">
      <c r="B65" s="144"/>
      <c r="C65" s="145"/>
      <c r="D65" s="146" t="s">
        <v>114</v>
      </c>
      <c r="E65" s="147"/>
      <c r="F65" s="147"/>
      <c r="G65" s="147"/>
      <c r="H65" s="147"/>
      <c r="I65" s="147"/>
      <c r="J65" s="148">
        <f>J206</f>
        <v>0</v>
      </c>
      <c r="K65" s="145"/>
      <c r="L65" s="149"/>
    </row>
    <row r="66" spans="2:12" s="10" customFormat="1" ht="14.85" customHeight="1">
      <c r="B66" s="144"/>
      <c r="C66" s="145"/>
      <c r="D66" s="146" t="s">
        <v>115</v>
      </c>
      <c r="E66" s="147"/>
      <c r="F66" s="147"/>
      <c r="G66" s="147"/>
      <c r="H66" s="147"/>
      <c r="I66" s="147"/>
      <c r="J66" s="148">
        <f>J221</f>
        <v>0</v>
      </c>
      <c r="K66" s="145"/>
      <c r="L66" s="149"/>
    </row>
    <row r="67" spans="2:12" s="10" customFormat="1" ht="14.85" customHeight="1">
      <c r="B67" s="144"/>
      <c r="C67" s="145"/>
      <c r="D67" s="146" t="s">
        <v>376</v>
      </c>
      <c r="E67" s="147"/>
      <c r="F67" s="147"/>
      <c r="G67" s="147"/>
      <c r="H67" s="147"/>
      <c r="I67" s="147"/>
      <c r="J67" s="148">
        <f>J259</f>
        <v>0</v>
      </c>
      <c r="K67" s="145"/>
      <c r="L67" s="149"/>
    </row>
    <row r="68" spans="2:12" s="10" customFormat="1" ht="19.9" customHeight="1">
      <c r="B68" s="144"/>
      <c r="C68" s="145"/>
      <c r="D68" s="146" t="s">
        <v>116</v>
      </c>
      <c r="E68" s="147"/>
      <c r="F68" s="147"/>
      <c r="G68" s="147"/>
      <c r="H68" s="147"/>
      <c r="I68" s="147"/>
      <c r="J68" s="148">
        <f>J282</f>
        <v>0</v>
      </c>
      <c r="K68" s="145"/>
      <c r="L68" s="149"/>
    </row>
    <row r="69" spans="2:12" s="10" customFormat="1" ht="14.85" customHeight="1">
      <c r="B69" s="144"/>
      <c r="C69" s="145"/>
      <c r="D69" s="146" t="s">
        <v>377</v>
      </c>
      <c r="E69" s="147"/>
      <c r="F69" s="147"/>
      <c r="G69" s="147"/>
      <c r="H69" s="147"/>
      <c r="I69" s="147"/>
      <c r="J69" s="148">
        <f>J283</f>
        <v>0</v>
      </c>
      <c r="K69" s="145"/>
      <c r="L69" s="149"/>
    </row>
    <row r="70" spans="2:12" s="10" customFormat="1" ht="19.9" customHeight="1">
      <c r="B70" s="144"/>
      <c r="C70" s="145"/>
      <c r="D70" s="146" t="s">
        <v>378</v>
      </c>
      <c r="E70" s="147"/>
      <c r="F70" s="147"/>
      <c r="G70" s="147"/>
      <c r="H70" s="147"/>
      <c r="I70" s="147"/>
      <c r="J70" s="148">
        <f>J322</f>
        <v>0</v>
      </c>
      <c r="K70" s="145"/>
      <c r="L70" s="149"/>
    </row>
    <row r="71" spans="2:12" s="10" customFormat="1" ht="14.85" customHeight="1">
      <c r="B71" s="144"/>
      <c r="C71" s="145"/>
      <c r="D71" s="146" t="s">
        <v>379</v>
      </c>
      <c r="E71" s="147"/>
      <c r="F71" s="147"/>
      <c r="G71" s="147"/>
      <c r="H71" s="147"/>
      <c r="I71" s="147"/>
      <c r="J71" s="148">
        <f>J323</f>
        <v>0</v>
      </c>
      <c r="K71" s="145"/>
      <c r="L71" s="149"/>
    </row>
    <row r="72" spans="2:12" s="10" customFormat="1" ht="19.9" customHeight="1">
      <c r="B72" s="144"/>
      <c r="C72" s="145"/>
      <c r="D72" s="146" t="s">
        <v>380</v>
      </c>
      <c r="E72" s="147"/>
      <c r="F72" s="147"/>
      <c r="G72" s="147"/>
      <c r="H72" s="147"/>
      <c r="I72" s="147"/>
      <c r="J72" s="148">
        <f>J335</f>
        <v>0</v>
      </c>
      <c r="K72" s="145"/>
      <c r="L72" s="149"/>
    </row>
    <row r="73" spans="2:12" s="10" customFormat="1" ht="14.85" customHeight="1">
      <c r="B73" s="144"/>
      <c r="C73" s="145"/>
      <c r="D73" s="146" t="s">
        <v>381</v>
      </c>
      <c r="E73" s="147"/>
      <c r="F73" s="147"/>
      <c r="G73" s="147"/>
      <c r="H73" s="147"/>
      <c r="I73" s="147"/>
      <c r="J73" s="148">
        <f>J336</f>
        <v>0</v>
      </c>
      <c r="K73" s="145"/>
      <c r="L73" s="149"/>
    </row>
    <row r="74" spans="2:12" s="10" customFormat="1" ht="19.9" customHeight="1">
      <c r="B74" s="144"/>
      <c r="C74" s="145"/>
      <c r="D74" s="146" t="s">
        <v>116</v>
      </c>
      <c r="E74" s="147"/>
      <c r="F74" s="147"/>
      <c r="G74" s="147"/>
      <c r="H74" s="147"/>
      <c r="I74" s="147"/>
      <c r="J74" s="148">
        <f>J402</f>
        <v>0</v>
      </c>
      <c r="K74" s="145"/>
      <c r="L74" s="149"/>
    </row>
    <row r="75" spans="2:12" s="10" customFormat="1" ht="14.85" customHeight="1">
      <c r="B75" s="144"/>
      <c r="C75" s="145"/>
      <c r="D75" s="146" t="s">
        <v>377</v>
      </c>
      <c r="E75" s="147"/>
      <c r="F75" s="147"/>
      <c r="G75" s="147"/>
      <c r="H75" s="147"/>
      <c r="I75" s="147"/>
      <c r="J75" s="148">
        <f>J403</f>
        <v>0</v>
      </c>
      <c r="K75" s="145"/>
      <c r="L75" s="149"/>
    </row>
    <row r="76" spans="2:12" s="10" customFormat="1" ht="14.85" customHeight="1">
      <c r="B76" s="144"/>
      <c r="C76" s="145"/>
      <c r="D76" s="146" t="s">
        <v>382</v>
      </c>
      <c r="E76" s="147"/>
      <c r="F76" s="147"/>
      <c r="G76" s="147"/>
      <c r="H76" s="147"/>
      <c r="I76" s="147"/>
      <c r="J76" s="148">
        <f>J442</f>
        <v>0</v>
      </c>
      <c r="K76" s="145"/>
      <c r="L76" s="149"/>
    </row>
    <row r="77" spans="2:12" s="9" customFormat="1" ht="24.95" customHeight="1">
      <c r="B77" s="138"/>
      <c r="C77" s="139"/>
      <c r="D77" s="140" t="s">
        <v>383</v>
      </c>
      <c r="E77" s="141"/>
      <c r="F77" s="141"/>
      <c r="G77" s="141"/>
      <c r="H77" s="141"/>
      <c r="I77" s="141"/>
      <c r="J77" s="142">
        <f>J445</f>
        <v>0</v>
      </c>
      <c r="K77" s="139"/>
      <c r="L77" s="143"/>
    </row>
    <row r="78" spans="2:12" s="10" customFormat="1" ht="19.9" customHeight="1">
      <c r="B78" s="144"/>
      <c r="C78" s="145"/>
      <c r="D78" s="146" t="s">
        <v>384</v>
      </c>
      <c r="E78" s="147"/>
      <c r="F78" s="147"/>
      <c r="G78" s="147"/>
      <c r="H78" s="147"/>
      <c r="I78" s="147"/>
      <c r="J78" s="148">
        <f>J446</f>
        <v>0</v>
      </c>
      <c r="K78" s="145"/>
      <c r="L78" s="149"/>
    </row>
    <row r="79" spans="1:31" s="2" customFormat="1" ht="21.7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49"/>
      <c r="C80" s="50"/>
      <c r="D80" s="50"/>
      <c r="E80" s="50"/>
      <c r="F80" s="50"/>
      <c r="G80" s="50"/>
      <c r="H80" s="50"/>
      <c r="I80" s="50"/>
      <c r="J80" s="50"/>
      <c r="K80" s="50"/>
      <c r="L80" s="108"/>
      <c r="S80" s="36"/>
      <c r="T80" s="36"/>
      <c r="U80" s="36"/>
      <c r="V80" s="36"/>
      <c r="W80" s="36"/>
      <c r="X80" s="36"/>
      <c r="Y80" s="36"/>
      <c r="Z80" s="36"/>
      <c r="AA80" s="36"/>
      <c r="AB80" s="36"/>
      <c r="AC80" s="36"/>
      <c r="AD80" s="36"/>
      <c r="AE80" s="36"/>
    </row>
    <row r="84" spans="1:31" s="2" customFormat="1" ht="6.95" customHeight="1">
      <c r="A84" s="36"/>
      <c r="B84" s="51"/>
      <c r="C84" s="52"/>
      <c r="D84" s="52"/>
      <c r="E84" s="52"/>
      <c r="F84" s="52"/>
      <c r="G84" s="52"/>
      <c r="H84" s="52"/>
      <c r="I84" s="52"/>
      <c r="J84" s="52"/>
      <c r="K84" s="52"/>
      <c r="L84" s="108"/>
      <c r="S84" s="36"/>
      <c r="T84" s="36"/>
      <c r="U84" s="36"/>
      <c r="V84" s="36"/>
      <c r="W84" s="36"/>
      <c r="X84" s="36"/>
      <c r="Y84" s="36"/>
      <c r="Z84" s="36"/>
      <c r="AA84" s="36"/>
      <c r="AB84" s="36"/>
      <c r="AC84" s="36"/>
      <c r="AD84" s="36"/>
      <c r="AE84" s="36"/>
    </row>
    <row r="85" spans="1:31" s="2" customFormat="1" ht="24.95" customHeight="1">
      <c r="A85" s="36"/>
      <c r="B85" s="37"/>
      <c r="C85" s="24" t="s">
        <v>120</v>
      </c>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2" customHeight="1">
      <c r="A87" s="36"/>
      <c r="B87" s="37"/>
      <c r="C87" s="30" t="s">
        <v>16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6.5" customHeight="1">
      <c r="A88" s="36"/>
      <c r="B88" s="37"/>
      <c r="C88" s="38"/>
      <c r="D88" s="38"/>
      <c r="E88" s="368" t="str">
        <f>E7</f>
        <v>Demolice nevyužívaného objektu K</v>
      </c>
      <c r="F88" s="369"/>
      <c r="G88" s="369"/>
      <c r="H88" s="369"/>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103</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47" t="str">
        <f>E9</f>
        <v>D2_01 - Přeložka NN</v>
      </c>
      <c r="F90" s="367"/>
      <c r="G90" s="367"/>
      <c r="H90" s="367"/>
      <c r="I90" s="38"/>
      <c r="J90" s="38"/>
      <c r="K90" s="38"/>
      <c r="L90" s="108"/>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2" customHeight="1">
      <c r="A92" s="36"/>
      <c r="B92" s="37"/>
      <c r="C92" s="30" t="s">
        <v>22</v>
      </c>
      <c r="D92" s="38"/>
      <c r="E92" s="38"/>
      <c r="F92" s="28" t="str">
        <f>F12</f>
        <v>Karlovy Vary</v>
      </c>
      <c r="G92" s="38"/>
      <c r="H92" s="38"/>
      <c r="I92" s="30" t="s">
        <v>24</v>
      </c>
      <c r="J92" s="61" t="str">
        <f>IF(J12="","",J12)</f>
        <v>4. 10. 2021</v>
      </c>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25.7" customHeight="1">
      <c r="A94" s="36"/>
      <c r="B94" s="37"/>
      <c r="C94" s="30" t="s">
        <v>30</v>
      </c>
      <c r="D94" s="38"/>
      <c r="E94" s="38"/>
      <c r="F94" s="28" t="str">
        <f>E15</f>
        <v>Karlovarský kraj</v>
      </c>
      <c r="G94" s="38"/>
      <c r="H94" s="38"/>
      <c r="I94" s="30" t="s">
        <v>38</v>
      </c>
      <c r="J94" s="34" t="str">
        <f>E21</f>
        <v>Penta Projekt s.r.o., Mrštíkova 12, Jihlava</v>
      </c>
      <c r="K94" s="38"/>
      <c r="L94" s="108"/>
      <c r="S94" s="36"/>
      <c r="T94" s="36"/>
      <c r="U94" s="36"/>
      <c r="V94" s="36"/>
      <c r="W94" s="36"/>
      <c r="X94" s="36"/>
      <c r="Y94" s="36"/>
      <c r="Z94" s="36"/>
      <c r="AA94" s="36"/>
      <c r="AB94" s="36"/>
      <c r="AC94" s="36"/>
      <c r="AD94" s="36"/>
      <c r="AE94" s="36"/>
    </row>
    <row r="95" spans="1:31" s="2" customFormat="1" ht="15.2" customHeight="1">
      <c r="A95" s="36"/>
      <c r="B95" s="37"/>
      <c r="C95" s="30" t="s">
        <v>36</v>
      </c>
      <c r="D95" s="38"/>
      <c r="E95" s="38"/>
      <c r="F95" s="28" t="str">
        <f>IF(E18="","",E18)</f>
        <v>Vyplň údaj</v>
      </c>
      <c r="G95" s="38"/>
      <c r="H95" s="38"/>
      <c r="I95" s="30" t="s">
        <v>43</v>
      </c>
      <c r="J95" s="34" t="str">
        <f>E24</f>
        <v>Ing. Kremláček</v>
      </c>
      <c r="K95" s="38"/>
      <c r="L95" s="108"/>
      <c r="S95" s="36"/>
      <c r="T95" s="36"/>
      <c r="U95" s="36"/>
      <c r="V95" s="36"/>
      <c r="W95" s="36"/>
      <c r="X95" s="36"/>
      <c r="Y95" s="36"/>
      <c r="Z95" s="36"/>
      <c r="AA95" s="36"/>
      <c r="AB95" s="36"/>
      <c r="AC95" s="36"/>
      <c r="AD95" s="36"/>
      <c r="AE95" s="36"/>
    </row>
    <row r="96" spans="1:31" s="2" customFormat="1" ht="10.35" customHeight="1">
      <c r="A96" s="36"/>
      <c r="B96" s="37"/>
      <c r="C96" s="38"/>
      <c r="D96" s="38"/>
      <c r="E96" s="38"/>
      <c r="F96" s="38"/>
      <c r="G96" s="38"/>
      <c r="H96" s="38"/>
      <c r="I96" s="38"/>
      <c r="J96" s="38"/>
      <c r="K96" s="38"/>
      <c r="L96" s="108"/>
      <c r="S96" s="36"/>
      <c r="T96" s="36"/>
      <c r="U96" s="36"/>
      <c r="V96" s="36"/>
      <c r="W96" s="36"/>
      <c r="X96" s="36"/>
      <c r="Y96" s="36"/>
      <c r="Z96" s="36"/>
      <c r="AA96" s="36"/>
      <c r="AB96" s="36"/>
      <c r="AC96" s="36"/>
      <c r="AD96" s="36"/>
      <c r="AE96" s="36"/>
    </row>
    <row r="97" spans="1:31" s="11" customFormat="1" ht="29.25" customHeight="1">
      <c r="A97" s="150"/>
      <c r="B97" s="151"/>
      <c r="C97" s="152" t="s">
        <v>121</v>
      </c>
      <c r="D97" s="153" t="s">
        <v>67</v>
      </c>
      <c r="E97" s="153" t="s">
        <v>63</v>
      </c>
      <c r="F97" s="153" t="s">
        <v>64</v>
      </c>
      <c r="G97" s="153" t="s">
        <v>122</v>
      </c>
      <c r="H97" s="153" t="s">
        <v>123</v>
      </c>
      <c r="I97" s="153" t="s">
        <v>124</v>
      </c>
      <c r="J97" s="153" t="s">
        <v>108</v>
      </c>
      <c r="K97" s="154" t="s">
        <v>125</v>
      </c>
      <c r="L97" s="155"/>
      <c r="M97" s="70" t="s">
        <v>44</v>
      </c>
      <c r="N97" s="71" t="s">
        <v>52</v>
      </c>
      <c r="O97" s="71" t="s">
        <v>126</v>
      </c>
      <c r="P97" s="71" t="s">
        <v>127</v>
      </c>
      <c r="Q97" s="71" t="s">
        <v>128</v>
      </c>
      <c r="R97" s="71" t="s">
        <v>129</v>
      </c>
      <c r="S97" s="71" t="s">
        <v>130</v>
      </c>
      <c r="T97" s="72" t="s">
        <v>131</v>
      </c>
      <c r="U97" s="150"/>
      <c r="V97" s="150"/>
      <c r="W97" s="150"/>
      <c r="X97" s="150"/>
      <c r="Y97" s="150"/>
      <c r="Z97" s="150"/>
      <c r="AA97" s="150"/>
      <c r="AB97" s="150"/>
      <c r="AC97" s="150"/>
      <c r="AD97" s="150"/>
      <c r="AE97" s="150"/>
    </row>
    <row r="98" spans="1:63" s="2" customFormat="1" ht="22.9" customHeight="1">
      <c r="A98" s="36"/>
      <c r="B98" s="37"/>
      <c r="C98" s="77" t="s">
        <v>132</v>
      </c>
      <c r="D98" s="38"/>
      <c r="E98" s="38"/>
      <c r="F98" s="38"/>
      <c r="G98" s="38"/>
      <c r="H98" s="38"/>
      <c r="I98" s="38"/>
      <c r="J98" s="156">
        <f>BK98</f>
        <v>0</v>
      </c>
      <c r="K98" s="38"/>
      <c r="L98" s="41"/>
      <c r="M98" s="73"/>
      <c r="N98" s="157"/>
      <c r="O98" s="74"/>
      <c r="P98" s="158">
        <f>P99+P445</f>
        <v>0</v>
      </c>
      <c r="Q98" s="74"/>
      <c r="R98" s="158">
        <f>R99+R445</f>
        <v>44.56437235</v>
      </c>
      <c r="S98" s="74"/>
      <c r="T98" s="159">
        <f>T99+T445</f>
        <v>27.3575</v>
      </c>
      <c r="U98" s="36"/>
      <c r="V98" s="36"/>
      <c r="W98" s="36"/>
      <c r="X98" s="36"/>
      <c r="Y98" s="36"/>
      <c r="Z98" s="36"/>
      <c r="AA98" s="36"/>
      <c r="AB98" s="36"/>
      <c r="AC98" s="36"/>
      <c r="AD98" s="36"/>
      <c r="AE98" s="36"/>
      <c r="AT98" s="18" t="s">
        <v>81</v>
      </c>
      <c r="AU98" s="18" t="s">
        <v>109</v>
      </c>
      <c r="BK98" s="160">
        <f>BK99+BK445</f>
        <v>0</v>
      </c>
    </row>
    <row r="99" spans="2:63" s="12" customFormat="1" ht="25.9" customHeight="1">
      <c r="B99" s="161"/>
      <c r="C99" s="162"/>
      <c r="D99" s="163" t="s">
        <v>81</v>
      </c>
      <c r="E99" s="164" t="s">
        <v>133</v>
      </c>
      <c r="F99" s="164" t="s">
        <v>134</v>
      </c>
      <c r="G99" s="162"/>
      <c r="H99" s="162"/>
      <c r="I99" s="165"/>
      <c r="J99" s="166">
        <f>BK99</f>
        <v>0</v>
      </c>
      <c r="K99" s="162"/>
      <c r="L99" s="167"/>
      <c r="M99" s="168"/>
      <c r="N99" s="169"/>
      <c r="O99" s="169"/>
      <c r="P99" s="170">
        <f>P100+P282+P322+P335+P402</f>
        <v>0</v>
      </c>
      <c r="Q99" s="169"/>
      <c r="R99" s="170">
        <f>R100+R282+R322+R335+R402</f>
        <v>43.86941235</v>
      </c>
      <c r="S99" s="169"/>
      <c r="T99" s="171">
        <f>T100+T282+T322+T335+T402</f>
        <v>27.3575</v>
      </c>
      <c r="AR99" s="172" t="s">
        <v>90</v>
      </c>
      <c r="AT99" s="173" t="s">
        <v>81</v>
      </c>
      <c r="AU99" s="173" t="s">
        <v>82</v>
      </c>
      <c r="AY99" s="172" t="s">
        <v>135</v>
      </c>
      <c r="BK99" s="174">
        <f>BK100+BK282+BK322+BK335+BK402</f>
        <v>0</v>
      </c>
    </row>
    <row r="100" spans="2:63" s="12" customFormat="1" ht="22.9" customHeight="1">
      <c r="B100" s="161"/>
      <c r="C100" s="162"/>
      <c r="D100" s="163" t="s">
        <v>81</v>
      </c>
      <c r="E100" s="175" t="s">
        <v>90</v>
      </c>
      <c r="F100" s="175" t="s">
        <v>136</v>
      </c>
      <c r="G100" s="162"/>
      <c r="H100" s="162"/>
      <c r="I100" s="165"/>
      <c r="J100" s="176">
        <f>BK100</f>
        <v>0</v>
      </c>
      <c r="K100" s="162"/>
      <c r="L100" s="167"/>
      <c r="M100" s="168"/>
      <c r="N100" s="169"/>
      <c r="O100" s="169"/>
      <c r="P100" s="170">
        <f>P101+P166+P173+P206+P221+P259</f>
        <v>0</v>
      </c>
      <c r="Q100" s="169"/>
      <c r="R100" s="170">
        <f>R101+R166+R173+R206+R221+R259</f>
        <v>7.70515</v>
      </c>
      <c r="S100" s="169"/>
      <c r="T100" s="171">
        <f>T101+T166+T173+T206+T221+T259</f>
        <v>27.3575</v>
      </c>
      <c r="AR100" s="172" t="s">
        <v>90</v>
      </c>
      <c r="AT100" s="173" t="s">
        <v>81</v>
      </c>
      <c r="AU100" s="173" t="s">
        <v>90</v>
      </c>
      <c r="AY100" s="172" t="s">
        <v>135</v>
      </c>
      <c r="BK100" s="174">
        <f>BK101+BK166+BK173+BK206+BK221+BK259</f>
        <v>0</v>
      </c>
    </row>
    <row r="101" spans="2:63" s="12" customFormat="1" ht="20.85" customHeight="1">
      <c r="B101" s="161"/>
      <c r="C101" s="162"/>
      <c r="D101" s="163" t="s">
        <v>81</v>
      </c>
      <c r="E101" s="175" t="s">
        <v>137</v>
      </c>
      <c r="F101" s="175" t="s">
        <v>138</v>
      </c>
      <c r="G101" s="162"/>
      <c r="H101" s="162"/>
      <c r="I101" s="165"/>
      <c r="J101" s="176">
        <f>BK101</f>
        <v>0</v>
      </c>
      <c r="K101" s="162"/>
      <c r="L101" s="167"/>
      <c r="M101" s="168"/>
      <c r="N101" s="169"/>
      <c r="O101" s="169"/>
      <c r="P101" s="170">
        <f>SUM(P102:P165)</f>
        <v>0</v>
      </c>
      <c r="Q101" s="169"/>
      <c r="R101" s="170">
        <f>SUM(R102:R165)</f>
        <v>0</v>
      </c>
      <c r="S101" s="169"/>
      <c r="T101" s="171">
        <f>SUM(T102:T165)</f>
        <v>27.3575</v>
      </c>
      <c r="AR101" s="172" t="s">
        <v>90</v>
      </c>
      <c r="AT101" s="173" t="s">
        <v>81</v>
      </c>
      <c r="AU101" s="173" t="s">
        <v>92</v>
      </c>
      <c r="AY101" s="172" t="s">
        <v>135</v>
      </c>
      <c r="BK101" s="174">
        <f>SUM(BK102:BK165)</f>
        <v>0</v>
      </c>
    </row>
    <row r="102" spans="1:65" s="2" customFormat="1" ht="16.5" customHeight="1">
      <c r="A102" s="36"/>
      <c r="B102" s="37"/>
      <c r="C102" s="177" t="s">
        <v>90</v>
      </c>
      <c r="D102" s="177" t="s">
        <v>139</v>
      </c>
      <c r="E102" s="178" t="s">
        <v>385</v>
      </c>
      <c r="F102" s="179" t="s">
        <v>386</v>
      </c>
      <c r="G102" s="180" t="s">
        <v>212</v>
      </c>
      <c r="H102" s="181">
        <v>29</v>
      </c>
      <c r="I102" s="182"/>
      <c r="J102" s="183">
        <f>ROUND(I102*H102,2)</f>
        <v>0</v>
      </c>
      <c r="K102" s="179" t="s">
        <v>143</v>
      </c>
      <c r="L102" s="41"/>
      <c r="M102" s="184" t="s">
        <v>44</v>
      </c>
      <c r="N102" s="185" t="s">
        <v>53</v>
      </c>
      <c r="O102" s="66"/>
      <c r="P102" s="186">
        <f>O102*H102</f>
        <v>0</v>
      </c>
      <c r="Q102" s="186">
        <v>0</v>
      </c>
      <c r="R102" s="186">
        <f>Q102*H102</f>
        <v>0</v>
      </c>
      <c r="S102" s="186">
        <v>0.26</v>
      </c>
      <c r="T102" s="187">
        <f>S102*H102</f>
        <v>7.54</v>
      </c>
      <c r="U102" s="36"/>
      <c r="V102" s="36"/>
      <c r="W102" s="36"/>
      <c r="X102" s="36"/>
      <c r="Y102" s="36"/>
      <c r="Z102" s="36"/>
      <c r="AA102" s="36"/>
      <c r="AB102" s="36"/>
      <c r="AC102" s="36"/>
      <c r="AD102" s="36"/>
      <c r="AE102" s="36"/>
      <c r="AR102" s="188" t="s">
        <v>144</v>
      </c>
      <c r="AT102" s="188" t="s">
        <v>139</v>
      </c>
      <c r="AU102" s="188" t="s">
        <v>145</v>
      </c>
      <c r="AY102" s="18" t="s">
        <v>135</v>
      </c>
      <c r="BE102" s="189">
        <f>IF(N102="základní",J102,0)</f>
        <v>0</v>
      </c>
      <c r="BF102" s="189">
        <f>IF(N102="snížená",J102,0)</f>
        <v>0</v>
      </c>
      <c r="BG102" s="189">
        <f>IF(N102="zákl. přenesená",J102,0)</f>
        <v>0</v>
      </c>
      <c r="BH102" s="189">
        <f>IF(N102="sníž. přenesená",J102,0)</f>
        <v>0</v>
      </c>
      <c r="BI102" s="189">
        <f>IF(N102="nulová",J102,0)</f>
        <v>0</v>
      </c>
      <c r="BJ102" s="18" t="s">
        <v>90</v>
      </c>
      <c r="BK102" s="189">
        <f>ROUND(I102*H102,2)</f>
        <v>0</v>
      </c>
      <c r="BL102" s="18" t="s">
        <v>144</v>
      </c>
      <c r="BM102" s="188" t="s">
        <v>387</v>
      </c>
    </row>
    <row r="103" spans="1:47" s="2" customFormat="1" ht="12">
      <c r="A103" s="36"/>
      <c r="B103" s="37"/>
      <c r="C103" s="38"/>
      <c r="D103" s="190" t="s">
        <v>147</v>
      </c>
      <c r="E103" s="38"/>
      <c r="F103" s="191" t="s">
        <v>388</v>
      </c>
      <c r="G103" s="38"/>
      <c r="H103" s="38"/>
      <c r="I103" s="192"/>
      <c r="J103" s="38"/>
      <c r="K103" s="38"/>
      <c r="L103" s="41"/>
      <c r="M103" s="193"/>
      <c r="N103" s="194"/>
      <c r="O103" s="66"/>
      <c r="P103" s="66"/>
      <c r="Q103" s="66"/>
      <c r="R103" s="66"/>
      <c r="S103" s="66"/>
      <c r="T103" s="67"/>
      <c r="U103" s="36"/>
      <c r="V103" s="36"/>
      <c r="W103" s="36"/>
      <c r="X103" s="36"/>
      <c r="Y103" s="36"/>
      <c r="Z103" s="36"/>
      <c r="AA103" s="36"/>
      <c r="AB103" s="36"/>
      <c r="AC103" s="36"/>
      <c r="AD103" s="36"/>
      <c r="AE103" s="36"/>
      <c r="AT103" s="18" t="s">
        <v>147</v>
      </c>
      <c r="AU103" s="18" t="s">
        <v>145</v>
      </c>
    </row>
    <row r="104" spans="2:51" s="13" customFormat="1" ht="12">
      <c r="B104" s="195"/>
      <c r="C104" s="196"/>
      <c r="D104" s="197" t="s">
        <v>149</v>
      </c>
      <c r="E104" s="198" t="s">
        <v>44</v>
      </c>
      <c r="F104" s="199" t="s">
        <v>389</v>
      </c>
      <c r="G104" s="196"/>
      <c r="H104" s="198" t="s">
        <v>44</v>
      </c>
      <c r="I104" s="200"/>
      <c r="J104" s="196"/>
      <c r="K104" s="196"/>
      <c r="L104" s="201"/>
      <c r="M104" s="202"/>
      <c r="N104" s="203"/>
      <c r="O104" s="203"/>
      <c r="P104" s="203"/>
      <c r="Q104" s="203"/>
      <c r="R104" s="203"/>
      <c r="S104" s="203"/>
      <c r="T104" s="204"/>
      <c r="AT104" s="205" t="s">
        <v>149</v>
      </c>
      <c r="AU104" s="205" t="s">
        <v>145</v>
      </c>
      <c r="AV104" s="13" t="s">
        <v>90</v>
      </c>
      <c r="AW104" s="13" t="s">
        <v>42</v>
      </c>
      <c r="AX104" s="13" t="s">
        <v>82</v>
      </c>
      <c r="AY104" s="205" t="s">
        <v>135</v>
      </c>
    </row>
    <row r="105" spans="2:51" s="13" customFormat="1" ht="12">
      <c r="B105" s="195"/>
      <c r="C105" s="196"/>
      <c r="D105" s="197" t="s">
        <v>149</v>
      </c>
      <c r="E105" s="198" t="s">
        <v>44</v>
      </c>
      <c r="F105" s="199" t="s">
        <v>151</v>
      </c>
      <c r="G105" s="196"/>
      <c r="H105" s="198" t="s">
        <v>44</v>
      </c>
      <c r="I105" s="200"/>
      <c r="J105" s="196"/>
      <c r="K105" s="196"/>
      <c r="L105" s="201"/>
      <c r="M105" s="202"/>
      <c r="N105" s="203"/>
      <c r="O105" s="203"/>
      <c r="P105" s="203"/>
      <c r="Q105" s="203"/>
      <c r="R105" s="203"/>
      <c r="S105" s="203"/>
      <c r="T105" s="204"/>
      <c r="AT105" s="205" t="s">
        <v>149</v>
      </c>
      <c r="AU105" s="205" t="s">
        <v>145</v>
      </c>
      <c r="AV105" s="13" t="s">
        <v>90</v>
      </c>
      <c r="AW105" s="13" t="s">
        <v>42</v>
      </c>
      <c r="AX105" s="13" t="s">
        <v>82</v>
      </c>
      <c r="AY105" s="205" t="s">
        <v>135</v>
      </c>
    </row>
    <row r="106" spans="2:51" s="13" customFormat="1" ht="12">
      <c r="B106" s="195"/>
      <c r="C106" s="196"/>
      <c r="D106" s="197" t="s">
        <v>149</v>
      </c>
      <c r="E106" s="198" t="s">
        <v>44</v>
      </c>
      <c r="F106" s="199" t="s">
        <v>390</v>
      </c>
      <c r="G106" s="196"/>
      <c r="H106" s="198" t="s">
        <v>44</v>
      </c>
      <c r="I106" s="200"/>
      <c r="J106" s="196"/>
      <c r="K106" s="196"/>
      <c r="L106" s="201"/>
      <c r="M106" s="202"/>
      <c r="N106" s="203"/>
      <c r="O106" s="203"/>
      <c r="P106" s="203"/>
      <c r="Q106" s="203"/>
      <c r="R106" s="203"/>
      <c r="S106" s="203"/>
      <c r="T106" s="204"/>
      <c r="AT106" s="205" t="s">
        <v>149</v>
      </c>
      <c r="AU106" s="205" t="s">
        <v>145</v>
      </c>
      <c r="AV106" s="13" t="s">
        <v>90</v>
      </c>
      <c r="AW106" s="13" t="s">
        <v>42</v>
      </c>
      <c r="AX106" s="13" t="s">
        <v>82</v>
      </c>
      <c r="AY106" s="205" t="s">
        <v>135</v>
      </c>
    </row>
    <row r="107" spans="2:51" s="13" customFormat="1" ht="12">
      <c r="B107" s="195"/>
      <c r="C107" s="196"/>
      <c r="D107" s="197" t="s">
        <v>149</v>
      </c>
      <c r="E107" s="198" t="s">
        <v>44</v>
      </c>
      <c r="F107" s="199" t="s">
        <v>151</v>
      </c>
      <c r="G107" s="196"/>
      <c r="H107" s="198" t="s">
        <v>44</v>
      </c>
      <c r="I107" s="200"/>
      <c r="J107" s="196"/>
      <c r="K107" s="196"/>
      <c r="L107" s="201"/>
      <c r="M107" s="202"/>
      <c r="N107" s="203"/>
      <c r="O107" s="203"/>
      <c r="P107" s="203"/>
      <c r="Q107" s="203"/>
      <c r="R107" s="203"/>
      <c r="S107" s="203"/>
      <c r="T107" s="204"/>
      <c r="AT107" s="205" t="s">
        <v>149</v>
      </c>
      <c r="AU107" s="205" t="s">
        <v>145</v>
      </c>
      <c r="AV107" s="13" t="s">
        <v>90</v>
      </c>
      <c r="AW107" s="13" t="s">
        <v>42</v>
      </c>
      <c r="AX107" s="13" t="s">
        <v>82</v>
      </c>
      <c r="AY107" s="205" t="s">
        <v>135</v>
      </c>
    </row>
    <row r="108" spans="2:51" s="13" customFormat="1" ht="12">
      <c r="B108" s="195"/>
      <c r="C108" s="196"/>
      <c r="D108" s="197" t="s">
        <v>149</v>
      </c>
      <c r="E108" s="198" t="s">
        <v>44</v>
      </c>
      <c r="F108" s="199" t="s">
        <v>391</v>
      </c>
      <c r="G108" s="196"/>
      <c r="H108" s="198" t="s">
        <v>44</v>
      </c>
      <c r="I108" s="200"/>
      <c r="J108" s="196"/>
      <c r="K108" s="196"/>
      <c r="L108" s="201"/>
      <c r="M108" s="202"/>
      <c r="N108" s="203"/>
      <c r="O108" s="203"/>
      <c r="P108" s="203"/>
      <c r="Q108" s="203"/>
      <c r="R108" s="203"/>
      <c r="S108" s="203"/>
      <c r="T108" s="204"/>
      <c r="AT108" s="205" t="s">
        <v>149</v>
      </c>
      <c r="AU108" s="205" t="s">
        <v>145</v>
      </c>
      <c r="AV108" s="13" t="s">
        <v>90</v>
      </c>
      <c r="AW108" s="13" t="s">
        <v>42</v>
      </c>
      <c r="AX108" s="13" t="s">
        <v>82</v>
      </c>
      <c r="AY108" s="205" t="s">
        <v>135</v>
      </c>
    </row>
    <row r="109" spans="2:51" s="14" customFormat="1" ht="12">
      <c r="B109" s="206"/>
      <c r="C109" s="207"/>
      <c r="D109" s="197" t="s">
        <v>149</v>
      </c>
      <c r="E109" s="208" t="s">
        <v>44</v>
      </c>
      <c r="F109" s="209" t="s">
        <v>392</v>
      </c>
      <c r="G109" s="207"/>
      <c r="H109" s="210">
        <v>29</v>
      </c>
      <c r="I109" s="211"/>
      <c r="J109" s="207"/>
      <c r="K109" s="207"/>
      <c r="L109" s="212"/>
      <c r="M109" s="213"/>
      <c r="N109" s="214"/>
      <c r="O109" s="214"/>
      <c r="P109" s="214"/>
      <c r="Q109" s="214"/>
      <c r="R109" s="214"/>
      <c r="S109" s="214"/>
      <c r="T109" s="215"/>
      <c r="AT109" s="216" t="s">
        <v>149</v>
      </c>
      <c r="AU109" s="216" t="s">
        <v>145</v>
      </c>
      <c r="AV109" s="14" t="s">
        <v>92</v>
      </c>
      <c r="AW109" s="14" t="s">
        <v>42</v>
      </c>
      <c r="AX109" s="14" t="s">
        <v>82</v>
      </c>
      <c r="AY109" s="216" t="s">
        <v>135</v>
      </c>
    </row>
    <row r="110" spans="2:51" s="15" customFormat="1" ht="12">
      <c r="B110" s="217"/>
      <c r="C110" s="218"/>
      <c r="D110" s="197" t="s">
        <v>149</v>
      </c>
      <c r="E110" s="219" t="s">
        <v>44</v>
      </c>
      <c r="F110" s="220" t="s">
        <v>153</v>
      </c>
      <c r="G110" s="218"/>
      <c r="H110" s="221">
        <v>29</v>
      </c>
      <c r="I110" s="222"/>
      <c r="J110" s="218"/>
      <c r="K110" s="218"/>
      <c r="L110" s="223"/>
      <c r="M110" s="224"/>
      <c r="N110" s="225"/>
      <c r="O110" s="225"/>
      <c r="P110" s="225"/>
      <c r="Q110" s="225"/>
      <c r="R110" s="225"/>
      <c r="S110" s="225"/>
      <c r="T110" s="226"/>
      <c r="AT110" s="227" t="s">
        <v>149</v>
      </c>
      <c r="AU110" s="227" t="s">
        <v>145</v>
      </c>
      <c r="AV110" s="15" t="s">
        <v>144</v>
      </c>
      <c r="AW110" s="15" t="s">
        <v>42</v>
      </c>
      <c r="AX110" s="15" t="s">
        <v>90</v>
      </c>
      <c r="AY110" s="227" t="s">
        <v>135</v>
      </c>
    </row>
    <row r="111" spans="1:65" s="2" customFormat="1" ht="16.5" customHeight="1">
      <c r="A111" s="36"/>
      <c r="B111" s="37"/>
      <c r="C111" s="177" t="s">
        <v>92</v>
      </c>
      <c r="D111" s="177" t="s">
        <v>139</v>
      </c>
      <c r="E111" s="178" t="s">
        <v>393</v>
      </c>
      <c r="F111" s="179" t="s">
        <v>394</v>
      </c>
      <c r="G111" s="180" t="s">
        <v>212</v>
      </c>
      <c r="H111" s="181">
        <v>14.5</v>
      </c>
      <c r="I111" s="182"/>
      <c r="J111" s="183">
        <f>ROUND(I111*H111,2)</f>
        <v>0</v>
      </c>
      <c r="K111" s="179" t="s">
        <v>143</v>
      </c>
      <c r="L111" s="41"/>
      <c r="M111" s="184" t="s">
        <v>44</v>
      </c>
      <c r="N111" s="185" t="s">
        <v>53</v>
      </c>
      <c r="O111" s="66"/>
      <c r="P111" s="186">
        <f>O111*H111</f>
        <v>0</v>
      </c>
      <c r="Q111" s="186">
        <v>0</v>
      </c>
      <c r="R111" s="186">
        <f>Q111*H111</f>
        <v>0</v>
      </c>
      <c r="S111" s="186">
        <v>0.29</v>
      </c>
      <c r="T111" s="187">
        <f>S111*H111</f>
        <v>4.205</v>
      </c>
      <c r="U111" s="36"/>
      <c r="V111" s="36"/>
      <c r="W111" s="36"/>
      <c r="X111" s="36"/>
      <c r="Y111" s="36"/>
      <c r="Z111" s="36"/>
      <c r="AA111" s="36"/>
      <c r="AB111" s="36"/>
      <c r="AC111" s="36"/>
      <c r="AD111" s="36"/>
      <c r="AE111" s="36"/>
      <c r="AR111" s="188" t="s">
        <v>144</v>
      </c>
      <c r="AT111" s="188" t="s">
        <v>139</v>
      </c>
      <c r="AU111" s="188" t="s">
        <v>145</v>
      </c>
      <c r="AY111" s="18" t="s">
        <v>135</v>
      </c>
      <c r="BE111" s="189">
        <f>IF(N111="základní",J111,0)</f>
        <v>0</v>
      </c>
      <c r="BF111" s="189">
        <f>IF(N111="snížená",J111,0)</f>
        <v>0</v>
      </c>
      <c r="BG111" s="189">
        <f>IF(N111="zákl. přenesená",J111,0)</f>
        <v>0</v>
      </c>
      <c r="BH111" s="189">
        <f>IF(N111="sníž. přenesená",J111,0)</f>
        <v>0</v>
      </c>
      <c r="BI111" s="189">
        <f>IF(N111="nulová",J111,0)</f>
        <v>0</v>
      </c>
      <c r="BJ111" s="18" t="s">
        <v>90</v>
      </c>
      <c r="BK111" s="189">
        <f>ROUND(I111*H111,2)</f>
        <v>0</v>
      </c>
      <c r="BL111" s="18" t="s">
        <v>144</v>
      </c>
      <c r="BM111" s="188" t="s">
        <v>395</v>
      </c>
    </row>
    <row r="112" spans="1:47" s="2" customFormat="1" ht="12">
      <c r="A112" s="36"/>
      <c r="B112" s="37"/>
      <c r="C112" s="38"/>
      <c r="D112" s="190" t="s">
        <v>147</v>
      </c>
      <c r="E112" s="38"/>
      <c r="F112" s="191" t="s">
        <v>396</v>
      </c>
      <c r="G112" s="38"/>
      <c r="H112" s="38"/>
      <c r="I112" s="192"/>
      <c r="J112" s="38"/>
      <c r="K112" s="38"/>
      <c r="L112" s="41"/>
      <c r="M112" s="193"/>
      <c r="N112" s="194"/>
      <c r="O112" s="66"/>
      <c r="P112" s="66"/>
      <c r="Q112" s="66"/>
      <c r="R112" s="66"/>
      <c r="S112" s="66"/>
      <c r="T112" s="67"/>
      <c r="U112" s="36"/>
      <c r="V112" s="36"/>
      <c r="W112" s="36"/>
      <c r="X112" s="36"/>
      <c r="Y112" s="36"/>
      <c r="Z112" s="36"/>
      <c r="AA112" s="36"/>
      <c r="AB112" s="36"/>
      <c r="AC112" s="36"/>
      <c r="AD112" s="36"/>
      <c r="AE112" s="36"/>
      <c r="AT112" s="18" t="s">
        <v>147</v>
      </c>
      <c r="AU112" s="18" t="s">
        <v>145</v>
      </c>
    </row>
    <row r="113" spans="2:51" s="13" customFormat="1" ht="12">
      <c r="B113" s="195"/>
      <c r="C113" s="196"/>
      <c r="D113" s="197" t="s">
        <v>149</v>
      </c>
      <c r="E113" s="198" t="s">
        <v>44</v>
      </c>
      <c r="F113" s="199" t="s">
        <v>389</v>
      </c>
      <c r="G113" s="196"/>
      <c r="H113" s="198" t="s">
        <v>44</v>
      </c>
      <c r="I113" s="200"/>
      <c r="J113" s="196"/>
      <c r="K113" s="196"/>
      <c r="L113" s="201"/>
      <c r="M113" s="202"/>
      <c r="N113" s="203"/>
      <c r="O113" s="203"/>
      <c r="P113" s="203"/>
      <c r="Q113" s="203"/>
      <c r="R113" s="203"/>
      <c r="S113" s="203"/>
      <c r="T113" s="204"/>
      <c r="AT113" s="205" t="s">
        <v>149</v>
      </c>
      <c r="AU113" s="205" t="s">
        <v>145</v>
      </c>
      <c r="AV113" s="13" t="s">
        <v>90</v>
      </c>
      <c r="AW113" s="13" t="s">
        <v>42</v>
      </c>
      <c r="AX113" s="13" t="s">
        <v>82</v>
      </c>
      <c r="AY113" s="205" t="s">
        <v>135</v>
      </c>
    </row>
    <row r="114" spans="2:51" s="13" customFormat="1" ht="12">
      <c r="B114" s="195"/>
      <c r="C114" s="196"/>
      <c r="D114" s="197" t="s">
        <v>149</v>
      </c>
      <c r="E114" s="198" t="s">
        <v>44</v>
      </c>
      <c r="F114" s="199" t="s">
        <v>151</v>
      </c>
      <c r="G114" s="196"/>
      <c r="H114" s="198" t="s">
        <v>44</v>
      </c>
      <c r="I114" s="200"/>
      <c r="J114" s="196"/>
      <c r="K114" s="196"/>
      <c r="L114" s="201"/>
      <c r="M114" s="202"/>
      <c r="N114" s="203"/>
      <c r="O114" s="203"/>
      <c r="P114" s="203"/>
      <c r="Q114" s="203"/>
      <c r="R114" s="203"/>
      <c r="S114" s="203"/>
      <c r="T114" s="204"/>
      <c r="AT114" s="205" t="s">
        <v>149</v>
      </c>
      <c r="AU114" s="205" t="s">
        <v>145</v>
      </c>
      <c r="AV114" s="13" t="s">
        <v>90</v>
      </c>
      <c r="AW114" s="13" t="s">
        <v>42</v>
      </c>
      <c r="AX114" s="13" t="s">
        <v>82</v>
      </c>
      <c r="AY114" s="205" t="s">
        <v>135</v>
      </c>
    </row>
    <row r="115" spans="2:51" s="13" customFormat="1" ht="12">
      <c r="B115" s="195"/>
      <c r="C115" s="196"/>
      <c r="D115" s="197" t="s">
        <v>149</v>
      </c>
      <c r="E115" s="198" t="s">
        <v>44</v>
      </c>
      <c r="F115" s="199" t="s">
        <v>390</v>
      </c>
      <c r="G115" s="196"/>
      <c r="H115" s="198" t="s">
        <v>44</v>
      </c>
      <c r="I115" s="200"/>
      <c r="J115" s="196"/>
      <c r="K115" s="196"/>
      <c r="L115" s="201"/>
      <c r="M115" s="202"/>
      <c r="N115" s="203"/>
      <c r="O115" s="203"/>
      <c r="P115" s="203"/>
      <c r="Q115" s="203"/>
      <c r="R115" s="203"/>
      <c r="S115" s="203"/>
      <c r="T115" s="204"/>
      <c r="AT115" s="205" t="s">
        <v>149</v>
      </c>
      <c r="AU115" s="205" t="s">
        <v>145</v>
      </c>
      <c r="AV115" s="13" t="s">
        <v>90</v>
      </c>
      <c r="AW115" s="13" t="s">
        <v>42</v>
      </c>
      <c r="AX115" s="13" t="s">
        <v>82</v>
      </c>
      <c r="AY115" s="205" t="s">
        <v>135</v>
      </c>
    </row>
    <row r="116" spans="2:51" s="13" customFormat="1" ht="12">
      <c r="B116" s="195"/>
      <c r="C116" s="196"/>
      <c r="D116" s="197" t="s">
        <v>149</v>
      </c>
      <c r="E116" s="198" t="s">
        <v>44</v>
      </c>
      <c r="F116" s="199" t="s">
        <v>151</v>
      </c>
      <c r="G116" s="196"/>
      <c r="H116" s="198" t="s">
        <v>44</v>
      </c>
      <c r="I116" s="200"/>
      <c r="J116" s="196"/>
      <c r="K116" s="196"/>
      <c r="L116" s="201"/>
      <c r="M116" s="202"/>
      <c r="N116" s="203"/>
      <c r="O116" s="203"/>
      <c r="P116" s="203"/>
      <c r="Q116" s="203"/>
      <c r="R116" s="203"/>
      <c r="S116" s="203"/>
      <c r="T116" s="204"/>
      <c r="AT116" s="205" t="s">
        <v>149</v>
      </c>
      <c r="AU116" s="205" t="s">
        <v>145</v>
      </c>
      <c r="AV116" s="13" t="s">
        <v>90</v>
      </c>
      <c r="AW116" s="13" t="s">
        <v>42</v>
      </c>
      <c r="AX116" s="13" t="s">
        <v>82</v>
      </c>
      <c r="AY116" s="205" t="s">
        <v>135</v>
      </c>
    </row>
    <row r="117" spans="2:51" s="13" customFormat="1" ht="12">
      <c r="B117" s="195"/>
      <c r="C117" s="196"/>
      <c r="D117" s="197" t="s">
        <v>149</v>
      </c>
      <c r="E117" s="198" t="s">
        <v>44</v>
      </c>
      <c r="F117" s="199" t="s">
        <v>391</v>
      </c>
      <c r="G117" s="196"/>
      <c r="H117" s="198" t="s">
        <v>44</v>
      </c>
      <c r="I117" s="200"/>
      <c r="J117" s="196"/>
      <c r="K117" s="196"/>
      <c r="L117" s="201"/>
      <c r="M117" s="202"/>
      <c r="N117" s="203"/>
      <c r="O117" s="203"/>
      <c r="P117" s="203"/>
      <c r="Q117" s="203"/>
      <c r="R117" s="203"/>
      <c r="S117" s="203"/>
      <c r="T117" s="204"/>
      <c r="AT117" s="205" t="s">
        <v>149</v>
      </c>
      <c r="AU117" s="205" t="s">
        <v>145</v>
      </c>
      <c r="AV117" s="13" t="s">
        <v>90</v>
      </c>
      <c r="AW117" s="13" t="s">
        <v>42</v>
      </c>
      <c r="AX117" s="13" t="s">
        <v>82</v>
      </c>
      <c r="AY117" s="205" t="s">
        <v>135</v>
      </c>
    </row>
    <row r="118" spans="2:51" s="14" customFormat="1" ht="12">
      <c r="B118" s="206"/>
      <c r="C118" s="207"/>
      <c r="D118" s="197" t="s">
        <v>149</v>
      </c>
      <c r="E118" s="208" t="s">
        <v>44</v>
      </c>
      <c r="F118" s="209" t="s">
        <v>397</v>
      </c>
      <c r="G118" s="207"/>
      <c r="H118" s="210">
        <v>14.5</v>
      </c>
      <c r="I118" s="211"/>
      <c r="J118" s="207"/>
      <c r="K118" s="207"/>
      <c r="L118" s="212"/>
      <c r="M118" s="213"/>
      <c r="N118" s="214"/>
      <c r="O118" s="214"/>
      <c r="P118" s="214"/>
      <c r="Q118" s="214"/>
      <c r="R118" s="214"/>
      <c r="S118" s="214"/>
      <c r="T118" s="215"/>
      <c r="AT118" s="216" t="s">
        <v>149</v>
      </c>
      <c r="AU118" s="216" t="s">
        <v>145</v>
      </c>
      <c r="AV118" s="14" t="s">
        <v>92</v>
      </c>
      <c r="AW118" s="14" t="s">
        <v>42</v>
      </c>
      <c r="AX118" s="14" t="s">
        <v>82</v>
      </c>
      <c r="AY118" s="216" t="s">
        <v>135</v>
      </c>
    </row>
    <row r="119" spans="2:51" s="15" customFormat="1" ht="12">
      <c r="B119" s="217"/>
      <c r="C119" s="218"/>
      <c r="D119" s="197" t="s">
        <v>149</v>
      </c>
      <c r="E119" s="219" t="s">
        <v>44</v>
      </c>
      <c r="F119" s="220" t="s">
        <v>153</v>
      </c>
      <c r="G119" s="218"/>
      <c r="H119" s="221">
        <v>14.5</v>
      </c>
      <c r="I119" s="222"/>
      <c r="J119" s="218"/>
      <c r="K119" s="218"/>
      <c r="L119" s="223"/>
      <c r="M119" s="224"/>
      <c r="N119" s="225"/>
      <c r="O119" s="225"/>
      <c r="P119" s="225"/>
      <c r="Q119" s="225"/>
      <c r="R119" s="225"/>
      <c r="S119" s="225"/>
      <c r="T119" s="226"/>
      <c r="AT119" s="227" t="s">
        <v>149</v>
      </c>
      <c r="AU119" s="227" t="s">
        <v>145</v>
      </c>
      <c r="AV119" s="15" t="s">
        <v>144</v>
      </c>
      <c r="AW119" s="15" t="s">
        <v>42</v>
      </c>
      <c r="AX119" s="15" t="s">
        <v>90</v>
      </c>
      <c r="AY119" s="227" t="s">
        <v>135</v>
      </c>
    </row>
    <row r="120" spans="1:65" s="2" customFormat="1" ht="16.5" customHeight="1">
      <c r="A120" s="36"/>
      <c r="B120" s="37"/>
      <c r="C120" s="177" t="s">
        <v>145</v>
      </c>
      <c r="D120" s="177" t="s">
        <v>139</v>
      </c>
      <c r="E120" s="178" t="s">
        <v>398</v>
      </c>
      <c r="F120" s="179" t="s">
        <v>399</v>
      </c>
      <c r="G120" s="180" t="s">
        <v>212</v>
      </c>
      <c r="H120" s="181">
        <v>16.5</v>
      </c>
      <c r="I120" s="182"/>
      <c r="J120" s="183">
        <f>ROUND(I120*H120,2)</f>
        <v>0</v>
      </c>
      <c r="K120" s="179" t="s">
        <v>143</v>
      </c>
      <c r="L120" s="41"/>
      <c r="M120" s="184" t="s">
        <v>44</v>
      </c>
      <c r="N120" s="185" t="s">
        <v>53</v>
      </c>
      <c r="O120" s="66"/>
      <c r="P120" s="186">
        <f>O120*H120</f>
        <v>0</v>
      </c>
      <c r="Q120" s="186">
        <v>0</v>
      </c>
      <c r="R120" s="186">
        <f>Q120*H120</f>
        <v>0</v>
      </c>
      <c r="S120" s="186">
        <v>0.29</v>
      </c>
      <c r="T120" s="187">
        <f>S120*H120</f>
        <v>4.784999999999999</v>
      </c>
      <c r="U120" s="36"/>
      <c r="V120" s="36"/>
      <c r="W120" s="36"/>
      <c r="X120" s="36"/>
      <c r="Y120" s="36"/>
      <c r="Z120" s="36"/>
      <c r="AA120" s="36"/>
      <c r="AB120" s="36"/>
      <c r="AC120" s="36"/>
      <c r="AD120" s="36"/>
      <c r="AE120" s="36"/>
      <c r="AR120" s="188" t="s">
        <v>144</v>
      </c>
      <c r="AT120" s="188" t="s">
        <v>139</v>
      </c>
      <c r="AU120" s="188" t="s">
        <v>145</v>
      </c>
      <c r="AY120" s="18" t="s">
        <v>135</v>
      </c>
      <c r="BE120" s="189">
        <f>IF(N120="základní",J120,0)</f>
        <v>0</v>
      </c>
      <c r="BF120" s="189">
        <f>IF(N120="snížená",J120,0)</f>
        <v>0</v>
      </c>
      <c r="BG120" s="189">
        <f>IF(N120="zákl. přenesená",J120,0)</f>
        <v>0</v>
      </c>
      <c r="BH120" s="189">
        <f>IF(N120="sníž. přenesená",J120,0)</f>
        <v>0</v>
      </c>
      <c r="BI120" s="189">
        <f>IF(N120="nulová",J120,0)</f>
        <v>0</v>
      </c>
      <c r="BJ120" s="18" t="s">
        <v>90</v>
      </c>
      <c r="BK120" s="189">
        <f>ROUND(I120*H120,2)</f>
        <v>0</v>
      </c>
      <c r="BL120" s="18" t="s">
        <v>144</v>
      </c>
      <c r="BM120" s="188" t="s">
        <v>400</v>
      </c>
    </row>
    <row r="121" spans="1:47" s="2" customFormat="1" ht="12">
      <c r="A121" s="36"/>
      <c r="B121" s="37"/>
      <c r="C121" s="38"/>
      <c r="D121" s="190" t="s">
        <v>147</v>
      </c>
      <c r="E121" s="38"/>
      <c r="F121" s="191" t="s">
        <v>401</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147</v>
      </c>
      <c r="AU121" s="18" t="s">
        <v>145</v>
      </c>
    </row>
    <row r="122" spans="2:51" s="13" customFormat="1" ht="12">
      <c r="B122" s="195"/>
      <c r="C122" s="196"/>
      <c r="D122" s="197" t="s">
        <v>149</v>
      </c>
      <c r="E122" s="198" t="s">
        <v>44</v>
      </c>
      <c r="F122" s="199" t="s">
        <v>389</v>
      </c>
      <c r="G122" s="196"/>
      <c r="H122" s="198" t="s">
        <v>44</v>
      </c>
      <c r="I122" s="200"/>
      <c r="J122" s="196"/>
      <c r="K122" s="196"/>
      <c r="L122" s="201"/>
      <c r="M122" s="202"/>
      <c r="N122" s="203"/>
      <c r="O122" s="203"/>
      <c r="P122" s="203"/>
      <c r="Q122" s="203"/>
      <c r="R122" s="203"/>
      <c r="S122" s="203"/>
      <c r="T122" s="204"/>
      <c r="AT122" s="205" t="s">
        <v>149</v>
      </c>
      <c r="AU122" s="205" t="s">
        <v>145</v>
      </c>
      <c r="AV122" s="13" t="s">
        <v>90</v>
      </c>
      <c r="AW122" s="13" t="s">
        <v>42</v>
      </c>
      <c r="AX122" s="13" t="s">
        <v>82</v>
      </c>
      <c r="AY122" s="205" t="s">
        <v>135</v>
      </c>
    </row>
    <row r="123" spans="2:51" s="13" customFormat="1" ht="12">
      <c r="B123" s="195"/>
      <c r="C123" s="196"/>
      <c r="D123" s="197" t="s">
        <v>149</v>
      </c>
      <c r="E123" s="198" t="s">
        <v>44</v>
      </c>
      <c r="F123" s="199" t="s">
        <v>151</v>
      </c>
      <c r="G123" s="196"/>
      <c r="H123" s="198" t="s">
        <v>44</v>
      </c>
      <c r="I123" s="200"/>
      <c r="J123" s="196"/>
      <c r="K123" s="196"/>
      <c r="L123" s="201"/>
      <c r="M123" s="202"/>
      <c r="N123" s="203"/>
      <c r="O123" s="203"/>
      <c r="P123" s="203"/>
      <c r="Q123" s="203"/>
      <c r="R123" s="203"/>
      <c r="S123" s="203"/>
      <c r="T123" s="204"/>
      <c r="AT123" s="205" t="s">
        <v>149</v>
      </c>
      <c r="AU123" s="205" t="s">
        <v>145</v>
      </c>
      <c r="AV123" s="13" t="s">
        <v>90</v>
      </c>
      <c r="AW123" s="13" t="s">
        <v>42</v>
      </c>
      <c r="AX123" s="13" t="s">
        <v>82</v>
      </c>
      <c r="AY123" s="205" t="s">
        <v>135</v>
      </c>
    </row>
    <row r="124" spans="2:51" s="13" customFormat="1" ht="12">
      <c r="B124" s="195"/>
      <c r="C124" s="196"/>
      <c r="D124" s="197" t="s">
        <v>149</v>
      </c>
      <c r="E124" s="198" t="s">
        <v>44</v>
      </c>
      <c r="F124" s="199" t="s">
        <v>390</v>
      </c>
      <c r="G124" s="196"/>
      <c r="H124" s="198" t="s">
        <v>44</v>
      </c>
      <c r="I124" s="200"/>
      <c r="J124" s="196"/>
      <c r="K124" s="196"/>
      <c r="L124" s="201"/>
      <c r="M124" s="202"/>
      <c r="N124" s="203"/>
      <c r="O124" s="203"/>
      <c r="P124" s="203"/>
      <c r="Q124" s="203"/>
      <c r="R124" s="203"/>
      <c r="S124" s="203"/>
      <c r="T124" s="204"/>
      <c r="AT124" s="205" t="s">
        <v>149</v>
      </c>
      <c r="AU124" s="205" t="s">
        <v>145</v>
      </c>
      <c r="AV124" s="13" t="s">
        <v>90</v>
      </c>
      <c r="AW124" s="13" t="s">
        <v>42</v>
      </c>
      <c r="AX124" s="13" t="s">
        <v>82</v>
      </c>
      <c r="AY124" s="205" t="s">
        <v>135</v>
      </c>
    </row>
    <row r="125" spans="2:51" s="13" customFormat="1" ht="12">
      <c r="B125" s="195"/>
      <c r="C125" s="196"/>
      <c r="D125" s="197" t="s">
        <v>149</v>
      </c>
      <c r="E125" s="198" t="s">
        <v>44</v>
      </c>
      <c r="F125" s="199" t="s">
        <v>151</v>
      </c>
      <c r="G125" s="196"/>
      <c r="H125" s="198" t="s">
        <v>44</v>
      </c>
      <c r="I125" s="200"/>
      <c r="J125" s="196"/>
      <c r="K125" s="196"/>
      <c r="L125" s="201"/>
      <c r="M125" s="202"/>
      <c r="N125" s="203"/>
      <c r="O125" s="203"/>
      <c r="P125" s="203"/>
      <c r="Q125" s="203"/>
      <c r="R125" s="203"/>
      <c r="S125" s="203"/>
      <c r="T125" s="204"/>
      <c r="AT125" s="205" t="s">
        <v>149</v>
      </c>
      <c r="AU125" s="205" t="s">
        <v>145</v>
      </c>
      <c r="AV125" s="13" t="s">
        <v>90</v>
      </c>
      <c r="AW125" s="13" t="s">
        <v>42</v>
      </c>
      <c r="AX125" s="13" t="s">
        <v>82</v>
      </c>
      <c r="AY125" s="205" t="s">
        <v>135</v>
      </c>
    </row>
    <row r="126" spans="2:51" s="13" customFormat="1" ht="12">
      <c r="B126" s="195"/>
      <c r="C126" s="196"/>
      <c r="D126" s="197" t="s">
        <v>149</v>
      </c>
      <c r="E126" s="198" t="s">
        <v>44</v>
      </c>
      <c r="F126" s="199" t="s">
        <v>391</v>
      </c>
      <c r="G126" s="196"/>
      <c r="H126" s="198" t="s">
        <v>44</v>
      </c>
      <c r="I126" s="200"/>
      <c r="J126" s="196"/>
      <c r="K126" s="196"/>
      <c r="L126" s="201"/>
      <c r="M126" s="202"/>
      <c r="N126" s="203"/>
      <c r="O126" s="203"/>
      <c r="P126" s="203"/>
      <c r="Q126" s="203"/>
      <c r="R126" s="203"/>
      <c r="S126" s="203"/>
      <c r="T126" s="204"/>
      <c r="AT126" s="205" t="s">
        <v>149</v>
      </c>
      <c r="AU126" s="205" t="s">
        <v>145</v>
      </c>
      <c r="AV126" s="13" t="s">
        <v>90</v>
      </c>
      <c r="AW126" s="13" t="s">
        <v>42</v>
      </c>
      <c r="AX126" s="13" t="s">
        <v>82</v>
      </c>
      <c r="AY126" s="205" t="s">
        <v>135</v>
      </c>
    </row>
    <row r="127" spans="2:51" s="14" customFormat="1" ht="12">
      <c r="B127" s="206"/>
      <c r="C127" s="207"/>
      <c r="D127" s="197" t="s">
        <v>149</v>
      </c>
      <c r="E127" s="208" t="s">
        <v>44</v>
      </c>
      <c r="F127" s="209" t="s">
        <v>397</v>
      </c>
      <c r="G127" s="207"/>
      <c r="H127" s="210">
        <v>14.5</v>
      </c>
      <c r="I127" s="211"/>
      <c r="J127" s="207"/>
      <c r="K127" s="207"/>
      <c r="L127" s="212"/>
      <c r="M127" s="213"/>
      <c r="N127" s="214"/>
      <c r="O127" s="214"/>
      <c r="P127" s="214"/>
      <c r="Q127" s="214"/>
      <c r="R127" s="214"/>
      <c r="S127" s="214"/>
      <c r="T127" s="215"/>
      <c r="AT127" s="216" t="s">
        <v>149</v>
      </c>
      <c r="AU127" s="216" t="s">
        <v>145</v>
      </c>
      <c r="AV127" s="14" t="s">
        <v>92</v>
      </c>
      <c r="AW127" s="14" t="s">
        <v>42</v>
      </c>
      <c r="AX127" s="14" t="s">
        <v>82</v>
      </c>
      <c r="AY127" s="216" t="s">
        <v>135</v>
      </c>
    </row>
    <row r="128" spans="2:51" s="13" customFormat="1" ht="12">
      <c r="B128" s="195"/>
      <c r="C128" s="196"/>
      <c r="D128" s="197" t="s">
        <v>149</v>
      </c>
      <c r="E128" s="198" t="s">
        <v>44</v>
      </c>
      <c r="F128" s="199" t="s">
        <v>402</v>
      </c>
      <c r="G128" s="196"/>
      <c r="H128" s="198" t="s">
        <v>44</v>
      </c>
      <c r="I128" s="200"/>
      <c r="J128" s="196"/>
      <c r="K128" s="196"/>
      <c r="L128" s="201"/>
      <c r="M128" s="202"/>
      <c r="N128" s="203"/>
      <c r="O128" s="203"/>
      <c r="P128" s="203"/>
      <c r="Q128" s="203"/>
      <c r="R128" s="203"/>
      <c r="S128" s="203"/>
      <c r="T128" s="204"/>
      <c r="AT128" s="205" t="s">
        <v>149</v>
      </c>
      <c r="AU128" s="205" t="s">
        <v>145</v>
      </c>
      <c r="AV128" s="13" t="s">
        <v>90</v>
      </c>
      <c r="AW128" s="13" t="s">
        <v>42</v>
      </c>
      <c r="AX128" s="13" t="s">
        <v>82</v>
      </c>
      <c r="AY128" s="205" t="s">
        <v>135</v>
      </c>
    </row>
    <row r="129" spans="2:51" s="14" customFormat="1" ht="12">
      <c r="B129" s="206"/>
      <c r="C129" s="207"/>
      <c r="D129" s="197" t="s">
        <v>149</v>
      </c>
      <c r="E129" s="208" t="s">
        <v>44</v>
      </c>
      <c r="F129" s="209" t="s">
        <v>403</v>
      </c>
      <c r="G129" s="207"/>
      <c r="H129" s="210">
        <v>2</v>
      </c>
      <c r="I129" s="211"/>
      <c r="J129" s="207"/>
      <c r="K129" s="207"/>
      <c r="L129" s="212"/>
      <c r="M129" s="213"/>
      <c r="N129" s="214"/>
      <c r="O129" s="214"/>
      <c r="P129" s="214"/>
      <c r="Q129" s="214"/>
      <c r="R129" s="214"/>
      <c r="S129" s="214"/>
      <c r="T129" s="215"/>
      <c r="AT129" s="216" t="s">
        <v>149</v>
      </c>
      <c r="AU129" s="216" t="s">
        <v>145</v>
      </c>
      <c r="AV129" s="14" t="s">
        <v>92</v>
      </c>
      <c r="AW129" s="14" t="s">
        <v>42</v>
      </c>
      <c r="AX129" s="14" t="s">
        <v>82</v>
      </c>
      <c r="AY129" s="216" t="s">
        <v>135</v>
      </c>
    </row>
    <row r="130" spans="2:51" s="15" customFormat="1" ht="12">
      <c r="B130" s="217"/>
      <c r="C130" s="218"/>
      <c r="D130" s="197" t="s">
        <v>149</v>
      </c>
      <c r="E130" s="219" t="s">
        <v>44</v>
      </c>
      <c r="F130" s="220" t="s">
        <v>153</v>
      </c>
      <c r="G130" s="218"/>
      <c r="H130" s="221">
        <v>16.5</v>
      </c>
      <c r="I130" s="222"/>
      <c r="J130" s="218"/>
      <c r="K130" s="218"/>
      <c r="L130" s="223"/>
      <c r="M130" s="224"/>
      <c r="N130" s="225"/>
      <c r="O130" s="225"/>
      <c r="P130" s="225"/>
      <c r="Q130" s="225"/>
      <c r="R130" s="225"/>
      <c r="S130" s="225"/>
      <c r="T130" s="226"/>
      <c r="AT130" s="227" t="s">
        <v>149</v>
      </c>
      <c r="AU130" s="227" t="s">
        <v>145</v>
      </c>
      <c r="AV130" s="15" t="s">
        <v>144</v>
      </c>
      <c r="AW130" s="15" t="s">
        <v>42</v>
      </c>
      <c r="AX130" s="15" t="s">
        <v>90</v>
      </c>
      <c r="AY130" s="227" t="s">
        <v>135</v>
      </c>
    </row>
    <row r="131" spans="1:65" s="2" customFormat="1" ht="16.5" customHeight="1">
      <c r="A131" s="36"/>
      <c r="B131" s="37"/>
      <c r="C131" s="177" t="s">
        <v>144</v>
      </c>
      <c r="D131" s="177" t="s">
        <v>139</v>
      </c>
      <c r="E131" s="178" t="s">
        <v>404</v>
      </c>
      <c r="F131" s="179" t="s">
        <v>405</v>
      </c>
      <c r="G131" s="180" t="s">
        <v>212</v>
      </c>
      <c r="H131" s="181">
        <v>10.75</v>
      </c>
      <c r="I131" s="182"/>
      <c r="J131" s="183">
        <f>ROUND(I131*H131,2)</f>
        <v>0</v>
      </c>
      <c r="K131" s="179" t="s">
        <v>143</v>
      </c>
      <c r="L131" s="41"/>
      <c r="M131" s="184" t="s">
        <v>44</v>
      </c>
      <c r="N131" s="185" t="s">
        <v>53</v>
      </c>
      <c r="O131" s="66"/>
      <c r="P131" s="186">
        <f>O131*H131</f>
        <v>0</v>
      </c>
      <c r="Q131" s="186">
        <v>0</v>
      </c>
      <c r="R131" s="186">
        <f>Q131*H131</f>
        <v>0</v>
      </c>
      <c r="S131" s="186">
        <v>0.44</v>
      </c>
      <c r="T131" s="187">
        <f>S131*H131</f>
        <v>4.73</v>
      </c>
      <c r="U131" s="36"/>
      <c r="V131" s="36"/>
      <c r="W131" s="36"/>
      <c r="X131" s="36"/>
      <c r="Y131" s="36"/>
      <c r="Z131" s="36"/>
      <c r="AA131" s="36"/>
      <c r="AB131" s="36"/>
      <c r="AC131" s="36"/>
      <c r="AD131" s="36"/>
      <c r="AE131" s="36"/>
      <c r="AR131" s="188" t="s">
        <v>144</v>
      </c>
      <c r="AT131" s="188" t="s">
        <v>139</v>
      </c>
      <c r="AU131" s="188" t="s">
        <v>145</v>
      </c>
      <c r="AY131" s="18" t="s">
        <v>135</v>
      </c>
      <c r="BE131" s="189">
        <f>IF(N131="základní",J131,0)</f>
        <v>0</v>
      </c>
      <c r="BF131" s="189">
        <f>IF(N131="snížená",J131,0)</f>
        <v>0</v>
      </c>
      <c r="BG131" s="189">
        <f>IF(N131="zákl. přenesená",J131,0)</f>
        <v>0</v>
      </c>
      <c r="BH131" s="189">
        <f>IF(N131="sníž. přenesená",J131,0)</f>
        <v>0</v>
      </c>
      <c r="BI131" s="189">
        <f>IF(N131="nulová",J131,0)</f>
        <v>0</v>
      </c>
      <c r="BJ131" s="18" t="s">
        <v>90</v>
      </c>
      <c r="BK131" s="189">
        <f>ROUND(I131*H131,2)</f>
        <v>0</v>
      </c>
      <c r="BL131" s="18" t="s">
        <v>144</v>
      </c>
      <c r="BM131" s="188" t="s">
        <v>406</v>
      </c>
    </row>
    <row r="132" spans="1:47" s="2" customFormat="1" ht="12">
      <c r="A132" s="36"/>
      <c r="B132" s="37"/>
      <c r="C132" s="38"/>
      <c r="D132" s="190" t="s">
        <v>147</v>
      </c>
      <c r="E132" s="38"/>
      <c r="F132" s="191" t="s">
        <v>407</v>
      </c>
      <c r="G132" s="38"/>
      <c r="H132" s="38"/>
      <c r="I132" s="192"/>
      <c r="J132" s="38"/>
      <c r="K132" s="38"/>
      <c r="L132" s="41"/>
      <c r="M132" s="193"/>
      <c r="N132" s="194"/>
      <c r="O132" s="66"/>
      <c r="P132" s="66"/>
      <c r="Q132" s="66"/>
      <c r="R132" s="66"/>
      <c r="S132" s="66"/>
      <c r="T132" s="67"/>
      <c r="U132" s="36"/>
      <c r="V132" s="36"/>
      <c r="W132" s="36"/>
      <c r="X132" s="36"/>
      <c r="Y132" s="36"/>
      <c r="Z132" s="36"/>
      <c r="AA132" s="36"/>
      <c r="AB132" s="36"/>
      <c r="AC132" s="36"/>
      <c r="AD132" s="36"/>
      <c r="AE132" s="36"/>
      <c r="AT132" s="18" t="s">
        <v>147</v>
      </c>
      <c r="AU132" s="18" t="s">
        <v>145</v>
      </c>
    </row>
    <row r="133" spans="2:51" s="13" customFormat="1" ht="12">
      <c r="B133" s="195"/>
      <c r="C133" s="196"/>
      <c r="D133" s="197" t="s">
        <v>149</v>
      </c>
      <c r="E133" s="198" t="s">
        <v>44</v>
      </c>
      <c r="F133" s="199" t="s">
        <v>389</v>
      </c>
      <c r="G133" s="196"/>
      <c r="H133" s="198" t="s">
        <v>44</v>
      </c>
      <c r="I133" s="200"/>
      <c r="J133" s="196"/>
      <c r="K133" s="196"/>
      <c r="L133" s="201"/>
      <c r="M133" s="202"/>
      <c r="N133" s="203"/>
      <c r="O133" s="203"/>
      <c r="P133" s="203"/>
      <c r="Q133" s="203"/>
      <c r="R133" s="203"/>
      <c r="S133" s="203"/>
      <c r="T133" s="204"/>
      <c r="AT133" s="205" t="s">
        <v>149</v>
      </c>
      <c r="AU133" s="205" t="s">
        <v>145</v>
      </c>
      <c r="AV133" s="13" t="s">
        <v>90</v>
      </c>
      <c r="AW133" s="13" t="s">
        <v>42</v>
      </c>
      <c r="AX133" s="13" t="s">
        <v>82</v>
      </c>
      <c r="AY133" s="205" t="s">
        <v>135</v>
      </c>
    </row>
    <row r="134" spans="2:51" s="13" customFormat="1" ht="12">
      <c r="B134" s="195"/>
      <c r="C134" s="196"/>
      <c r="D134" s="197" t="s">
        <v>149</v>
      </c>
      <c r="E134" s="198" t="s">
        <v>44</v>
      </c>
      <c r="F134" s="199" t="s">
        <v>151</v>
      </c>
      <c r="G134" s="196"/>
      <c r="H134" s="198" t="s">
        <v>44</v>
      </c>
      <c r="I134" s="200"/>
      <c r="J134" s="196"/>
      <c r="K134" s="196"/>
      <c r="L134" s="201"/>
      <c r="M134" s="202"/>
      <c r="N134" s="203"/>
      <c r="O134" s="203"/>
      <c r="P134" s="203"/>
      <c r="Q134" s="203"/>
      <c r="R134" s="203"/>
      <c r="S134" s="203"/>
      <c r="T134" s="204"/>
      <c r="AT134" s="205" t="s">
        <v>149</v>
      </c>
      <c r="AU134" s="205" t="s">
        <v>145</v>
      </c>
      <c r="AV134" s="13" t="s">
        <v>90</v>
      </c>
      <c r="AW134" s="13" t="s">
        <v>42</v>
      </c>
      <c r="AX134" s="13" t="s">
        <v>82</v>
      </c>
      <c r="AY134" s="205" t="s">
        <v>135</v>
      </c>
    </row>
    <row r="135" spans="2:51" s="13" customFormat="1" ht="12">
      <c r="B135" s="195"/>
      <c r="C135" s="196"/>
      <c r="D135" s="197" t="s">
        <v>149</v>
      </c>
      <c r="E135" s="198" t="s">
        <v>44</v>
      </c>
      <c r="F135" s="199" t="s">
        <v>390</v>
      </c>
      <c r="G135" s="196"/>
      <c r="H135" s="198" t="s">
        <v>44</v>
      </c>
      <c r="I135" s="200"/>
      <c r="J135" s="196"/>
      <c r="K135" s="196"/>
      <c r="L135" s="201"/>
      <c r="M135" s="202"/>
      <c r="N135" s="203"/>
      <c r="O135" s="203"/>
      <c r="P135" s="203"/>
      <c r="Q135" s="203"/>
      <c r="R135" s="203"/>
      <c r="S135" s="203"/>
      <c r="T135" s="204"/>
      <c r="AT135" s="205" t="s">
        <v>149</v>
      </c>
      <c r="AU135" s="205" t="s">
        <v>145</v>
      </c>
      <c r="AV135" s="13" t="s">
        <v>90</v>
      </c>
      <c r="AW135" s="13" t="s">
        <v>42</v>
      </c>
      <c r="AX135" s="13" t="s">
        <v>82</v>
      </c>
      <c r="AY135" s="205" t="s">
        <v>135</v>
      </c>
    </row>
    <row r="136" spans="2:51" s="13" customFormat="1" ht="12">
      <c r="B136" s="195"/>
      <c r="C136" s="196"/>
      <c r="D136" s="197" t="s">
        <v>149</v>
      </c>
      <c r="E136" s="198" t="s">
        <v>44</v>
      </c>
      <c r="F136" s="199" t="s">
        <v>151</v>
      </c>
      <c r="G136" s="196"/>
      <c r="H136" s="198" t="s">
        <v>44</v>
      </c>
      <c r="I136" s="200"/>
      <c r="J136" s="196"/>
      <c r="K136" s="196"/>
      <c r="L136" s="201"/>
      <c r="M136" s="202"/>
      <c r="N136" s="203"/>
      <c r="O136" s="203"/>
      <c r="P136" s="203"/>
      <c r="Q136" s="203"/>
      <c r="R136" s="203"/>
      <c r="S136" s="203"/>
      <c r="T136" s="204"/>
      <c r="AT136" s="205" t="s">
        <v>149</v>
      </c>
      <c r="AU136" s="205" t="s">
        <v>145</v>
      </c>
      <c r="AV136" s="13" t="s">
        <v>90</v>
      </c>
      <c r="AW136" s="13" t="s">
        <v>42</v>
      </c>
      <c r="AX136" s="13" t="s">
        <v>82</v>
      </c>
      <c r="AY136" s="205" t="s">
        <v>135</v>
      </c>
    </row>
    <row r="137" spans="2:51" s="13" customFormat="1" ht="12">
      <c r="B137" s="195"/>
      <c r="C137" s="196"/>
      <c r="D137" s="197" t="s">
        <v>149</v>
      </c>
      <c r="E137" s="198" t="s">
        <v>44</v>
      </c>
      <c r="F137" s="199" t="s">
        <v>408</v>
      </c>
      <c r="G137" s="196"/>
      <c r="H137" s="198" t="s">
        <v>44</v>
      </c>
      <c r="I137" s="200"/>
      <c r="J137" s="196"/>
      <c r="K137" s="196"/>
      <c r="L137" s="201"/>
      <c r="M137" s="202"/>
      <c r="N137" s="203"/>
      <c r="O137" s="203"/>
      <c r="P137" s="203"/>
      <c r="Q137" s="203"/>
      <c r="R137" s="203"/>
      <c r="S137" s="203"/>
      <c r="T137" s="204"/>
      <c r="AT137" s="205" t="s">
        <v>149</v>
      </c>
      <c r="AU137" s="205" t="s">
        <v>145</v>
      </c>
      <c r="AV137" s="13" t="s">
        <v>90</v>
      </c>
      <c r="AW137" s="13" t="s">
        <v>42</v>
      </c>
      <c r="AX137" s="13" t="s">
        <v>82</v>
      </c>
      <c r="AY137" s="205" t="s">
        <v>135</v>
      </c>
    </row>
    <row r="138" spans="2:51" s="14" customFormat="1" ht="12">
      <c r="B138" s="206"/>
      <c r="C138" s="207"/>
      <c r="D138" s="197" t="s">
        <v>149</v>
      </c>
      <c r="E138" s="208" t="s">
        <v>44</v>
      </c>
      <c r="F138" s="209" t="s">
        <v>409</v>
      </c>
      <c r="G138" s="207"/>
      <c r="H138" s="210">
        <v>10.75</v>
      </c>
      <c r="I138" s="211"/>
      <c r="J138" s="207"/>
      <c r="K138" s="207"/>
      <c r="L138" s="212"/>
      <c r="M138" s="213"/>
      <c r="N138" s="214"/>
      <c r="O138" s="214"/>
      <c r="P138" s="214"/>
      <c r="Q138" s="214"/>
      <c r="R138" s="214"/>
      <c r="S138" s="214"/>
      <c r="T138" s="215"/>
      <c r="AT138" s="216" t="s">
        <v>149</v>
      </c>
      <c r="AU138" s="216" t="s">
        <v>145</v>
      </c>
      <c r="AV138" s="14" t="s">
        <v>92</v>
      </c>
      <c r="AW138" s="14" t="s">
        <v>42</v>
      </c>
      <c r="AX138" s="14" t="s">
        <v>82</v>
      </c>
      <c r="AY138" s="216" t="s">
        <v>135</v>
      </c>
    </row>
    <row r="139" spans="2:51" s="15" customFormat="1" ht="12">
      <c r="B139" s="217"/>
      <c r="C139" s="218"/>
      <c r="D139" s="197" t="s">
        <v>149</v>
      </c>
      <c r="E139" s="219" t="s">
        <v>44</v>
      </c>
      <c r="F139" s="220" t="s">
        <v>153</v>
      </c>
      <c r="G139" s="218"/>
      <c r="H139" s="221">
        <v>10.75</v>
      </c>
      <c r="I139" s="222"/>
      <c r="J139" s="218"/>
      <c r="K139" s="218"/>
      <c r="L139" s="223"/>
      <c r="M139" s="224"/>
      <c r="N139" s="225"/>
      <c r="O139" s="225"/>
      <c r="P139" s="225"/>
      <c r="Q139" s="225"/>
      <c r="R139" s="225"/>
      <c r="S139" s="225"/>
      <c r="T139" s="226"/>
      <c r="AT139" s="227" t="s">
        <v>149</v>
      </c>
      <c r="AU139" s="227" t="s">
        <v>145</v>
      </c>
      <c r="AV139" s="15" t="s">
        <v>144</v>
      </c>
      <c r="AW139" s="15" t="s">
        <v>42</v>
      </c>
      <c r="AX139" s="15" t="s">
        <v>90</v>
      </c>
      <c r="AY139" s="227" t="s">
        <v>135</v>
      </c>
    </row>
    <row r="140" spans="1:65" s="2" customFormat="1" ht="16.5" customHeight="1">
      <c r="A140" s="36"/>
      <c r="B140" s="37"/>
      <c r="C140" s="177" t="s">
        <v>179</v>
      </c>
      <c r="D140" s="177" t="s">
        <v>139</v>
      </c>
      <c r="E140" s="178" t="s">
        <v>410</v>
      </c>
      <c r="F140" s="179" t="s">
        <v>411</v>
      </c>
      <c r="G140" s="180" t="s">
        <v>212</v>
      </c>
      <c r="H140" s="181">
        <v>2</v>
      </c>
      <c r="I140" s="182"/>
      <c r="J140" s="183">
        <f>ROUND(I140*H140,2)</f>
        <v>0</v>
      </c>
      <c r="K140" s="179" t="s">
        <v>143</v>
      </c>
      <c r="L140" s="41"/>
      <c r="M140" s="184" t="s">
        <v>44</v>
      </c>
      <c r="N140" s="185" t="s">
        <v>53</v>
      </c>
      <c r="O140" s="66"/>
      <c r="P140" s="186">
        <f>O140*H140</f>
        <v>0</v>
      </c>
      <c r="Q140" s="186">
        <v>0</v>
      </c>
      <c r="R140" s="186">
        <f>Q140*H140</f>
        <v>0</v>
      </c>
      <c r="S140" s="186">
        <v>0.22</v>
      </c>
      <c r="T140" s="187">
        <f>S140*H140</f>
        <v>0.44</v>
      </c>
      <c r="U140" s="36"/>
      <c r="V140" s="36"/>
      <c r="W140" s="36"/>
      <c r="X140" s="36"/>
      <c r="Y140" s="36"/>
      <c r="Z140" s="36"/>
      <c r="AA140" s="36"/>
      <c r="AB140" s="36"/>
      <c r="AC140" s="36"/>
      <c r="AD140" s="36"/>
      <c r="AE140" s="36"/>
      <c r="AR140" s="188" t="s">
        <v>144</v>
      </c>
      <c r="AT140" s="188" t="s">
        <v>139</v>
      </c>
      <c r="AU140" s="188" t="s">
        <v>145</v>
      </c>
      <c r="AY140" s="18" t="s">
        <v>135</v>
      </c>
      <c r="BE140" s="189">
        <f>IF(N140="základní",J140,0)</f>
        <v>0</v>
      </c>
      <c r="BF140" s="189">
        <f>IF(N140="snížená",J140,0)</f>
        <v>0</v>
      </c>
      <c r="BG140" s="189">
        <f>IF(N140="zákl. přenesená",J140,0)</f>
        <v>0</v>
      </c>
      <c r="BH140" s="189">
        <f>IF(N140="sníž. přenesená",J140,0)</f>
        <v>0</v>
      </c>
      <c r="BI140" s="189">
        <f>IF(N140="nulová",J140,0)</f>
        <v>0</v>
      </c>
      <c r="BJ140" s="18" t="s">
        <v>90</v>
      </c>
      <c r="BK140" s="189">
        <f>ROUND(I140*H140,2)</f>
        <v>0</v>
      </c>
      <c r="BL140" s="18" t="s">
        <v>144</v>
      </c>
      <c r="BM140" s="188" t="s">
        <v>412</v>
      </c>
    </row>
    <row r="141" spans="1:47" s="2" customFormat="1" ht="12">
      <c r="A141" s="36"/>
      <c r="B141" s="37"/>
      <c r="C141" s="38"/>
      <c r="D141" s="190" t="s">
        <v>147</v>
      </c>
      <c r="E141" s="38"/>
      <c r="F141" s="191" t="s">
        <v>413</v>
      </c>
      <c r="G141" s="38"/>
      <c r="H141" s="38"/>
      <c r="I141" s="192"/>
      <c r="J141" s="38"/>
      <c r="K141" s="38"/>
      <c r="L141" s="41"/>
      <c r="M141" s="193"/>
      <c r="N141" s="194"/>
      <c r="O141" s="66"/>
      <c r="P141" s="66"/>
      <c r="Q141" s="66"/>
      <c r="R141" s="66"/>
      <c r="S141" s="66"/>
      <c r="T141" s="67"/>
      <c r="U141" s="36"/>
      <c r="V141" s="36"/>
      <c r="W141" s="36"/>
      <c r="X141" s="36"/>
      <c r="Y141" s="36"/>
      <c r="Z141" s="36"/>
      <c r="AA141" s="36"/>
      <c r="AB141" s="36"/>
      <c r="AC141" s="36"/>
      <c r="AD141" s="36"/>
      <c r="AE141" s="36"/>
      <c r="AT141" s="18" t="s">
        <v>147</v>
      </c>
      <c r="AU141" s="18" t="s">
        <v>145</v>
      </c>
    </row>
    <row r="142" spans="2:51" s="13" customFormat="1" ht="12">
      <c r="B142" s="195"/>
      <c r="C142" s="196"/>
      <c r="D142" s="197" t="s">
        <v>149</v>
      </c>
      <c r="E142" s="198" t="s">
        <v>44</v>
      </c>
      <c r="F142" s="199" t="s">
        <v>389</v>
      </c>
      <c r="G142" s="196"/>
      <c r="H142" s="198" t="s">
        <v>44</v>
      </c>
      <c r="I142" s="200"/>
      <c r="J142" s="196"/>
      <c r="K142" s="196"/>
      <c r="L142" s="201"/>
      <c r="M142" s="202"/>
      <c r="N142" s="203"/>
      <c r="O142" s="203"/>
      <c r="P142" s="203"/>
      <c r="Q142" s="203"/>
      <c r="R142" s="203"/>
      <c r="S142" s="203"/>
      <c r="T142" s="204"/>
      <c r="AT142" s="205" t="s">
        <v>149</v>
      </c>
      <c r="AU142" s="205" t="s">
        <v>145</v>
      </c>
      <c r="AV142" s="13" t="s">
        <v>90</v>
      </c>
      <c r="AW142" s="13" t="s">
        <v>42</v>
      </c>
      <c r="AX142" s="13" t="s">
        <v>82</v>
      </c>
      <c r="AY142" s="205" t="s">
        <v>135</v>
      </c>
    </row>
    <row r="143" spans="2:51" s="13" customFormat="1" ht="12">
      <c r="B143" s="195"/>
      <c r="C143" s="196"/>
      <c r="D143" s="197" t="s">
        <v>149</v>
      </c>
      <c r="E143" s="198" t="s">
        <v>44</v>
      </c>
      <c r="F143" s="199" t="s">
        <v>151</v>
      </c>
      <c r="G143" s="196"/>
      <c r="H143" s="198" t="s">
        <v>44</v>
      </c>
      <c r="I143" s="200"/>
      <c r="J143" s="196"/>
      <c r="K143" s="196"/>
      <c r="L143" s="201"/>
      <c r="M143" s="202"/>
      <c r="N143" s="203"/>
      <c r="O143" s="203"/>
      <c r="P143" s="203"/>
      <c r="Q143" s="203"/>
      <c r="R143" s="203"/>
      <c r="S143" s="203"/>
      <c r="T143" s="204"/>
      <c r="AT143" s="205" t="s">
        <v>149</v>
      </c>
      <c r="AU143" s="205" t="s">
        <v>145</v>
      </c>
      <c r="AV143" s="13" t="s">
        <v>90</v>
      </c>
      <c r="AW143" s="13" t="s">
        <v>42</v>
      </c>
      <c r="AX143" s="13" t="s">
        <v>82</v>
      </c>
      <c r="AY143" s="205" t="s">
        <v>135</v>
      </c>
    </row>
    <row r="144" spans="2:51" s="13" customFormat="1" ht="12">
      <c r="B144" s="195"/>
      <c r="C144" s="196"/>
      <c r="D144" s="197" t="s">
        <v>149</v>
      </c>
      <c r="E144" s="198" t="s">
        <v>44</v>
      </c>
      <c r="F144" s="199" t="s">
        <v>390</v>
      </c>
      <c r="G144" s="196"/>
      <c r="H144" s="198" t="s">
        <v>44</v>
      </c>
      <c r="I144" s="200"/>
      <c r="J144" s="196"/>
      <c r="K144" s="196"/>
      <c r="L144" s="201"/>
      <c r="M144" s="202"/>
      <c r="N144" s="203"/>
      <c r="O144" s="203"/>
      <c r="P144" s="203"/>
      <c r="Q144" s="203"/>
      <c r="R144" s="203"/>
      <c r="S144" s="203"/>
      <c r="T144" s="204"/>
      <c r="AT144" s="205" t="s">
        <v>149</v>
      </c>
      <c r="AU144" s="205" t="s">
        <v>145</v>
      </c>
      <c r="AV144" s="13" t="s">
        <v>90</v>
      </c>
      <c r="AW144" s="13" t="s">
        <v>42</v>
      </c>
      <c r="AX144" s="13" t="s">
        <v>82</v>
      </c>
      <c r="AY144" s="205" t="s">
        <v>135</v>
      </c>
    </row>
    <row r="145" spans="2:51" s="13" customFormat="1" ht="12">
      <c r="B145" s="195"/>
      <c r="C145" s="196"/>
      <c r="D145" s="197" t="s">
        <v>149</v>
      </c>
      <c r="E145" s="198" t="s">
        <v>44</v>
      </c>
      <c r="F145" s="199" t="s">
        <v>151</v>
      </c>
      <c r="G145" s="196"/>
      <c r="H145" s="198" t="s">
        <v>44</v>
      </c>
      <c r="I145" s="200"/>
      <c r="J145" s="196"/>
      <c r="K145" s="196"/>
      <c r="L145" s="201"/>
      <c r="M145" s="202"/>
      <c r="N145" s="203"/>
      <c r="O145" s="203"/>
      <c r="P145" s="203"/>
      <c r="Q145" s="203"/>
      <c r="R145" s="203"/>
      <c r="S145" s="203"/>
      <c r="T145" s="204"/>
      <c r="AT145" s="205" t="s">
        <v>149</v>
      </c>
      <c r="AU145" s="205" t="s">
        <v>145</v>
      </c>
      <c r="AV145" s="13" t="s">
        <v>90</v>
      </c>
      <c r="AW145" s="13" t="s">
        <v>42</v>
      </c>
      <c r="AX145" s="13" t="s">
        <v>82</v>
      </c>
      <c r="AY145" s="205" t="s">
        <v>135</v>
      </c>
    </row>
    <row r="146" spans="2:51" s="13" customFormat="1" ht="12">
      <c r="B146" s="195"/>
      <c r="C146" s="196"/>
      <c r="D146" s="197" t="s">
        <v>149</v>
      </c>
      <c r="E146" s="198" t="s">
        <v>44</v>
      </c>
      <c r="F146" s="199" t="s">
        <v>402</v>
      </c>
      <c r="G146" s="196"/>
      <c r="H146" s="198" t="s">
        <v>44</v>
      </c>
      <c r="I146" s="200"/>
      <c r="J146" s="196"/>
      <c r="K146" s="196"/>
      <c r="L146" s="201"/>
      <c r="M146" s="202"/>
      <c r="N146" s="203"/>
      <c r="O146" s="203"/>
      <c r="P146" s="203"/>
      <c r="Q146" s="203"/>
      <c r="R146" s="203"/>
      <c r="S146" s="203"/>
      <c r="T146" s="204"/>
      <c r="AT146" s="205" t="s">
        <v>149</v>
      </c>
      <c r="AU146" s="205" t="s">
        <v>145</v>
      </c>
      <c r="AV146" s="13" t="s">
        <v>90</v>
      </c>
      <c r="AW146" s="13" t="s">
        <v>42</v>
      </c>
      <c r="AX146" s="13" t="s">
        <v>82</v>
      </c>
      <c r="AY146" s="205" t="s">
        <v>135</v>
      </c>
    </row>
    <row r="147" spans="2:51" s="14" customFormat="1" ht="12">
      <c r="B147" s="206"/>
      <c r="C147" s="207"/>
      <c r="D147" s="197" t="s">
        <v>149</v>
      </c>
      <c r="E147" s="208" t="s">
        <v>44</v>
      </c>
      <c r="F147" s="209" t="s">
        <v>403</v>
      </c>
      <c r="G147" s="207"/>
      <c r="H147" s="210">
        <v>2</v>
      </c>
      <c r="I147" s="211"/>
      <c r="J147" s="207"/>
      <c r="K147" s="207"/>
      <c r="L147" s="212"/>
      <c r="M147" s="213"/>
      <c r="N147" s="214"/>
      <c r="O147" s="214"/>
      <c r="P147" s="214"/>
      <c r="Q147" s="214"/>
      <c r="R147" s="214"/>
      <c r="S147" s="214"/>
      <c r="T147" s="215"/>
      <c r="AT147" s="216" t="s">
        <v>149</v>
      </c>
      <c r="AU147" s="216" t="s">
        <v>145</v>
      </c>
      <c r="AV147" s="14" t="s">
        <v>92</v>
      </c>
      <c r="AW147" s="14" t="s">
        <v>42</v>
      </c>
      <c r="AX147" s="14" t="s">
        <v>82</v>
      </c>
      <c r="AY147" s="216" t="s">
        <v>135</v>
      </c>
    </row>
    <row r="148" spans="2:51" s="15" customFormat="1" ht="12">
      <c r="B148" s="217"/>
      <c r="C148" s="218"/>
      <c r="D148" s="197" t="s">
        <v>149</v>
      </c>
      <c r="E148" s="219" t="s">
        <v>44</v>
      </c>
      <c r="F148" s="220" t="s">
        <v>153</v>
      </c>
      <c r="G148" s="218"/>
      <c r="H148" s="221">
        <v>2</v>
      </c>
      <c r="I148" s="222"/>
      <c r="J148" s="218"/>
      <c r="K148" s="218"/>
      <c r="L148" s="223"/>
      <c r="M148" s="224"/>
      <c r="N148" s="225"/>
      <c r="O148" s="225"/>
      <c r="P148" s="225"/>
      <c r="Q148" s="225"/>
      <c r="R148" s="225"/>
      <c r="S148" s="225"/>
      <c r="T148" s="226"/>
      <c r="AT148" s="227" t="s">
        <v>149</v>
      </c>
      <c r="AU148" s="227" t="s">
        <v>145</v>
      </c>
      <c r="AV148" s="15" t="s">
        <v>144</v>
      </c>
      <c r="AW148" s="15" t="s">
        <v>42</v>
      </c>
      <c r="AX148" s="15" t="s">
        <v>90</v>
      </c>
      <c r="AY148" s="227" t="s">
        <v>135</v>
      </c>
    </row>
    <row r="149" spans="1:65" s="2" customFormat="1" ht="16.5" customHeight="1">
      <c r="A149" s="36"/>
      <c r="B149" s="37"/>
      <c r="C149" s="177" t="s">
        <v>187</v>
      </c>
      <c r="D149" s="177" t="s">
        <v>139</v>
      </c>
      <c r="E149" s="178" t="s">
        <v>414</v>
      </c>
      <c r="F149" s="179" t="s">
        <v>415</v>
      </c>
      <c r="G149" s="180" t="s">
        <v>212</v>
      </c>
      <c r="H149" s="181">
        <v>10.75</v>
      </c>
      <c r="I149" s="182"/>
      <c r="J149" s="183">
        <f>ROUND(I149*H149,2)</f>
        <v>0</v>
      </c>
      <c r="K149" s="179" t="s">
        <v>143</v>
      </c>
      <c r="L149" s="41"/>
      <c r="M149" s="184" t="s">
        <v>44</v>
      </c>
      <c r="N149" s="185" t="s">
        <v>53</v>
      </c>
      <c r="O149" s="66"/>
      <c r="P149" s="186">
        <f>O149*H149</f>
        <v>0</v>
      </c>
      <c r="Q149" s="186">
        <v>0</v>
      </c>
      <c r="R149" s="186">
        <f>Q149*H149</f>
        <v>0</v>
      </c>
      <c r="S149" s="186">
        <v>0.45</v>
      </c>
      <c r="T149" s="187">
        <f>S149*H149</f>
        <v>4.8375</v>
      </c>
      <c r="U149" s="36"/>
      <c r="V149" s="36"/>
      <c r="W149" s="36"/>
      <c r="X149" s="36"/>
      <c r="Y149" s="36"/>
      <c r="Z149" s="36"/>
      <c r="AA149" s="36"/>
      <c r="AB149" s="36"/>
      <c r="AC149" s="36"/>
      <c r="AD149" s="36"/>
      <c r="AE149" s="36"/>
      <c r="AR149" s="188" t="s">
        <v>144</v>
      </c>
      <c r="AT149" s="188" t="s">
        <v>139</v>
      </c>
      <c r="AU149" s="188" t="s">
        <v>145</v>
      </c>
      <c r="AY149" s="18" t="s">
        <v>135</v>
      </c>
      <c r="BE149" s="189">
        <f>IF(N149="základní",J149,0)</f>
        <v>0</v>
      </c>
      <c r="BF149" s="189">
        <f>IF(N149="snížená",J149,0)</f>
        <v>0</v>
      </c>
      <c r="BG149" s="189">
        <f>IF(N149="zákl. přenesená",J149,0)</f>
        <v>0</v>
      </c>
      <c r="BH149" s="189">
        <f>IF(N149="sníž. přenesená",J149,0)</f>
        <v>0</v>
      </c>
      <c r="BI149" s="189">
        <f>IF(N149="nulová",J149,0)</f>
        <v>0</v>
      </c>
      <c r="BJ149" s="18" t="s">
        <v>90</v>
      </c>
      <c r="BK149" s="189">
        <f>ROUND(I149*H149,2)</f>
        <v>0</v>
      </c>
      <c r="BL149" s="18" t="s">
        <v>144</v>
      </c>
      <c r="BM149" s="188" t="s">
        <v>416</v>
      </c>
    </row>
    <row r="150" spans="1:47" s="2" customFormat="1" ht="12">
      <c r="A150" s="36"/>
      <c r="B150" s="37"/>
      <c r="C150" s="38"/>
      <c r="D150" s="190" t="s">
        <v>147</v>
      </c>
      <c r="E150" s="38"/>
      <c r="F150" s="191" t="s">
        <v>417</v>
      </c>
      <c r="G150" s="38"/>
      <c r="H150" s="38"/>
      <c r="I150" s="192"/>
      <c r="J150" s="38"/>
      <c r="K150" s="38"/>
      <c r="L150" s="41"/>
      <c r="M150" s="193"/>
      <c r="N150" s="194"/>
      <c r="O150" s="66"/>
      <c r="P150" s="66"/>
      <c r="Q150" s="66"/>
      <c r="R150" s="66"/>
      <c r="S150" s="66"/>
      <c r="T150" s="67"/>
      <c r="U150" s="36"/>
      <c r="V150" s="36"/>
      <c r="W150" s="36"/>
      <c r="X150" s="36"/>
      <c r="Y150" s="36"/>
      <c r="Z150" s="36"/>
      <c r="AA150" s="36"/>
      <c r="AB150" s="36"/>
      <c r="AC150" s="36"/>
      <c r="AD150" s="36"/>
      <c r="AE150" s="36"/>
      <c r="AT150" s="18" t="s">
        <v>147</v>
      </c>
      <c r="AU150" s="18" t="s">
        <v>145</v>
      </c>
    </row>
    <row r="151" spans="2:51" s="13" customFormat="1" ht="12">
      <c r="B151" s="195"/>
      <c r="C151" s="196"/>
      <c r="D151" s="197" t="s">
        <v>149</v>
      </c>
      <c r="E151" s="198" t="s">
        <v>44</v>
      </c>
      <c r="F151" s="199" t="s">
        <v>389</v>
      </c>
      <c r="G151" s="196"/>
      <c r="H151" s="198" t="s">
        <v>44</v>
      </c>
      <c r="I151" s="200"/>
      <c r="J151" s="196"/>
      <c r="K151" s="196"/>
      <c r="L151" s="201"/>
      <c r="M151" s="202"/>
      <c r="N151" s="203"/>
      <c r="O151" s="203"/>
      <c r="P151" s="203"/>
      <c r="Q151" s="203"/>
      <c r="R151" s="203"/>
      <c r="S151" s="203"/>
      <c r="T151" s="204"/>
      <c r="AT151" s="205" t="s">
        <v>149</v>
      </c>
      <c r="AU151" s="205" t="s">
        <v>145</v>
      </c>
      <c r="AV151" s="13" t="s">
        <v>90</v>
      </c>
      <c r="AW151" s="13" t="s">
        <v>42</v>
      </c>
      <c r="AX151" s="13" t="s">
        <v>82</v>
      </c>
      <c r="AY151" s="205" t="s">
        <v>135</v>
      </c>
    </row>
    <row r="152" spans="2:51" s="13" customFormat="1" ht="12">
      <c r="B152" s="195"/>
      <c r="C152" s="196"/>
      <c r="D152" s="197" t="s">
        <v>149</v>
      </c>
      <c r="E152" s="198" t="s">
        <v>44</v>
      </c>
      <c r="F152" s="199" t="s">
        <v>151</v>
      </c>
      <c r="G152" s="196"/>
      <c r="H152" s="198" t="s">
        <v>44</v>
      </c>
      <c r="I152" s="200"/>
      <c r="J152" s="196"/>
      <c r="K152" s="196"/>
      <c r="L152" s="201"/>
      <c r="M152" s="202"/>
      <c r="N152" s="203"/>
      <c r="O152" s="203"/>
      <c r="P152" s="203"/>
      <c r="Q152" s="203"/>
      <c r="R152" s="203"/>
      <c r="S152" s="203"/>
      <c r="T152" s="204"/>
      <c r="AT152" s="205" t="s">
        <v>149</v>
      </c>
      <c r="AU152" s="205" t="s">
        <v>145</v>
      </c>
      <c r="AV152" s="13" t="s">
        <v>90</v>
      </c>
      <c r="AW152" s="13" t="s">
        <v>42</v>
      </c>
      <c r="AX152" s="13" t="s">
        <v>82</v>
      </c>
      <c r="AY152" s="205" t="s">
        <v>135</v>
      </c>
    </row>
    <row r="153" spans="2:51" s="13" customFormat="1" ht="12">
      <c r="B153" s="195"/>
      <c r="C153" s="196"/>
      <c r="D153" s="197" t="s">
        <v>149</v>
      </c>
      <c r="E153" s="198" t="s">
        <v>44</v>
      </c>
      <c r="F153" s="199" t="s">
        <v>390</v>
      </c>
      <c r="G153" s="196"/>
      <c r="H153" s="198" t="s">
        <v>44</v>
      </c>
      <c r="I153" s="200"/>
      <c r="J153" s="196"/>
      <c r="K153" s="196"/>
      <c r="L153" s="201"/>
      <c r="M153" s="202"/>
      <c r="N153" s="203"/>
      <c r="O153" s="203"/>
      <c r="P153" s="203"/>
      <c r="Q153" s="203"/>
      <c r="R153" s="203"/>
      <c r="S153" s="203"/>
      <c r="T153" s="204"/>
      <c r="AT153" s="205" t="s">
        <v>149</v>
      </c>
      <c r="AU153" s="205" t="s">
        <v>145</v>
      </c>
      <c r="AV153" s="13" t="s">
        <v>90</v>
      </c>
      <c r="AW153" s="13" t="s">
        <v>42</v>
      </c>
      <c r="AX153" s="13" t="s">
        <v>82</v>
      </c>
      <c r="AY153" s="205" t="s">
        <v>135</v>
      </c>
    </row>
    <row r="154" spans="2:51" s="13" customFormat="1" ht="12">
      <c r="B154" s="195"/>
      <c r="C154" s="196"/>
      <c r="D154" s="197" t="s">
        <v>149</v>
      </c>
      <c r="E154" s="198" t="s">
        <v>44</v>
      </c>
      <c r="F154" s="199" t="s">
        <v>151</v>
      </c>
      <c r="G154" s="196"/>
      <c r="H154" s="198" t="s">
        <v>44</v>
      </c>
      <c r="I154" s="200"/>
      <c r="J154" s="196"/>
      <c r="K154" s="196"/>
      <c r="L154" s="201"/>
      <c r="M154" s="202"/>
      <c r="N154" s="203"/>
      <c r="O154" s="203"/>
      <c r="P154" s="203"/>
      <c r="Q154" s="203"/>
      <c r="R154" s="203"/>
      <c r="S154" s="203"/>
      <c r="T154" s="204"/>
      <c r="AT154" s="205" t="s">
        <v>149</v>
      </c>
      <c r="AU154" s="205" t="s">
        <v>145</v>
      </c>
      <c r="AV154" s="13" t="s">
        <v>90</v>
      </c>
      <c r="AW154" s="13" t="s">
        <v>42</v>
      </c>
      <c r="AX154" s="13" t="s">
        <v>82</v>
      </c>
      <c r="AY154" s="205" t="s">
        <v>135</v>
      </c>
    </row>
    <row r="155" spans="2:51" s="13" customFormat="1" ht="12">
      <c r="B155" s="195"/>
      <c r="C155" s="196"/>
      <c r="D155" s="197" t="s">
        <v>149</v>
      </c>
      <c r="E155" s="198" t="s">
        <v>44</v>
      </c>
      <c r="F155" s="199" t="s">
        <v>408</v>
      </c>
      <c r="G155" s="196"/>
      <c r="H155" s="198" t="s">
        <v>44</v>
      </c>
      <c r="I155" s="200"/>
      <c r="J155" s="196"/>
      <c r="K155" s="196"/>
      <c r="L155" s="201"/>
      <c r="M155" s="202"/>
      <c r="N155" s="203"/>
      <c r="O155" s="203"/>
      <c r="P155" s="203"/>
      <c r="Q155" s="203"/>
      <c r="R155" s="203"/>
      <c r="S155" s="203"/>
      <c r="T155" s="204"/>
      <c r="AT155" s="205" t="s">
        <v>149</v>
      </c>
      <c r="AU155" s="205" t="s">
        <v>145</v>
      </c>
      <c r="AV155" s="13" t="s">
        <v>90</v>
      </c>
      <c r="AW155" s="13" t="s">
        <v>42</v>
      </c>
      <c r="AX155" s="13" t="s">
        <v>82</v>
      </c>
      <c r="AY155" s="205" t="s">
        <v>135</v>
      </c>
    </row>
    <row r="156" spans="2:51" s="14" customFormat="1" ht="12">
      <c r="B156" s="206"/>
      <c r="C156" s="207"/>
      <c r="D156" s="197" t="s">
        <v>149</v>
      </c>
      <c r="E156" s="208" t="s">
        <v>44</v>
      </c>
      <c r="F156" s="209" t="s">
        <v>409</v>
      </c>
      <c r="G156" s="207"/>
      <c r="H156" s="210">
        <v>10.75</v>
      </c>
      <c r="I156" s="211"/>
      <c r="J156" s="207"/>
      <c r="K156" s="207"/>
      <c r="L156" s="212"/>
      <c r="M156" s="213"/>
      <c r="N156" s="214"/>
      <c r="O156" s="214"/>
      <c r="P156" s="214"/>
      <c r="Q156" s="214"/>
      <c r="R156" s="214"/>
      <c r="S156" s="214"/>
      <c r="T156" s="215"/>
      <c r="AT156" s="216" t="s">
        <v>149</v>
      </c>
      <c r="AU156" s="216" t="s">
        <v>145</v>
      </c>
      <c r="AV156" s="14" t="s">
        <v>92</v>
      </c>
      <c r="AW156" s="14" t="s">
        <v>42</v>
      </c>
      <c r="AX156" s="14" t="s">
        <v>82</v>
      </c>
      <c r="AY156" s="216" t="s">
        <v>135</v>
      </c>
    </row>
    <row r="157" spans="2:51" s="15" customFormat="1" ht="12">
      <c r="B157" s="217"/>
      <c r="C157" s="218"/>
      <c r="D157" s="197" t="s">
        <v>149</v>
      </c>
      <c r="E157" s="219" t="s">
        <v>44</v>
      </c>
      <c r="F157" s="220" t="s">
        <v>153</v>
      </c>
      <c r="G157" s="218"/>
      <c r="H157" s="221">
        <v>10.75</v>
      </c>
      <c r="I157" s="222"/>
      <c r="J157" s="218"/>
      <c r="K157" s="218"/>
      <c r="L157" s="223"/>
      <c r="M157" s="224"/>
      <c r="N157" s="225"/>
      <c r="O157" s="225"/>
      <c r="P157" s="225"/>
      <c r="Q157" s="225"/>
      <c r="R157" s="225"/>
      <c r="S157" s="225"/>
      <c r="T157" s="226"/>
      <c r="AT157" s="227" t="s">
        <v>149</v>
      </c>
      <c r="AU157" s="227" t="s">
        <v>145</v>
      </c>
      <c r="AV157" s="15" t="s">
        <v>144</v>
      </c>
      <c r="AW157" s="15" t="s">
        <v>42</v>
      </c>
      <c r="AX157" s="15" t="s">
        <v>90</v>
      </c>
      <c r="AY157" s="227" t="s">
        <v>135</v>
      </c>
    </row>
    <row r="158" spans="1:65" s="2" customFormat="1" ht="16.5" customHeight="1">
      <c r="A158" s="36"/>
      <c r="B158" s="37"/>
      <c r="C158" s="177" t="s">
        <v>197</v>
      </c>
      <c r="D158" s="177" t="s">
        <v>139</v>
      </c>
      <c r="E158" s="178" t="s">
        <v>418</v>
      </c>
      <c r="F158" s="179" t="s">
        <v>419</v>
      </c>
      <c r="G158" s="180" t="s">
        <v>142</v>
      </c>
      <c r="H158" s="181">
        <v>4</v>
      </c>
      <c r="I158" s="182"/>
      <c r="J158" s="183">
        <f>ROUND(I158*H158,2)</f>
        <v>0</v>
      </c>
      <c r="K158" s="179" t="s">
        <v>143</v>
      </c>
      <c r="L158" s="41"/>
      <c r="M158" s="184" t="s">
        <v>44</v>
      </c>
      <c r="N158" s="185" t="s">
        <v>53</v>
      </c>
      <c r="O158" s="66"/>
      <c r="P158" s="186">
        <f>O158*H158</f>
        <v>0</v>
      </c>
      <c r="Q158" s="186">
        <v>0</v>
      </c>
      <c r="R158" s="186">
        <f>Q158*H158</f>
        <v>0</v>
      </c>
      <c r="S158" s="186">
        <v>0.205</v>
      </c>
      <c r="T158" s="187">
        <f>S158*H158</f>
        <v>0.82</v>
      </c>
      <c r="U158" s="36"/>
      <c r="V158" s="36"/>
      <c r="W158" s="36"/>
      <c r="X158" s="36"/>
      <c r="Y158" s="36"/>
      <c r="Z158" s="36"/>
      <c r="AA158" s="36"/>
      <c r="AB158" s="36"/>
      <c r="AC158" s="36"/>
      <c r="AD158" s="36"/>
      <c r="AE158" s="36"/>
      <c r="AR158" s="188" t="s">
        <v>144</v>
      </c>
      <c r="AT158" s="188" t="s">
        <v>139</v>
      </c>
      <c r="AU158" s="188" t="s">
        <v>145</v>
      </c>
      <c r="AY158" s="18" t="s">
        <v>135</v>
      </c>
      <c r="BE158" s="189">
        <f>IF(N158="základní",J158,0)</f>
        <v>0</v>
      </c>
      <c r="BF158" s="189">
        <f>IF(N158="snížená",J158,0)</f>
        <v>0</v>
      </c>
      <c r="BG158" s="189">
        <f>IF(N158="zákl. přenesená",J158,0)</f>
        <v>0</v>
      </c>
      <c r="BH158" s="189">
        <f>IF(N158="sníž. přenesená",J158,0)</f>
        <v>0</v>
      </c>
      <c r="BI158" s="189">
        <f>IF(N158="nulová",J158,0)</f>
        <v>0</v>
      </c>
      <c r="BJ158" s="18" t="s">
        <v>90</v>
      </c>
      <c r="BK158" s="189">
        <f>ROUND(I158*H158,2)</f>
        <v>0</v>
      </c>
      <c r="BL158" s="18" t="s">
        <v>144</v>
      </c>
      <c r="BM158" s="188" t="s">
        <v>420</v>
      </c>
    </row>
    <row r="159" spans="1:47" s="2" customFormat="1" ht="12">
      <c r="A159" s="36"/>
      <c r="B159" s="37"/>
      <c r="C159" s="38"/>
      <c r="D159" s="190" t="s">
        <v>147</v>
      </c>
      <c r="E159" s="38"/>
      <c r="F159" s="191" t="s">
        <v>421</v>
      </c>
      <c r="G159" s="38"/>
      <c r="H159" s="38"/>
      <c r="I159" s="192"/>
      <c r="J159" s="38"/>
      <c r="K159" s="38"/>
      <c r="L159" s="41"/>
      <c r="M159" s="193"/>
      <c r="N159" s="194"/>
      <c r="O159" s="66"/>
      <c r="P159" s="66"/>
      <c r="Q159" s="66"/>
      <c r="R159" s="66"/>
      <c r="S159" s="66"/>
      <c r="T159" s="67"/>
      <c r="U159" s="36"/>
      <c r="V159" s="36"/>
      <c r="W159" s="36"/>
      <c r="X159" s="36"/>
      <c r="Y159" s="36"/>
      <c r="Z159" s="36"/>
      <c r="AA159" s="36"/>
      <c r="AB159" s="36"/>
      <c r="AC159" s="36"/>
      <c r="AD159" s="36"/>
      <c r="AE159" s="36"/>
      <c r="AT159" s="18" t="s">
        <v>147</v>
      </c>
      <c r="AU159" s="18" t="s">
        <v>145</v>
      </c>
    </row>
    <row r="160" spans="2:51" s="13" customFormat="1" ht="12">
      <c r="B160" s="195"/>
      <c r="C160" s="196"/>
      <c r="D160" s="197" t="s">
        <v>149</v>
      </c>
      <c r="E160" s="198" t="s">
        <v>44</v>
      </c>
      <c r="F160" s="199" t="s">
        <v>389</v>
      </c>
      <c r="G160" s="196"/>
      <c r="H160" s="198" t="s">
        <v>44</v>
      </c>
      <c r="I160" s="200"/>
      <c r="J160" s="196"/>
      <c r="K160" s="196"/>
      <c r="L160" s="201"/>
      <c r="M160" s="202"/>
      <c r="N160" s="203"/>
      <c r="O160" s="203"/>
      <c r="P160" s="203"/>
      <c r="Q160" s="203"/>
      <c r="R160" s="203"/>
      <c r="S160" s="203"/>
      <c r="T160" s="204"/>
      <c r="AT160" s="205" t="s">
        <v>149</v>
      </c>
      <c r="AU160" s="205" t="s">
        <v>145</v>
      </c>
      <c r="AV160" s="13" t="s">
        <v>90</v>
      </c>
      <c r="AW160" s="13" t="s">
        <v>42</v>
      </c>
      <c r="AX160" s="13" t="s">
        <v>82</v>
      </c>
      <c r="AY160" s="205" t="s">
        <v>135</v>
      </c>
    </row>
    <row r="161" spans="2:51" s="13" customFormat="1" ht="12">
      <c r="B161" s="195"/>
      <c r="C161" s="196"/>
      <c r="D161" s="197" t="s">
        <v>149</v>
      </c>
      <c r="E161" s="198" t="s">
        <v>44</v>
      </c>
      <c r="F161" s="199" t="s">
        <v>151</v>
      </c>
      <c r="G161" s="196"/>
      <c r="H161" s="198" t="s">
        <v>44</v>
      </c>
      <c r="I161" s="200"/>
      <c r="J161" s="196"/>
      <c r="K161" s="196"/>
      <c r="L161" s="201"/>
      <c r="M161" s="202"/>
      <c r="N161" s="203"/>
      <c r="O161" s="203"/>
      <c r="P161" s="203"/>
      <c r="Q161" s="203"/>
      <c r="R161" s="203"/>
      <c r="S161" s="203"/>
      <c r="T161" s="204"/>
      <c r="AT161" s="205" t="s">
        <v>149</v>
      </c>
      <c r="AU161" s="205" t="s">
        <v>145</v>
      </c>
      <c r="AV161" s="13" t="s">
        <v>90</v>
      </c>
      <c r="AW161" s="13" t="s">
        <v>42</v>
      </c>
      <c r="AX161" s="13" t="s">
        <v>82</v>
      </c>
      <c r="AY161" s="205" t="s">
        <v>135</v>
      </c>
    </row>
    <row r="162" spans="2:51" s="13" customFormat="1" ht="12">
      <c r="B162" s="195"/>
      <c r="C162" s="196"/>
      <c r="D162" s="197" t="s">
        <v>149</v>
      </c>
      <c r="E162" s="198" t="s">
        <v>44</v>
      </c>
      <c r="F162" s="199" t="s">
        <v>390</v>
      </c>
      <c r="G162" s="196"/>
      <c r="H162" s="198" t="s">
        <v>44</v>
      </c>
      <c r="I162" s="200"/>
      <c r="J162" s="196"/>
      <c r="K162" s="196"/>
      <c r="L162" s="201"/>
      <c r="M162" s="202"/>
      <c r="N162" s="203"/>
      <c r="O162" s="203"/>
      <c r="P162" s="203"/>
      <c r="Q162" s="203"/>
      <c r="R162" s="203"/>
      <c r="S162" s="203"/>
      <c r="T162" s="204"/>
      <c r="AT162" s="205" t="s">
        <v>149</v>
      </c>
      <c r="AU162" s="205" t="s">
        <v>145</v>
      </c>
      <c r="AV162" s="13" t="s">
        <v>90</v>
      </c>
      <c r="AW162" s="13" t="s">
        <v>42</v>
      </c>
      <c r="AX162" s="13" t="s">
        <v>82</v>
      </c>
      <c r="AY162" s="205" t="s">
        <v>135</v>
      </c>
    </row>
    <row r="163" spans="2:51" s="13" customFormat="1" ht="12">
      <c r="B163" s="195"/>
      <c r="C163" s="196"/>
      <c r="D163" s="197" t="s">
        <v>149</v>
      </c>
      <c r="E163" s="198" t="s">
        <v>44</v>
      </c>
      <c r="F163" s="199" t="s">
        <v>151</v>
      </c>
      <c r="G163" s="196"/>
      <c r="H163" s="198" t="s">
        <v>44</v>
      </c>
      <c r="I163" s="200"/>
      <c r="J163" s="196"/>
      <c r="K163" s="196"/>
      <c r="L163" s="201"/>
      <c r="M163" s="202"/>
      <c r="N163" s="203"/>
      <c r="O163" s="203"/>
      <c r="P163" s="203"/>
      <c r="Q163" s="203"/>
      <c r="R163" s="203"/>
      <c r="S163" s="203"/>
      <c r="T163" s="204"/>
      <c r="AT163" s="205" t="s">
        <v>149</v>
      </c>
      <c r="AU163" s="205" t="s">
        <v>145</v>
      </c>
      <c r="AV163" s="13" t="s">
        <v>90</v>
      </c>
      <c r="AW163" s="13" t="s">
        <v>42</v>
      </c>
      <c r="AX163" s="13" t="s">
        <v>82</v>
      </c>
      <c r="AY163" s="205" t="s">
        <v>135</v>
      </c>
    </row>
    <row r="164" spans="2:51" s="14" customFormat="1" ht="12">
      <c r="B164" s="206"/>
      <c r="C164" s="207"/>
      <c r="D164" s="197" t="s">
        <v>149</v>
      </c>
      <c r="E164" s="208" t="s">
        <v>44</v>
      </c>
      <c r="F164" s="209" t="s">
        <v>422</v>
      </c>
      <c r="G164" s="207"/>
      <c r="H164" s="210">
        <v>4</v>
      </c>
      <c r="I164" s="211"/>
      <c r="J164" s="207"/>
      <c r="K164" s="207"/>
      <c r="L164" s="212"/>
      <c r="M164" s="213"/>
      <c r="N164" s="214"/>
      <c r="O164" s="214"/>
      <c r="P164" s="214"/>
      <c r="Q164" s="214"/>
      <c r="R164" s="214"/>
      <c r="S164" s="214"/>
      <c r="T164" s="215"/>
      <c r="AT164" s="216" t="s">
        <v>149</v>
      </c>
      <c r="AU164" s="216" t="s">
        <v>145</v>
      </c>
      <c r="AV164" s="14" t="s">
        <v>92</v>
      </c>
      <c r="AW164" s="14" t="s">
        <v>42</v>
      </c>
      <c r="AX164" s="14" t="s">
        <v>82</v>
      </c>
      <c r="AY164" s="216" t="s">
        <v>135</v>
      </c>
    </row>
    <row r="165" spans="2:51" s="15" customFormat="1" ht="12">
      <c r="B165" s="217"/>
      <c r="C165" s="218"/>
      <c r="D165" s="197" t="s">
        <v>149</v>
      </c>
      <c r="E165" s="219" t="s">
        <v>44</v>
      </c>
      <c r="F165" s="220" t="s">
        <v>153</v>
      </c>
      <c r="G165" s="218"/>
      <c r="H165" s="221">
        <v>4</v>
      </c>
      <c r="I165" s="222"/>
      <c r="J165" s="218"/>
      <c r="K165" s="218"/>
      <c r="L165" s="223"/>
      <c r="M165" s="224"/>
      <c r="N165" s="225"/>
      <c r="O165" s="225"/>
      <c r="P165" s="225"/>
      <c r="Q165" s="225"/>
      <c r="R165" s="225"/>
      <c r="S165" s="225"/>
      <c r="T165" s="226"/>
      <c r="AT165" s="227" t="s">
        <v>149</v>
      </c>
      <c r="AU165" s="227" t="s">
        <v>145</v>
      </c>
      <c r="AV165" s="15" t="s">
        <v>144</v>
      </c>
      <c r="AW165" s="15" t="s">
        <v>42</v>
      </c>
      <c r="AX165" s="15" t="s">
        <v>90</v>
      </c>
      <c r="AY165" s="227" t="s">
        <v>135</v>
      </c>
    </row>
    <row r="166" spans="2:63" s="12" customFormat="1" ht="20.85" customHeight="1">
      <c r="B166" s="161"/>
      <c r="C166" s="162"/>
      <c r="D166" s="163" t="s">
        <v>81</v>
      </c>
      <c r="E166" s="175" t="s">
        <v>159</v>
      </c>
      <c r="F166" s="175" t="s">
        <v>160</v>
      </c>
      <c r="G166" s="162"/>
      <c r="H166" s="162"/>
      <c r="I166" s="165"/>
      <c r="J166" s="176">
        <f>BK166</f>
        <v>0</v>
      </c>
      <c r="K166" s="162"/>
      <c r="L166" s="167"/>
      <c r="M166" s="168"/>
      <c r="N166" s="169"/>
      <c r="O166" s="169"/>
      <c r="P166" s="170">
        <f>SUM(P167:P172)</f>
        <v>0</v>
      </c>
      <c r="Q166" s="169"/>
      <c r="R166" s="170">
        <f>SUM(R167:R172)</f>
        <v>0</v>
      </c>
      <c r="S166" s="169"/>
      <c r="T166" s="171">
        <f>SUM(T167:T172)</f>
        <v>0</v>
      </c>
      <c r="AR166" s="172" t="s">
        <v>90</v>
      </c>
      <c r="AT166" s="173" t="s">
        <v>81</v>
      </c>
      <c r="AU166" s="173" t="s">
        <v>92</v>
      </c>
      <c r="AY166" s="172" t="s">
        <v>135</v>
      </c>
      <c r="BK166" s="174">
        <f>SUM(BK167:BK172)</f>
        <v>0</v>
      </c>
    </row>
    <row r="167" spans="1:65" s="2" customFormat="1" ht="16.5" customHeight="1">
      <c r="A167" s="36"/>
      <c r="B167" s="37"/>
      <c r="C167" s="177" t="s">
        <v>209</v>
      </c>
      <c r="D167" s="177" t="s">
        <v>139</v>
      </c>
      <c r="E167" s="178" t="s">
        <v>423</v>
      </c>
      <c r="F167" s="179" t="s">
        <v>424</v>
      </c>
      <c r="G167" s="180" t="s">
        <v>212</v>
      </c>
      <c r="H167" s="181">
        <v>7.5</v>
      </c>
      <c r="I167" s="182"/>
      <c r="J167" s="183">
        <f>ROUND(I167*H167,2)</f>
        <v>0</v>
      </c>
      <c r="K167" s="179" t="s">
        <v>143</v>
      </c>
      <c r="L167" s="41"/>
      <c r="M167" s="184" t="s">
        <v>44</v>
      </c>
      <c r="N167" s="185" t="s">
        <v>53</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144</v>
      </c>
      <c r="AT167" s="188" t="s">
        <v>139</v>
      </c>
      <c r="AU167" s="188" t="s">
        <v>145</v>
      </c>
      <c r="AY167" s="18" t="s">
        <v>135</v>
      </c>
      <c r="BE167" s="189">
        <f>IF(N167="základní",J167,0)</f>
        <v>0</v>
      </c>
      <c r="BF167" s="189">
        <f>IF(N167="snížená",J167,0)</f>
        <v>0</v>
      </c>
      <c r="BG167" s="189">
        <f>IF(N167="zákl. přenesená",J167,0)</f>
        <v>0</v>
      </c>
      <c r="BH167" s="189">
        <f>IF(N167="sníž. přenesená",J167,0)</f>
        <v>0</v>
      </c>
      <c r="BI167" s="189">
        <f>IF(N167="nulová",J167,0)</f>
        <v>0</v>
      </c>
      <c r="BJ167" s="18" t="s">
        <v>90</v>
      </c>
      <c r="BK167" s="189">
        <f>ROUND(I167*H167,2)</f>
        <v>0</v>
      </c>
      <c r="BL167" s="18" t="s">
        <v>144</v>
      </c>
      <c r="BM167" s="188" t="s">
        <v>425</v>
      </c>
    </row>
    <row r="168" spans="1:47" s="2" customFormat="1" ht="12">
      <c r="A168" s="36"/>
      <c r="B168" s="37"/>
      <c r="C168" s="38"/>
      <c r="D168" s="190" t="s">
        <v>147</v>
      </c>
      <c r="E168" s="38"/>
      <c r="F168" s="191" t="s">
        <v>426</v>
      </c>
      <c r="G168" s="38"/>
      <c r="H168" s="38"/>
      <c r="I168" s="192"/>
      <c r="J168" s="38"/>
      <c r="K168" s="38"/>
      <c r="L168" s="41"/>
      <c r="M168" s="193"/>
      <c r="N168" s="194"/>
      <c r="O168" s="66"/>
      <c r="P168" s="66"/>
      <c r="Q168" s="66"/>
      <c r="R168" s="66"/>
      <c r="S168" s="66"/>
      <c r="T168" s="67"/>
      <c r="U168" s="36"/>
      <c r="V168" s="36"/>
      <c r="W168" s="36"/>
      <c r="X168" s="36"/>
      <c r="Y168" s="36"/>
      <c r="Z168" s="36"/>
      <c r="AA168" s="36"/>
      <c r="AB168" s="36"/>
      <c r="AC168" s="36"/>
      <c r="AD168" s="36"/>
      <c r="AE168" s="36"/>
      <c r="AT168" s="18" t="s">
        <v>147</v>
      </c>
      <c r="AU168" s="18" t="s">
        <v>145</v>
      </c>
    </row>
    <row r="169" spans="2:51" s="13" customFormat="1" ht="12">
      <c r="B169" s="195"/>
      <c r="C169" s="196"/>
      <c r="D169" s="197" t="s">
        <v>149</v>
      </c>
      <c r="E169" s="198" t="s">
        <v>44</v>
      </c>
      <c r="F169" s="199" t="s">
        <v>389</v>
      </c>
      <c r="G169" s="196"/>
      <c r="H169" s="198" t="s">
        <v>44</v>
      </c>
      <c r="I169" s="200"/>
      <c r="J169" s="196"/>
      <c r="K169" s="196"/>
      <c r="L169" s="201"/>
      <c r="M169" s="202"/>
      <c r="N169" s="203"/>
      <c r="O169" s="203"/>
      <c r="P169" s="203"/>
      <c r="Q169" s="203"/>
      <c r="R169" s="203"/>
      <c r="S169" s="203"/>
      <c r="T169" s="204"/>
      <c r="AT169" s="205" t="s">
        <v>149</v>
      </c>
      <c r="AU169" s="205" t="s">
        <v>145</v>
      </c>
      <c r="AV169" s="13" t="s">
        <v>90</v>
      </c>
      <c r="AW169" s="13" t="s">
        <v>42</v>
      </c>
      <c r="AX169" s="13" t="s">
        <v>82</v>
      </c>
      <c r="AY169" s="205" t="s">
        <v>135</v>
      </c>
    </row>
    <row r="170" spans="2:51" s="13" customFormat="1" ht="12">
      <c r="B170" s="195"/>
      <c r="C170" s="196"/>
      <c r="D170" s="197" t="s">
        <v>149</v>
      </c>
      <c r="E170" s="198" t="s">
        <v>44</v>
      </c>
      <c r="F170" s="199" t="s">
        <v>390</v>
      </c>
      <c r="G170" s="196"/>
      <c r="H170" s="198" t="s">
        <v>44</v>
      </c>
      <c r="I170" s="200"/>
      <c r="J170" s="196"/>
      <c r="K170" s="196"/>
      <c r="L170" s="201"/>
      <c r="M170" s="202"/>
      <c r="N170" s="203"/>
      <c r="O170" s="203"/>
      <c r="P170" s="203"/>
      <c r="Q170" s="203"/>
      <c r="R170" s="203"/>
      <c r="S170" s="203"/>
      <c r="T170" s="204"/>
      <c r="AT170" s="205" t="s">
        <v>149</v>
      </c>
      <c r="AU170" s="205" t="s">
        <v>145</v>
      </c>
      <c r="AV170" s="13" t="s">
        <v>90</v>
      </c>
      <c r="AW170" s="13" t="s">
        <v>42</v>
      </c>
      <c r="AX170" s="13" t="s">
        <v>82</v>
      </c>
      <c r="AY170" s="205" t="s">
        <v>135</v>
      </c>
    </row>
    <row r="171" spans="2:51" s="14" customFormat="1" ht="12">
      <c r="B171" s="206"/>
      <c r="C171" s="207"/>
      <c r="D171" s="197" t="s">
        <v>149</v>
      </c>
      <c r="E171" s="208" t="s">
        <v>44</v>
      </c>
      <c r="F171" s="209" t="s">
        <v>427</v>
      </c>
      <c r="G171" s="207"/>
      <c r="H171" s="210">
        <v>7.5</v>
      </c>
      <c r="I171" s="211"/>
      <c r="J171" s="207"/>
      <c r="K171" s="207"/>
      <c r="L171" s="212"/>
      <c r="M171" s="213"/>
      <c r="N171" s="214"/>
      <c r="O171" s="214"/>
      <c r="P171" s="214"/>
      <c r="Q171" s="214"/>
      <c r="R171" s="214"/>
      <c r="S171" s="214"/>
      <c r="T171" s="215"/>
      <c r="AT171" s="216" t="s">
        <v>149</v>
      </c>
      <c r="AU171" s="216" t="s">
        <v>145</v>
      </c>
      <c r="AV171" s="14" t="s">
        <v>92</v>
      </c>
      <c r="AW171" s="14" t="s">
        <v>42</v>
      </c>
      <c r="AX171" s="14" t="s">
        <v>82</v>
      </c>
      <c r="AY171" s="216" t="s">
        <v>135</v>
      </c>
    </row>
    <row r="172" spans="2:51" s="15" customFormat="1" ht="12">
      <c r="B172" s="217"/>
      <c r="C172" s="218"/>
      <c r="D172" s="197" t="s">
        <v>149</v>
      </c>
      <c r="E172" s="219" t="s">
        <v>44</v>
      </c>
      <c r="F172" s="220" t="s">
        <v>153</v>
      </c>
      <c r="G172" s="218"/>
      <c r="H172" s="221">
        <v>7.5</v>
      </c>
      <c r="I172" s="222"/>
      <c r="J172" s="218"/>
      <c r="K172" s="218"/>
      <c r="L172" s="223"/>
      <c r="M172" s="224"/>
      <c r="N172" s="225"/>
      <c r="O172" s="225"/>
      <c r="P172" s="225"/>
      <c r="Q172" s="225"/>
      <c r="R172" s="225"/>
      <c r="S172" s="225"/>
      <c r="T172" s="226"/>
      <c r="AT172" s="227" t="s">
        <v>149</v>
      </c>
      <c r="AU172" s="227" t="s">
        <v>145</v>
      </c>
      <c r="AV172" s="15" t="s">
        <v>144</v>
      </c>
      <c r="AW172" s="15" t="s">
        <v>42</v>
      </c>
      <c r="AX172" s="15" t="s">
        <v>90</v>
      </c>
      <c r="AY172" s="227" t="s">
        <v>135</v>
      </c>
    </row>
    <row r="173" spans="2:63" s="12" customFormat="1" ht="20.85" customHeight="1">
      <c r="B173" s="161"/>
      <c r="C173" s="162"/>
      <c r="D173" s="163" t="s">
        <v>81</v>
      </c>
      <c r="E173" s="175" t="s">
        <v>237</v>
      </c>
      <c r="F173" s="175" t="s">
        <v>428</v>
      </c>
      <c r="G173" s="162"/>
      <c r="H173" s="162"/>
      <c r="I173" s="165"/>
      <c r="J173" s="176">
        <f>BK173</f>
        <v>0</v>
      </c>
      <c r="K173" s="162"/>
      <c r="L173" s="167"/>
      <c r="M173" s="168"/>
      <c r="N173" s="169"/>
      <c r="O173" s="169"/>
      <c r="P173" s="170">
        <f>SUM(P174:P205)</f>
        <v>0</v>
      </c>
      <c r="Q173" s="169"/>
      <c r="R173" s="170">
        <f>SUM(R174:R205)</f>
        <v>0</v>
      </c>
      <c r="S173" s="169"/>
      <c r="T173" s="171">
        <f>SUM(T174:T205)</f>
        <v>0</v>
      </c>
      <c r="AR173" s="172" t="s">
        <v>90</v>
      </c>
      <c r="AT173" s="173" t="s">
        <v>81</v>
      </c>
      <c r="AU173" s="173" t="s">
        <v>92</v>
      </c>
      <c r="AY173" s="172" t="s">
        <v>135</v>
      </c>
      <c r="BK173" s="174">
        <f>SUM(BK174:BK205)</f>
        <v>0</v>
      </c>
    </row>
    <row r="174" spans="1:65" s="2" customFormat="1" ht="21.75" customHeight="1">
      <c r="A174" s="36"/>
      <c r="B174" s="37"/>
      <c r="C174" s="177" t="s">
        <v>205</v>
      </c>
      <c r="D174" s="177" t="s">
        <v>139</v>
      </c>
      <c r="E174" s="178" t="s">
        <v>429</v>
      </c>
      <c r="F174" s="179" t="s">
        <v>430</v>
      </c>
      <c r="G174" s="180" t="s">
        <v>163</v>
      </c>
      <c r="H174" s="181">
        <v>9.211</v>
      </c>
      <c r="I174" s="182"/>
      <c r="J174" s="183">
        <f>ROUND(I174*H174,2)</f>
        <v>0</v>
      </c>
      <c r="K174" s="179" t="s">
        <v>143</v>
      </c>
      <c r="L174" s="41"/>
      <c r="M174" s="184" t="s">
        <v>44</v>
      </c>
      <c r="N174" s="185" t="s">
        <v>53</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144</v>
      </c>
      <c r="AT174" s="188" t="s">
        <v>139</v>
      </c>
      <c r="AU174" s="188" t="s">
        <v>145</v>
      </c>
      <c r="AY174" s="18" t="s">
        <v>135</v>
      </c>
      <c r="BE174" s="189">
        <f>IF(N174="základní",J174,0)</f>
        <v>0</v>
      </c>
      <c r="BF174" s="189">
        <f>IF(N174="snížená",J174,0)</f>
        <v>0</v>
      </c>
      <c r="BG174" s="189">
        <f>IF(N174="zákl. přenesená",J174,0)</f>
        <v>0</v>
      </c>
      <c r="BH174" s="189">
        <f>IF(N174="sníž. přenesená",J174,0)</f>
        <v>0</v>
      </c>
      <c r="BI174" s="189">
        <f>IF(N174="nulová",J174,0)</f>
        <v>0</v>
      </c>
      <c r="BJ174" s="18" t="s">
        <v>90</v>
      </c>
      <c r="BK174" s="189">
        <f>ROUND(I174*H174,2)</f>
        <v>0</v>
      </c>
      <c r="BL174" s="18" t="s">
        <v>144</v>
      </c>
      <c r="BM174" s="188" t="s">
        <v>431</v>
      </c>
    </row>
    <row r="175" spans="1:47" s="2" customFormat="1" ht="12">
      <c r="A175" s="36"/>
      <c r="B175" s="37"/>
      <c r="C175" s="38"/>
      <c r="D175" s="190" t="s">
        <v>147</v>
      </c>
      <c r="E175" s="38"/>
      <c r="F175" s="191" t="s">
        <v>432</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147</v>
      </c>
      <c r="AU175" s="18" t="s">
        <v>145</v>
      </c>
    </row>
    <row r="176" spans="2:51" s="13" customFormat="1" ht="12">
      <c r="B176" s="195"/>
      <c r="C176" s="196"/>
      <c r="D176" s="197" t="s">
        <v>149</v>
      </c>
      <c r="E176" s="198" t="s">
        <v>44</v>
      </c>
      <c r="F176" s="199" t="s">
        <v>389</v>
      </c>
      <c r="G176" s="196"/>
      <c r="H176" s="198" t="s">
        <v>44</v>
      </c>
      <c r="I176" s="200"/>
      <c r="J176" s="196"/>
      <c r="K176" s="196"/>
      <c r="L176" s="201"/>
      <c r="M176" s="202"/>
      <c r="N176" s="203"/>
      <c r="O176" s="203"/>
      <c r="P176" s="203"/>
      <c r="Q176" s="203"/>
      <c r="R176" s="203"/>
      <c r="S176" s="203"/>
      <c r="T176" s="204"/>
      <c r="AT176" s="205" t="s">
        <v>149</v>
      </c>
      <c r="AU176" s="205" t="s">
        <v>145</v>
      </c>
      <c r="AV176" s="13" t="s">
        <v>90</v>
      </c>
      <c r="AW176" s="13" t="s">
        <v>42</v>
      </c>
      <c r="AX176" s="13" t="s">
        <v>82</v>
      </c>
      <c r="AY176" s="205" t="s">
        <v>135</v>
      </c>
    </row>
    <row r="177" spans="2:51" s="13" customFormat="1" ht="12">
      <c r="B177" s="195"/>
      <c r="C177" s="196"/>
      <c r="D177" s="197" t="s">
        <v>149</v>
      </c>
      <c r="E177" s="198" t="s">
        <v>44</v>
      </c>
      <c r="F177" s="199" t="s">
        <v>151</v>
      </c>
      <c r="G177" s="196"/>
      <c r="H177" s="198" t="s">
        <v>44</v>
      </c>
      <c r="I177" s="200"/>
      <c r="J177" s="196"/>
      <c r="K177" s="196"/>
      <c r="L177" s="201"/>
      <c r="M177" s="202"/>
      <c r="N177" s="203"/>
      <c r="O177" s="203"/>
      <c r="P177" s="203"/>
      <c r="Q177" s="203"/>
      <c r="R177" s="203"/>
      <c r="S177" s="203"/>
      <c r="T177" s="204"/>
      <c r="AT177" s="205" t="s">
        <v>149</v>
      </c>
      <c r="AU177" s="205" t="s">
        <v>145</v>
      </c>
      <c r="AV177" s="13" t="s">
        <v>90</v>
      </c>
      <c r="AW177" s="13" t="s">
        <v>42</v>
      </c>
      <c r="AX177" s="13" t="s">
        <v>82</v>
      </c>
      <c r="AY177" s="205" t="s">
        <v>135</v>
      </c>
    </row>
    <row r="178" spans="2:51" s="13" customFormat="1" ht="12">
      <c r="B178" s="195"/>
      <c r="C178" s="196"/>
      <c r="D178" s="197" t="s">
        <v>149</v>
      </c>
      <c r="E178" s="198" t="s">
        <v>44</v>
      </c>
      <c r="F178" s="199" t="s">
        <v>390</v>
      </c>
      <c r="G178" s="196"/>
      <c r="H178" s="198" t="s">
        <v>44</v>
      </c>
      <c r="I178" s="200"/>
      <c r="J178" s="196"/>
      <c r="K178" s="196"/>
      <c r="L178" s="201"/>
      <c r="M178" s="202"/>
      <c r="N178" s="203"/>
      <c r="O178" s="203"/>
      <c r="P178" s="203"/>
      <c r="Q178" s="203"/>
      <c r="R178" s="203"/>
      <c r="S178" s="203"/>
      <c r="T178" s="204"/>
      <c r="AT178" s="205" t="s">
        <v>149</v>
      </c>
      <c r="AU178" s="205" t="s">
        <v>145</v>
      </c>
      <c r="AV178" s="13" t="s">
        <v>90</v>
      </c>
      <c r="AW178" s="13" t="s">
        <v>42</v>
      </c>
      <c r="AX178" s="13" t="s">
        <v>82</v>
      </c>
      <c r="AY178" s="205" t="s">
        <v>135</v>
      </c>
    </row>
    <row r="179" spans="2:51" s="13" customFormat="1" ht="12">
      <c r="B179" s="195"/>
      <c r="C179" s="196"/>
      <c r="D179" s="197" t="s">
        <v>149</v>
      </c>
      <c r="E179" s="198" t="s">
        <v>44</v>
      </c>
      <c r="F179" s="199" t="s">
        <v>151</v>
      </c>
      <c r="G179" s="196"/>
      <c r="H179" s="198" t="s">
        <v>44</v>
      </c>
      <c r="I179" s="200"/>
      <c r="J179" s="196"/>
      <c r="K179" s="196"/>
      <c r="L179" s="201"/>
      <c r="M179" s="202"/>
      <c r="N179" s="203"/>
      <c r="O179" s="203"/>
      <c r="P179" s="203"/>
      <c r="Q179" s="203"/>
      <c r="R179" s="203"/>
      <c r="S179" s="203"/>
      <c r="T179" s="204"/>
      <c r="AT179" s="205" t="s">
        <v>149</v>
      </c>
      <c r="AU179" s="205" t="s">
        <v>145</v>
      </c>
      <c r="AV179" s="13" t="s">
        <v>90</v>
      </c>
      <c r="AW179" s="13" t="s">
        <v>42</v>
      </c>
      <c r="AX179" s="13" t="s">
        <v>82</v>
      </c>
      <c r="AY179" s="205" t="s">
        <v>135</v>
      </c>
    </row>
    <row r="180" spans="2:51" s="13" customFormat="1" ht="12">
      <c r="B180" s="195"/>
      <c r="C180" s="196"/>
      <c r="D180" s="197" t="s">
        <v>149</v>
      </c>
      <c r="E180" s="198" t="s">
        <v>44</v>
      </c>
      <c r="F180" s="199" t="s">
        <v>433</v>
      </c>
      <c r="G180" s="196"/>
      <c r="H180" s="198" t="s">
        <v>44</v>
      </c>
      <c r="I180" s="200"/>
      <c r="J180" s="196"/>
      <c r="K180" s="196"/>
      <c r="L180" s="201"/>
      <c r="M180" s="202"/>
      <c r="N180" s="203"/>
      <c r="O180" s="203"/>
      <c r="P180" s="203"/>
      <c r="Q180" s="203"/>
      <c r="R180" s="203"/>
      <c r="S180" s="203"/>
      <c r="T180" s="204"/>
      <c r="AT180" s="205" t="s">
        <v>149</v>
      </c>
      <c r="AU180" s="205" t="s">
        <v>145</v>
      </c>
      <c r="AV180" s="13" t="s">
        <v>90</v>
      </c>
      <c r="AW180" s="13" t="s">
        <v>42</v>
      </c>
      <c r="AX180" s="13" t="s">
        <v>82</v>
      </c>
      <c r="AY180" s="205" t="s">
        <v>135</v>
      </c>
    </row>
    <row r="181" spans="2:51" s="13" customFormat="1" ht="12">
      <c r="B181" s="195"/>
      <c r="C181" s="196"/>
      <c r="D181" s="197" t="s">
        <v>149</v>
      </c>
      <c r="E181" s="198" t="s">
        <v>44</v>
      </c>
      <c r="F181" s="199" t="s">
        <v>434</v>
      </c>
      <c r="G181" s="196"/>
      <c r="H181" s="198" t="s">
        <v>44</v>
      </c>
      <c r="I181" s="200"/>
      <c r="J181" s="196"/>
      <c r="K181" s="196"/>
      <c r="L181" s="201"/>
      <c r="M181" s="202"/>
      <c r="N181" s="203"/>
      <c r="O181" s="203"/>
      <c r="P181" s="203"/>
      <c r="Q181" s="203"/>
      <c r="R181" s="203"/>
      <c r="S181" s="203"/>
      <c r="T181" s="204"/>
      <c r="AT181" s="205" t="s">
        <v>149</v>
      </c>
      <c r="AU181" s="205" t="s">
        <v>145</v>
      </c>
      <c r="AV181" s="13" t="s">
        <v>90</v>
      </c>
      <c r="AW181" s="13" t="s">
        <v>42</v>
      </c>
      <c r="AX181" s="13" t="s">
        <v>82</v>
      </c>
      <c r="AY181" s="205" t="s">
        <v>135</v>
      </c>
    </row>
    <row r="182" spans="2:51" s="14" customFormat="1" ht="12">
      <c r="B182" s="206"/>
      <c r="C182" s="207"/>
      <c r="D182" s="197" t="s">
        <v>149</v>
      </c>
      <c r="E182" s="208" t="s">
        <v>44</v>
      </c>
      <c r="F182" s="209" t="s">
        <v>435</v>
      </c>
      <c r="G182" s="207"/>
      <c r="H182" s="210">
        <v>2.25</v>
      </c>
      <c r="I182" s="211"/>
      <c r="J182" s="207"/>
      <c r="K182" s="207"/>
      <c r="L182" s="212"/>
      <c r="M182" s="213"/>
      <c r="N182" s="214"/>
      <c r="O182" s="214"/>
      <c r="P182" s="214"/>
      <c r="Q182" s="214"/>
      <c r="R182" s="214"/>
      <c r="S182" s="214"/>
      <c r="T182" s="215"/>
      <c r="AT182" s="216" t="s">
        <v>149</v>
      </c>
      <c r="AU182" s="216" t="s">
        <v>145</v>
      </c>
      <c r="AV182" s="14" t="s">
        <v>92</v>
      </c>
      <c r="AW182" s="14" t="s">
        <v>42</v>
      </c>
      <c r="AX182" s="14" t="s">
        <v>82</v>
      </c>
      <c r="AY182" s="216" t="s">
        <v>135</v>
      </c>
    </row>
    <row r="183" spans="2:51" s="13" customFormat="1" ht="12">
      <c r="B183" s="195"/>
      <c r="C183" s="196"/>
      <c r="D183" s="197" t="s">
        <v>149</v>
      </c>
      <c r="E183" s="198" t="s">
        <v>44</v>
      </c>
      <c r="F183" s="199" t="s">
        <v>436</v>
      </c>
      <c r="G183" s="196"/>
      <c r="H183" s="198" t="s">
        <v>44</v>
      </c>
      <c r="I183" s="200"/>
      <c r="J183" s="196"/>
      <c r="K183" s="196"/>
      <c r="L183" s="201"/>
      <c r="M183" s="202"/>
      <c r="N183" s="203"/>
      <c r="O183" s="203"/>
      <c r="P183" s="203"/>
      <c r="Q183" s="203"/>
      <c r="R183" s="203"/>
      <c r="S183" s="203"/>
      <c r="T183" s="204"/>
      <c r="AT183" s="205" t="s">
        <v>149</v>
      </c>
      <c r="AU183" s="205" t="s">
        <v>145</v>
      </c>
      <c r="AV183" s="13" t="s">
        <v>90</v>
      </c>
      <c r="AW183" s="13" t="s">
        <v>42</v>
      </c>
      <c r="AX183" s="13" t="s">
        <v>82</v>
      </c>
      <c r="AY183" s="205" t="s">
        <v>135</v>
      </c>
    </row>
    <row r="184" spans="2:51" s="14" customFormat="1" ht="12">
      <c r="B184" s="206"/>
      <c r="C184" s="207"/>
      <c r="D184" s="197" t="s">
        <v>149</v>
      </c>
      <c r="E184" s="208" t="s">
        <v>44</v>
      </c>
      <c r="F184" s="209" t="s">
        <v>437</v>
      </c>
      <c r="G184" s="207"/>
      <c r="H184" s="210">
        <v>4.031</v>
      </c>
      <c r="I184" s="211"/>
      <c r="J184" s="207"/>
      <c r="K184" s="207"/>
      <c r="L184" s="212"/>
      <c r="M184" s="213"/>
      <c r="N184" s="214"/>
      <c r="O184" s="214"/>
      <c r="P184" s="214"/>
      <c r="Q184" s="214"/>
      <c r="R184" s="214"/>
      <c r="S184" s="214"/>
      <c r="T184" s="215"/>
      <c r="AT184" s="216" t="s">
        <v>149</v>
      </c>
      <c r="AU184" s="216" t="s">
        <v>145</v>
      </c>
      <c r="AV184" s="14" t="s">
        <v>92</v>
      </c>
      <c r="AW184" s="14" t="s">
        <v>42</v>
      </c>
      <c r="AX184" s="14" t="s">
        <v>82</v>
      </c>
      <c r="AY184" s="216" t="s">
        <v>135</v>
      </c>
    </row>
    <row r="185" spans="2:51" s="13" customFormat="1" ht="12">
      <c r="B185" s="195"/>
      <c r="C185" s="196"/>
      <c r="D185" s="197" t="s">
        <v>149</v>
      </c>
      <c r="E185" s="198" t="s">
        <v>44</v>
      </c>
      <c r="F185" s="199" t="s">
        <v>438</v>
      </c>
      <c r="G185" s="196"/>
      <c r="H185" s="198" t="s">
        <v>44</v>
      </c>
      <c r="I185" s="200"/>
      <c r="J185" s="196"/>
      <c r="K185" s="196"/>
      <c r="L185" s="201"/>
      <c r="M185" s="202"/>
      <c r="N185" s="203"/>
      <c r="O185" s="203"/>
      <c r="P185" s="203"/>
      <c r="Q185" s="203"/>
      <c r="R185" s="203"/>
      <c r="S185" s="203"/>
      <c r="T185" s="204"/>
      <c r="AT185" s="205" t="s">
        <v>149</v>
      </c>
      <c r="AU185" s="205" t="s">
        <v>145</v>
      </c>
      <c r="AV185" s="13" t="s">
        <v>90</v>
      </c>
      <c r="AW185" s="13" t="s">
        <v>42</v>
      </c>
      <c r="AX185" s="13" t="s">
        <v>82</v>
      </c>
      <c r="AY185" s="205" t="s">
        <v>135</v>
      </c>
    </row>
    <row r="186" spans="2:51" s="14" customFormat="1" ht="12">
      <c r="B186" s="206"/>
      <c r="C186" s="207"/>
      <c r="D186" s="197" t="s">
        <v>149</v>
      </c>
      <c r="E186" s="208" t="s">
        <v>44</v>
      </c>
      <c r="F186" s="209" t="s">
        <v>439</v>
      </c>
      <c r="G186" s="207"/>
      <c r="H186" s="210">
        <v>0.9</v>
      </c>
      <c r="I186" s="211"/>
      <c r="J186" s="207"/>
      <c r="K186" s="207"/>
      <c r="L186" s="212"/>
      <c r="M186" s="213"/>
      <c r="N186" s="214"/>
      <c r="O186" s="214"/>
      <c r="P186" s="214"/>
      <c r="Q186" s="214"/>
      <c r="R186" s="214"/>
      <c r="S186" s="214"/>
      <c r="T186" s="215"/>
      <c r="AT186" s="216" t="s">
        <v>149</v>
      </c>
      <c r="AU186" s="216" t="s">
        <v>145</v>
      </c>
      <c r="AV186" s="14" t="s">
        <v>92</v>
      </c>
      <c r="AW186" s="14" t="s">
        <v>42</v>
      </c>
      <c r="AX186" s="14" t="s">
        <v>82</v>
      </c>
      <c r="AY186" s="216" t="s">
        <v>135</v>
      </c>
    </row>
    <row r="187" spans="2:51" s="13" customFormat="1" ht="12">
      <c r="B187" s="195"/>
      <c r="C187" s="196"/>
      <c r="D187" s="197" t="s">
        <v>149</v>
      </c>
      <c r="E187" s="198" t="s">
        <v>44</v>
      </c>
      <c r="F187" s="199" t="s">
        <v>440</v>
      </c>
      <c r="G187" s="196"/>
      <c r="H187" s="198" t="s">
        <v>44</v>
      </c>
      <c r="I187" s="200"/>
      <c r="J187" s="196"/>
      <c r="K187" s="196"/>
      <c r="L187" s="201"/>
      <c r="M187" s="202"/>
      <c r="N187" s="203"/>
      <c r="O187" s="203"/>
      <c r="P187" s="203"/>
      <c r="Q187" s="203"/>
      <c r="R187" s="203"/>
      <c r="S187" s="203"/>
      <c r="T187" s="204"/>
      <c r="AT187" s="205" t="s">
        <v>149</v>
      </c>
      <c r="AU187" s="205" t="s">
        <v>145</v>
      </c>
      <c r="AV187" s="13" t="s">
        <v>90</v>
      </c>
      <c r="AW187" s="13" t="s">
        <v>42</v>
      </c>
      <c r="AX187" s="13" t="s">
        <v>82</v>
      </c>
      <c r="AY187" s="205" t="s">
        <v>135</v>
      </c>
    </row>
    <row r="188" spans="2:51" s="14" customFormat="1" ht="12">
      <c r="B188" s="206"/>
      <c r="C188" s="207"/>
      <c r="D188" s="197" t="s">
        <v>149</v>
      </c>
      <c r="E188" s="208" t="s">
        <v>44</v>
      </c>
      <c r="F188" s="209" t="s">
        <v>441</v>
      </c>
      <c r="G188" s="207"/>
      <c r="H188" s="210">
        <v>2.03</v>
      </c>
      <c r="I188" s="211"/>
      <c r="J188" s="207"/>
      <c r="K188" s="207"/>
      <c r="L188" s="212"/>
      <c r="M188" s="213"/>
      <c r="N188" s="214"/>
      <c r="O188" s="214"/>
      <c r="P188" s="214"/>
      <c r="Q188" s="214"/>
      <c r="R188" s="214"/>
      <c r="S188" s="214"/>
      <c r="T188" s="215"/>
      <c r="AT188" s="216" t="s">
        <v>149</v>
      </c>
      <c r="AU188" s="216" t="s">
        <v>145</v>
      </c>
      <c r="AV188" s="14" t="s">
        <v>92</v>
      </c>
      <c r="AW188" s="14" t="s">
        <v>42</v>
      </c>
      <c r="AX188" s="14" t="s">
        <v>82</v>
      </c>
      <c r="AY188" s="216" t="s">
        <v>135</v>
      </c>
    </row>
    <row r="189" spans="2:51" s="15" customFormat="1" ht="12">
      <c r="B189" s="217"/>
      <c r="C189" s="218"/>
      <c r="D189" s="197" t="s">
        <v>149</v>
      </c>
      <c r="E189" s="219" t="s">
        <v>44</v>
      </c>
      <c r="F189" s="220" t="s">
        <v>153</v>
      </c>
      <c r="G189" s="218"/>
      <c r="H189" s="221">
        <v>9.211</v>
      </c>
      <c r="I189" s="222"/>
      <c r="J189" s="218"/>
      <c r="K189" s="218"/>
      <c r="L189" s="223"/>
      <c r="M189" s="224"/>
      <c r="N189" s="225"/>
      <c r="O189" s="225"/>
      <c r="P189" s="225"/>
      <c r="Q189" s="225"/>
      <c r="R189" s="225"/>
      <c r="S189" s="225"/>
      <c r="T189" s="226"/>
      <c r="AT189" s="227" t="s">
        <v>149</v>
      </c>
      <c r="AU189" s="227" t="s">
        <v>145</v>
      </c>
      <c r="AV189" s="15" t="s">
        <v>144</v>
      </c>
      <c r="AW189" s="15" t="s">
        <v>42</v>
      </c>
      <c r="AX189" s="15" t="s">
        <v>90</v>
      </c>
      <c r="AY189" s="227" t="s">
        <v>135</v>
      </c>
    </row>
    <row r="190" spans="1:65" s="2" customFormat="1" ht="21.75" customHeight="1">
      <c r="A190" s="36"/>
      <c r="B190" s="37"/>
      <c r="C190" s="177" t="s">
        <v>222</v>
      </c>
      <c r="D190" s="177" t="s">
        <v>139</v>
      </c>
      <c r="E190" s="178" t="s">
        <v>442</v>
      </c>
      <c r="F190" s="179" t="s">
        <v>443</v>
      </c>
      <c r="G190" s="180" t="s">
        <v>163</v>
      </c>
      <c r="H190" s="181">
        <v>9.211</v>
      </c>
      <c r="I190" s="182"/>
      <c r="J190" s="183">
        <f>ROUND(I190*H190,2)</f>
        <v>0</v>
      </c>
      <c r="K190" s="179" t="s">
        <v>143</v>
      </c>
      <c r="L190" s="41"/>
      <c r="M190" s="184" t="s">
        <v>44</v>
      </c>
      <c r="N190" s="185" t="s">
        <v>53</v>
      </c>
      <c r="O190" s="66"/>
      <c r="P190" s="186">
        <f>O190*H190</f>
        <v>0</v>
      </c>
      <c r="Q190" s="186">
        <v>0</v>
      </c>
      <c r="R190" s="186">
        <f>Q190*H190</f>
        <v>0</v>
      </c>
      <c r="S190" s="186">
        <v>0</v>
      </c>
      <c r="T190" s="187">
        <f>S190*H190</f>
        <v>0</v>
      </c>
      <c r="U190" s="36"/>
      <c r="V190" s="36"/>
      <c r="W190" s="36"/>
      <c r="X190" s="36"/>
      <c r="Y190" s="36"/>
      <c r="Z190" s="36"/>
      <c r="AA190" s="36"/>
      <c r="AB190" s="36"/>
      <c r="AC190" s="36"/>
      <c r="AD190" s="36"/>
      <c r="AE190" s="36"/>
      <c r="AR190" s="188" t="s">
        <v>144</v>
      </c>
      <c r="AT190" s="188" t="s">
        <v>139</v>
      </c>
      <c r="AU190" s="188" t="s">
        <v>145</v>
      </c>
      <c r="AY190" s="18" t="s">
        <v>135</v>
      </c>
      <c r="BE190" s="189">
        <f>IF(N190="základní",J190,0)</f>
        <v>0</v>
      </c>
      <c r="BF190" s="189">
        <f>IF(N190="snížená",J190,0)</f>
        <v>0</v>
      </c>
      <c r="BG190" s="189">
        <f>IF(N190="zákl. přenesená",J190,0)</f>
        <v>0</v>
      </c>
      <c r="BH190" s="189">
        <f>IF(N190="sníž. přenesená",J190,0)</f>
        <v>0</v>
      </c>
      <c r="BI190" s="189">
        <f>IF(N190="nulová",J190,0)</f>
        <v>0</v>
      </c>
      <c r="BJ190" s="18" t="s">
        <v>90</v>
      </c>
      <c r="BK190" s="189">
        <f>ROUND(I190*H190,2)</f>
        <v>0</v>
      </c>
      <c r="BL190" s="18" t="s">
        <v>144</v>
      </c>
      <c r="BM190" s="188" t="s">
        <v>444</v>
      </c>
    </row>
    <row r="191" spans="1:47" s="2" customFormat="1" ht="12">
      <c r="A191" s="36"/>
      <c r="B191" s="37"/>
      <c r="C191" s="38"/>
      <c r="D191" s="190" t="s">
        <v>147</v>
      </c>
      <c r="E191" s="38"/>
      <c r="F191" s="191" t="s">
        <v>445</v>
      </c>
      <c r="G191" s="38"/>
      <c r="H191" s="38"/>
      <c r="I191" s="192"/>
      <c r="J191" s="38"/>
      <c r="K191" s="38"/>
      <c r="L191" s="41"/>
      <c r="M191" s="193"/>
      <c r="N191" s="194"/>
      <c r="O191" s="66"/>
      <c r="P191" s="66"/>
      <c r="Q191" s="66"/>
      <c r="R191" s="66"/>
      <c r="S191" s="66"/>
      <c r="T191" s="67"/>
      <c r="U191" s="36"/>
      <c r="V191" s="36"/>
      <c r="W191" s="36"/>
      <c r="X191" s="36"/>
      <c r="Y191" s="36"/>
      <c r="Z191" s="36"/>
      <c r="AA191" s="36"/>
      <c r="AB191" s="36"/>
      <c r="AC191" s="36"/>
      <c r="AD191" s="36"/>
      <c r="AE191" s="36"/>
      <c r="AT191" s="18" t="s">
        <v>147</v>
      </c>
      <c r="AU191" s="18" t="s">
        <v>145</v>
      </c>
    </row>
    <row r="192" spans="2:51" s="13" customFormat="1" ht="12">
      <c r="B192" s="195"/>
      <c r="C192" s="196"/>
      <c r="D192" s="197" t="s">
        <v>149</v>
      </c>
      <c r="E192" s="198" t="s">
        <v>44</v>
      </c>
      <c r="F192" s="199" t="s">
        <v>389</v>
      </c>
      <c r="G192" s="196"/>
      <c r="H192" s="198" t="s">
        <v>44</v>
      </c>
      <c r="I192" s="200"/>
      <c r="J192" s="196"/>
      <c r="K192" s="196"/>
      <c r="L192" s="201"/>
      <c r="M192" s="202"/>
      <c r="N192" s="203"/>
      <c r="O192" s="203"/>
      <c r="P192" s="203"/>
      <c r="Q192" s="203"/>
      <c r="R192" s="203"/>
      <c r="S192" s="203"/>
      <c r="T192" s="204"/>
      <c r="AT192" s="205" t="s">
        <v>149</v>
      </c>
      <c r="AU192" s="205" t="s">
        <v>145</v>
      </c>
      <c r="AV192" s="13" t="s">
        <v>90</v>
      </c>
      <c r="AW192" s="13" t="s">
        <v>42</v>
      </c>
      <c r="AX192" s="13" t="s">
        <v>82</v>
      </c>
      <c r="AY192" s="205" t="s">
        <v>135</v>
      </c>
    </row>
    <row r="193" spans="2:51" s="13" customFormat="1" ht="12">
      <c r="B193" s="195"/>
      <c r="C193" s="196"/>
      <c r="D193" s="197" t="s">
        <v>149</v>
      </c>
      <c r="E193" s="198" t="s">
        <v>44</v>
      </c>
      <c r="F193" s="199" t="s">
        <v>151</v>
      </c>
      <c r="G193" s="196"/>
      <c r="H193" s="198" t="s">
        <v>44</v>
      </c>
      <c r="I193" s="200"/>
      <c r="J193" s="196"/>
      <c r="K193" s="196"/>
      <c r="L193" s="201"/>
      <c r="M193" s="202"/>
      <c r="N193" s="203"/>
      <c r="O193" s="203"/>
      <c r="P193" s="203"/>
      <c r="Q193" s="203"/>
      <c r="R193" s="203"/>
      <c r="S193" s="203"/>
      <c r="T193" s="204"/>
      <c r="AT193" s="205" t="s">
        <v>149</v>
      </c>
      <c r="AU193" s="205" t="s">
        <v>145</v>
      </c>
      <c r="AV193" s="13" t="s">
        <v>90</v>
      </c>
      <c r="AW193" s="13" t="s">
        <v>42</v>
      </c>
      <c r="AX193" s="13" t="s">
        <v>82</v>
      </c>
      <c r="AY193" s="205" t="s">
        <v>135</v>
      </c>
    </row>
    <row r="194" spans="2:51" s="13" customFormat="1" ht="12">
      <c r="B194" s="195"/>
      <c r="C194" s="196"/>
      <c r="D194" s="197" t="s">
        <v>149</v>
      </c>
      <c r="E194" s="198" t="s">
        <v>44</v>
      </c>
      <c r="F194" s="199" t="s">
        <v>390</v>
      </c>
      <c r="G194" s="196"/>
      <c r="H194" s="198" t="s">
        <v>44</v>
      </c>
      <c r="I194" s="200"/>
      <c r="J194" s="196"/>
      <c r="K194" s="196"/>
      <c r="L194" s="201"/>
      <c r="M194" s="202"/>
      <c r="N194" s="203"/>
      <c r="O194" s="203"/>
      <c r="P194" s="203"/>
      <c r="Q194" s="203"/>
      <c r="R194" s="203"/>
      <c r="S194" s="203"/>
      <c r="T194" s="204"/>
      <c r="AT194" s="205" t="s">
        <v>149</v>
      </c>
      <c r="AU194" s="205" t="s">
        <v>145</v>
      </c>
      <c r="AV194" s="13" t="s">
        <v>90</v>
      </c>
      <c r="AW194" s="13" t="s">
        <v>42</v>
      </c>
      <c r="AX194" s="13" t="s">
        <v>82</v>
      </c>
      <c r="AY194" s="205" t="s">
        <v>135</v>
      </c>
    </row>
    <row r="195" spans="2:51" s="13" customFormat="1" ht="12">
      <c r="B195" s="195"/>
      <c r="C195" s="196"/>
      <c r="D195" s="197" t="s">
        <v>149</v>
      </c>
      <c r="E195" s="198" t="s">
        <v>44</v>
      </c>
      <c r="F195" s="199" t="s">
        <v>151</v>
      </c>
      <c r="G195" s="196"/>
      <c r="H195" s="198" t="s">
        <v>44</v>
      </c>
      <c r="I195" s="200"/>
      <c r="J195" s="196"/>
      <c r="K195" s="196"/>
      <c r="L195" s="201"/>
      <c r="M195" s="202"/>
      <c r="N195" s="203"/>
      <c r="O195" s="203"/>
      <c r="P195" s="203"/>
      <c r="Q195" s="203"/>
      <c r="R195" s="203"/>
      <c r="S195" s="203"/>
      <c r="T195" s="204"/>
      <c r="AT195" s="205" t="s">
        <v>149</v>
      </c>
      <c r="AU195" s="205" t="s">
        <v>145</v>
      </c>
      <c r="AV195" s="13" t="s">
        <v>90</v>
      </c>
      <c r="AW195" s="13" t="s">
        <v>42</v>
      </c>
      <c r="AX195" s="13" t="s">
        <v>82</v>
      </c>
      <c r="AY195" s="205" t="s">
        <v>135</v>
      </c>
    </row>
    <row r="196" spans="2:51" s="13" customFormat="1" ht="12">
      <c r="B196" s="195"/>
      <c r="C196" s="196"/>
      <c r="D196" s="197" t="s">
        <v>149</v>
      </c>
      <c r="E196" s="198" t="s">
        <v>44</v>
      </c>
      <c r="F196" s="199" t="s">
        <v>433</v>
      </c>
      <c r="G196" s="196"/>
      <c r="H196" s="198" t="s">
        <v>44</v>
      </c>
      <c r="I196" s="200"/>
      <c r="J196" s="196"/>
      <c r="K196" s="196"/>
      <c r="L196" s="201"/>
      <c r="M196" s="202"/>
      <c r="N196" s="203"/>
      <c r="O196" s="203"/>
      <c r="P196" s="203"/>
      <c r="Q196" s="203"/>
      <c r="R196" s="203"/>
      <c r="S196" s="203"/>
      <c r="T196" s="204"/>
      <c r="AT196" s="205" t="s">
        <v>149</v>
      </c>
      <c r="AU196" s="205" t="s">
        <v>145</v>
      </c>
      <c r="AV196" s="13" t="s">
        <v>90</v>
      </c>
      <c r="AW196" s="13" t="s">
        <v>42</v>
      </c>
      <c r="AX196" s="13" t="s">
        <v>82</v>
      </c>
      <c r="AY196" s="205" t="s">
        <v>135</v>
      </c>
    </row>
    <row r="197" spans="2:51" s="13" customFormat="1" ht="12">
      <c r="B197" s="195"/>
      <c r="C197" s="196"/>
      <c r="D197" s="197" t="s">
        <v>149</v>
      </c>
      <c r="E197" s="198" t="s">
        <v>44</v>
      </c>
      <c r="F197" s="199" t="s">
        <v>434</v>
      </c>
      <c r="G197" s="196"/>
      <c r="H197" s="198" t="s">
        <v>44</v>
      </c>
      <c r="I197" s="200"/>
      <c r="J197" s="196"/>
      <c r="K197" s="196"/>
      <c r="L197" s="201"/>
      <c r="M197" s="202"/>
      <c r="N197" s="203"/>
      <c r="O197" s="203"/>
      <c r="P197" s="203"/>
      <c r="Q197" s="203"/>
      <c r="R197" s="203"/>
      <c r="S197" s="203"/>
      <c r="T197" s="204"/>
      <c r="AT197" s="205" t="s">
        <v>149</v>
      </c>
      <c r="AU197" s="205" t="s">
        <v>145</v>
      </c>
      <c r="AV197" s="13" t="s">
        <v>90</v>
      </c>
      <c r="AW197" s="13" t="s">
        <v>42</v>
      </c>
      <c r="AX197" s="13" t="s">
        <v>82</v>
      </c>
      <c r="AY197" s="205" t="s">
        <v>135</v>
      </c>
    </row>
    <row r="198" spans="2:51" s="14" customFormat="1" ht="12">
      <c r="B198" s="206"/>
      <c r="C198" s="207"/>
      <c r="D198" s="197" t="s">
        <v>149</v>
      </c>
      <c r="E198" s="208" t="s">
        <v>44</v>
      </c>
      <c r="F198" s="209" t="s">
        <v>435</v>
      </c>
      <c r="G198" s="207"/>
      <c r="H198" s="210">
        <v>2.25</v>
      </c>
      <c r="I198" s="211"/>
      <c r="J198" s="207"/>
      <c r="K198" s="207"/>
      <c r="L198" s="212"/>
      <c r="M198" s="213"/>
      <c r="N198" s="214"/>
      <c r="O198" s="214"/>
      <c r="P198" s="214"/>
      <c r="Q198" s="214"/>
      <c r="R198" s="214"/>
      <c r="S198" s="214"/>
      <c r="T198" s="215"/>
      <c r="AT198" s="216" t="s">
        <v>149</v>
      </c>
      <c r="AU198" s="216" t="s">
        <v>145</v>
      </c>
      <c r="AV198" s="14" t="s">
        <v>92</v>
      </c>
      <c r="AW198" s="14" t="s">
        <v>42</v>
      </c>
      <c r="AX198" s="14" t="s">
        <v>82</v>
      </c>
      <c r="AY198" s="216" t="s">
        <v>135</v>
      </c>
    </row>
    <row r="199" spans="2:51" s="13" customFormat="1" ht="12">
      <c r="B199" s="195"/>
      <c r="C199" s="196"/>
      <c r="D199" s="197" t="s">
        <v>149</v>
      </c>
      <c r="E199" s="198" t="s">
        <v>44</v>
      </c>
      <c r="F199" s="199" t="s">
        <v>436</v>
      </c>
      <c r="G199" s="196"/>
      <c r="H199" s="198" t="s">
        <v>44</v>
      </c>
      <c r="I199" s="200"/>
      <c r="J199" s="196"/>
      <c r="K199" s="196"/>
      <c r="L199" s="201"/>
      <c r="M199" s="202"/>
      <c r="N199" s="203"/>
      <c r="O199" s="203"/>
      <c r="P199" s="203"/>
      <c r="Q199" s="203"/>
      <c r="R199" s="203"/>
      <c r="S199" s="203"/>
      <c r="T199" s="204"/>
      <c r="AT199" s="205" t="s">
        <v>149</v>
      </c>
      <c r="AU199" s="205" t="s">
        <v>145</v>
      </c>
      <c r="AV199" s="13" t="s">
        <v>90</v>
      </c>
      <c r="AW199" s="13" t="s">
        <v>42</v>
      </c>
      <c r="AX199" s="13" t="s">
        <v>82</v>
      </c>
      <c r="AY199" s="205" t="s">
        <v>135</v>
      </c>
    </row>
    <row r="200" spans="2:51" s="14" customFormat="1" ht="12">
      <c r="B200" s="206"/>
      <c r="C200" s="207"/>
      <c r="D200" s="197" t="s">
        <v>149</v>
      </c>
      <c r="E200" s="208" t="s">
        <v>44</v>
      </c>
      <c r="F200" s="209" t="s">
        <v>437</v>
      </c>
      <c r="G200" s="207"/>
      <c r="H200" s="210">
        <v>4.031</v>
      </c>
      <c r="I200" s="211"/>
      <c r="J200" s="207"/>
      <c r="K200" s="207"/>
      <c r="L200" s="212"/>
      <c r="M200" s="213"/>
      <c r="N200" s="214"/>
      <c r="O200" s="214"/>
      <c r="P200" s="214"/>
      <c r="Q200" s="214"/>
      <c r="R200" s="214"/>
      <c r="S200" s="214"/>
      <c r="T200" s="215"/>
      <c r="AT200" s="216" t="s">
        <v>149</v>
      </c>
      <c r="AU200" s="216" t="s">
        <v>145</v>
      </c>
      <c r="AV200" s="14" t="s">
        <v>92</v>
      </c>
      <c r="AW200" s="14" t="s">
        <v>42</v>
      </c>
      <c r="AX200" s="14" t="s">
        <v>82</v>
      </c>
      <c r="AY200" s="216" t="s">
        <v>135</v>
      </c>
    </row>
    <row r="201" spans="2:51" s="13" customFormat="1" ht="12">
      <c r="B201" s="195"/>
      <c r="C201" s="196"/>
      <c r="D201" s="197" t="s">
        <v>149</v>
      </c>
      <c r="E201" s="198" t="s">
        <v>44</v>
      </c>
      <c r="F201" s="199" t="s">
        <v>438</v>
      </c>
      <c r="G201" s="196"/>
      <c r="H201" s="198" t="s">
        <v>44</v>
      </c>
      <c r="I201" s="200"/>
      <c r="J201" s="196"/>
      <c r="K201" s="196"/>
      <c r="L201" s="201"/>
      <c r="M201" s="202"/>
      <c r="N201" s="203"/>
      <c r="O201" s="203"/>
      <c r="P201" s="203"/>
      <c r="Q201" s="203"/>
      <c r="R201" s="203"/>
      <c r="S201" s="203"/>
      <c r="T201" s="204"/>
      <c r="AT201" s="205" t="s">
        <v>149</v>
      </c>
      <c r="AU201" s="205" t="s">
        <v>145</v>
      </c>
      <c r="AV201" s="13" t="s">
        <v>90</v>
      </c>
      <c r="AW201" s="13" t="s">
        <v>42</v>
      </c>
      <c r="AX201" s="13" t="s">
        <v>82</v>
      </c>
      <c r="AY201" s="205" t="s">
        <v>135</v>
      </c>
    </row>
    <row r="202" spans="2:51" s="14" customFormat="1" ht="12">
      <c r="B202" s="206"/>
      <c r="C202" s="207"/>
      <c r="D202" s="197" t="s">
        <v>149</v>
      </c>
      <c r="E202" s="208" t="s">
        <v>44</v>
      </c>
      <c r="F202" s="209" t="s">
        <v>439</v>
      </c>
      <c r="G202" s="207"/>
      <c r="H202" s="210">
        <v>0.9</v>
      </c>
      <c r="I202" s="211"/>
      <c r="J202" s="207"/>
      <c r="K202" s="207"/>
      <c r="L202" s="212"/>
      <c r="M202" s="213"/>
      <c r="N202" s="214"/>
      <c r="O202" s="214"/>
      <c r="P202" s="214"/>
      <c r="Q202" s="214"/>
      <c r="R202" s="214"/>
      <c r="S202" s="214"/>
      <c r="T202" s="215"/>
      <c r="AT202" s="216" t="s">
        <v>149</v>
      </c>
      <c r="AU202" s="216" t="s">
        <v>145</v>
      </c>
      <c r="AV202" s="14" t="s">
        <v>92</v>
      </c>
      <c r="AW202" s="14" t="s">
        <v>42</v>
      </c>
      <c r="AX202" s="14" t="s">
        <v>82</v>
      </c>
      <c r="AY202" s="216" t="s">
        <v>135</v>
      </c>
    </row>
    <row r="203" spans="2:51" s="13" customFormat="1" ht="12">
      <c r="B203" s="195"/>
      <c r="C203" s="196"/>
      <c r="D203" s="197" t="s">
        <v>149</v>
      </c>
      <c r="E203" s="198" t="s">
        <v>44</v>
      </c>
      <c r="F203" s="199" t="s">
        <v>440</v>
      </c>
      <c r="G203" s="196"/>
      <c r="H203" s="198" t="s">
        <v>44</v>
      </c>
      <c r="I203" s="200"/>
      <c r="J203" s="196"/>
      <c r="K203" s="196"/>
      <c r="L203" s="201"/>
      <c r="M203" s="202"/>
      <c r="N203" s="203"/>
      <c r="O203" s="203"/>
      <c r="P203" s="203"/>
      <c r="Q203" s="203"/>
      <c r="R203" s="203"/>
      <c r="S203" s="203"/>
      <c r="T203" s="204"/>
      <c r="AT203" s="205" t="s">
        <v>149</v>
      </c>
      <c r="AU203" s="205" t="s">
        <v>145</v>
      </c>
      <c r="AV203" s="13" t="s">
        <v>90</v>
      </c>
      <c r="AW203" s="13" t="s">
        <v>42</v>
      </c>
      <c r="AX203" s="13" t="s">
        <v>82</v>
      </c>
      <c r="AY203" s="205" t="s">
        <v>135</v>
      </c>
    </row>
    <row r="204" spans="2:51" s="14" customFormat="1" ht="12">
      <c r="B204" s="206"/>
      <c r="C204" s="207"/>
      <c r="D204" s="197" t="s">
        <v>149</v>
      </c>
      <c r="E204" s="208" t="s">
        <v>44</v>
      </c>
      <c r="F204" s="209" t="s">
        <v>441</v>
      </c>
      <c r="G204" s="207"/>
      <c r="H204" s="210">
        <v>2.03</v>
      </c>
      <c r="I204" s="211"/>
      <c r="J204" s="207"/>
      <c r="K204" s="207"/>
      <c r="L204" s="212"/>
      <c r="M204" s="213"/>
      <c r="N204" s="214"/>
      <c r="O204" s="214"/>
      <c r="P204" s="214"/>
      <c r="Q204" s="214"/>
      <c r="R204" s="214"/>
      <c r="S204" s="214"/>
      <c r="T204" s="215"/>
      <c r="AT204" s="216" t="s">
        <v>149</v>
      </c>
      <c r="AU204" s="216" t="s">
        <v>145</v>
      </c>
      <c r="AV204" s="14" t="s">
        <v>92</v>
      </c>
      <c r="AW204" s="14" t="s">
        <v>42</v>
      </c>
      <c r="AX204" s="14" t="s">
        <v>82</v>
      </c>
      <c r="AY204" s="216" t="s">
        <v>135</v>
      </c>
    </row>
    <row r="205" spans="2:51" s="15" customFormat="1" ht="12">
      <c r="B205" s="217"/>
      <c r="C205" s="218"/>
      <c r="D205" s="197" t="s">
        <v>149</v>
      </c>
      <c r="E205" s="219" t="s">
        <v>44</v>
      </c>
      <c r="F205" s="220" t="s">
        <v>153</v>
      </c>
      <c r="G205" s="218"/>
      <c r="H205" s="221">
        <v>9.211</v>
      </c>
      <c r="I205" s="222"/>
      <c r="J205" s="218"/>
      <c r="K205" s="218"/>
      <c r="L205" s="223"/>
      <c r="M205" s="224"/>
      <c r="N205" s="225"/>
      <c r="O205" s="225"/>
      <c r="P205" s="225"/>
      <c r="Q205" s="225"/>
      <c r="R205" s="225"/>
      <c r="S205" s="225"/>
      <c r="T205" s="226"/>
      <c r="AT205" s="227" t="s">
        <v>149</v>
      </c>
      <c r="AU205" s="227" t="s">
        <v>145</v>
      </c>
      <c r="AV205" s="15" t="s">
        <v>144</v>
      </c>
      <c r="AW205" s="15" t="s">
        <v>42</v>
      </c>
      <c r="AX205" s="15" t="s">
        <v>90</v>
      </c>
      <c r="AY205" s="227" t="s">
        <v>135</v>
      </c>
    </row>
    <row r="206" spans="2:63" s="12" customFormat="1" ht="20.85" customHeight="1">
      <c r="B206" s="161"/>
      <c r="C206" s="162"/>
      <c r="D206" s="163" t="s">
        <v>81</v>
      </c>
      <c r="E206" s="175" t="s">
        <v>170</v>
      </c>
      <c r="F206" s="175" t="s">
        <v>171</v>
      </c>
      <c r="G206" s="162"/>
      <c r="H206" s="162"/>
      <c r="I206" s="165"/>
      <c r="J206" s="176">
        <f>BK206</f>
        <v>0</v>
      </c>
      <c r="K206" s="162"/>
      <c r="L206" s="167"/>
      <c r="M206" s="168"/>
      <c r="N206" s="169"/>
      <c r="O206" s="169"/>
      <c r="P206" s="170">
        <f>SUM(P207:P220)</f>
        <v>0</v>
      </c>
      <c r="Q206" s="169"/>
      <c r="R206" s="170">
        <f>SUM(R207:R220)</f>
        <v>0</v>
      </c>
      <c r="S206" s="169"/>
      <c r="T206" s="171">
        <f>SUM(T207:T220)</f>
        <v>0</v>
      </c>
      <c r="AR206" s="172" t="s">
        <v>90</v>
      </c>
      <c r="AT206" s="173" t="s">
        <v>81</v>
      </c>
      <c r="AU206" s="173" t="s">
        <v>92</v>
      </c>
      <c r="AY206" s="172" t="s">
        <v>135</v>
      </c>
      <c r="BK206" s="174">
        <f>SUM(BK207:BK220)</f>
        <v>0</v>
      </c>
    </row>
    <row r="207" spans="1:65" s="2" customFormat="1" ht="21.75" customHeight="1">
      <c r="A207" s="36"/>
      <c r="B207" s="37"/>
      <c r="C207" s="177" t="s">
        <v>137</v>
      </c>
      <c r="D207" s="177" t="s">
        <v>139</v>
      </c>
      <c r="E207" s="178" t="s">
        <v>446</v>
      </c>
      <c r="F207" s="179" t="s">
        <v>447</v>
      </c>
      <c r="G207" s="180" t="s">
        <v>163</v>
      </c>
      <c r="H207" s="181">
        <v>4.055</v>
      </c>
      <c r="I207" s="182"/>
      <c r="J207" s="183">
        <f>ROUND(I207*H207,2)</f>
        <v>0</v>
      </c>
      <c r="K207" s="179" t="s">
        <v>143</v>
      </c>
      <c r="L207" s="41"/>
      <c r="M207" s="184" t="s">
        <v>44</v>
      </c>
      <c r="N207" s="185" t="s">
        <v>53</v>
      </c>
      <c r="O207" s="66"/>
      <c r="P207" s="186">
        <f>O207*H207</f>
        <v>0</v>
      </c>
      <c r="Q207" s="186">
        <v>0</v>
      </c>
      <c r="R207" s="186">
        <f>Q207*H207</f>
        <v>0</v>
      </c>
      <c r="S207" s="186">
        <v>0</v>
      </c>
      <c r="T207" s="187">
        <f>S207*H207</f>
        <v>0</v>
      </c>
      <c r="U207" s="36"/>
      <c r="V207" s="36"/>
      <c r="W207" s="36"/>
      <c r="X207" s="36"/>
      <c r="Y207" s="36"/>
      <c r="Z207" s="36"/>
      <c r="AA207" s="36"/>
      <c r="AB207" s="36"/>
      <c r="AC207" s="36"/>
      <c r="AD207" s="36"/>
      <c r="AE207" s="36"/>
      <c r="AR207" s="188" t="s">
        <v>144</v>
      </c>
      <c r="AT207" s="188" t="s">
        <v>139</v>
      </c>
      <c r="AU207" s="188" t="s">
        <v>145</v>
      </c>
      <c r="AY207" s="18" t="s">
        <v>135</v>
      </c>
      <c r="BE207" s="189">
        <f>IF(N207="základní",J207,0)</f>
        <v>0</v>
      </c>
      <c r="BF207" s="189">
        <f>IF(N207="snížená",J207,0)</f>
        <v>0</v>
      </c>
      <c r="BG207" s="189">
        <f>IF(N207="zákl. přenesená",J207,0)</f>
        <v>0</v>
      </c>
      <c r="BH207" s="189">
        <f>IF(N207="sníž. přenesená",J207,0)</f>
        <v>0</v>
      </c>
      <c r="BI207" s="189">
        <f>IF(N207="nulová",J207,0)</f>
        <v>0</v>
      </c>
      <c r="BJ207" s="18" t="s">
        <v>90</v>
      </c>
      <c r="BK207" s="189">
        <f>ROUND(I207*H207,2)</f>
        <v>0</v>
      </c>
      <c r="BL207" s="18" t="s">
        <v>144</v>
      </c>
      <c r="BM207" s="188" t="s">
        <v>448</v>
      </c>
    </row>
    <row r="208" spans="1:47" s="2" customFormat="1" ht="12">
      <c r="A208" s="36"/>
      <c r="B208" s="37"/>
      <c r="C208" s="38"/>
      <c r="D208" s="190" t="s">
        <v>147</v>
      </c>
      <c r="E208" s="38"/>
      <c r="F208" s="191" t="s">
        <v>449</v>
      </c>
      <c r="G208" s="38"/>
      <c r="H208" s="38"/>
      <c r="I208" s="192"/>
      <c r="J208" s="38"/>
      <c r="K208" s="38"/>
      <c r="L208" s="41"/>
      <c r="M208" s="193"/>
      <c r="N208" s="194"/>
      <c r="O208" s="66"/>
      <c r="P208" s="66"/>
      <c r="Q208" s="66"/>
      <c r="R208" s="66"/>
      <c r="S208" s="66"/>
      <c r="T208" s="67"/>
      <c r="U208" s="36"/>
      <c r="V208" s="36"/>
      <c r="W208" s="36"/>
      <c r="X208" s="36"/>
      <c r="Y208" s="36"/>
      <c r="Z208" s="36"/>
      <c r="AA208" s="36"/>
      <c r="AB208" s="36"/>
      <c r="AC208" s="36"/>
      <c r="AD208" s="36"/>
      <c r="AE208" s="36"/>
      <c r="AT208" s="18" t="s">
        <v>147</v>
      </c>
      <c r="AU208" s="18" t="s">
        <v>145</v>
      </c>
    </row>
    <row r="209" spans="2:51" s="13" customFormat="1" ht="12">
      <c r="B209" s="195"/>
      <c r="C209" s="196"/>
      <c r="D209" s="197" t="s">
        <v>149</v>
      </c>
      <c r="E209" s="198" t="s">
        <v>44</v>
      </c>
      <c r="F209" s="199" t="s">
        <v>389</v>
      </c>
      <c r="G209" s="196"/>
      <c r="H209" s="198" t="s">
        <v>44</v>
      </c>
      <c r="I209" s="200"/>
      <c r="J209" s="196"/>
      <c r="K209" s="196"/>
      <c r="L209" s="201"/>
      <c r="M209" s="202"/>
      <c r="N209" s="203"/>
      <c r="O209" s="203"/>
      <c r="P209" s="203"/>
      <c r="Q209" s="203"/>
      <c r="R209" s="203"/>
      <c r="S209" s="203"/>
      <c r="T209" s="204"/>
      <c r="AT209" s="205" t="s">
        <v>149</v>
      </c>
      <c r="AU209" s="205" t="s">
        <v>145</v>
      </c>
      <c r="AV209" s="13" t="s">
        <v>90</v>
      </c>
      <c r="AW209" s="13" t="s">
        <v>42</v>
      </c>
      <c r="AX209" s="13" t="s">
        <v>82</v>
      </c>
      <c r="AY209" s="205" t="s">
        <v>135</v>
      </c>
    </row>
    <row r="210" spans="2:51" s="13" customFormat="1" ht="12">
      <c r="B210" s="195"/>
      <c r="C210" s="196"/>
      <c r="D210" s="197" t="s">
        <v>149</v>
      </c>
      <c r="E210" s="198" t="s">
        <v>44</v>
      </c>
      <c r="F210" s="199" t="s">
        <v>450</v>
      </c>
      <c r="G210" s="196"/>
      <c r="H210" s="198" t="s">
        <v>44</v>
      </c>
      <c r="I210" s="200"/>
      <c r="J210" s="196"/>
      <c r="K210" s="196"/>
      <c r="L210" s="201"/>
      <c r="M210" s="202"/>
      <c r="N210" s="203"/>
      <c r="O210" s="203"/>
      <c r="P210" s="203"/>
      <c r="Q210" s="203"/>
      <c r="R210" s="203"/>
      <c r="S210" s="203"/>
      <c r="T210" s="204"/>
      <c r="AT210" s="205" t="s">
        <v>149</v>
      </c>
      <c r="AU210" s="205" t="s">
        <v>145</v>
      </c>
      <c r="AV210" s="13" t="s">
        <v>90</v>
      </c>
      <c r="AW210" s="13" t="s">
        <v>42</v>
      </c>
      <c r="AX210" s="13" t="s">
        <v>82</v>
      </c>
      <c r="AY210" s="205" t="s">
        <v>135</v>
      </c>
    </row>
    <row r="211" spans="2:51" s="14" customFormat="1" ht="12">
      <c r="B211" s="206"/>
      <c r="C211" s="207"/>
      <c r="D211" s="197" t="s">
        <v>149</v>
      </c>
      <c r="E211" s="208" t="s">
        <v>44</v>
      </c>
      <c r="F211" s="209" t="s">
        <v>451</v>
      </c>
      <c r="G211" s="207"/>
      <c r="H211" s="210">
        <v>2.025</v>
      </c>
      <c r="I211" s="211"/>
      <c r="J211" s="207"/>
      <c r="K211" s="207"/>
      <c r="L211" s="212"/>
      <c r="M211" s="213"/>
      <c r="N211" s="214"/>
      <c r="O211" s="214"/>
      <c r="P211" s="214"/>
      <c r="Q211" s="214"/>
      <c r="R211" s="214"/>
      <c r="S211" s="214"/>
      <c r="T211" s="215"/>
      <c r="AT211" s="216" t="s">
        <v>149</v>
      </c>
      <c r="AU211" s="216" t="s">
        <v>145</v>
      </c>
      <c r="AV211" s="14" t="s">
        <v>92</v>
      </c>
      <c r="AW211" s="14" t="s">
        <v>42</v>
      </c>
      <c r="AX211" s="14" t="s">
        <v>82</v>
      </c>
      <c r="AY211" s="216" t="s">
        <v>135</v>
      </c>
    </row>
    <row r="212" spans="2:51" s="14" customFormat="1" ht="12">
      <c r="B212" s="206"/>
      <c r="C212" s="207"/>
      <c r="D212" s="197" t="s">
        <v>149</v>
      </c>
      <c r="E212" s="208" t="s">
        <v>44</v>
      </c>
      <c r="F212" s="209" t="s">
        <v>441</v>
      </c>
      <c r="G212" s="207"/>
      <c r="H212" s="210">
        <v>2.03</v>
      </c>
      <c r="I212" s="211"/>
      <c r="J212" s="207"/>
      <c r="K212" s="207"/>
      <c r="L212" s="212"/>
      <c r="M212" s="213"/>
      <c r="N212" s="214"/>
      <c r="O212" s="214"/>
      <c r="P212" s="214"/>
      <c r="Q212" s="214"/>
      <c r="R212" s="214"/>
      <c r="S212" s="214"/>
      <c r="T212" s="215"/>
      <c r="AT212" s="216" t="s">
        <v>149</v>
      </c>
      <c r="AU212" s="216" t="s">
        <v>145</v>
      </c>
      <c r="AV212" s="14" t="s">
        <v>92</v>
      </c>
      <c r="AW212" s="14" t="s">
        <v>42</v>
      </c>
      <c r="AX212" s="14" t="s">
        <v>82</v>
      </c>
      <c r="AY212" s="216" t="s">
        <v>135</v>
      </c>
    </row>
    <row r="213" spans="2:51" s="15" customFormat="1" ht="12">
      <c r="B213" s="217"/>
      <c r="C213" s="218"/>
      <c r="D213" s="197" t="s">
        <v>149</v>
      </c>
      <c r="E213" s="219" t="s">
        <v>44</v>
      </c>
      <c r="F213" s="220" t="s">
        <v>153</v>
      </c>
      <c r="G213" s="218"/>
      <c r="H213" s="221">
        <v>4.055</v>
      </c>
      <c r="I213" s="222"/>
      <c r="J213" s="218"/>
      <c r="K213" s="218"/>
      <c r="L213" s="223"/>
      <c r="M213" s="224"/>
      <c r="N213" s="225"/>
      <c r="O213" s="225"/>
      <c r="P213" s="225"/>
      <c r="Q213" s="225"/>
      <c r="R213" s="225"/>
      <c r="S213" s="225"/>
      <c r="T213" s="226"/>
      <c r="AT213" s="227" t="s">
        <v>149</v>
      </c>
      <c r="AU213" s="227" t="s">
        <v>145</v>
      </c>
      <c r="AV213" s="15" t="s">
        <v>144</v>
      </c>
      <c r="AW213" s="15" t="s">
        <v>42</v>
      </c>
      <c r="AX213" s="15" t="s">
        <v>90</v>
      </c>
      <c r="AY213" s="227" t="s">
        <v>135</v>
      </c>
    </row>
    <row r="214" spans="1:65" s="2" customFormat="1" ht="21.75" customHeight="1">
      <c r="A214" s="36"/>
      <c r="B214" s="37"/>
      <c r="C214" s="177" t="s">
        <v>159</v>
      </c>
      <c r="D214" s="177" t="s">
        <v>139</v>
      </c>
      <c r="E214" s="178" t="s">
        <v>452</v>
      </c>
      <c r="F214" s="179" t="s">
        <v>453</v>
      </c>
      <c r="G214" s="180" t="s">
        <v>163</v>
      </c>
      <c r="H214" s="181">
        <v>4.055</v>
      </c>
      <c r="I214" s="182"/>
      <c r="J214" s="183">
        <f>ROUND(I214*H214,2)</f>
        <v>0</v>
      </c>
      <c r="K214" s="179" t="s">
        <v>143</v>
      </c>
      <c r="L214" s="41"/>
      <c r="M214" s="184" t="s">
        <v>44</v>
      </c>
      <c r="N214" s="185" t="s">
        <v>53</v>
      </c>
      <c r="O214" s="66"/>
      <c r="P214" s="186">
        <f>O214*H214</f>
        <v>0</v>
      </c>
      <c r="Q214" s="186">
        <v>0</v>
      </c>
      <c r="R214" s="186">
        <f>Q214*H214</f>
        <v>0</v>
      </c>
      <c r="S214" s="186">
        <v>0</v>
      </c>
      <c r="T214" s="187">
        <f>S214*H214</f>
        <v>0</v>
      </c>
      <c r="U214" s="36"/>
      <c r="V214" s="36"/>
      <c r="W214" s="36"/>
      <c r="X214" s="36"/>
      <c r="Y214" s="36"/>
      <c r="Z214" s="36"/>
      <c r="AA214" s="36"/>
      <c r="AB214" s="36"/>
      <c r="AC214" s="36"/>
      <c r="AD214" s="36"/>
      <c r="AE214" s="36"/>
      <c r="AR214" s="188" t="s">
        <v>144</v>
      </c>
      <c r="AT214" s="188" t="s">
        <v>139</v>
      </c>
      <c r="AU214" s="188" t="s">
        <v>145</v>
      </c>
      <c r="AY214" s="18" t="s">
        <v>135</v>
      </c>
      <c r="BE214" s="189">
        <f>IF(N214="základní",J214,0)</f>
        <v>0</v>
      </c>
      <c r="BF214" s="189">
        <f>IF(N214="snížená",J214,0)</f>
        <v>0</v>
      </c>
      <c r="BG214" s="189">
        <f>IF(N214="zákl. přenesená",J214,0)</f>
        <v>0</v>
      </c>
      <c r="BH214" s="189">
        <f>IF(N214="sníž. přenesená",J214,0)</f>
        <v>0</v>
      </c>
      <c r="BI214" s="189">
        <f>IF(N214="nulová",J214,0)</f>
        <v>0</v>
      </c>
      <c r="BJ214" s="18" t="s">
        <v>90</v>
      </c>
      <c r="BK214" s="189">
        <f>ROUND(I214*H214,2)</f>
        <v>0</v>
      </c>
      <c r="BL214" s="18" t="s">
        <v>144</v>
      </c>
      <c r="BM214" s="188" t="s">
        <v>454</v>
      </c>
    </row>
    <row r="215" spans="1:47" s="2" customFormat="1" ht="12">
      <c r="A215" s="36"/>
      <c r="B215" s="37"/>
      <c r="C215" s="38"/>
      <c r="D215" s="190" t="s">
        <v>147</v>
      </c>
      <c r="E215" s="38"/>
      <c r="F215" s="191" t="s">
        <v>455</v>
      </c>
      <c r="G215" s="38"/>
      <c r="H215" s="38"/>
      <c r="I215" s="192"/>
      <c r="J215" s="38"/>
      <c r="K215" s="38"/>
      <c r="L215" s="41"/>
      <c r="M215" s="193"/>
      <c r="N215" s="194"/>
      <c r="O215" s="66"/>
      <c r="P215" s="66"/>
      <c r="Q215" s="66"/>
      <c r="R215" s="66"/>
      <c r="S215" s="66"/>
      <c r="T215" s="67"/>
      <c r="U215" s="36"/>
      <c r="V215" s="36"/>
      <c r="W215" s="36"/>
      <c r="X215" s="36"/>
      <c r="Y215" s="36"/>
      <c r="Z215" s="36"/>
      <c r="AA215" s="36"/>
      <c r="AB215" s="36"/>
      <c r="AC215" s="36"/>
      <c r="AD215" s="36"/>
      <c r="AE215" s="36"/>
      <c r="AT215" s="18" t="s">
        <v>147</v>
      </c>
      <c r="AU215" s="18" t="s">
        <v>145</v>
      </c>
    </row>
    <row r="216" spans="2:51" s="13" customFormat="1" ht="12">
      <c r="B216" s="195"/>
      <c r="C216" s="196"/>
      <c r="D216" s="197" t="s">
        <v>149</v>
      </c>
      <c r="E216" s="198" t="s">
        <v>44</v>
      </c>
      <c r="F216" s="199" t="s">
        <v>389</v>
      </c>
      <c r="G216" s="196"/>
      <c r="H216" s="198" t="s">
        <v>44</v>
      </c>
      <c r="I216" s="200"/>
      <c r="J216" s="196"/>
      <c r="K216" s="196"/>
      <c r="L216" s="201"/>
      <c r="M216" s="202"/>
      <c r="N216" s="203"/>
      <c r="O216" s="203"/>
      <c r="P216" s="203"/>
      <c r="Q216" s="203"/>
      <c r="R216" s="203"/>
      <c r="S216" s="203"/>
      <c r="T216" s="204"/>
      <c r="AT216" s="205" t="s">
        <v>149</v>
      </c>
      <c r="AU216" s="205" t="s">
        <v>145</v>
      </c>
      <c r="AV216" s="13" t="s">
        <v>90</v>
      </c>
      <c r="AW216" s="13" t="s">
        <v>42</v>
      </c>
      <c r="AX216" s="13" t="s">
        <v>82</v>
      </c>
      <c r="AY216" s="205" t="s">
        <v>135</v>
      </c>
    </row>
    <row r="217" spans="2:51" s="13" customFormat="1" ht="12">
      <c r="B217" s="195"/>
      <c r="C217" s="196"/>
      <c r="D217" s="197" t="s">
        <v>149</v>
      </c>
      <c r="E217" s="198" t="s">
        <v>44</v>
      </c>
      <c r="F217" s="199" t="s">
        <v>450</v>
      </c>
      <c r="G217" s="196"/>
      <c r="H217" s="198" t="s">
        <v>44</v>
      </c>
      <c r="I217" s="200"/>
      <c r="J217" s="196"/>
      <c r="K217" s="196"/>
      <c r="L217" s="201"/>
      <c r="M217" s="202"/>
      <c r="N217" s="203"/>
      <c r="O217" s="203"/>
      <c r="P217" s="203"/>
      <c r="Q217" s="203"/>
      <c r="R217" s="203"/>
      <c r="S217" s="203"/>
      <c r="T217" s="204"/>
      <c r="AT217" s="205" t="s">
        <v>149</v>
      </c>
      <c r="AU217" s="205" t="s">
        <v>145</v>
      </c>
      <c r="AV217" s="13" t="s">
        <v>90</v>
      </c>
      <c r="AW217" s="13" t="s">
        <v>42</v>
      </c>
      <c r="AX217" s="13" t="s">
        <v>82</v>
      </c>
      <c r="AY217" s="205" t="s">
        <v>135</v>
      </c>
    </row>
    <row r="218" spans="2:51" s="14" customFormat="1" ht="12">
      <c r="B218" s="206"/>
      <c r="C218" s="207"/>
      <c r="D218" s="197" t="s">
        <v>149</v>
      </c>
      <c r="E218" s="208" t="s">
        <v>44</v>
      </c>
      <c r="F218" s="209" t="s">
        <v>451</v>
      </c>
      <c r="G218" s="207"/>
      <c r="H218" s="210">
        <v>2.025</v>
      </c>
      <c r="I218" s="211"/>
      <c r="J218" s="207"/>
      <c r="K218" s="207"/>
      <c r="L218" s="212"/>
      <c r="M218" s="213"/>
      <c r="N218" s="214"/>
      <c r="O218" s="214"/>
      <c r="P218" s="214"/>
      <c r="Q218" s="214"/>
      <c r="R218" s="214"/>
      <c r="S218" s="214"/>
      <c r="T218" s="215"/>
      <c r="AT218" s="216" t="s">
        <v>149</v>
      </c>
      <c r="AU218" s="216" t="s">
        <v>145</v>
      </c>
      <c r="AV218" s="14" t="s">
        <v>92</v>
      </c>
      <c r="AW218" s="14" t="s">
        <v>42</v>
      </c>
      <c r="AX218" s="14" t="s">
        <v>82</v>
      </c>
      <c r="AY218" s="216" t="s">
        <v>135</v>
      </c>
    </row>
    <row r="219" spans="2:51" s="14" customFormat="1" ht="12">
      <c r="B219" s="206"/>
      <c r="C219" s="207"/>
      <c r="D219" s="197" t="s">
        <v>149</v>
      </c>
      <c r="E219" s="208" t="s">
        <v>44</v>
      </c>
      <c r="F219" s="209" t="s">
        <v>441</v>
      </c>
      <c r="G219" s="207"/>
      <c r="H219" s="210">
        <v>2.03</v>
      </c>
      <c r="I219" s="211"/>
      <c r="J219" s="207"/>
      <c r="K219" s="207"/>
      <c r="L219" s="212"/>
      <c r="M219" s="213"/>
      <c r="N219" s="214"/>
      <c r="O219" s="214"/>
      <c r="P219" s="214"/>
      <c r="Q219" s="214"/>
      <c r="R219" s="214"/>
      <c r="S219" s="214"/>
      <c r="T219" s="215"/>
      <c r="AT219" s="216" t="s">
        <v>149</v>
      </c>
      <c r="AU219" s="216" t="s">
        <v>145</v>
      </c>
      <c r="AV219" s="14" t="s">
        <v>92</v>
      </c>
      <c r="AW219" s="14" t="s">
        <v>42</v>
      </c>
      <c r="AX219" s="14" t="s">
        <v>82</v>
      </c>
      <c r="AY219" s="216" t="s">
        <v>135</v>
      </c>
    </row>
    <row r="220" spans="2:51" s="15" customFormat="1" ht="12">
      <c r="B220" s="217"/>
      <c r="C220" s="218"/>
      <c r="D220" s="197" t="s">
        <v>149</v>
      </c>
      <c r="E220" s="219" t="s">
        <v>44</v>
      </c>
      <c r="F220" s="220" t="s">
        <v>153</v>
      </c>
      <c r="G220" s="218"/>
      <c r="H220" s="221">
        <v>4.055</v>
      </c>
      <c r="I220" s="222"/>
      <c r="J220" s="218"/>
      <c r="K220" s="218"/>
      <c r="L220" s="223"/>
      <c r="M220" s="224"/>
      <c r="N220" s="225"/>
      <c r="O220" s="225"/>
      <c r="P220" s="225"/>
      <c r="Q220" s="225"/>
      <c r="R220" s="225"/>
      <c r="S220" s="225"/>
      <c r="T220" s="226"/>
      <c r="AT220" s="227" t="s">
        <v>149</v>
      </c>
      <c r="AU220" s="227" t="s">
        <v>145</v>
      </c>
      <c r="AV220" s="15" t="s">
        <v>144</v>
      </c>
      <c r="AW220" s="15" t="s">
        <v>42</v>
      </c>
      <c r="AX220" s="15" t="s">
        <v>90</v>
      </c>
      <c r="AY220" s="227" t="s">
        <v>135</v>
      </c>
    </row>
    <row r="221" spans="2:63" s="12" customFormat="1" ht="20.85" customHeight="1">
      <c r="B221" s="161"/>
      <c r="C221" s="162"/>
      <c r="D221" s="163" t="s">
        <v>81</v>
      </c>
      <c r="E221" s="175" t="s">
        <v>185</v>
      </c>
      <c r="F221" s="175" t="s">
        <v>186</v>
      </c>
      <c r="G221" s="162"/>
      <c r="H221" s="162"/>
      <c r="I221" s="165"/>
      <c r="J221" s="176">
        <f>BK221</f>
        <v>0</v>
      </c>
      <c r="K221" s="162"/>
      <c r="L221" s="167"/>
      <c r="M221" s="168"/>
      <c r="N221" s="169"/>
      <c r="O221" s="169"/>
      <c r="P221" s="170">
        <f>SUM(P222:P258)</f>
        <v>0</v>
      </c>
      <c r="Q221" s="169"/>
      <c r="R221" s="170">
        <f>SUM(R222:R258)</f>
        <v>7.705</v>
      </c>
      <c r="S221" s="169"/>
      <c r="T221" s="171">
        <f>SUM(T222:T258)</f>
        <v>0</v>
      </c>
      <c r="AR221" s="172" t="s">
        <v>90</v>
      </c>
      <c r="AT221" s="173" t="s">
        <v>81</v>
      </c>
      <c r="AU221" s="173" t="s">
        <v>92</v>
      </c>
      <c r="AY221" s="172" t="s">
        <v>135</v>
      </c>
      <c r="BK221" s="174">
        <f>SUM(BK222:BK258)</f>
        <v>0</v>
      </c>
    </row>
    <row r="222" spans="1:65" s="2" customFormat="1" ht="16.5" customHeight="1">
      <c r="A222" s="36"/>
      <c r="B222" s="37"/>
      <c r="C222" s="177" t="s">
        <v>237</v>
      </c>
      <c r="D222" s="177" t="s">
        <v>139</v>
      </c>
      <c r="E222" s="178" t="s">
        <v>456</v>
      </c>
      <c r="F222" s="179" t="s">
        <v>457</v>
      </c>
      <c r="G222" s="180" t="s">
        <v>163</v>
      </c>
      <c r="H222" s="181">
        <v>8.11</v>
      </c>
      <c r="I222" s="182"/>
      <c r="J222" s="183">
        <f>ROUND(I222*H222,2)</f>
        <v>0</v>
      </c>
      <c r="K222" s="179" t="s">
        <v>143</v>
      </c>
      <c r="L222" s="41"/>
      <c r="M222" s="184" t="s">
        <v>44</v>
      </c>
      <c r="N222" s="185" t="s">
        <v>53</v>
      </c>
      <c r="O222" s="66"/>
      <c r="P222" s="186">
        <f>O222*H222</f>
        <v>0</v>
      </c>
      <c r="Q222" s="186">
        <v>0</v>
      </c>
      <c r="R222" s="186">
        <f>Q222*H222</f>
        <v>0</v>
      </c>
      <c r="S222" s="186">
        <v>0</v>
      </c>
      <c r="T222" s="187">
        <f>S222*H222</f>
        <v>0</v>
      </c>
      <c r="U222" s="36"/>
      <c r="V222" s="36"/>
      <c r="W222" s="36"/>
      <c r="X222" s="36"/>
      <c r="Y222" s="36"/>
      <c r="Z222" s="36"/>
      <c r="AA222" s="36"/>
      <c r="AB222" s="36"/>
      <c r="AC222" s="36"/>
      <c r="AD222" s="36"/>
      <c r="AE222" s="36"/>
      <c r="AR222" s="188" t="s">
        <v>144</v>
      </c>
      <c r="AT222" s="188" t="s">
        <v>139</v>
      </c>
      <c r="AU222" s="188" t="s">
        <v>145</v>
      </c>
      <c r="AY222" s="18" t="s">
        <v>135</v>
      </c>
      <c r="BE222" s="189">
        <f>IF(N222="základní",J222,0)</f>
        <v>0</v>
      </c>
      <c r="BF222" s="189">
        <f>IF(N222="snížená",J222,0)</f>
        <v>0</v>
      </c>
      <c r="BG222" s="189">
        <f>IF(N222="zákl. přenesená",J222,0)</f>
        <v>0</v>
      </c>
      <c r="BH222" s="189">
        <f>IF(N222="sníž. přenesená",J222,0)</f>
        <v>0</v>
      </c>
      <c r="BI222" s="189">
        <f>IF(N222="nulová",J222,0)</f>
        <v>0</v>
      </c>
      <c r="BJ222" s="18" t="s">
        <v>90</v>
      </c>
      <c r="BK222" s="189">
        <f>ROUND(I222*H222,2)</f>
        <v>0</v>
      </c>
      <c r="BL222" s="18" t="s">
        <v>144</v>
      </c>
      <c r="BM222" s="188" t="s">
        <v>458</v>
      </c>
    </row>
    <row r="223" spans="1:47" s="2" customFormat="1" ht="12">
      <c r="A223" s="36"/>
      <c r="B223" s="37"/>
      <c r="C223" s="38"/>
      <c r="D223" s="190" t="s">
        <v>147</v>
      </c>
      <c r="E223" s="38"/>
      <c r="F223" s="191" t="s">
        <v>459</v>
      </c>
      <c r="G223" s="38"/>
      <c r="H223" s="38"/>
      <c r="I223" s="192"/>
      <c r="J223" s="38"/>
      <c r="K223" s="38"/>
      <c r="L223" s="41"/>
      <c r="M223" s="193"/>
      <c r="N223" s="194"/>
      <c r="O223" s="66"/>
      <c r="P223" s="66"/>
      <c r="Q223" s="66"/>
      <c r="R223" s="66"/>
      <c r="S223" s="66"/>
      <c r="T223" s="67"/>
      <c r="U223" s="36"/>
      <c r="V223" s="36"/>
      <c r="W223" s="36"/>
      <c r="X223" s="36"/>
      <c r="Y223" s="36"/>
      <c r="Z223" s="36"/>
      <c r="AA223" s="36"/>
      <c r="AB223" s="36"/>
      <c r="AC223" s="36"/>
      <c r="AD223" s="36"/>
      <c r="AE223" s="36"/>
      <c r="AT223" s="18" t="s">
        <v>147</v>
      </c>
      <c r="AU223" s="18" t="s">
        <v>145</v>
      </c>
    </row>
    <row r="224" spans="2:51" s="13" customFormat="1" ht="12">
      <c r="B224" s="195"/>
      <c r="C224" s="196"/>
      <c r="D224" s="197" t="s">
        <v>149</v>
      </c>
      <c r="E224" s="198" t="s">
        <v>44</v>
      </c>
      <c r="F224" s="199" t="s">
        <v>460</v>
      </c>
      <c r="G224" s="196"/>
      <c r="H224" s="198" t="s">
        <v>44</v>
      </c>
      <c r="I224" s="200"/>
      <c r="J224" s="196"/>
      <c r="K224" s="196"/>
      <c r="L224" s="201"/>
      <c r="M224" s="202"/>
      <c r="N224" s="203"/>
      <c r="O224" s="203"/>
      <c r="P224" s="203"/>
      <c r="Q224" s="203"/>
      <c r="R224" s="203"/>
      <c r="S224" s="203"/>
      <c r="T224" s="204"/>
      <c r="AT224" s="205" t="s">
        <v>149</v>
      </c>
      <c r="AU224" s="205" t="s">
        <v>145</v>
      </c>
      <c r="AV224" s="13" t="s">
        <v>90</v>
      </c>
      <c r="AW224" s="13" t="s">
        <v>42</v>
      </c>
      <c r="AX224" s="13" t="s">
        <v>82</v>
      </c>
      <c r="AY224" s="205" t="s">
        <v>135</v>
      </c>
    </row>
    <row r="225" spans="2:51" s="14" customFormat="1" ht="12">
      <c r="B225" s="206"/>
      <c r="C225" s="207"/>
      <c r="D225" s="197" t="s">
        <v>149</v>
      </c>
      <c r="E225" s="208" t="s">
        <v>44</v>
      </c>
      <c r="F225" s="209" t="s">
        <v>461</v>
      </c>
      <c r="G225" s="207"/>
      <c r="H225" s="210">
        <v>8.11</v>
      </c>
      <c r="I225" s="211"/>
      <c r="J225" s="207"/>
      <c r="K225" s="207"/>
      <c r="L225" s="212"/>
      <c r="M225" s="213"/>
      <c r="N225" s="214"/>
      <c r="O225" s="214"/>
      <c r="P225" s="214"/>
      <c r="Q225" s="214"/>
      <c r="R225" s="214"/>
      <c r="S225" s="214"/>
      <c r="T225" s="215"/>
      <c r="AT225" s="216" t="s">
        <v>149</v>
      </c>
      <c r="AU225" s="216" t="s">
        <v>145</v>
      </c>
      <c r="AV225" s="14" t="s">
        <v>92</v>
      </c>
      <c r="AW225" s="14" t="s">
        <v>42</v>
      </c>
      <c r="AX225" s="14" t="s">
        <v>82</v>
      </c>
      <c r="AY225" s="216" t="s">
        <v>135</v>
      </c>
    </row>
    <row r="226" spans="2:51" s="15" customFormat="1" ht="12">
      <c r="B226" s="217"/>
      <c r="C226" s="218"/>
      <c r="D226" s="197" t="s">
        <v>149</v>
      </c>
      <c r="E226" s="219" t="s">
        <v>44</v>
      </c>
      <c r="F226" s="220" t="s">
        <v>153</v>
      </c>
      <c r="G226" s="218"/>
      <c r="H226" s="221">
        <v>8.11</v>
      </c>
      <c r="I226" s="222"/>
      <c r="J226" s="218"/>
      <c r="K226" s="218"/>
      <c r="L226" s="223"/>
      <c r="M226" s="224"/>
      <c r="N226" s="225"/>
      <c r="O226" s="225"/>
      <c r="P226" s="225"/>
      <c r="Q226" s="225"/>
      <c r="R226" s="225"/>
      <c r="S226" s="225"/>
      <c r="T226" s="226"/>
      <c r="AT226" s="227" t="s">
        <v>149</v>
      </c>
      <c r="AU226" s="227" t="s">
        <v>145</v>
      </c>
      <c r="AV226" s="15" t="s">
        <v>144</v>
      </c>
      <c r="AW226" s="15" t="s">
        <v>42</v>
      </c>
      <c r="AX226" s="15" t="s">
        <v>90</v>
      </c>
      <c r="AY226" s="227" t="s">
        <v>135</v>
      </c>
    </row>
    <row r="227" spans="1:65" s="2" customFormat="1" ht="16.5" customHeight="1">
      <c r="A227" s="36"/>
      <c r="B227" s="37"/>
      <c r="C227" s="177" t="s">
        <v>244</v>
      </c>
      <c r="D227" s="177" t="s">
        <v>139</v>
      </c>
      <c r="E227" s="178" t="s">
        <v>188</v>
      </c>
      <c r="F227" s="179" t="s">
        <v>189</v>
      </c>
      <c r="G227" s="180" t="s">
        <v>163</v>
      </c>
      <c r="H227" s="181">
        <v>10.313</v>
      </c>
      <c r="I227" s="182"/>
      <c r="J227" s="183">
        <f>ROUND(I227*H227,2)</f>
        <v>0</v>
      </c>
      <c r="K227" s="179" t="s">
        <v>143</v>
      </c>
      <c r="L227" s="41"/>
      <c r="M227" s="184" t="s">
        <v>44</v>
      </c>
      <c r="N227" s="185" t="s">
        <v>53</v>
      </c>
      <c r="O227" s="66"/>
      <c r="P227" s="186">
        <f>O227*H227</f>
        <v>0</v>
      </c>
      <c r="Q227" s="186">
        <v>0</v>
      </c>
      <c r="R227" s="186">
        <f>Q227*H227</f>
        <v>0</v>
      </c>
      <c r="S227" s="186">
        <v>0</v>
      </c>
      <c r="T227" s="187">
        <f>S227*H227</f>
        <v>0</v>
      </c>
      <c r="U227" s="36"/>
      <c r="V227" s="36"/>
      <c r="W227" s="36"/>
      <c r="X227" s="36"/>
      <c r="Y227" s="36"/>
      <c r="Z227" s="36"/>
      <c r="AA227" s="36"/>
      <c r="AB227" s="36"/>
      <c r="AC227" s="36"/>
      <c r="AD227" s="36"/>
      <c r="AE227" s="36"/>
      <c r="AR227" s="188" t="s">
        <v>144</v>
      </c>
      <c r="AT227" s="188" t="s">
        <v>139</v>
      </c>
      <c r="AU227" s="188" t="s">
        <v>145</v>
      </c>
      <c r="AY227" s="18" t="s">
        <v>135</v>
      </c>
      <c r="BE227" s="189">
        <f>IF(N227="základní",J227,0)</f>
        <v>0</v>
      </c>
      <c r="BF227" s="189">
        <f>IF(N227="snížená",J227,0)</f>
        <v>0</v>
      </c>
      <c r="BG227" s="189">
        <f>IF(N227="zákl. přenesená",J227,0)</f>
        <v>0</v>
      </c>
      <c r="BH227" s="189">
        <f>IF(N227="sníž. přenesená",J227,0)</f>
        <v>0</v>
      </c>
      <c r="BI227" s="189">
        <f>IF(N227="nulová",J227,0)</f>
        <v>0</v>
      </c>
      <c r="BJ227" s="18" t="s">
        <v>90</v>
      </c>
      <c r="BK227" s="189">
        <f>ROUND(I227*H227,2)</f>
        <v>0</v>
      </c>
      <c r="BL227" s="18" t="s">
        <v>144</v>
      </c>
      <c r="BM227" s="188" t="s">
        <v>462</v>
      </c>
    </row>
    <row r="228" spans="1:47" s="2" customFormat="1" ht="12">
      <c r="A228" s="36"/>
      <c r="B228" s="37"/>
      <c r="C228" s="38"/>
      <c r="D228" s="190" t="s">
        <v>147</v>
      </c>
      <c r="E228" s="38"/>
      <c r="F228" s="191" t="s">
        <v>191</v>
      </c>
      <c r="G228" s="38"/>
      <c r="H228" s="38"/>
      <c r="I228" s="192"/>
      <c r="J228" s="38"/>
      <c r="K228" s="38"/>
      <c r="L228" s="41"/>
      <c r="M228" s="193"/>
      <c r="N228" s="194"/>
      <c r="O228" s="66"/>
      <c r="P228" s="66"/>
      <c r="Q228" s="66"/>
      <c r="R228" s="66"/>
      <c r="S228" s="66"/>
      <c r="T228" s="67"/>
      <c r="U228" s="36"/>
      <c r="V228" s="36"/>
      <c r="W228" s="36"/>
      <c r="X228" s="36"/>
      <c r="Y228" s="36"/>
      <c r="Z228" s="36"/>
      <c r="AA228" s="36"/>
      <c r="AB228" s="36"/>
      <c r="AC228" s="36"/>
      <c r="AD228" s="36"/>
      <c r="AE228" s="36"/>
      <c r="AT228" s="18" t="s">
        <v>147</v>
      </c>
      <c r="AU228" s="18" t="s">
        <v>145</v>
      </c>
    </row>
    <row r="229" spans="2:51" s="13" customFormat="1" ht="12">
      <c r="B229" s="195"/>
      <c r="C229" s="196"/>
      <c r="D229" s="197" t="s">
        <v>149</v>
      </c>
      <c r="E229" s="198" t="s">
        <v>44</v>
      </c>
      <c r="F229" s="199" t="s">
        <v>389</v>
      </c>
      <c r="G229" s="196"/>
      <c r="H229" s="198" t="s">
        <v>44</v>
      </c>
      <c r="I229" s="200"/>
      <c r="J229" s="196"/>
      <c r="K229" s="196"/>
      <c r="L229" s="201"/>
      <c r="M229" s="202"/>
      <c r="N229" s="203"/>
      <c r="O229" s="203"/>
      <c r="P229" s="203"/>
      <c r="Q229" s="203"/>
      <c r="R229" s="203"/>
      <c r="S229" s="203"/>
      <c r="T229" s="204"/>
      <c r="AT229" s="205" t="s">
        <v>149</v>
      </c>
      <c r="AU229" s="205" t="s">
        <v>145</v>
      </c>
      <c r="AV229" s="13" t="s">
        <v>90</v>
      </c>
      <c r="AW229" s="13" t="s">
        <v>42</v>
      </c>
      <c r="AX229" s="13" t="s">
        <v>82</v>
      </c>
      <c r="AY229" s="205" t="s">
        <v>135</v>
      </c>
    </row>
    <row r="230" spans="2:51" s="13" customFormat="1" ht="12">
      <c r="B230" s="195"/>
      <c r="C230" s="196"/>
      <c r="D230" s="197" t="s">
        <v>149</v>
      </c>
      <c r="E230" s="198" t="s">
        <v>44</v>
      </c>
      <c r="F230" s="199" t="s">
        <v>151</v>
      </c>
      <c r="G230" s="196"/>
      <c r="H230" s="198" t="s">
        <v>44</v>
      </c>
      <c r="I230" s="200"/>
      <c r="J230" s="196"/>
      <c r="K230" s="196"/>
      <c r="L230" s="201"/>
      <c r="M230" s="202"/>
      <c r="N230" s="203"/>
      <c r="O230" s="203"/>
      <c r="P230" s="203"/>
      <c r="Q230" s="203"/>
      <c r="R230" s="203"/>
      <c r="S230" s="203"/>
      <c r="T230" s="204"/>
      <c r="AT230" s="205" t="s">
        <v>149</v>
      </c>
      <c r="AU230" s="205" t="s">
        <v>145</v>
      </c>
      <c r="AV230" s="13" t="s">
        <v>90</v>
      </c>
      <c r="AW230" s="13" t="s">
        <v>42</v>
      </c>
      <c r="AX230" s="13" t="s">
        <v>82</v>
      </c>
      <c r="AY230" s="205" t="s">
        <v>135</v>
      </c>
    </row>
    <row r="231" spans="2:51" s="13" customFormat="1" ht="12">
      <c r="B231" s="195"/>
      <c r="C231" s="196"/>
      <c r="D231" s="197" t="s">
        <v>149</v>
      </c>
      <c r="E231" s="198" t="s">
        <v>44</v>
      </c>
      <c r="F231" s="199" t="s">
        <v>390</v>
      </c>
      <c r="G231" s="196"/>
      <c r="H231" s="198" t="s">
        <v>44</v>
      </c>
      <c r="I231" s="200"/>
      <c r="J231" s="196"/>
      <c r="K231" s="196"/>
      <c r="L231" s="201"/>
      <c r="M231" s="202"/>
      <c r="N231" s="203"/>
      <c r="O231" s="203"/>
      <c r="P231" s="203"/>
      <c r="Q231" s="203"/>
      <c r="R231" s="203"/>
      <c r="S231" s="203"/>
      <c r="T231" s="204"/>
      <c r="AT231" s="205" t="s">
        <v>149</v>
      </c>
      <c r="AU231" s="205" t="s">
        <v>145</v>
      </c>
      <c r="AV231" s="13" t="s">
        <v>90</v>
      </c>
      <c r="AW231" s="13" t="s">
        <v>42</v>
      </c>
      <c r="AX231" s="13" t="s">
        <v>82</v>
      </c>
      <c r="AY231" s="205" t="s">
        <v>135</v>
      </c>
    </row>
    <row r="232" spans="2:51" s="13" customFormat="1" ht="12">
      <c r="B232" s="195"/>
      <c r="C232" s="196"/>
      <c r="D232" s="197" t="s">
        <v>149</v>
      </c>
      <c r="E232" s="198" t="s">
        <v>44</v>
      </c>
      <c r="F232" s="199" t="s">
        <v>151</v>
      </c>
      <c r="G232" s="196"/>
      <c r="H232" s="198" t="s">
        <v>44</v>
      </c>
      <c r="I232" s="200"/>
      <c r="J232" s="196"/>
      <c r="K232" s="196"/>
      <c r="L232" s="201"/>
      <c r="M232" s="202"/>
      <c r="N232" s="203"/>
      <c r="O232" s="203"/>
      <c r="P232" s="203"/>
      <c r="Q232" s="203"/>
      <c r="R232" s="203"/>
      <c r="S232" s="203"/>
      <c r="T232" s="204"/>
      <c r="AT232" s="205" t="s">
        <v>149</v>
      </c>
      <c r="AU232" s="205" t="s">
        <v>145</v>
      </c>
      <c r="AV232" s="13" t="s">
        <v>90</v>
      </c>
      <c r="AW232" s="13" t="s">
        <v>42</v>
      </c>
      <c r="AX232" s="13" t="s">
        <v>82</v>
      </c>
      <c r="AY232" s="205" t="s">
        <v>135</v>
      </c>
    </row>
    <row r="233" spans="2:51" s="13" customFormat="1" ht="12">
      <c r="B233" s="195"/>
      <c r="C233" s="196"/>
      <c r="D233" s="197" t="s">
        <v>149</v>
      </c>
      <c r="E233" s="198" t="s">
        <v>44</v>
      </c>
      <c r="F233" s="199" t="s">
        <v>433</v>
      </c>
      <c r="G233" s="196"/>
      <c r="H233" s="198" t="s">
        <v>44</v>
      </c>
      <c r="I233" s="200"/>
      <c r="J233" s="196"/>
      <c r="K233" s="196"/>
      <c r="L233" s="201"/>
      <c r="M233" s="202"/>
      <c r="N233" s="203"/>
      <c r="O233" s="203"/>
      <c r="P233" s="203"/>
      <c r="Q233" s="203"/>
      <c r="R233" s="203"/>
      <c r="S233" s="203"/>
      <c r="T233" s="204"/>
      <c r="AT233" s="205" t="s">
        <v>149</v>
      </c>
      <c r="AU233" s="205" t="s">
        <v>145</v>
      </c>
      <c r="AV233" s="13" t="s">
        <v>90</v>
      </c>
      <c r="AW233" s="13" t="s">
        <v>42</v>
      </c>
      <c r="AX233" s="13" t="s">
        <v>82</v>
      </c>
      <c r="AY233" s="205" t="s">
        <v>135</v>
      </c>
    </row>
    <row r="234" spans="2:51" s="13" customFormat="1" ht="12">
      <c r="B234" s="195"/>
      <c r="C234" s="196"/>
      <c r="D234" s="197" t="s">
        <v>149</v>
      </c>
      <c r="E234" s="198" t="s">
        <v>44</v>
      </c>
      <c r="F234" s="199" t="s">
        <v>434</v>
      </c>
      <c r="G234" s="196"/>
      <c r="H234" s="198" t="s">
        <v>44</v>
      </c>
      <c r="I234" s="200"/>
      <c r="J234" s="196"/>
      <c r="K234" s="196"/>
      <c r="L234" s="201"/>
      <c r="M234" s="202"/>
      <c r="N234" s="203"/>
      <c r="O234" s="203"/>
      <c r="P234" s="203"/>
      <c r="Q234" s="203"/>
      <c r="R234" s="203"/>
      <c r="S234" s="203"/>
      <c r="T234" s="204"/>
      <c r="AT234" s="205" t="s">
        <v>149</v>
      </c>
      <c r="AU234" s="205" t="s">
        <v>145</v>
      </c>
      <c r="AV234" s="13" t="s">
        <v>90</v>
      </c>
      <c r="AW234" s="13" t="s">
        <v>42</v>
      </c>
      <c r="AX234" s="13" t="s">
        <v>82</v>
      </c>
      <c r="AY234" s="205" t="s">
        <v>135</v>
      </c>
    </row>
    <row r="235" spans="2:51" s="14" customFormat="1" ht="12">
      <c r="B235" s="206"/>
      <c r="C235" s="207"/>
      <c r="D235" s="197" t="s">
        <v>149</v>
      </c>
      <c r="E235" s="208" t="s">
        <v>44</v>
      </c>
      <c r="F235" s="209" t="s">
        <v>463</v>
      </c>
      <c r="G235" s="207"/>
      <c r="H235" s="210">
        <v>3</v>
      </c>
      <c r="I235" s="211"/>
      <c r="J235" s="207"/>
      <c r="K235" s="207"/>
      <c r="L235" s="212"/>
      <c r="M235" s="213"/>
      <c r="N235" s="214"/>
      <c r="O235" s="214"/>
      <c r="P235" s="214"/>
      <c r="Q235" s="214"/>
      <c r="R235" s="214"/>
      <c r="S235" s="214"/>
      <c r="T235" s="215"/>
      <c r="AT235" s="216" t="s">
        <v>149</v>
      </c>
      <c r="AU235" s="216" t="s">
        <v>145</v>
      </c>
      <c r="AV235" s="14" t="s">
        <v>92</v>
      </c>
      <c r="AW235" s="14" t="s">
        <v>42</v>
      </c>
      <c r="AX235" s="14" t="s">
        <v>82</v>
      </c>
      <c r="AY235" s="216" t="s">
        <v>135</v>
      </c>
    </row>
    <row r="236" spans="2:51" s="13" customFormat="1" ht="12">
      <c r="B236" s="195"/>
      <c r="C236" s="196"/>
      <c r="D236" s="197" t="s">
        <v>149</v>
      </c>
      <c r="E236" s="198" t="s">
        <v>44</v>
      </c>
      <c r="F236" s="199" t="s">
        <v>436</v>
      </c>
      <c r="G236" s="196"/>
      <c r="H236" s="198" t="s">
        <v>44</v>
      </c>
      <c r="I236" s="200"/>
      <c r="J236" s="196"/>
      <c r="K236" s="196"/>
      <c r="L236" s="201"/>
      <c r="M236" s="202"/>
      <c r="N236" s="203"/>
      <c r="O236" s="203"/>
      <c r="P236" s="203"/>
      <c r="Q236" s="203"/>
      <c r="R236" s="203"/>
      <c r="S236" s="203"/>
      <c r="T236" s="204"/>
      <c r="AT236" s="205" t="s">
        <v>149</v>
      </c>
      <c r="AU236" s="205" t="s">
        <v>145</v>
      </c>
      <c r="AV236" s="13" t="s">
        <v>90</v>
      </c>
      <c r="AW236" s="13" t="s">
        <v>42</v>
      </c>
      <c r="AX236" s="13" t="s">
        <v>82</v>
      </c>
      <c r="AY236" s="205" t="s">
        <v>135</v>
      </c>
    </row>
    <row r="237" spans="2:51" s="14" customFormat="1" ht="12">
      <c r="B237" s="206"/>
      <c r="C237" s="207"/>
      <c r="D237" s="197" t="s">
        <v>149</v>
      </c>
      <c r="E237" s="208" t="s">
        <v>44</v>
      </c>
      <c r="F237" s="209" t="s">
        <v>464</v>
      </c>
      <c r="G237" s="207"/>
      <c r="H237" s="210">
        <v>5.913</v>
      </c>
      <c r="I237" s="211"/>
      <c r="J237" s="207"/>
      <c r="K237" s="207"/>
      <c r="L237" s="212"/>
      <c r="M237" s="213"/>
      <c r="N237" s="214"/>
      <c r="O237" s="214"/>
      <c r="P237" s="214"/>
      <c r="Q237" s="214"/>
      <c r="R237" s="214"/>
      <c r="S237" s="214"/>
      <c r="T237" s="215"/>
      <c r="AT237" s="216" t="s">
        <v>149</v>
      </c>
      <c r="AU237" s="216" t="s">
        <v>145</v>
      </c>
      <c r="AV237" s="14" t="s">
        <v>92</v>
      </c>
      <c r="AW237" s="14" t="s">
        <v>42</v>
      </c>
      <c r="AX237" s="14" t="s">
        <v>82</v>
      </c>
      <c r="AY237" s="216" t="s">
        <v>135</v>
      </c>
    </row>
    <row r="238" spans="2:51" s="13" customFormat="1" ht="12">
      <c r="B238" s="195"/>
      <c r="C238" s="196"/>
      <c r="D238" s="197" t="s">
        <v>149</v>
      </c>
      <c r="E238" s="198" t="s">
        <v>44</v>
      </c>
      <c r="F238" s="199" t="s">
        <v>438</v>
      </c>
      <c r="G238" s="196"/>
      <c r="H238" s="198" t="s">
        <v>44</v>
      </c>
      <c r="I238" s="200"/>
      <c r="J238" s="196"/>
      <c r="K238" s="196"/>
      <c r="L238" s="201"/>
      <c r="M238" s="202"/>
      <c r="N238" s="203"/>
      <c r="O238" s="203"/>
      <c r="P238" s="203"/>
      <c r="Q238" s="203"/>
      <c r="R238" s="203"/>
      <c r="S238" s="203"/>
      <c r="T238" s="204"/>
      <c r="AT238" s="205" t="s">
        <v>149</v>
      </c>
      <c r="AU238" s="205" t="s">
        <v>145</v>
      </c>
      <c r="AV238" s="13" t="s">
        <v>90</v>
      </c>
      <c r="AW238" s="13" t="s">
        <v>42</v>
      </c>
      <c r="AX238" s="13" t="s">
        <v>82</v>
      </c>
      <c r="AY238" s="205" t="s">
        <v>135</v>
      </c>
    </row>
    <row r="239" spans="2:51" s="14" customFormat="1" ht="12">
      <c r="B239" s="206"/>
      <c r="C239" s="207"/>
      <c r="D239" s="197" t="s">
        <v>149</v>
      </c>
      <c r="E239" s="208" t="s">
        <v>44</v>
      </c>
      <c r="F239" s="209" t="s">
        <v>465</v>
      </c>
      <c r="G239" s="207"/>
      <c r="H239" s="210">
        <v>1.4</v>
      </c>
      <c r="I239" s="211"/>
      <c r="J239" s="207"/>
      <c r="K239" s="207"/>
      <c r="L239" s="212"/>
      <c r="M239" s="213"/>
      <c r="N239" s="214"/>
      <c r="O239" s="214"/>
      <c r="P239" s="214"/>
      <c r="Q239" s="214"/>
      <c r="R239" s="214"/>
      <c r="S239" s="214"/>
      <c r="T239" s="215"/>
      <c r="AT239" s="216" t="s">
        <v>149</v>
      </c>
      <c r="AU239" s="216" t="s">
        <v>145</v>
      </c>
      <c r="AV239" s="14" t="s">
        <v>92</v>
      </c>
      <c r="AW239" s="14" t="s">
        <v>42</v>
      </c>
      <c r="AX239" s="14" t="s">
        <v>82</v>
      </c>
      <c r="AY239" s="216" t="s">
        <v>135</v>
      </c>
    </row>
    <row r="240" spans="2:51" s="13" customFormat="1" ht="12">
      <c r="B240" s="195"/>
      <c r="C240" s="196"/>
      <c r="D240" s="197" t="s">
        <v>149</v>
      </c>
      <c r="E240" s="198" t="s">
        <v>44</v>
      </c>
      <c r="F240" s="199" t="s">
        <v>440</v>
      </c>
      <c r="G240" s="196"/>
      <c r="H240" s="198" t="s">
        <v>44</v>
      </c>
      <c r="I240" s="200"/>
      <c r="J240" s="196"/>
      <c r="K240" s="196"/>
      <c r="L240" s="201"/>
      <c r="M240" s="202"/>
      <c r="N240" s="203"/>
      <c r="O240" s="203"/>
      <c r="P240" s="203"/>
      <c r="Q240" s="203"/>
      <c r="R240" s="203"/>
      <c r="S240" s="203"/>
      <c r="T240" s="204"/>
      <c r="AT240" s="205" t="s">
        <v>149</v>
      </c>
      <c r="AU240" s="205" t="s">
        <v>145</v>
      </c>
      <c r="AV240" s="13" t="s">
        <v>90</v>
      </c>
      <c r="AW240" s="13" t="s">
        <v>42</v>
      </c>
      <c r="AX240" s="13" t="s">
        <v>82</v>
      </c>
      <c r="AY240" s="205" t="s">
        <v>135</v>
      </c>
    </row>
    <row r="241" spans="2:51" s="14" customFormat="1" ht="12">
      <c r="B241" s="206"/>
      <c r="C241" s="207"/>
      <c r="D241" s="197" t="s">
        <v>149</v>
      </c>
      <c r="E241" s="208" t="s">
        <v>44</v>
      </c>
      <c r="F241" s="209" t="s">
        <v>82</v>
      </c>
      <c r="G241" s="207"/>
      <c r="H241" s="210">
        <v>0</v>
      </c>
      <c r="I241" s="211"/>
      <c r="J241" s="207"/>
      <c r="K241" s="207"/>
      <c r="L241" s="212"/>
      <c r="M241" s="213"/>
      <c r="N241" s="214"/>
      <c r="O241" s="214"/>
      <c r="P241" s="214"/>
      <c r="Q241" s="214"/>
      <c r="R241" s="214"/>
      <c r="S241" s="214"/>
      <c r="T241" s="215"/>
      <c r="AT241" s="216" t="s">
        <v>149</v>
      </c>
      <c r="AU241" s="216" t="s">
        <v>145</v>
      </c>
      <c r="AV241" s="14" t="s">
        <v>92</v>
      </c>
      <c r="AW241" s="14" t="s">
        <v>42</v>
      </c>
      <c r="AX241" s="14" t="s">
        <v>82</v>
      </c>
      <c r="AY241" s="216" t="s">
        <v>135</v>
      </c>
    </row>
    <row r="242" spans="2:51" s="15" customFormat="1" ht="12">
      <c r="B242" s="217"/>
      <c r="C242" s="218"/>
      <c r="D242" s="197" t="s">
        <v>149</v>
      </c>
      <c r="E242" s="219" t="s">
        <v>44</v>
      </c>
      <c r="F242" s="220" t="s">
        <v>153</v>
      </c>
      <c r="G242" s="218"/>
      <c r="H242" s="221">
        <v>10.313</v>
      </c>
      <c r="I242" s="222"/>
      <c r="J242" s="218"/>
      <c r="K242" s="218"/>
      <c r="L242" s="223"/>
      <c r="M242" s="224"/>
      <c r="N242" s="225"/>
      <c r="O242" s="225"/>
      <c r="P242" s="225"/>
      <c r="Q242" s="225"/>
      <c r="R242" s="225"/>
      <c r="S242" s="225"/>
      <c r="T242" s="226"/>
      <c r="AT242" s="227" t="s">
        <v>149</v>
      </c>
      <c r="AU242" s="227" t="s">
        <v>145</v>
      </c>
      <c r="AV242" s="15" t="s">
        <v>144</v>
      </c>
      <c r="AW242" s="15" t="s">
        <v>42</v>
      </c>
      <c r="AX242" s="15" t="s">
        <v>90</v>
      </c>
      <c r="AY242" s="227" t="s">
        <v>135</v>
      </c>
    </row>
    <row r="243" spans="1:65" s="2" customFormat="1" ht="16.5" customHeight="1">
      <c r="A243" s="36"/>
      <c r="B243" s="37"/>
      <c r="C243" s="177" t="s">
        <v>8</v>
      </c>
      <c r="D243" s="177" t="s">
        <v>139</v>
      </c>
      <c r="E243" s="178" t="s">
        <v>466</v>
      </c>
      <c r="F243" s="179" t="s">
        <v>467</v>
      </c>
      <c r="G243" s="180" t="s">
        <v>163</v>
      </c>
      <c r="H243" s="181">
        <v>4.055</v>
      </c>
      <c r="I243" s="182"/>
      <c r="J243" s="183">
        <f>ROUND(I243*H243,2)</f>
        <v>0</v>
      </c>
      <c r="K243" s="179" t="s">
        <v>143</v>
      </c>
      <c r="L243" s="41"/>
      <c r="M243" s="184" t="s">
        <v>44</v>
      </c>
      <c r="N243" s="185" t="s">
        <v>53</v>
      </c>
      <c r="O243" s="66"/>
      <c r="P243" s="186">
        <f>O243*H243</f>
        <v>0</v>
      </c>
      <c r="Q243" s="186">
        <v>0</v>
      </c>
      <c r="R243" s="186">
        <f>Q243*H243</f>
        <v>0</v>
      </c>
      <c r="S243" s="186">
        <v>0</v>
      </c>
      <c r="T243" s="187">
        <f>S243*H243</f>
        <v>0</v>
      </c>
      <c r="U243" s="36"/>
      <c r="V243" s="36"/>
      <c r="W243" s="36"/>
      <c r="X243" s="36"/>
      <c r="Y243" s="36"/>
      <c r="Z243" s="36"/>
      <c r="AA243" s="36"/>
      <c r="AB243" s="36"/>
      <c r="AC243" s="36"/>
      <c r="AD243" s="36"/>
      <c r="AE243" s="36"/>
      <c r="AR243" s="188" t="s">
        <v>144</v>
      </c>
      <c r="AT243" s="188" t="s">
        <v>139</v>
      </c>
      <c r="AU243" s="188" t="s">
        <v>145</v>
      </c>
      <c r="AY243" s="18" t="s">
        <v>135</v>
      </c>
      <c r="BE243" s="189">
        <f>IF(N243="základní",J243,0)</f>
        <v>0</v>
      </c>
      <c r="BF243" s="189">
        <f>IF(N243="snížená",J243,0)</f>
        <v>0</v>
      </c>
      <c r="BG243" s="189">
        <f>IF(N243="zákl. přenesená",J243,0)</f>
        <v>0</v>
      </c>
      <c r="BH243" s="189">
        <f>IF(N243="sníž. přenesená",J243,0)</f>
        <v>0</v>
      </c>
      <c r="BI243" s="189">
        <f>IF(N243="nulová",J243,0)</f>
        <v>0</v>
      </c>
      <c r="BJ243" s="18" t="s">
        <v>90</v>
      </c>
      <c r="BK243" s="189">
        <f>ROUND(I243*H243,2)</f>
        <v>0</v>
      </c>
      <c r="BL243" s="18" t="s">
        <v>144</v>
      </c>
      <c r="BM243" s="188" t="s">
        <v>468</v>
      </c>
    </row>
    <row r="244" spans="1:47" s="2" customFormat="1" ht="12">
      <c r="A244" s="36"/>
      <c r="B244" s="37"/>
      <c r="C244" s="38"/>
      <c r="D244" s="190" t="s">
        <v>147</v>
      </c>
      <c r="E244" s="38"/>
      <c r="F244" s="191" t="s">
        <v>469</v>
      </c>
      <c r="G244" s="38"/>
      <c r="H244" s="38"/>
      <c r="I244" s="192"/>
      <c r="J244" s="38"/>
      <c r="K244" s="38"/>
      <c r="L244" s="41"/>
      <c r="M244" s="193"/>
      <c r="N244" s="194"/>
      <c r="O244" s="66"/>
      <c r="P244" s="66"/>
      <c r="Q244" s="66"/>
      <c r="R244" s="66"/>
      <c r="S244" s="66"/>
      <c r="T244" s="67"/>
      <c r="U244" s="36"/>
      <c r="V244" s="36"/>
      <c r="W244" s="36"/>
      <c r="X244" s="36"/>
      <c r="Y244" s="36"/>
      <c r="Z244" s="36"/>
      <c r="AA244" s="36"/>
      <c r="AB244" s="36"/>
      <c r="AC244" s="36"/>
      <c r="AD244" s="36"/>
      <c r="AE244" s="36"/>
      <c r="AT244" s="18" t="s">
        <v>147</v>
      </c>
      <c r="AU244" s="18" t="s">
        <v>145</v>
      </c>
    </row>
    <row r="245" spans="2:51" s="13" customFormat="1" ht="12">
      <c r="B245" s="195"/>
      <c r="C245" s="196"/>
      <c r="D245" s="197" t="s">
        <v>149</v>
      </c>
      <c r="E245" s="198" t="s">
        <v>44</v>
      </c>
      <c r="F245" s="199" t="s">
        <v>389</v>
      </c>
      <c r="G245" s="196"/>
      <c r="H245" s="198" t="s">
        <v>44</v>
      </c>
      <c r="I245" s="200"/>
      <c r="J245" s="196"/>
      <c r="K245" s="196"/>
      <c r="L245" s="201"/>
      <c r="M245" s="202"/>
      <c r="N245" s="203"/>
      <c r="O245" s="203"/>
      <c r="P245" s="203"/>
      <c r="Q245" s="203"/>
      <c r="R245" s="203"/>
      <c r="S245" s="203"/>
      <c r="T245" s="204"/>
      <c r="AT245" s="205" t="s">
        <v>149</v>
      </c>
      <c r="AU245" s="205" t="s">
        <v>145</v>
      </c>
      <c r="AV245" s="13" t="s">
        <v>90</v>
      </c>
      <c r="AW245" s="13" t="s">
        <v>42</v>
      </c>
      <c r="AX245" s="13" t="s">
        <v>82</v>
      </c>
      <c r="AY245" s="205" t="s">
        <v>135</v>
      </c>
    </row>
    <row r="246" spans="2:51" s="13" customFormat="1" ht="12">
      <c r="B246" s="195"/>
      <c r="C246" s="196"/>
      <c r="D246" s="197" t="s">
        <v>149</v>
      </c>
      <c r="E246" s="198" t="s">
        <v>44</v>
      </c>
      <c r="F246" s="199" t="s">
        <v>151</v>
      </c>
      <c r="G246" s="196"/>
      <c r="H246" s="198" t="s">
        <v>44</v>
      </c>
      <c r="I246" s="200"/>
      <c r="J246" s="196"/>
      <c r="K246" s="196"/>
      <c r="L246" s="201"/>
      <c r="M246" s="202"/>
      <c r="N246" s="203"/>
      <c r="O246" s="203"/>
      <c r="P246" s="203"/>
      <c r="Q246" s="203"/>
      <c r="R246" s="203"/>
      <c r="S246" s="203"/>
      <c r="T246" s="204"/>
      <c r="AT246" s="205" t="s">
        <v>149</v>
      </c>
      <c r="AU246" s="205" t="s">
        <v>145</v>
      </c>
      <c r="AV246" s="13" t="s">
        <v>90</v>
      </c>
      <c r="AW246" s="13" t="s">
        <v>42</v>
      </c>
      <c r="AX246" s="13" t="s">
        <v>82</v>
      </c>
      <c r="AY246" s="205" t="s">
        <v>135</v>
      </c>
    </row>
    <row r="247" spans="2:51" s="13" customFormat="1" ht="12">
      <c r="B247" s="195"/>
      <c r="C247" s="196"/>
      <c r="D247" s="197" t="s">
        <v>149</v>
      </c>
      <c r="E247" s="198" t="s">
        <v>44</v>
      </c>
      <c r="F247" s="199" t="s">
        <v>390</v>
      </c>
      <c r="G247" s="196"/>
      <c r="H247" s="198" t="s">
        <v>44</v>
      </c>
      <c r="I247" s="200"/>
      <c r="J247" s="196"/>
      <c r="K247" s="196"/>
      <c r="L247" s="201"/>
      <c r="M247" s="202"/>
      <c r="N247" s="203"/>
      <c r="O247" s="203"/>
      <c r="P247" s="203"/>
      <c r="Q247" s="203"/>
      <c r="R247" s="203"/>
      <c r="S247" s="203"/>
      <c r="T247" s="204"/>
      <c r="AT247" s="205" t="s">
        <v>149</v>
      </c>
      <c r="AU247" s="205" t="s">
        <v>145</v>
      </c>
      <c r="AV247" s="13" t="s">
        <v>90</v>
      </c>
      <c r="AW247" s="13" t="s">
        <v>42</v>
      </c>
      <c r="AX247" s="13" t="s">
        <v>82</v>
      </c>
      <c r="AY247" s="205" t="s">
        <v>135</v>
      </c>
    </row>
    <row r="248" spans="2:51" s="13" customFormat="1" ht="12">
      <c r="B248" s="195"/>
      <c r="C248" s="196"/>
      <c r="D248" s="197" t="s">
        <v>149</v>
      </c>
      <c r="E248" s="198" t="s">
        <v>44</v>
      </c>
      <c r="F248" s="199" t="s">
        <v>151</v>
      </c>
      <c r="G248" s="196"/>
      <c r="H248" s="198" t="s">
        <v>44</v>
      </c>
      <c r="I248" s="200"/>
      <c r="J248" s="196"/>
      <c r="K248" s="196"/>
      <c r="L248" s="201"/>
      <c r="M248" s="202"/>
      <c r="N248" s="203"/>
      <c r="O248" s="203"/>
      <c r="P248" s="203"/>
      <c r="Q248" s="203"/>
      <c r="R248" s="203"/>
      <c r="S248" s="203"/>
      <c r="T248" s="204"/>
      <c r="AT248" s="205" t="s">
        <v>149</v>
      </c>
      <c r="AU248" s="205" t="s">
        <v>145</v>
      </c>
      <c r="AV248" s="13" t="s">
        <v>90</v>
      </c>
      <c r="AW248" s="13" t="s">
        <v>42</v>
      </c>
      <c r="AX248" s="13" t="s">
        <v>82</v>
      </c>
      <c r="AY248" s="205" t="s">
        <v>135</v>
      </c>
    </row>
    <row r="249" spans="2:51" s="13" customFormat="1" ht="12">
      <c r="B249" s="195"/>
      <c r="C249" s="196"/>
      <c r="D249" s="197" t="s">
        <v>149</v>
      </c>
      <c r="E249" s="198" t="s">
        <v>44</v>
      </c>
      <c r="F249" s="199" t="s">
        <v>470</v>
      </c>
      <c r="G249" s="196"/>
      <c r="H249" s="198" t="s">
        <v>44</v>
      </c>
      <c r="I249" s="200"/>
      <c r="J249" s="196"/>
      <c r="K249" s="196"/>
      <c r="L249" s="201"/>
      <c r="M249" s="202"/>
      <c r="N249" s="203"/>
      <c r="O249" s="203"/>
      <c r="P249" s="203"/>
      <c r="Q249" s="203"/>
      <c r="R249" s="203"/>
      <c r="S249" s="203"/>
      <c r="T249" s="204"/>
      <c r="AT249" s="205" t="s">
        <v>149</v>
      </c>
      <c r="AU249" s="205" t="s">
        <v>145</v>
      </c>
      <c r="AV249" s="13" t="s">
        <v>90</v>
      </c>
      <c r="AW249" s="13" t="s">
        <v>42</v>
      </c>
      <c r="AX249" s="13" t="s">
        <v>82</v>
      </c>
      <c r="AY249" s="205" t="s">
        <v>135</v>
      </c>
    </row>
    <row r="250" spans="2:51" s="14" customFormat="1" ht="12">
      <c r="B250" s="206"/>
      <c r="C250" s="207"/>
      <c r="D250" s="197" t="s">
        <v>149</v>
      </c>
      <c r="E250" s="208" t="s">
        <v>44</v>
      </c>
      <c r="F250" s="209" t="s">
        <v>471</v>
      </c>
      <c r="G250" s="207"/>
      <c r="H250" s="210">
        <v>2.025</v>
      </c>
      <c r="I250" s="211"/>
      <c r="J250" s="207"/>
      <c r="K250" s="207"/>
      <c r="L250" s="212"/>
      <c r="M250" s="213"/>
      <c r="N250" s="214"/>
      <c r="O250" s="214"/>
      <c r="P250" s="214"/>
      <c r="Q250" s="214"/>
      <c r="R250" s="214"/>
      <c r="S250" s="214"/>
      <c r="T250" s="215"/>
      <c r="AT250" s="216" t="s">
        <v>149</v>
      </c>
      <c r="AU250" s="216" t="s">
        <v>145</v>
      </c>
      <c r="AV250" s="14" t="s">
        <v>92</v>
      </c>
      <c r="AW250" s="14" t="s">
        <v>42</v>
      </c>
      <c r="AX250" s="14" t="s">
        <v>82</v>
      </c>
      <c r="AY250" s="216" t="s">
        <v>135</v>
      </c>
    </row>
    <row r="251" spans="2:51" s="14" customFormat="1" ht="12">
      <c r="B251" s="206"/>
      <c r="C251" s="207"/>
      <c r="D251" s="197" t="s">
        <v>149</v>
      </c>
      <c r="E251" s="208" t="s">
        <v>44</v>
      </c>
      <c r="F251" s="209" t="s">
        <v>472</v>
      </c>
      <c r="G251" s="207"/>
      <c r="H251" s="210">
        <v>2.03</v>
      </c>
      <c r="I251" s="211"/>
      <c r="J251" s="207"/>
      <c r="K251" s="207"/>
      <c r="L251" s="212"/>
      <c r="M251" s="213"/>
      <c r="N251" s="214"/>
      <c r="O251" s="214"/>
      <c r="P251" s="214"/>
      <c r="Q251" s="214"/>
      <c r="R251" s="214"/>
      <c r="S251" s="214"/>
      <c r="T251" s="215"/>
      <c r="AT251" s="216" t="s">
        <v>149</v>
      </c>
      <c r="AU251" s="216" t="s">
        <v>145</v>
      </c>
      <c r="AV251" s="14" t="s">
        <v>92</v>
      </c>
      <c r="AW251" s="14" t="s">
        <v>42</v>
      </c>
      <c r="AX251" s="14" t="s">
        <v>82</v>
      </c>
      <c r="AY251" s="216" t="s">
        <v>135</v>
      </c>
    </row>
    <row r="252" spans="2:51" s="15" customFormat="1" ht="12">
      <c r="B252" s="217"/>
      <c r="C252" s="218"/>
      <c r="D252" s="197" t="s">
        <v>149</v>
      </c>
      <c r="E252" s="219" t="s">
        <v>44</v>
      </c>
      <c r="F252" s="220" t="s">
        <v>153</v>
      </c>
      <c r="G252" s="218"/>
      <c r="H252" s="221">
        <v>4.055</v>
      </c>
      <c r="I252" s="222"/>
      <c r="J252" s="218"/>
      <c r="K252" s="218"/>
      <c r="L252" s="223"/>
      <c r="M252" s="224"/>
      <c r="N252" s="225"/>
      <c r="O252" s="225"/>
      <c r="P252" s="225"/>
      <c r="Q252" s="225"/>
      <c r="R252" s="225"/>
      <c r="S252" s="225"/>
      <c r="T252" s="226"/>
      <c r="AT252" s="227" t="s">
        <v>149</v>
      </c>
      <c r="AU252" s="227" t="s">
        <v>145</v>
      </c>
      <c r="AV252" s="15" t="s">
        <v>144</v>
      </c>
      <c r="AW252" s="15" t="s">
        <v>42</v>
      </c>
      <c r="AX252" s="15" t="s">
        <v>90</v>
      </c>
      <c r="AY252" s="227" t="s">
        <v>135</v>
      </c>
    </row>
    <row r="253" spans="1:65" s="2" customFormat="1" ht="16.5" customHeight="1">
      <c r="A253" s="36"/>
      <c r="B253" s="37"/>
      <c r="C253" s="232" t="s">
        <v>170</v>
      </c>
      <c r="D253" s="232" t="s">
        <v>473</v>
      </c>
      <c r="E253" s="233" t="s">
        <v>474</v>
      </c>
      <c r="F253" s="234" t="s">
        <v>475</v>
      </c>
      <c r="G253" s="235" t="s">
        <v>303</v>
      </c>
      <c r="H253" s="236">
        <v>7.705</v>
      </c>
      <c r="I253" s="237"/>
      <c r="J253" s="238">
        <f>ROUND(I253*H253,2)</f>
        <v>0</v>
      </c>
      <c r="K253" s="234" t="s">
        <v>143</v>
      </c>
      <c r="L253" s="239"/>
      <c r="M253" s="240" t="s">
        <v>44</v>
      </c>
      <c r="N253" s="241" t="s">
        <v>53</v>
      </c>
      <c r="O253" s="66"/>
      <c r="P253" s="186">
        <f>O253*H253</f>
        <v>0</v>
      </c>
      <c r="Q253" s="186">
        <v>1</v>
      </c>
      <c r="R253" s="186">
        <f>Q253*H253</f>
        <v>7.705</v>
      </c>
      <c r="S253" s="186">
        <v>0</v>
      </c>
      <c r="T253" s="187">
        <f>S253*H253</f>
        <v>0</v>
      </c>
      <c r="U253" s="36"/>
      <c r="V253" s="36"/>
      <c r="W253" s="36"/>
      <c r="X253" s="36"/>
      <c r="Y253" s="36"/>
      <c r="Z253" s="36"/>
      <c r="AA253" s="36"/>
      <c r="AB253" s="36"/>
      <c r="AC253" s="36"/>
      <c r="AD253" s="36"/>
      <c r="AE253" s="36"/>
      <c r="AR253" s="188" t="s">
        <v>209</v>
      </c>
      <c r="AT253" s="188" t="s">
        <v>473</v>
      </c>
      <c r="AU253" s="188" t="s">
        <v>145</v>
      </c>
      <c r="AY253" s="18" t="s">
        <v>135</v>
      </c>
      <c r="BE253" s="189">
        <f>IF(N253="základní",J253,0)</f>
        <v>0</v>
      </c>
      <c r="BF253" s="189">
        <f>IF(N253="snížená",J253,0)</f>
        <v>0</v>
      </c>
      <c r="BG253" s="189">
        <f>IF(N253="zákl. přenesená",J253,0)</f>
        <v>0</v>
      </c>
      <c r="BH253" s="189">
        <f>IF(N253="sníž. přenesená",J253,0)</f>
        <v>0</v>
      </c>
      <c r="BI253" s="189">
        <f>IF(N253="nulová",J253,0)</f>
        <v>0</v>
      </c>
      <c r="BJ253" s="18" t="s">
        <v>90</v>
      </c>
      <c r="BK253" s="189">
        <f>ROUND(I253*H253,2)</f>
        <v>0</v>
      </c>
      <c r="BL253" s="18" t="s">
        <v>144</v>
      </c>
      <c r="BM253" s="188" t="s">
        <v>476</v>
      </c>
    </row>
    <row r="254" spans="1:47" s="2" customFormat="1" ht="12">
      <c r="A254" s="36"/>
      <c r="B254" s="37"/>
      <c r="C254" s="38"/>
      <c r="D254" s="190" t="s">
        <v>147</v>
      </c>
      <c r="E254" s="38"/>
      <c r="F254" s="191" t="s">
        <v>477</v>
      </c>
      <c r="G254" s="38"/>
      <c r="H254" s="38"/>
      <c r="I254" s="192"/>
      <c r="J254" s="38"/>
      <c r="K254" s="38"/>
      <c r="L254" s="41"/>
      <c r="M254" s="193"/>
      <c r="N254" s="194"/>
      <c r="O254" s="66"/>
      <c r="P254" s="66"/>
      <c r="Q254" s="66"/>
      <c r="R254" s="66"/>
      <c r="S254" s="66"/>
      <c r="T254" s="67"/>
      <c r="U254" s="36"/>
      <c r="V254" s="36"/>
      <c r="W254" s="36"/>
      <c r="X254" s="36"/>
      <c r="Y254" s="36"/>
      <c r="Z254" s="36"/>
      <c r="AA254" s="36"/>
      <c r="AB254" s="36"/>
      <c r="AC254" s="36"/>
      <c r="AD254" s="36"/>
      <c r="AE254" s="36"/>
      <c r="AT254" s="18" t="s">
        <v>147</v>
      </c>
      <c r="AU254" s="18" t="s">
        <v>145</v>
      </c>
    </row>
    <row r="255" spans="2:51" s="13" customFormat="1" ht="12">
      <c r="B255" s="195"/>
      <c r="C255" s="196"/>
      <c r="D255" s="197" t="s">
        <v>149</v>
      </c>
      <c r="E255" s="198" t="s">
        <v>44</v>
      </c>
      <c r="F255" s="199" t="s">
        <v>478</v>
      </c>
      <c r="G255" s="196"/>
      <c r="H255" s="198" t="s">
        <v>44</v>
      </c>
      <c r="I255" s="200"/>
      <c r="J255" s="196"/>
      <c r="K255" s="196"/>
      <c r="L255" s="201"/>
      <c r="M255" s="202"/>
      <c r="N255" s="203"/>
      <c r="O255" s="203"/>
      <c r="P255" s="203"/>
      <c r="Q255" s="203"/>
      <c r="R255" s="203"/>
      <c r="S255" s="203"/>
      <c r="T255" s="204"/>
      <c r="AT255" s="205" t="s">
        <v>149</v>
      </c>
      <c r="AU255" s="205" t="s">
        <v>145</v>
      </c>
      <c r="AV255" s="13" t="s">
        <v>90</v>
      </c>
      <c r="AW255" s="13" t="s">
        <v>42</v>
      </c>
      <c r="AX255" s="13" t="s">
        <v>82</v>
      </c>
      <c r="AY255" s="205" t="s">
        <v>135</v>
      </c>
    </row>
    <row r="256" spans="2:51" s="14" customFormat="1" ht="12">
      <c r="B256" s="206"/>
      <c r="C256" s="207"/>
      <c r="D256" s="197" t="s">
        <v>149</v>
      </c>
      <c r="E256" s="208" t="s">
        <v>44</v>
      </c>
      <c r="F256" s="209" t="s">
        <v>479</v>
      </c>
      <c r="G256" s="207"/>
      <c r="H256" s="210">
        <v>3.848</v>
      </c>
      <c r="I256" s="211"/>
      <c r="J256" s="207"/>
      <c r="K256" s="207"/>
      <c r="L256" s="212"/>
      <c r="M256" s="213"/>
      <c r="N256" s="214"/>
      <c r="O256" s="214"/>
      <c r="P256" s="214"/>
      <c r="Q256" s="214"/>
      <c r="R256" s="214"/>
      <c r="S256" s="214"/>
      <c r="T256" s="215"/>
      <c r="AT256" s="216" t="s">
        <v>149</v>
      </c>
      <c r="AU256" s="216" t="s">
        <v>145</v>
      </c>
      <c r="AV256" s="14" t="s">
        <v>92</v>
      </c>
      <c r="AW256" s="14" t="s">
        <v>42</v>
      </c>
      <c r="AX256" s="14" t="s">
        <v>82</v>
      </c>
      <c r="AY256" s="216" t="s">
        <v>135</v>
      </c>
    </row>
    <row r="257" spans="2:51" s="14" customFormat="1" ht="12">
      <c r="B257" s="206"/>
      <c r="C257" s="207"/>
      <c r="D257" s="197" t="s">
        <v>149</v>
      </c>
      <c r="E257" s="208" t="s">
        <v>44</v>
      </c>
      <c r="F257" s="209" t="s">
        <v>480</v>
      </c>
      <c r="G257" s="207"/>
      <c r="H257" s="210">
        <v>3.857</v>
      </c>
      <c r="I257" s="211"/>
      <c r="J257" s="207"/>
      <c r="K257" s="207"/>
      <c r="L257" s="212"/>
      <c r="M257" s="213"/>
      <c r="N257" s="214"/>
      <c r="O257" s="214"/>
      <c r="P257" s="214"/>
      <c r="Q257" s="214"/>
      <c r="R257" s="214"/>
      <c r="S257" s="214"/>
      <c r="T257" s="215"/>
      <c r="AT257" s="216" t="s">
        <v>149</v>
      </c>
      <c r="AU257" s="216" t="s">
        <v>145</v>
      </c>
      <c r="AV257" s="14" t="s">
        <v>92</v>
      </c>
      <c r="AW257" s="14" t="s">
        <v>42</v>
      </c>
      <c r="AX257" s="14" t="s">
        <v>82</v>
      </c>
      <c r="AY257" s="216" t="s">
        <v>135</v>
      </c>
    </row>
    <row r="258" spans="2:51" s="15" customFormat="1" ht="12">
      <c r="B258" s="217"/>
      <c r="C258" s="218"/>
      <c r="D258" s="197" t="s">
        <v>149</v>
      </c>
      <c r="E258" s="219" t="s">
        <v>44</v>
      </c>
      <c r="F258" s="220" t="s">
        <v>153</v>
      </c>
      <c r="G258" s="218"/>
      <c r="H258" s="221">
        <v>7.705</v>
      </c>
      <c r="I258" s="222"/>
      <c r="J258" s="218"/>
      <c r="K258" s="218"/>
      <c r="L258" s="223"/>
      <c r="M258" s="224"/>
      <c r="N258" s="225"/>
      <c r="O258" s="225"/>
      <c r="P258" s="225"/>
      <c r="Q258" s="225"/>
      <c r="R258" s="225"/>
      <c r="S258" s="225"/>
      <c r="T258" s="226"/>
      <c r="AT258" s="227" t="s">
        <v>149</v>
      </c>
      <c r="AU258" s="227" t="s">
        <v>145</v>
      </c>
      <c r="AV258" s="15" t="s">
        <v>144</v>
      </c>
      <c r="AW258" s="15" t="s">
        <v>42</v>
      </c>
      <c r="AX258" s="15" t="s">
        <v>90</v>
      </c>
      <c r="AY258" s="227" t="s">
        <v>135</v>
      </c>
    </row>
    <row r="259" spans="2:63" s="12" customFormat="1" ht="20.85" customHeight="1">
      <c r="B259" s="161"/>
      <c r="C259" s="162"/>
      <c r="D259" s="163" t="s">
        <v>81</v>
      </c>
      <c r="E259" s="175" t="s">
        <v>281</v>
      </c>
      <c r="F259" s="175" t="s">
        <v>481</v>
      </c>
      <c r="G259" s="162"/>
      <c r="H259" s="162"/>
      <c r="I259" s="165"/>
      <c r="J259" s="176">
        <f>BK259</f>
        <v>0</v>
      </c>
      <c r="K259" s="162"/>
      <c r="L259" s="167"/>
      <c r="M259" s="168"/>
      <c r="N259" s="169"/>
      <c r="O259" s="169"/>
      <c r="P259" s="170">
        <f>SUM(P260:P281)</f>
        <v>0</v>
      </c>
      <c r="Q259" s="169"/>
      <c r="R259" s="170">
        <f>SUM(R260:R281)</f>
        <v>0.00015</v>
      </c>
      <c r="S259" s="169"/>
      <c r="T259" s="171">
        <f>SUM(T260:T281)</f>
        <v>0</v>
      </c>
      <c r="AR259" s="172" t="s">
        <v>90</v>
      </c>
      <c r="AT259" s="173" t="s">
        <v>81</v>
      </c>
      <c r="AU259" s="173" t="s">
        <v>92</v>
      </c>
      <c r="AY259" s="172" t="s">
        <v>135</v>
      </c>
      <c r="BK259" s="174">
        <f>SUM(BK260:BK281)</f>
        <v>0</v>
      </c>
    </row>
    <row r="260" spans="1:65" s="2" customFormat="1" ht="16.5" customHeight="1">
      <c r="A260" s="36"/>
      <c r="B260" s="37"/>
      <c r="C260" s="177" t="s">
        <v>185</v>
      </c>
      <c r="D260" s="177" t="s">
        <v>139</v>
      </c>
      <c r="E260" s="178" t="s">
        <v>482</v>
      </c>
      <c r="F260" s="179" t="s">
        <v>483</v>
      </c>
      <c r="G260" s="180" t="s">
        <v>212</v>
      </c>
      <c r="H260" s="181">
        <v>7.5</v>
      </c>
      <c r="I260" s="182"/>
      <c r="J260" s="183">
        <f>ROUND(I260*H260,2)</f>
        <v>0</v>
      </c>
      <c r="K260" s="179" t="s">
        <v>143</v>
      </c>
      <c r="L260" s="41"/>
      <c r="M260" s="184" t="s">
        <v>44</v>
      </c>
      <c r="N260" s="185" t="s">
        <v>53</v>
      </c>
      <c r="O260" s="66"/>
      <c r="P260" s="186">
        <f>O260*H260</f>
        <v>0</v>
      </c>
      <c r="Q260" s="186">
        <v>0</v>
      </c>
      <c r="R260" s="186">
        <f>Q260*H260</f>
        <v>0</v>
      </c>
      <c r="S260" s="186">
        <v>0</v>
      </c>
      <c r="T260" s="187">
        <f>S260*H260</f>
        <v>0</v>
      </c>
      <c r="U260" s="36"/>
      <c r="V260" s="36"/>
      <c r="W260" s="36"/>
      <c r="X260" s="36"/>
      <c r="Y260" s="36"/>
      <c r="Z260" s="36"/>
      <c r="AA260" s="36"/>
      <c r="AB260" s="36"/>
      <c r="AC260" s="36"/>
      <c r="AD260" s="36"/>
      <c r="AE260" s="36"/>
      <c r="AR260" s="188" t="s">
        <v>144</v>
      </c>
      <c r="AT260" s="188" t="s">
        <v>139</v>
      </c>
      <c r="AU260" s="188" t="s">
        <v>145</v>
      </c>
      <c r="AY260" s="18" t="s">
        <v>135</v>
      </c>
      <c r="BE260" s="189">
        <f>IF(N260="základní",J260,0)</f>
        <v>0</v>
      </c>
      <c r="BF260" s="189">
        <f>IF(N260="snížená",J260,0)</f>
        <v>0</v>
      </c>
      <c r="BG260" s="189">
        <f>IF(N260="zákl. přenesená",J260,0)</f>
        <v>0</v>
      </c>
      <c r="BH260" s="189">
        <f>IF(N260="sníž. přenesená",J260,0)</f>
        <v>0</v>
      </c>
      <c r="BI260" s="189">
        <f>IF(N260="nulová",J260,0)</f>
        <v>0</v>
      </c>
      <c r="BJ260" s="18" t="s">
        <v>90</v>
      </c>
      <c r="BK260" s="189">
        <f>ROUND(I260*H260,2)</f>
        <v>0</v>
      </c>
      <c r="BL260" s="18" t="s">
        <v>144</v>
      </c>
      <c r="BM260" s="188" t="s">
        <v>484</v>
      </c>
    </row>
    <row r="261" spans="1:47" s="2" customFormat="1" ht="12">
      <c r="A261" s="36"/>
      <c r="B261" s="37"/>
      <c r="C261" s="38"/>
      <c r="D261" s="190" t="s">
        <v>147</v>
      </c>
      <c r="E261" s="38"/>
      <c r="F261" s="191" t="s">
        <v>485</v>
      </c>
      <c r="G261" s="38"/>
      <c r="H261" s="38"/>
      <c r="I261" s="192"/>
      <c r="J261" s="38"/>
      <c r="K261" s="38"/>
      <c r="L261" s="41"/>
      <c r="M261" s="193"/>
      <c r="N261" s="194"/>
      <c r="O261" s="66"/>
      <c r="P261" s="66"/>
      <c r="Q261" s="66"/>
      <c r="R261" s="66"/>
      <c r="S261" s="66"/>
      <c r="T261" s="67"/>
      <c r="U261" s="36"/>
      <c r="V261" s="36"/>
      <c r="W261" s="36"/>
      <c r="X261" s="36"/>
      <c r="Y261" s="36"/>
      <c r="Z261" s="36"/>
      <c r="AA261" s="36"/>
      <c r="AB261" s="36"/>
      <c r="AC261" s="36"/>
      <c r="AD261" s="36"/>
      <c r="AE261" s="36"/>
      <c r="AT261" s="18" t="s">
        <v>147</v>
      </c>
      <c r="AU261" s="18" t="s">
        <v>145</v>
      </c>
    </row>
    <row r="262" spans="2:51" s="13" customFormat="1" ht="12">
      <c r="B262" s="195"/>
      <c r="C262" s="196"/>
      <c r="D262" s="197" t="s">
        <v>149</v>
      </c>
      <c r="E262" s="198" t="s">
        <v>44</v>
      </c>
      <c r="F262" s="199" t="s">
        <v>389</v>
      </c>
      <c r="G262" s="196"/>
      <c r="H262" s="198" t="s">
        <v>44</v>
      </c>
      <c r="I262" s="200"/>
      <c r="J262" s="196"/>
      <c r="K262" s="196"/>
      <c r="L262" s="201"/>
      <c r="M262" s="202"/>
      <c r="N262" s="203"/>
      <c r="O262" s="203"/>
      <c r="P262" s="203"/>
      <c r="Q262" s="203"/>
      <c r="R262" s="203"/>
      <c r="S262" s="203"/>
      <c r="T262" s="204"/>
      <c r="AT262" s="205" t="s">
        <v>149</v>
      </c>
      <c r="AU262" s="205" t="s">
        <v>145</v>
      </c>
      <c r="AV262" s="13" t="s">
        <v>90</v>
      </c>
      <c r="AW262" s="13" t="s">
        <v>42</v>
      </c>
      <c r="AX262" s="13" t="s">
        <v>82</v>
      </c>
      <c r="AY262" s="205" t="s">
        <v>135</v>
      </c>
    </row>
    <row r="263" spans="2:51" s="13" customFormat="1" ht="12">
      <c r="B263" s="195"/>
      <c r="C263" s="196"/>
      <c r="D263" s="197" t="s">
        <v>149</v>
      </c>
      <c r="E263" s="198" t="s">
        <v>44</v>
      </c>
      <c r="F263" s="199" t="s">
        <v>151</v>
      </c>
      <c r="G263" s="196"/>
      <c r="H263" s="198" t="s">
        <v>44</v>
      </c>
      <c r="I263" s="200"/>
      <c r="J263" s="196"/>
      <c r="K263" s="196"/>
      <c r="L263" s="201"/>
      <c r="M263" s="202"/>
      <c r="N263" s="203"/>
      <c r="O263" s="203"/>
      <c r="P263" s="203"/>
      <c r="Q263" s="203"/>
      <c r="R263" s="203"/>
      <c r="S263" s="203"/>
      <c r="T263" s="204"/>
      <c r="AT263" s="205" t="s">
        <v>149</v>
      </c>
      <c r="AU263" s="205" t="s">
        <v>145</v>
      </c>
      <c r="AV263" s="13" t="s">
        <v>90</v>
      </c>
      <c r="AW263" s="13" t="s">
        <v>42</v>
      </c>
      <c r="AX263" s="13" t="s">
        <v>82</v>
      </c>
      <c r="AY263" s="205" t="s">
        <v>135</v>
      </c>
    </row>
    <row r="264" spans="2:51" s="14" customFormat="1" ht="12">
      <c r="B264" s="206"/>
      <c r="C264" s="207"/>
      <c r="D264" s="197" t="s">
        <v>149</v>
      </c>
      <c r="E264" s="208" t="s">
        <v>44</v>
      </c>
      <c r="F264" s="209" t="s">
        <v>427</v>
      </c>
      <c r="G264" s="207"/>
      <c r="H264" s="210">
        <v>7.5</v>
      </c>
      <c r="I264" s="211"/>
      <c r="J264" s="207"/>
      <c r="K264" s="207"/>
      <c r="L264" s="212"/>
      <c r="M264" s="213"/>
      <c r="N264" s="214"/>
      <c r="O264" s="214"/>
      <c r="P264" s="214"/>
      <c r="Q264" s="214"/>
      <c r="R264" s="214"/>
      <c r="S264" s="214"/>
      <c r="T264" s="215"/>
      <c r="AT264" s="216" t="s">
        <v>149</v>
      </c>
      <c r="AU264" s="216" t="s">
        <v>145</v>
      </c>
      <c r="AV264" s="14" t="s">
        <v>92</v>
      </c>
      <c r="AW264" s="14" t="s">
        <v>42</v>
      </c>
      <c r="AX264" s="14" t="s">
        <v>82</v>
      </c>
      <c r="AY264" s="216" t="s">
        <v>135</v>
      </c>
    </row>
    <row r="265" spans="2:51" s="15" customFormat="1" ht="12">
      <c r="B265" s="217"/>
      <c r="C265" s="218"/>
      <c r="D265" s="197" t="s">
        <v>149</v>
      </c>
      <c r="E265" s="219" t="s">
        <v>44</v>
      </c>
      <c r="F265" s="220" t="s">
        <v>153</v>
      </c>
      <c r="G265" s="218"/>
      <c r="H265" s="221">
        <v>7.5</v>
      </c>
      <c r="I265" s="222"/>
      <c r="J265" s="218"/>
      <c r="K265" s="218"/>
      <c r="L265" s="223"/>
      <c r="M265" s="224"/>
      <c r="N265" s="225"/>
      <c r="O265" s="225"/>
      <c r="P265" s="225"/>
      <c r="Q265" s="225"/>
      <c r="R265" s="225"/>
      <c r="S265" s="225"/>
      <c r="T265" s="226"/>
      <c r="AT265" s="227" t="s">
        <v>149</v>
      </c>
      <c r="AU265" s="227" t="s">
        <v>145</v>
      </c>
      <c r="AV265" s="15" t="s">
        <v>144</v>
      </c>
      <c r="AW265" s="15" t="s">
        <v>42</v>
      </c>
      <c r="AX265" s="15" t="s">
        <v>90</v>
      </c>
      <c r="AY265" s="227" t="s">
        <v>135</v>
      </c>
    </row>
    <row r="266" spans="1:65" s="2" customFormat="1" ht="16.5" customHeight="1">
      <c r="A266" s="36"/>
      <c r="B266" s="37"/>
      <c r="C266" s="177" t="s">
        <v>281</v>
      </c>
      <c r="D266" s="177" t="s">
        <v>139</v>
      </c>
      <c r="E266" s="178" t="s">
        <v>486</v>
      </c>
      <c r="F266" s="179" t="s">
        <v>487</v>
      </c>
      <c r="G266" s="180" t="s">
        <v>212</v>
      </c>
      <c r="H266" s="181">
        <v>7.5</v>
      </c>
      <c r="I266" s="182"/>
      <c r="J266" s="183">
        <f>ROUND(I266*H266,2)</f>
        <v>0</v>
      </c>
      <c r="K266" s="179" t="s">
        <v>143</v>
      </c>
      <c r="L266" s="41"/>
      <c r="M266" s="184" t="s">
        <v>44</v>
      </c>
      <c r="N266" s="185" t="s">
        <v>53</v>
      </c>
      <c r="O266" s="66"/>
      <c r="P266" s="186">
        <f>O266*H266</f>
        <v>0</v>
      </c>
      <c r="Q266" s="186">
        <v>0</v>
      </c>
      <c r="R266" s="186">
        <f>Q266*H266</f>
        <v>0</v>
      </c>
      <c r="S266" s="186">
        <v>0</v>
      </c>
      <c r="T266" s="187">
        <f>S266*H266</f>
        <v>0</v>
      </c>
      <c r="U266" s="36"/>
      <c r="V266" s="36"/>
      <c r="W266" s="36"/>
      <c r="X266" s="36"/>
      <c r="Y266" s="36"/>
      <c r="Z266" s="36"/>
      <c r="AA266" s="36"/>
      <c r="AB266" s="36"/>
      <c r="AC266" s="36"/>
      <c r="AD266" s="36"/>
      <c r="AE266" s="36"/>
      <c r="AR266" s="188" t="s">
        <v>144</v>
      </c>
      <c r="AT266" s="188" t="s">
        <v>139</v>
      </c>
      <c r="AU266" s="188" t="s">
        <v>145</v>
      </c>
      <c r="AY266" s="18" t="s">
        <v>135</v>
      </c>
      <c r="BE266" s="189">
        <f>IF(N266="základní",J266,0)</f>
        <v>0</v>
      </c>
      <c r="BF266" s="189">
        <f>IF(N266="snížená",J266,0)</f>
        <v>0</v>
      </c>
      <c r="BG266" s="189">
        <f>IF(N266="zákl. přenesená",J266,0)</f>
        <v>0</v>
      </c>
      <c r="BH266" s="189">
        <f>IF(N266="sníž. přenesená",J266,0)</f>
        <v>0</v>
      </c>
      <c r="BI266" s="189">
        <f>IF(N266="nulová",J266,0)</f>
        <v>0</v>
      </c>
      <c r="BJ266" s="18" t="s">
        <v>90</v>
      </c>
      <c r="BK266" s="189">
        <f>ROUND(I266*H266,2)</f>
        <v>0</v>
      </c>
      <c r="BL266" s="18" t="s">
        <v>144</v>
      </c>
      <c r="BM266" s="188" t="s">
        <v>488</v>
      </c>
    </row>
    <row r="267" spans="1:47" s="2" customFormat="1" ht="12">
      <c r="A267" s="36"/>
      <c r="B267" s="37"/>
      <c r="C267" s="38"/>
      <c r="D267" s="190" t="s">
        <v>147</v>
      </c>
      <c r="E267" s="38"/>
      <c r="F267" s="191" t="s">
        <v>489</v>
      </c>
      <c r="G267" s="38"/>
      <c r="H267" s="38"/>
      <c r="I267" s="192"/>
      <c r="J267" s="38"/>
      <c r="K267" s="38"/>
      <c r="L267" s="41"/>
      <c r="M267" s="193"/>
      <c r="N267" s="194"/>
      <c r="O267" s="66"/>
      <c r="P267" s="66"/>
      <c r="Q267" s="66"/>
      <c r="R267" s="66"/>
      <c r="S267" s="66"/>
      <c r="T267" s="67"/>
      <c r="U267" s="36"/>
      <c r="V267" s="36"/>
      <c r="W267" s="36"/>
      <c r="X267" s="36"/>
      <c r="Y267" s="36"/>
      <c r="Z267" s="36"/>
      <c r="AA267" s="36"/>
      <c r="AB267" s="36"/>
      <c r="AC267" s="36"/>
      <c r="AD267" s="36"/>
      <c r="AE267" s="36"/>
      <c r="AT267" s="18" t="s">
        <v>147</v>
      </c>
      <c r="AU267" s="18" t="s">
        <v>145</v>
      </c>
    </row>
    <row r="268" spans="2:51" s="13" customFormat="1" ht="12">
      <c r="B268" s="195"/>
      <c r="C268" s="196"/>
      <c r="D268" s="197" t="s">
        <v>149</v>
      </c>
      <c r="E268" s="198" t="s">
        <v>44</v>
      </c>
      <c r="F268" s="199" t="s">
        <v>389</v>
      </c>
      <c r="G268" s="196"/>
      <c r="H268" s="198" t="s">
        <v>44</v>
      </c>
      <c r="I268" s="200"/>
      <c r="J268" s="196"/>
      <c r="K268" s="196"/>
      <c r="L268" s="201"/>
      <c r="M268" s="202"/>
      <c r="N268" s="203"/>
      <c r="O268" s="203"/>
      <c r="P268" s="203"/>
      <c r="Q268" s="203"/>
      <c r="R268" s="203"/>
      <c r="S268" s="203"/>
      <c r="T268" s="204"/>
      <c r="AT268" s="205" t="s">
        <v>149</v>
      </c>
      <c r="AU268" s="205" t="s">
        <v>145</v>
      </c>
      <c r="AV268" s="13" t="s">
        <v>90</v>
      </c>
      <c r="AW268" s="13" t="s">
        <v>42</v>
      </c>
      <c r="AX268" s="13" t="s">
        <v>82</v>
      </c>
      <c r="AY268" s="205" t="s">
        <v>135</v>
      </c>
    </row>
    <row r="269" spans="2:51" s="13" customFormat="1" ht="12">
      <c r="B269" s="195"/>
      <c r="C269" s="196"/>
      <c r="D269" s="197" t="s">
        <v>149</v>
      </c>
      <c r="E269" s="198" t="s">
        <v>44</v>
      </c>
      <c r="F269" s="199" t="s">
        <v>151</v>
      </c>
      <c r="G269" s="196"/>
      <c r="H269" s="198" t="s">
        <v>44</v>
      </c>
      <c r="I269" s="200"/>
      <c r="J269" s="196"/>
      <c r="K269" s="196"/>
      <c r="L269" s="201"/>
      <c r="M269" s="202"/>
      <c r="N269" s="203"/>
      <c r="O269" s="203"/>
      <c r="P269" s="203"/>
      <c r="Q269" s="203"/>
      <c r="R269" s="203"/>
      <c r="S269" s="203"/>
      <c r="T269" s="204"/>
      <c r="AT269" s="205" t="s">
        <v>149</v>
      </c>
      <c r="AU269" s="205" t="s">
        <v>145</v>
      </c>
      <c r="AV269" s="13" t="s">
        <v>90</v>
      </c>
      <c r="AW269" s="13" t="s">
        <v>42</v>
      </c>
      <c r="AX269" s="13" t="s">
        <v>82</v>
      </c>
      <c r="AY269" s="205" t="s">
        <v>135</v>
      </c>
    </row>
    <row r="270" spans="2:51" s="14" customFormat="1" ht="12">
      <c r="B270" s="206"/>
      <c r="C270" s="207"/>
      <c r="D270" s="197" t="s">
        <v>149</v>
      </c>
      <c r="E270" s="208" t="s">
        <v>44</v>
      </c>
      <c r="F270" s="209" t="s">
        <v>427</v>
      </c>
      <c r="G270" s="207"/>
      <c r="H270" s="210">
        <v>7.5</v>
      </c>
      <c r="I270" s="211"/>
      <c r="J270" s="207"/>
      <c r="K270" s="207"/>
      <c r="L270" s="212"/>
      <c r="M270" s="213"/>
      <c r="N270" s="214"/>
      <c r="O270" s="214"/>
      <c r="P270" s="214"/>
      <c r="Q270" s="214"/>
      <c r="R270" s="214"/>
      <c r="S270" s="214"/>
      <c r="T270" s="215"/>
      <c r="AT270" s="216" t="s">
        <v>149</v>
      </c>
      <c r="AU270" s="216" t="s">
        <v>145</v>
      </c>
      <c r="AV270" s="14" t="s">
        <v>92</v>
      </c>
      <c r="AW270" s="14" t="s">
        <v>42</v>
      </c>
      <c r="AX270" s="14" t="s">
        <v>82</v>
      </c>
      <c r="AY270" s="216" t="s">
        <v>135</v>
      </c>
    </row>
    <row r="271" spans="2:51" s="15" customFormat="1" ht="12">
      <c r="B271" s="217"/>
      <c r="C271" s="218"/>
      <c r="D271" s="197" t="s">
        <v>149</v>
      </c>
      <c r="E271" s="219" t="s">
        <v>44</v>
      </c>
      <c r="F271" s="220" t="s">
        <v>153</v>
      </c>
      <c r="G271" s="218"/>
      <c r="H271" s="221">
        <v>7.5</v>
      </c>
      <c r="I271" s="222"/>
      <c r="J271" s="218"/>
      <c r="K271" s="218"/>
      <c r="L271" s="223"/>
      <c r="M271" s="224"/>
      <c r="N271" s="225"/>
      <c r="O271" s="225"/>
      <c r="P271" s="225"/>
      <c r="Q271" s="225"/>
      <c r="R271" s="225"/>
      <c r="S271" s="225"/>
      <c r="T271" s="226"/>
      <c r="AT271" s="227" t="s">
        <v>149</v>
      </c>
      <c r="AU271" s="227" t="s">
        <v>145</v>
      </c>
      <c r="AV271" s="15" t="s">
        <v>144</v>
      </c>
      <c r="AW271" s="15" t="s">
        <v>42</v>
      </c>
      <c r="AX271" s="15" t="s">
        <v>90</v>
      </c>
      <c r="AY271" s="227" t="s">
        <v>135</v>
      </c>
    </row>
    <row r="272" spans="1:65" s="2" customFormat="1" ht="16.5" customHeight="1">
      <c r="A272" s="36"/>
      <c r="B272" s="37"/>
      <c r="C272" s="232" t="s">
        <v>288</v>
      </c>
      <c r="D272" s="232" t="s">
        <v>473</v>
      </c>
      <c r="E272" s="233" t="s">
        <v>490</v>
      </c>
      <c r="F272" s="234" t="s">
        <v>491</v>
      </c>
      <c r="G272" s="235" t="s">
        <v>492</v>
      </c>
      <c r="H272" s="236">
        <v>0.15</v>
      </c>
      <c r="I272" s="237"/>
      <c r="J272" s="238">
        <f>ROUND(I272*H272,2)</f>
        <v>0</v>
      </c>
      <c r="K272" s="234" t="s">
        <v>143</v>
      </c>
      <c r="L272" s="239"/>
      <c r="M272" s="240" t="s">
        <v>44</v>
      </c>
      <c r="N272" s="241" t="s">
        <v>53</v>
      </c>
      <c r="O272" s="66"/>
      <c r="P272" s="186">
        <f>O272*H272</f>
        <v>0</v>
      </c>
      <c r="Q272" s="186">
        <v>0.001</v>
      </c>
      <c r="R272" s="186">
        <f>Q272*H272</f>
        <v>0.00015</v>
      </c>
      <c r="S272" s="186">
        <v>0</v>
      </c>
      <c r="T272" s="187">
        <f>S272*H272</f>
        <v>0</v>
      </c>
      <c r="U272" s="36"/>
      <c r="V272" s="36"/>
      <c r="W272" s="36"/>
      <c r="X272" s="36"/>
      <c r="Y272" s="36"/>
      <c r="Z272" s="36"/>
      <c r="AA272" s="36"/>
      <c r="AB272" s="36"/>
      <c r="AC272" s="36"/>
      <c r="AD272" s="36"/>
      <c r="AE272" s="36"/>
      <c r="AR272" s="188" t="s">
        <v>209</v>
      </c>
      <c r="AT272" s="188" t="s">
        <v>473</v>
      </c>
      <c r="AU272" s="188" t="s">
        <v>145</v>
      </c>
      <c r="AY272" s="18" t="s">
        <v>135</v>
      </c>
      <c r="BE272" s="189">
        <f>IF(N272="základní",J272,0)</f>
        <v>0</v>
      </c>
      <c r="BF272" s="189">
        <f>IF(N272="snížená",J272,0)</f>
        <v>0</v>
      </c>
      <c r="BG272" s="189">
        <f>IF(N272="zákl. přenesená",J272,0)</f>
        <v>0</v>
      </c>
      <c r="BH272" s="189">
        <f>IF(N272="sníž. přenesená",J272,0)</f>
        <v>0</v>
      </c>
      <c r="BI272" s="189">
        <f>IF(N272="nulová",J272,0)</f>
        <v>0</v>
      </c>
      <c r="BJ272" s="18" t="s">
        <v>90</v>
      </c>
      <c r="BK272" s="189">
        <f>ROUND(I272*H272,2)</f>
        <v>0</v>
      </c>
      <c r="BL272" s="18" t="s">
        <v>144</v>
      </c>
      <c r="BM272" s="188" t="s">
        <v>493</v>
      </c>
    </row>
    <row r="273" spans="1:47" s="2" customFormat="1" ht="12">
      <c r="A273" s="36"/>
      <c r="B273" s="37"/>
      <c r="C273" s="38"/>
      <c r="D273" s="190" t="s">
        <v>147</v>
      </c>
      <c r="E273" s="38"/>
      <c r="F273" s="191" t="s">
        <v>494</v>
      </c>
      <c r="G273" s="38"/>
      <c r="H273" s="38"/>
      <c r="I273" s="192"/>
      <c r="J273" s="38"/>
      <c r="K273" s="38"/>
      <c r="L273" s="41"/>
      <c r="M273" s="193"/>
      <c r="N273" s="194"/>
      <c r="O273" s="66"/>
      <c r="P273" s="66"/>
      <c r="Q273" s="66"/>
      <c r="R273" s="66"/>
      <c r="S273" s="66"/>
      <c r="T273" s="67"/>
      <c r="U273" s="36"/>
      <c r="V273" s="36"/>
      <c r="W273" s="36"/>
      <c r="X273" s="36"/>
      <c r="Y273" s="36"/>
      <c r="Z273" s="36"/>
      <c r="AA273" s="36"/>
      <c r="AB273" s="36"/>
      <c r="AC273" s="36"/>
      <c r="AD273" s="36"/>
      <c r="AE273" s="36"/>
      <c r="AT273" s="18" t="s">
        <v>147</v>
      </c>
      <c r="AU273" s="18" t="s">
        <v>145</v>
      </c>
    </row>
    <row r="274" spans="2:51" s="14" customFormat="1" ht="12">
      <c r="B274" s="206"/>
      <c r="C274" s="207"/>
      <c r="D274" s="197" t="s">
        <v>149</v>
      </c>
      <c r="E274" s="208" t="s">
        <v>44</v>
      </c>
      <c r="F274" s="209" t="s">
        <v>495</v>
      </c>
      <c r="G274" s="207"/>
      <c r="H274" s="210">
        <v>0.15</v>
      </c>
      <c r="I274" s="211"/>
      <c r="J274" s="207"/>
      <c r="K274" s="207"/>
      <c r="L274" s="212"/>
      <c r="M274" s="213"/>
      <c r="N274" s="214"/>
      <c r="O274" s="214"/>
      <c r="P274" s="214"/>
      <c r="Q274" s="214"/>
      <c r="R274" s="214"/>
      <c r="S274" s="214"/>
      <c r="T274" s="215"/>
      <c r="AT274" s="216" t="s">
        <v>149</v>
      </c>
      <c r="AU274" s="216" t="s">
        <v>145</v>
      </c>
      <c r="AV274" s="14" t="s">
        <v>92</v>
      </c>
      <c r="AW274" s="14" t="s">
        <v>42</v>
      </c>
      <c r="AX274" s="14" t="s">
        <v>82</v>
      </c>
      <c r="AY274" s="216" t="s">
        <v>135</v>
      </c>
    </row>
    <row r="275" spans="2:51" s="15" customFormat="1" ht="12">
      <c r="B275" s="217"/>
      <c r="C275" s="218"/>
      <c r="D275" s="197" t="s">
        <v>149</v>
      </c>
      <c r="E275" s="219" t="s">
        <v>44</v>
      </c>
      <c r="F275" s="220" t="s">
        <v>153</v>
      </c>
      <c r="G275" s="218"/>
      <c r="H275" s="221">
        <v>0.15</v>
      </c>
      <c r="I275" s="222"/>
      <c r="J275" s="218"/>
      <c r="K275" s="218"/>
      <c r="L275" s="223"/>
      <c r="M275" s="224"/>
      <c r="N275" s="225"/>
      <c r="O275" s="225"/>
      <c r="P275" s="225"/>
      <c r="Q275" s="225"/>
      <c r="R275" s="225"/>
      <c r="S275" s="225"/>
      <c r="T275" s="226"/>
      <c r="AT275" s="227" t="s">
        <v>149</v>
      </c>
      <c r="AU275" s="227" t="s">
        <v>145</v>
      </c>
      <c r="AV275" s="15" t="s">
        <v>144</v>
      </c>
      <c r="AW275" s="15" t="s">
        <v>42</v>
      </c>
      <c r="AX275" s="15" t="s">
        <v>90</v>
      </c>
      <c r="AY275" s="227" t="s">
        <v>135</v>
      </c>
    </row>
    <row r="276" spans="1:65" s="2" customFormat="1" ht="16.5" customHeight="1">
      <c r="A276" s="36"/>
      <c r="B276" s="37"/>
      <c r="C276" s="177" t="s">
        <v>300</v>
      </c>
      <c r="D276" s="177" t="s">
        <v>139</v>
      </c>
      <c r="E276" s="178" t="s">
        <v>496</v>
      </c>
      <c r="F276" s="179" t="s">
        <v>497</v>
      </c>
      <c r="G276" s="180" t="s">
        <v>212</v>
      </c>
      <c r="H276" s="181">
        <v>7.5</v>
      </c>
      <c r="I276" s="182"/>
      <c r="J276" s="183">
        <f>ROUND(I276*H276,2)</f>
        <v>0</v>
      </c>
      <c r="K276" s="179" t="s">
        <v>143</v>
      </c>
      <c r="L276" s="41"/>
      <c r="M276" s="184" t="s">
        <v>44</v>
      </c>
      <c r="N276" s="185" t="s">
        <v>53</v>
      </c>
      <c r="O276" s="66"/>
      <c r="P276" s="186">
        <f>O276*H276</f>
        <v>0</v>
      </c>
      <c r="Q276" s="186">
        <v>0</v>
      </c>
      <c r="R276" s="186">
        <f>Q276*H276</f>
        <v>0</v>
      </c>
      <c r="S276" s="186">
        <v>0</v>
      </c>
      <c r="T276" s="187">
        <f>S276*H276</f>
        <v>0</v>
      </c>
      <c r="U276" s="36"/>
      <c r="V276" s="36"/>
      <c r="W276" s="36"/>
      <c r="X276" s="36"/>
      <c r="Y276" s="36"/>
      <c r="Z276" s="36"/>
      <c r="AA276" s="36"/>
      <c r="AB276" s="36"/>
      <c r="AC276" s="36"/>
      <c r="AD276" s="36"/>
      <c r="AE276" s="36"/>
      <c r="AR276" s="188" t="s">
        <v>144</v>
      </c>
      <c r="AT276" s="188" t="s">
        <v>139</v>
      </c>
      <c r="AU276" s="188" t="s">
        <v>145</v>
      </c>
      <c r="AY276" s="18" t="s">
        <v>135</v>
      </c>
      <c r="BE276" s="189">
        <f>IF(N276="základní",J276,0)</f>
        <v>0</v>
      </c>
      <c r="BF276" s="189">
        <f>IF(N276="snížená",J276,0)</f>
        <v>0</v>
      </c>
      <c r="BG276" s="189">
        <f>IF(N276="zákl. přenesená",J276,0)</f>
        <v>0</v>
      </c>
      <c r="BH276" s="189">
        <f>IF(N276="sníž. přenesená",J276,0)</f>
        <v>0</v>
      </c>
      <c r="BI276" s="189">
        <f>IF(N276="nulová",J276,0)</f>
        <v>0</v>
      </c>
      <c r="BJ276" s="18" t="s">
        <v>90</v>
      </c>
      <c r="BK276" s="189">
        <f>ROUND(I276*H276,2)</f>
        <v>0</v>
      </c>
      <c r="BL276" s="18" t="s">
        <v>144</v>
      </c>
      <c r="BM276" s="188" t="s">
        <v>498</v>
      </c>
    </row>
    <row r="277" spans="1:47" s="2" customFormat="1" ht="12">
      <c r="A277" s="36"/>
      <c r="B277" s="37"/>
      <c r="C277" s="38"/>
      <c r="D277" s="190" t="s">
        <v>147</v>
      </c>
      <c r="E277" s="38"/>
      <c r="F277" s="191" t="s">
        <v>499</v>
      </c>
      <c r="G277" s="38"/>
      <c r="H277" s="38"/>
      <c r="I277" s="192"/>
      <c r="J277" s="38"/>
      <c r="K277" s="38"/>
      <c r="L277" s="41"/>
      <c r="M277" s="193"/>
      <c r="N277" s="194"/>
      <c r="O277" s="66"/>
      <c r="P277" s="66"/>
      <c r="Q277" s="66"/>
      <c r="R277" s="66"/>
      <c r="S277" s="66"/>
      <c r="T277" s="67"/>
      <c r="U277" s="36"/>
      <c r="V277" s="36"/>
      <c r="W277" s="36"/>
      <c r="X277" s="36"/>
      <c r="Y277" s="36"/>
      <c r="Z277" s="36"/>
      <c r="AA277" s="36"/>
      <c r="AB277" s="36"/>
      <c r="AC277" s="36"/>
      <c r="AD277" s="36"/>
      <c r="AE277" s="36"/>
      <c r="AT277" s="18" t="s">
        <v>147</v>
      </c>
      <c r="AU277" s="18" t="s">
        <v>145</v>
      </c>
    </row>
    <row r="278" spans="2:51" s="13" customFormat="1" ht="12">
      <c r="B278" s="195"/>
      <c r="C278" s="196"/>
      <c r="D278" s="197" t="s">
        <v>149</v>
      </c>
      <c r="E278" s="198" t="s">
        <v>44</v>
      </c>
      <c r="F278" s="199" t="s">
        <v>389</v>
      </c>
      <c r="G278" s="196"/>
      <c r="H278" s="198" t="s">
        <v>44</v>
      </c>
      <c r="I278" s="200"/>
      <c r="J278" s="196"/>
      <c r="K278" s="196"/>
      <c r="L278" s="201"/>
      <c r="M278" s="202"/>
      <c r="N278" s="203"/>
      <c r="O278" s="203"/>
      <c r="P278" s="203"/>
      <c r="Q278" s="203"/>
      <c r="R278" s="203"/>
      <c r="S278" s="203"/>
      <c r="T278" s="204"/>
      <c r="AT278" s="205" t="s">
        <v>149</v>
      </c>
      <c r="AU278" s="205" t="s">
        <v>145</v>
      </c>
      <c r="AV278" s="13" t="s">
        <v>90</v>
      </c>
      <c r="AW278" s="13" t="s">
        <v>42</v>
      </c>
      <c r="AX278" s="13" t="s">
        <v>82</v>
      </c>
      <c r="AY278" s="205" t="s">
        <v>135</v>
      </c>
    </row>
    <row r="279" spans="2:51" s="13" customFormat="1" ht="12">
      <c r="B279" s="195"/>
      <c r="C279" s="196"/>
      <c r="D279" s="197" t="s">
        <v>149</v>
      </c>
      <c r="E279" s="198" t="s">
        <v>44</v>
      </c>
      <c r="F279" s="199" t="s">
        <v>151</v>
      </c>
      <c r="G279" s="196"/>
      <c r="H279" s="198" t="s">
        <v>44</v>
      </c>
      <c r="I279" s="200"/>
      <c r="J279" s="196"/>
      <c r="K279" s="196"/>
      <c r="L279" s="201"/>
      <c r="M279" s="202"/>
      <c r="N279" s="203"/>
      <c r="O279" s="203"/>
      <c r="P279" s="203"/>
      <c r="Q279" s="203"/>
      <c r="R279" s="203"/>
      <c r="S279" s="203"/>
      <c r="T279" s="204"/>
      <c r="AT279" s="205" t="s">
        <v>149</v>
      </c>
      <c r="AU279" s="205" t="s">
        <v>145</v>
      </c>
      <c r="AV279" s="13" t="s">
        <v>90</v>
      </c>
      <c r="AW279" s="13" t="s">
        <v>42</v>
      </c>
      <c r="AX279" s="13" t="s">
        <v>82</v>
      </c>
      <c r="AY279" s="205" t="s">
        <v>135</v>
      </c>
    </row>
    <row r="280" spans="2:51" s="14" customFormat="1" ht="12">
      <c r="B280" s="206"/>
      <c r="C280" s="207"/>
      <c r="D280" s="197" t="s">
        <v>149</v>
      </c>
      <c r="E280" s="208" t="s">
        <v>44</v>
      </c>
      <c r="F280" s="209" t="s">
        <v>427</v>
      </c>
      <c r="G280" s="207"/>
      <c r="H280" s="210">
        <v>7.5</v>
      </c>
      <c r="I280" s="211"/>
      <c r="J280" s="207"/>
      <c r="K280" s="207"/>
      <c r="L280" s="212"/>
      <c r="M280" s="213"/>
      <c r="N280" s="214"/>
      <c r="O280" s="214"/>
      <c r="P280" s="214"/>
      <c r="Q280" s="214"/>
      <c r="R280" s="214"/>
      <c r="S280" s="214"/>
      <c r="T280" s="215"/>
      <c r="AT280" s="216" t="s">
        <v>149</v>
      </c>
      <c r="AU280" s="216" t="s">
        <v>145</v>
      </c>
      <c r="AV280" s="14" t="s">
        <v>92</v>
      </c>
      <c r="AW280" s="14" t="s">
        <v>42</v>
      </c>
      <c r="AX280" s="14" t="s">
        <v>82</v>
      </c>
      <c r="AY280" s="216" t="s">
        <v>135</v>
      </c>
    </row>
    <row r="281" spans="2:51" s="15" customFormat="1" ht="12">
      <c r="B281" s="217"/>
      <c r="C281" s="218"/>
      <c r="D281" s="197" t="s">
        <v>149</v>
      </c>
      <c r="E281" s="219" t="s">
        <v>44</v>
      </c>
      <c r="F281" s="220" t="s">
        <v>153</v>
      </c>
      <c r="G281" s="218"/>
      <c r="H281" s="221">
        <v>7.5</v>
      </c>
      <c r="I281" s="222"/>
      <c r="J281" s="218"/>
      <c r="K281" s="218"/>
      <c r="L281" s="223"/>
      <c r="M281" s="224"/>
      <c r="N281" s="225"/>
      <c r="O281" s="225"/>
      <c r="P281" s="225"/>
      <c r="Q281" s="225"/>
      <c r="R281" s="225"/>
      <c r="S281" s="225"/>
      <c r="T281" s="226"/>
      <c r="AT281" s="227" t="s">
        <v>149</v>
      </c>
      <c r="AU281" s="227" t="s">
        <v>145</v>
      </c>
      <c r="AV281" s="15" t="s">
        <v>144</v>
      </c>
      <c r="AW281" s="15" t="s">
        <v>42</v>
      </c>
      <c r="AX281" s="15" t="s">
        <v>90</v>
      </c>
      <c r="AY281" s="227" t="s">
        <v>135</v>
      </c>
    </row>
    <row r="282" spans="2:63" s="12" customFormat="1" ht="22.9" customHeight="1">
      <c r="B282" s="161"/>
      <c r="C282" s="162"/>
      <c r="D282" s="163" t="s">
        <v>81</v>
      </c>
      <c r="E282" s="175" t="s">
        <v>205</v>
      </c>
      <c r="F282" s="175" t="s">
        <v>206</v>
      </c>
      <c r="G282" s="162"/>
      <c r="H282" s="162"/>
      <c r="I282" s="165"/>
      <c r="J282" s="176">
        <f>BK282</f>
        <v>0</v>
      </c>
      <c r="K282" s="162"/>
      <c r="L282" s="167"/>
      <c r="M282" s="168"/>
      <c r="N282" s="169"/>
      <c r="O282" s="169"/>
      <c r="P282" s="170">
        <f>P283</f>
        <v>0</v>
      </c>
      <c r="Q282" s="169"/>
      <c r="R282" s="170">
        <f>R283</f>
        <v>0</v>
      </c>
      <c r="S282" s="169"/>
      <c r="T282" s="171">
        <f>T283</f>
        <v>0</v>
      </c>
      <c r="AR282" s="172" t="s">
        <v>90</v>
      </c>
      <c r="AT282" s="173" t="s">
        <v>81</v>
      </c>
      <c r="AU282" s="173" t="s">
        <v>90</v>
      </c>
      <c r="AY282" s="172" t="s">
        <v>135</v>
      </c>
      <c r="BK282" s="174">
        <f>BK283</f>
        <v>0</v>
      </c>
    </row>
    <row r="283" spans="2:63" s="12" customFormat="1" ht="20.85" customHeight="1">
      <c r="B283" s="161"/>
      <c r="C283" s="162"/>
      <c r="D283" s="163" t="s">
        <v>81</v>
      </c>
      <c r="E283" s="175" t="s">
        <v>500</v>
      </c>
      <c r="F283" s="175" t="s">
        <v>501</v>
      </c>
      <c r="G283" s="162"/>
      <c r="H283" s="162"/>
      <c r="I283" s="165"/>
      <c r="J283" s="176">
        <f>BK283</f>
        <v>0</v>
      </c>
      <c r="K283" s="162"/>
      <c r="L283" s="167"/>
      <c r="M283" s="168"/>
      <c r="N283" s="169"/>
      <c r="O283" s="169"/>
      <c r="P283" s="170">
        <f>SUM(P284:P321)</f>
        <v>0</v>
      </c>
      <c r="Q283" s="169"/>
      <c r="R283" s="170">
        <f>SUM(R284:R321)</f>
        <v>0</v>
      </c>
      <c r="S283" s="169"/>
      <c r="T283" s="171">
        <f>SUM(T284:T321)</f>
        <v>0</v>
      </c>
      <c r="AR283" s="172" t="s">
        <v>90</v>
      </c>
      <c r="AT283" s="173" t="s">
        <v>81</v>
      </c>
      <c r="AU283" s="173" t="s">
        <v>92</v>
      </c>
      <c r="AY283" s="172" t="s">
        <v>135</v>
      </c>
      <c r="BK283" s="174">
        <f>SUM(BK284:BK321)</f>
        <v>0</v>
      </c>
    </row>
    <row r="284" spans="1:65" s="2" customFormat="1" ht="16.5" customHeight="1">
      <c r="A284" s="36"/>
      <c r="B284" s="37"/>
      <c r="C284" s="177" t="s">
        <v>7</v>
      </c>
      <c r="D284" s="177" t="s">
        <v>139</v>
      </c>
      <c r="E284" s="178" t="s">
        <v>502</v>
      </c>
      <c r="F284" s="179" t="s">
        <v>503</v>
      </c>
      <c r="G284" s="180" t="s">
        <v>142</v>
      </c>
      <c r="H284" s="181">
        <v>8</v>
      </c>
      <c r="I284" s="182"/>
      <c r="J284" s="183">
        <f>ROUND(I284*H284,2)</f>
        <v>0</v>
      </c>
      <c r="K284" s="179" t="s">
        <v>143</v>
      </c>
      <c r="L284" s="41"/>
      <c r="M284" s="184" t="s">
        <v>44</v>
      </c>
      <c r="N284" s="185" t="s">
        <v>53</v>
      </c>
      <c r="O284" s="66"/>
      <c r="P284" s="186">
        <f>O284*H284</f>
        <v>0</v>
      </c>
      <c r="Q284" s="186">
        <v>0</v>
      </c>
      <c r="R284" s="186">
        <f>Q284*H284</f>
        <v>0</v>
      </c>
      <c r="S284" s="186">
        <v>0</v>
      </c>
      <c r="T284" s="187">
        <f>S284*H284</f>
        <v>0</v>
      </c>
      <c r="U284" s="36"/>
      <c r="V284" s="36"/>
      <c r="W284" s="36"/>
      <c r="X284" s="36"/>
      <c r="Y284" s="36"/>
      <c r="Z284" s="36"/>
      <c r="AA284" s="36"/>
      <c r="AB284" s="36"/>
      <c r="AC284" s="36"/>
      <c r="AD284" s="36"/>
      <c r="AE284" s="36"/>
      <c r="AR284" s="188" t="s">
        <v>144</v>
      </c>
      <c r="AT284" s="188" t="s">
        <v>139</v>
      </c>
      <c r="AU284" s="188" t="s">
        <v>145</v>
      </c>
      <c r="AY284" s="18" t="s">
        <v>135</v>
      </c>
      <c r="BE284" s="189">
        <f>IF(N284="základní",J284,0)</f>
        <v>0</v>
      </c>
      <c r="BF284" s="189">
        <f>IF(N284="snížená",J284,0)</f>
        <v>0</v>
      </c>
      <c r="BG284" s="189">
        <f>IF(N284="zákl. přenesená",J284,0)</f>
        <v>0</v>
      </c>
      <c r="BH284" s="189">
        <f>IF(N284="sníž. přenesená",J284,0)</f>
        <v>0</v>
      </c>
      <c r="BI284" s="189">
        <f>IF(N284="nulová",J284,0)</f>
        <v>0</v>
      </c>
      <c r="BJ284" s="18" t="s">
        <v>90</v>
      </c>
      <c r="BK284" s="189">
        <f>ROUND(I284*H284,2)</f>
        <v>0</v>
      </c>
      <c r="BL284" s="18" t="s">
        <v>144</v>
      </c>
      <c r="BM284" s="188" t="s">
        <v>504</v>
      </c>
    </row>
    <row r="285" spans="1:47" s="2" customFormat="1" ht="12">
      <c r="A285" s="36"/>
      <c r="B285" s="37"/>
      <c r="C285" s="38"/>
      <c r="D285" s="190" t="s">
        <v>147</v>
      </c>
      <c r="E285" s="38"/>
      <c r="F285" s="191" t="s">
        <v>505</v>
      </c>
      <c r="G285" s="38"/>
      <c r="H285" s="38"/>
      <c r="I285" s="192"/>
      <c r="J285" s="38"/>
      <c r="K285" s="38"/>
      <c r="L285" s="41"/>
      <c r="M285" s="193"/>
      <c r="N285" s="194"/>
      <c r="O285" s="66"/>
      <c r="P285" s="66"/>
      <c r="Q285" s="66"/>
      <c r="R285" s="66"/>
      <c r="S285" s="66"/>
      <c r="T285" s="67"/>
      <c r="U285" s="36"/>
      <c r="V285" s="36"/>
      <c r="W285" s="36"/>
      <c r="X285" s="36"/>
      <c r="Y285" s="36"/>
      <c r="Z285" s="36"/>
      <c r="AA285" s="36"/>
      <c r="AB285" s="36"/>
      <c r="AC285" s="36"/>
      <c r="AD285" s="36"/>
      <c r="AE285" s="36"/>
      <c r="AT285" s="18" t="s">
        <v>147</v>
      </c>
      <c r="AU285" s="18" t="s">
        <v>145</v>
      </c>
    </row>
    <row r="286" spans="2:51" s="13" customFormat="1" ht="12">
      <c r="B286" s="195"/>
      <c r="C286" s="196"/>
      <c r="D286" s="197" t="s">
        <v>149</v>
      </c>
      <c r="E286" s="198" t="s">
        <v>44</v>
      </c>
      <c r="F286" s="199" t="s">
        <v>389</v>
      </c>
      <c r="G286" s="196"/>
      <c r="H286" s="198" t="s">
        <v>44</v>
      </c>
      <c r="I286" s="200"/>
      <c r="J286" s="196"/>
      <c r="K286" s="196"/>
      <c r="L286" s="201"/>
      <c r="M286" s="202"/>
      <c r="N286" s="203"/>
      <c r="O286" s="203"/>
      <c r="P286" s="203"/>
      <c r="Q286" s="203"/>
      <c r="R286" s="203"/>
      <c r="S286" s="203"/>
      <c r="T286" s="204"/>
      <c r="AT286" s="205" t="s">
        <v>149</v>
      </c>
      <c r="AU286" s="205" t="s">
        <v>145</v>
      </c>
      <c r="AV286" s="13" t="s">
        <v>90</v>
      </c>
      <c r="AW286" s="13" t="s">
        <v>42</v>
      </c>
      <c r="AX286" s="13" t="s">
        <v>82</v>
      </c>
      <c r="AY286" s="205" t="s">
        <v>135</v>
      </c>
    </row>
    <row r="287" spans="2:51" s="13" customFormat="1" ht="12">
      <c r="B287" s="195"/>
      <c r="C287" s="196"/>
      <c r="D287" s="197" t="s">
        <v>149</v>
      </c>
      <c r="E287" s="198" t="s">
        <v>44</v>
      </c>
      <c r="F287" s="199" t="s">
        <v>151</v>
      </c>
      <c r="G287" s="196"/>
      <c r="H287" s="198" t="s">
        <v>44</v>
      </c>
      <c r="I287" s="200"/>
      <c r="J287" s="196"/>
      <c r="K287" s="196"/>
      <c r="L287" s="201"/>
      <c r="M287" s="202"/>
      <c r="N287" s="203"/>
      <c r="O287" s="203"/>
      <c r="P287" s="203"/>
      <c r="Q287" s="203"/>
      <c r="R287" s="203"/>
      <c r="S287" s="203"/>
      <c r="T287" s="204"/>
      <c r="AT287" s="205" t="s">
        <v>149</v>
      </c>
      <c r="AU287" s="205" t="s">
        <v>145</v>
      </c>
      <c r="AV287" s="13" t="s">
        <v>90</v>
      </c>
      <c r="AW287" s="13" t="s">
        <v>42</v>
      </c>
      <c r="AX287" s="13" t="s">
        <v>82</v>
      </c>
      <c r="AY287" s="205" t="s">
        <v>135</v>
      </c>
    </row>
    <row r="288" spans="2:51" s="13" customFormat="1" ht="12">
      <c r="B288" s="195"/>
      <c r="C288" s="196"/>
      <c r="D288" s="197" t="s">
        <v>149</v>
      </c>
      <c r="E288" s="198" t="s">
        <v>44</v>
      </c>
      <c r="F288" s="199" t="s">
        <v>390</v>
      </c>
      <c r="G288" s="196"/>
      <c r="H288" s="198" t="s">
        <v>44</v>
      </c>
      <c r="I288" s="200"/>
      <c r="J288" s="196"/>
      <c r="K288" s="196"/>
      <c r="L288" s="201"/>
      <c r="M288" s="202"/>
      <c r="N288" s="203"/>
      <c r="O288" s="203"/>
      <c r="P288" s="203"/>
      <c r="Q288" s="203"/>
      <c r="R288" s="203"/>
      <c r="S288" s="203"/>
      <c r="T288" s="204"/>
      <c r="AT288" s="205" t="s">
        <v>149</v>
      </c>
      <c r="AU288" s="205" t="s">
        <v>145</v>
      </c>
      <c r="AV288" s="13" t="s">
        <v>90</v>
      </c>
      <c r="AW288" s="13" t="s">
        <v>42</v>
      </c>
      <c r="AX288" s="13" t="s">
        <v>82</v>
      </c>
      <c r="AY288" s="205" t="s">
        <v>135</v>
      </c>
    </row>
    <row r="289" spans="2:51" s="13" customFormat="1" ht="12">
      <c r="B289" s="195"/>
      <c r="C289" s="196"/>
      <c r="D289" s="197" t="s">
        <v>149</v>
      </c>
      <c r="E289" s="198" t="s">
        <v>44</v>
      </c>
      <c r="F289" s="199" t="s">
        <v>151</v>
      </c>
      <c r="G289" s="196"/>
      <c r="H289" s="198" t="s">
        <v>44</v>
      </c>
      <c r="I289" s="200"/>
      <c r="J289" s="196"/>
      <c r="K289" s="196"/>
      <c r="L289" s="201"/>
      <c r="M289" s="202"/>
      <c r="N289" s="203"/>
      <c r="O289" s="203"/>
      <c r="P289" s="203"/>
      <c r="Q289" s="203"/>
      <c r="R289" s="203"/>
      <c r="S289" s="203"/>
      <c r="T289" s="204"/>
      <c r="AT289" s="205" t="s">
        <v>149</v>
      </c>
      <c r="AU289" s="205" t="s">
        <v>145</v>
      </c>
      <c r="AV289" s="13" t="s">
        <v>90</v>
      </c>
      <c r="AW289" s="13" t="s">
        <v>42</v>
      </c>
      <c r="AX289" s="13" t="s">
        <v>82</v>
      </c>
      <c r="AY289" s="205" t="s">
        <v>135</v>
      </c>
    </row>
    <row r="290" spans="2:51" s="13" customFormat="1" ht="12">
      <c r="B290" s="195"/>
      <c r="C290" s="196"/>
      <c r="D290" s="197" t="s">
        <v>149</v>
      </c>
      <c r="E290" s="198" t="s">
        <v>44</v>
      </c>
      <c r="F290" s="199" t="s">
        <v>402</v>
      </c>
      <c r="G290" s="196"/>
      <c r="H290" s="198" t="s">
        <v>44</v>
      </c>
      <c r="I290" s="200"/>
      <c r="J290" s="196"/>
      <c r="K290" s="196"/>
      <c r="L290" s="201"/>
      <c r="M290" s="202"/>
      <c r="N290" s="203"/>
      <c r="O290" s="203"/>
      <c r="P290" s="203"/>
      <c r="Q290" s="203"/>
      <c r="R290" s="203"/>
      <c r="S290" s="203"/>
      <c r="T290" s="204"/>
      <c r="AT290" s="205" t="s">
        <v>149</v>
      </c>
      <c r="AU290" s="205" t="s">
        <v>145</v>
      </c>
      <c r="AV290" s="13" t="s">
        <v>90</v>
      </c>
      <c r="AW290" s="13" t="s">
        <v>42</v>
      </c>
      <c r="AX290" s="13" t="s">
        <v>82</v>
      </c>
      <c r="AY290" s="205" t="s">
        <v>135</v>
      </c>
    </row>
    <row r="291" spans="2:51" s="14" customFormat="1" ht="12">
      <c r="B291" s="206"/>
      <c r="C291" s="207"/>
      <c r="D291" s="197" t="s">
        <v>149</v>
      </c>
      <c r="E291" s="208" t="s">
        <v>44</v>
      </c>
      <c r="F291" s="209" t="s">
        <v>506</v>
      </c>
      <c r="G291" s="207"/>
      <c r="H291" s="210">
        <v>8</v>
      </c>
      <c r="I291" s="211"/>
      <c r="J291" s="207"/>
      <c r="K291" s="207"/>
      <c r="L291" s="212"/>
      <c r="M291" s="213"/>
      <c r="N291" s="214"/>
      <c r="O291" s="214"/>
      <c r="P291" s="214"/>
      <c r="Q291" s="214"/>
      <c r="R291" s="214"/>
      <c r="S291" s="214"/>
      <c r="T291" s="215"/>
      <c r="AT291" s="216" t="s">
        <v>149</v>
      </c>
      <c r="AU291" s="216" t="s">
        <v>145</v>
      </c>
      <c r="AV291" s="14" t="s">
        <v>92</v>
      </c>
      <c r="AW291" s="14" t="s">
        <v>42</v>
      </c>
      <c r="AX291" s="14" t="s">
        <v>82</v>
      </c>
      <c r="AY291" s="216" t="s">
        <v>135</v>
      </c>
    </row>
    <row r="292" spans="2:51" s="15" customFormat="1" ht="12">
      <c r="B292" s="217"/>
      <c r="C292" s="218"/>
      <c r="D292" s="197" t="s">
        <v>149</v>
      </c>
      <c r="E292" s="219" t="s">
        <v>44</v>
      </c>
      <c r="F292" s="220" t="s">
        <v>153</v>
      </c>
      <c r="G292" s="218"/>
      <c r="H292" s="221">
        <v>8</v>
      </c>
      <c r="I292" s="222"/>
      <c r="J292" s="218"/>
      <c r="K292" s="218"/>
      <c r="L292" s="223"/>
      <c r="M292" s="224"/>
      <c r="N292" s="225"/>
      <c r="O292" s="225"/>
      <c r="P292" s="225"/>
      <c r="Q292" s="225"/>
      <c r="R292" s="225"/>
      <c r="S292" s="225"/>
      <c r="T292" s="226"/>
      <c r="AT292" s="227" t="s">
        <v>149</v>
      </c>
      <c r="AU292" s="227" t="s">
        <v>145</v>
      </c>
      <c r="AV292" s="15" t="s">
        <v>144</v>
      </c>
      <c r="AW292" s="15" t="s">
        <v>42</v>
      </c>
      <c r="AX292" s="15" t="s">
        <v>90</v>
      </c>
      <c r="AY292" s="227" t="s">
        <v>135</v>
      </c>
    </row>
    <row r="293" spans="1:65" s="2" customFormat="1" ht="16.5" customHeight="1">
      <c r="A293" s="36"/>
      <c r="B293" s="37"/>
      <c r="C293" s="177" t="s">
        <v>318</v>
      </c>
      <c r="D293" s="177" t="s">
        <v>139</v>
      </c>
      <c r="E293" s="178" t="s">
        <v>507</v>
      </c>
      <c r="F293" s="179" t="s">
        <v>508</v>
      </c>
      <c r="G293" s="180" t="s">
        <v>142</v>
      </c>
      <c r="H293" s="181">
        <v>43</v>
      </c>
      <c r="I293" s="182"/>
      <c r="J293" s="183">
        <f>ROUND(I293*H293,2)</f>
        <v>0</v>
      </c>
      <c r="K293" s="179" t="s">
        <v>143</v>
      </c>
      <c r="L293" s="41"/>
      <c r="M293" s="184" t="s">
        <v>44</v>
      </c>
      <c r="N293" s="185" t="s">
        <v>53</v>
      </c>
      <c r="O293" s="66"/>
      <c r="P293" s="186">
        <f>O293*H293</f>
        <v>0</v>
      </c>
      <c r="Q293" s="186">
        <v>0</v>
      </c>
      <c r="R293" s="186">
        <f>Q293*H293</f>
        <v>0</v>
      </c>
      <c r="S293" s="186">
        <v>0</v>
      </c>
      <c r="T293" s="187">
        <f>S293*H293</f>
        <v>0</v>
      </c>
      <c r="U293" s="36"/>
      <c r="V293" s="36"/>
      <c r="W293" s="36"/>
      <c r="X293" s="36"/>
      <c r="Y293" s="36"/>
      <c r="Z293" s="36"/>
      <c r="AA293" s="36"/>
      <c r="AB293" s="36"/>
      <c r="AC293" s="36"/>
      <c r="AD293" s="36"/>
      <c r="AE293" s="36"/>
      <c r="AR293" s="188" t="s">
        <v>144</v>
      </c>
      <c r="AT293" s="188" t="s">
        <v>139</v>
      </c>
      <c r="AU293" s="188" t="s">
        <v>145</v>
      </c>
      <c r="AY293" s="18" t="s">
        <v>135</v>
      </c>
      <c r="BE293" s="189">
        <f>IF(N293="základní",J293,0)</f>
        <v>0</v>
      </c>
      <c r="BF293" s="189">
        <f>IF(N293="snížená",J293,0)</f>
        <v>0</v>
      </c>
      <c r="BG293" s="189">
        <f>IF(N293="zákl. přenesená",J293,0)</f>
        <v>0</v>
      </c>
      <c r="BH293" s="189">
        <f>IF(N293="sníž. přenesená",J293,0)</f>
        <v>0</v>
      </c>
      <c r="BI293" s="189">
        <f>IF(N293="nulová",J293,0)</f>
        <v>0</v>
      </c>
      <c r="BJ293" s="18" t="s">
        <v>90</v>
      </c>
      <c r="BK293" s="189">
        <f>ROUND(I293*H293,2)</f>
        <v>0</v>
      </c>
      <c r="BL293" s="18" t="s">
        <v>144</v>
      </c>
      <c r="BM293" s="188" t="s">
        <v>509</v>
      </c>
    </row>
    <row r="294" spans="1:47" s="2" customFormat="1" ht="12">
      <c r="A294" s="36"/>
      <c r="B294" s="37"/>
      <c r="C294" s="38"/>
      <c r="D294" s="190" t="s">
        <v>147</v>
      </c>
      <c r="E294" s="38"/>
      <c r="F294" s="191" t="s">
        <v>510</v>
      </c>
      <c r="G294" s="38"/>
      <c r="H294" s="38"/>
      <c r="I294" s="192"/>
      <c r="J294" s="38"/>
      <c r="K294" s="38"/>
      <c r="L294" s="41"/>
      <c r="M294" s="193"/>
      <c r="N294" s="194"/>
      <c r="O294" s="66"/>
      <c r="P294" s="66"/>
      <c r="Q294" s="66"/>
      <c r="R294" s="66"/>
      <c r="S294" s="66"/>
      <c r="T294" s="67"/>
      <c r="U294" s="36"/>
      <c r="V294" s="36"/>
      <c r="W294" s="36"/>
      <c r="X294" s="36"/>
      <c r="Y294" s="36"/>
      <c r="Z294" s="36"/>
      <c r="AA294" s="36"/>
      <c r="AB294" s="36"/>
      <c r="AC294" s="36"/>
      <c r="AD294" s="36"/>
      <c r="AE294" s="36"/>
      <c r="AT294" s="18" t="s">
        <v>147</v>
      </c>
      <c r="AU294" s="18" t="s">
        <v>145</v>
      </c>
    </row>
    <row r="295" spans="2:51" s="13" customFormat="1" ht="12">
      <c r="B295" s="195"/>
      <c r="C295" s="196"/>
      <c r="D295" s="197" t="s">
        <v>149</v>
      </c>
      <c r="E295" s="198" t="s">
        <v>44</v>
      </c>
      <c r="F295" s="199" t="s">
        <v>389</v>
      </c>
      <c r="G295" s="196"/>
      <c r="H295" s="198" t="s">
        <v>44</v>
      </c>
      <c r="I295" s="200"/>
      <c r="J295" s="196"/>
      <c r="K295" s="196"/>
      <c r="L295" s="201"/>
      <c r="M295" s="202"/>
      <c r="N295" s="203"/>
      <c r="O295" s="203"/>
      <c r="P295" s="203"/>
      <c r="Q295" s="203"/>
      <c r="R295" s="203"/>
      <c r="S295" s="203"/>
      <c r="T295" s="204"/>
      <c r="AT295" s="205" t="s">
        <v>149</v>
      </c>
      <c r="AU295" s="205" t="s">
        <v>145</v>
      </c>
      <c r="AV295" s="13" t="s">
        <v>90</v>
      </c>
      <c r="AW295" s="13" t="s">
        <v>42</v>
      </c>
      <c r="AX295" s="13" t="s">
        <v>82</v>
      </c>
      <c r="AY295" s="205" t="s">
        <v>135</v>
      </c>
    </row>
    <row r="296" spans="2:51" s="13" customFormat="1" ht="12">
      <c r="B296" s="195"/>
      <c r="C296" s="196"/>
      <c r="D296" s="197" t="s">
        <v>149</v>
      </c>
      <c r="E296" s="198" t="s">
        <v>44</v>
      </c>
      <c r="F296" s="199" t="s">
        <v>151</v>
      </c>
      <c r="G296" s="196"/>
      <c r="H296" s="198" t="s">
        <v>44</v>
      </c>
      <c r="I296" s="200"/>
      <c r="J296" s="196"/>
      <c r="K296" s="196"/>
      <c r="L296" s="201"/>
      <c r="M296" s="202"/>
      <c r="N296" s="203"/>
      <c r="O296" s="203"/>
      <c r="P296" s="203"/>
      <c r="Q296" s="203"/>
      <c r="R296" s="203"/>
      <c r="S296" s="203"/>
      <c r="T296" s="204"/>
      <c r="AT296" s="205" t="s">
        <v>149</v>
      </c>
      <c r="AU296" s="205" t="s">
        <v>145</v>
      </c>
      <c r="AV296" s="13" t="s">
        <v>90</v>
      </c>
      <c r="AW296" s="13" t="s">
        <v>42</v>
      </c>
      <c r="AX296" s="13" t="s">
        <v>82</v>
      </c>
      <c r="AY296" s="205" t="s">
        <v>135</v>
      </c>
    </row>
    <row r="297" spans="2:51" s="13" customFormat="1" ht="12">
      <c r="B297" s="195"/>
      <c r="C297" s="196"/>
      <c r="D297" s="197" t="s">
        <v>149</v>
      </c>
      <c r="E297" s="198" t="s">
        <v>44</v>
      </c>
      <c r="F297" s="199" t="s">
        <v>390</v>
      </c>
      <c r="G297" s="196"/>
      <c r="H297" s="198" t="s">
        <v>44</v>
      </c>
      <c r="I297" s="200"/>
      <c r="J297" s="196"/>
      <c r="K297" s="196"/>
      <c r="L297" s="201"/>
      <c r="M297" s="202"/>
      <c r="N297" s="203"/>
      <c r="O297" s="203"/>
      <c r="P297" s="203"/>
      <c r="Q297" s="203"/>
      <c r="R297" s="203"/>
      <c r="S297" s="203"/>
      <c r="T297" s="204"/>
      <c r="AT297" s="205" t="s">
        <v>149</v>
      </c>
      <c r="AU297" s="205" t="s">
        <v>145</v>
      </c>
      <c r="AV297" s="13" t="s">
        <v>90</v>
      </c>
      <c r="AW297" s="13" t="s">
        <v>42</v>
      </c>
      <c r="AX297" s="13" t="s">
        <v>82</v>
      </c>
      <c r="AY297" s="205" t="s">
        <v>135</v>
      </c>
    </row>
    <row r="298" spans="2:51" s="13" customFormat="1" ht="12">
      <c r="B298" s="195"/>
      <c r="C298" s="196"/>
      <c r="D298" s="197" t="s">
        <v>149</v>
      </c>
      <c r="E298" s="198" t="s">
        <v>44</v>
      </c>
      <c r="F298" s="199" t="s">
        <v>151</v>
      </c>
      <c r="G298" s="196"/>
      <c r="H298" s="198" t="s">
        <v>44</v>
      </c>
      <c r="I298" s="200"/>
      <c r="J298" s="196"/>
      <c r="K298" s="196"/>
      <c r="L298" s="201"/>
      <c r="M298" s="202"/>
      <c r="N298" s="203"/>
      <c r="O298" s="203"/>
      <c r="P298" s="203"/>
      <c r="Q298" s="203"/>
      <c r="R298" s="203"/>
      <c r="S298" s="203"/>
      <c r="T298" s="204"/>
      <c r="AT298" s="205" t="s">
        <v>149</v>
      </c>
      <c r="AU298" s="205" t="s">
        <v>145</v>
      </c>
      <c r="AV298" s="13" t="s">
        <v>90</v>
      </c>
      <c r="AW298" s="13" t="s">
        <v>42</v>
      </c>
      <c r="AX298" s="13" t="s">
        <v>82</v>
      </c>
      <c r="AY298" s="205" t="s">
        <v>135</v>
      </c>
    </row>
    <row r="299" spans="2:51" s="13" customFormat="1" ht="12">
      <c r="B299" s="195"/>
      <c r="C299" s="196"/>
      <c r="D299" s="197" t="s">
        <v>149</v>
      </c>
      <c r="E299" s="198" t="s">
        <v>44</v>
      </c>
      <c r="F299" s="199" t="s">
        <v>408</v>
      </c>
      <c r="G299" s="196"/>
      <c r="H299" s="198" t="s">
        <v>44</v>
      </c>
      <c r="I299" s="200"/>
      <c r="J299" s="196"/>
      <c r="K299" s="196"/>
      <c r="L299" s="201"/>
      <c r="M299" s="202"/>
      <c r="N299" s="203"/>
      <c r="O299" s="203"/>
      <c r="P299" s="203"/>
      <c r="Q299" s="203"/>
      <c r="R299" s="203"/>
      <c r="S299" s="203"/>
      <c r="T299" s="204"/>
      <c r="AT299" s="205" t="s">
        <v>149</v>
      </c>
      <c r="AU299" s="205" t="s">
        <v>145</v>
      </c>
      <c r="AV299" s="13" t="s">
        <v>90</v>
      </c>
      <c r="AW299" s="13" t="s">
        <v>42</v>
      </c>
      <c r="AX299" s="13" t="s">
        <v>82</v>
      </c>
      <c r="AY299" s="205" t="s">
        <v>135</v>
      </c>
    </row>
    <row r="300" spans="2:51" s="14" customFormat="1" ht="12">
      <c r="B300" s="206"/>
      <c r="C300" s="207"/>
      <c r="D300" s="197" t="s">
        <v>149</v>
      </c>
      <c r="E300" s="208" t="s">
        <v>44</v>
      </c>
      <c r="F300" s="209" t="s">
        <v>511</v>
      </c>
      <c r="G300" s="207"/>
      <c r="H300" s="210">
        <v>43</v>
      </c>
      <c r="I300" s="211"/>
      <c r="J300" s="207"/>
      <c r="K300" s="207"/>
      <c r="L300" s="212"/>
      <c r="M300" s="213"/>
      <c r="N300" s="214"/>
      <c r="O300" s="214"/>
      <c r="P300" s="214"/>
      <c r="Q300" s="214"/>
      <c r="R300" s="214"/>
      <c r="S300" s="214"/>
      <c r="T300" s="215"/>
      <c r="AT300" s="216" t="s">
        <v>149</v>
      </c>
      <c r="AU300" s="216" t="s">
        <v>145</v>
      </c>
      <c r="AV300" s="14" t="s">
        <v>92</v>
      </c>
      <c r="AW300" s="14" t="s">
        <v>42</v>
      </c>
      <c r="AX300" s="14" t="s">
        <v>82</v>
      </c>
      <c r="AY300" s="216" t="s">
        <v>135</v>
      </c>
    </row>
    <row r="301" spans="2:51" s="15" customFormat="1" ht="12">
      <c r="B301" s="217"/>
      <c r="C301" s="218"/>
      <c r="D301" s="197" t="s">
        <v>149</v>
      </c>
      <c r="E301" s="219" t="s">
        <v>44</v>
      </c>
      <c r="F301" s="220" t="s">
        <v>153</v>
      </c>
      <c r="G301" s="218"/>
      <c r="H301" s="221">
        <v>43</v>
      </c>
      <c r="I301" s="222"/>
      <c r="J301" s="218"/>
      <c r="K301" s="218"/>
      <c r="L301" s="223"/>
      <c r="M301" s="224"/>
      <c r="N301" s="225"/>
      <c r="O301" s="225"/>
      <c r="P301" s="225"/>
      <c r="Q301" s="225"/>
      <c r="R301" s="225"/>
      <c r="S301" s="225"/>
      <c r="T301" s="226"/>
      <c r="AT301" s="227" t="s">
        <v>149</v>
      </c>
      <c r="AU301" s="227" t="s">
        <v>145</v>
      </c>
      <c r="AV301" s="15" t="s">
        <v>144</v>
      </c>
      <c r="AW301" s="15" t="s">
        <v>42</v>
      </c>
      <c r="AX301" s="15" t="s">
        <v>90</v>
      </c>
      <c r="AY301" s="227" t="s">
        <v>135</v>
      </c>
    </row>
    <row r="302" spans="1:65" s="2" customFormat="1" ht="16.5" customHeight="1">
      <c r="A302" s="36"/>
      <c r="B302" s="37"/>
      <c r="C302" s="177" t="s">
        <v>325</v>
      </c>
      <c r="D302" s="177" t="s">
        <v>139</v>
      </c>
      <c r="E302" s="178" t="s">
        <v>512</v>
      </c>
      <c r="F302" s="179" t="s">
        <v>513</v>
      </c>
      <c r="G302" s="180" t="s">
        <v>303</v>
      </c>
      <c r="H302" s="181">
        <v>13.72</v>
      </c>
      <c r="I302" s="182"/>
      <c r="J302" s="183">
        <f>ROUND(I302*H302,2)</f>
        <v>0</v>
      </c>
      <c r="K302" s="179" t="s">
        <v>143</v>
      </c>
      <c r="L302" s="41"/>
      <c r="M302" s="184" t="s">
        <v>44</v>
      </c>
      <c r="N302" s="185" t="s">
        <v>53</v>
      </c>
      <c r="O302" s="66"/>
      <c r="P302" s="186">
        <f>O302*H302</f>
        <v>0</v>
      </c>
      <c r="Q302" s="186">
        <v>0</v>
      </c>
      <c r="R302" s="186">
        <f>Q302*H302</f>
        <v>0</v>
      </c>
      <c r="S302" s="186">
        <v>0</v>
      </c>
      <c r="T302" s="187">
        <f>S302*H302</f>
        <v>0</v>
      </c>
      <c r="U302" s="36"/>
      <c r="V302" s="36"/>
      <c r="W302" s="36"/>
      <c r="X302" s="36"/>
      <c r="Y302" s="36"/>
      <c r="Z302" s="36"/>
      <c r="AA302" s="36"/>
      <c r="AB302" s="36"/>
      <c r="AC302" s="36"/>
      <c r="AD302" s="36"/>
      <c r="AE302" s="36"/>
      <c r="AR302" s="188" t="s">
        <v>144</v>
      </c>
      <c r="AT302" s="188" t="s">
        <v>139</v>
      </c>
      <c r="AU302" s="188" t="s">
        <v>145</v>
      </c>
      <c r="AY302" s="18" t="s">
        <v>135</v>
      </c>
      <c r="BE302" s="189">
        <f>IF(N302="základní",J302,0)</f>
        <v>0</v>
      </c>
      <c r="BF302" s="189">
        <f>IF(N302="snížená",J302,0)</f>
        <v>0</v>
      </c>
      <c r="BG302" s="189">
        <f>IF(N302="zákl. přenesená",J302,0)</f>
        <v>0</v>
      </c>
      <c r="BH302" s="189">
        <f>IF(N302="sníž. přenesená",J302,0)</f>
        <v>0</v>
      </c>
      <c r="BI302" s="189">
        <f>IF(N302="nulová",J302,0)</f>
        <v>0</v>
      </c>
      <c r="BJ302" s="18" t="s">
        <v>90</v>
      </c>
      <c r="BK302" s="189">
        <f>ROUND(I302*H302,2)</f>
        <v>0</v>
      </c>
      <c r="BL302" s="18" t="s">
        <v>144</v>
      </c>
      <c r="BM302" s="188" t="s">
        <v>514</v>
      </c>
    </row>
    <row r="303" spans="1:47" s="2" customFormat="1" ht="12">
      <c r="A303" s="36"/>
      <c r="B303" s="37"/>
      <c r="C303" s="38"/>
      <c r="D303" s="190" t="s">
        <v>147</v>
      </c>
      <c r="E303" s="38"/>
      <c r="F303" s="191" t="s">
        <v>515</v>
      </c>
      <c r="G303" s="38"/>
      <c r="H303" s="38"/>
      <c r="I303" s="192"/>
      <c r="J303" s="38"/>
      <c r="K303" s="38"/>
      <c r="L303" s="41"/>
      <c r="M303" s="193"/>
      <c r="N303" s="194"/>
      <c r="O303" s="66"/>
      <c r="P303" s="66"/>
      <c r="Q303" s="66"/>
      <c r="R303" s="66"/>
      <c r="S303" s="66"/>
      <c r="T303" s="67"/>
      <c r="U303" s="36"/>
      <c r="V303" s="36"/>
      <c r="W303" s="36"/>
      <c r="X303" s="36"/>
      <c r="Y303" s="36"/>
      <c r="Z303" s="36"/>
      <c r="AA303" s="36"/>
      <c r="AB303" s="36"/>
      <c r="AC303" s="36"/>
      <c r="AD303" s="36"/>
      <c r="AE303" s="36"/>
      <c r="AT303" s="18" t="s">
        <v>147</v>
      </c>
      <c r="AU303" s="18" t="s">
        <v>145</v>
      </c>
    </row>
    <row r="304" spans="2:51" s="13" customFormat="1" ht="12">
      <c r="B304" s="195"/>
      <c r="C304" s="196"/>
      <c r="D304" s="197" t="s">
        <v>149</v>
      </c>
      <c r="E304" s="198" t="s">
        <v>44</v>
      </c>
      <c r="F304" s="199" t="s">
        <v>516</v>
      </c>
      <c r="G304" s="196"/>
      <c r="H304" s="198" t="s">
        <v>44</v>
      </c>
      <c r="I304" s="200"/>
      <c r="J304" s="196"/>
      <c r="K304" s="196"/>
      <c r="L304" s="201"/>
      <c r="M304" s="202"/>
      <c r="N304" s="203"/>
      <c r="O304" s="203"/>
      <c r="P304" s="203"/>
      <c r="Q304" s="203"/>
      <c r="R304" s="203"/>
      <c r="S304" s="203"/>
      <c r="T304" s="204"/>
      <c r="AT304" s="205" t="s">
        <v>149</v>
      </c>
      <c r="AU304" s="205" t="s">
        <v>145</v>
      </c>
      <c r="AV304" s="13" t="s">
        <v>90</v>
      </c>
      <c r="AW304" s="13" t="s">
        <v>42</v>
      </c>
      <c r="AX304" s="13" t="s">
        <v>82</v>
      </c>
      <c r="AY304" s="205" t="s">
        <v>135</v>
      </c>
    </row>
    <row r="305" spans="2:51" s="13" customFormat="1" ht="12">
      <c r="B305" s="195"/>
      <c r="C305" s="196"/>
      <c r="D305" s="197" t="s">
        <v>149</v>
      </c>
      <c r="E305" s="198" t="s">
        <v>44</v>
      </c>
      <c r="F305" s="199" t="s">
        <v>450</v>
      </c>
      <c r="G305" s="196"/>
      <c r="H305" s="198" t="s">
        <v>44</v>
      </c>
      <c r="I305" s="200"/>
      <c r="J305" s="196"/>
      <c r="K305" s="196"/>
      <c r="L305" s="201"/>
      <c r="M305" s="202"/>
      <c r="N305" s="203"/>
      <c r="O305" s="203"/>
      <c r="P305" s="203"/>
      <c r="Q305" s="203"/>
      <c r="R305" s="203"/>
      <c r="S305" s="203"/>
      <c r="T305" s="204"/>
      <c r="AT305" s="205" t="s">
        <v>149</v>
      </c>
      <c r="AU305" s="205" t="s">
        <v>145</v>
      </c>
      <c r="AV305" s="13" t="s">
        <v>90</v>
      </c>
      <c r="AW305" s="13" t="s">
        <v>42</v>
      </c>
      <c r="AX305" s="13" t="s">
        <v>82</v>
      </c>
      <c r="AY305" s="205" t="s">
        <v>135</v>
      </c>
    </row>
    <row r="306" spans="2:51" s="14" customFormat="1" ht="12">
      <c r="B306" s="206"/>
      <c r="C306" s="207"/>
      <c r="D306" s="197" t="s">
        <v>149</v>
      </c>
      <c r="E306" s="208" t="s">
        <v>44</v>
      </c>
      <c r="F306" s="209" t="s">
        <v>517</v>
      </c>
      <c r="G306" s="207"/>
      <c r="H306" s="210">
        <v>13.72</v>
      </c>
      <c r="I306" s="211"/>
      <c r="J306" s="207"/>
      <c r="K306" s="207"/>
      <c r="L306" s="212"/>
      <c r="M306" s="213"/>
      <c r="N306" s="214"/>
      <c r="O306" s="214"/>
      <c r="P306" s="214"/>
      <c r="Q306" s="214"/>
      <c r="R306" s="214"/>
      <c r="S306" s="214"/>
      <c r="T306" s="215"/>
      <c r="AT306" s="216" t="s">
        <v>149</v>
      </c>
      <c r="AU306" s="216" t="s">
        <v>145</v>
      </c>
      <c r="AV306" s="14" t="s">
        <v>92</v>
      </c>
      <c r="AW306" s="14" t="s">
        <v>42</v>
      </c>
      <c r="AX306" s="14" t="s">
        <v>82</v>
      </c>
      <c r="AY306" s="216" t="s">
        <v>135</v>
      </c>
    </row>
    <row r="307" spans="2:51" s="15" customFormat="1" ht="12">
      <c r="B307" s="217"/>
      <c r="C307" s="218"/>
      <c r="D307" s="197" t="s">
        <v>149</v>
      </c>
      <c r="E307" s="219" t="s">
        <v>44</v>
      </c>
      <c r="F307" s="220" t="s">
        <v>153</v>
      </c>
      <c r="G307" s="218"/>
      <c r="H307" s="221">
        <v>13.72</v>
      </c>
      <c r="I307" s="222"/>
      <c r="J307" s="218"/>
      <c r="K307" s="218"/>
      <c r="L307" s="223"/>
      <c r="M307" s="224"/>
      <c r="N307" s="225"/>
      <c r="O307" s="225"/>
      <c r="P307" s="225"/>
      <c r="Q307" s="225"/>
      <c r="R307" s="225"/>
      <c r="S307" s="225"/>
      <c r="T307" s="226"/>
      <c r="AT307" s="227" t="s">
        <v>149</v>
      </c>
      <c r="AU307" s="227" t="s">
        <v>145</v>
      </c>
      <c r="AV307" s="15" t="s">
        <v>144</v>
      </c>
      <c r="AW307" s="15" t="s">
        <v>42</v>
      </c>
      <c r="AX307" s="15" t="s">
        <v>90</v>
      </c>
      <c r="AY307" s="227" t="s">
        <v>135</v>
      </c>
    </row>
    <row r="308" spans="1:65" s="2" customFormat="1" ht="16.5" customHeight="1">
      <c r="A308" s="36"/>
      <c r="B308" s="37"/>
      <c r="C308" s="177" t="s">
        <v>332</v>
      </c>
      <c r="D308" s="177" t="s">
        <v>139</v>
      </c>
      <c r="E308" s="178" t="s">
        <v>518</v>
      </c>
      <c r="F308" s="179" t="s">
        <v>519</v>
      </c>
      <c r="G308" s="180" t="s">
        <v>303</v>
      </c>
      <c r="H308" s="181">
        <v>5.278</v>
      </c>
      <c r="I308" s="182"/>
      <c r="J308" s="183">
        <f>ROUND(I308*H308,2)</f>
        <v>0</v>
      </c>
      <c r="K308" s="179" t="s">
        <v>143</v>
      </c>
      <c r="L308" s="41"/>
      <c r="M308" s="184" t="s">
        <v>44</v>
      </c>
      <c r="N308" s="185" t="s">
        <v>53</v>
      </c>
      <c r="O308" s="66"/>
      <c r="P308" s="186">
        <f>O308*H308</f>
        <v>0</v>
      </c>
      <c r="Q308" s="186">
        <v>0</v>
      </c>
      <c r="R308" s="186">
        <f>Q308*H308</f>
        <v>0</v>
      </c>
      <c r="S308" s="186">
        <v>0</v>
      </c>
      <c r="T308" s="187">
        <f>S308*H308</f>
        <v>0</v>
      </c>
      <c r="U308" s="36"/>
      <c r="V308" s="36"/>
      <c r="W308" s="36"/>
      <c r="X308" s="36"/>
      <c r="Y308" s="36"/>
      <c r="Z308" s="36"/>
      <c r="AA308" s="36"/>
      <c r="AB308" s="36"/>
      <c r="AC308" s="36"/>
      <c r="AD308" s="36"/>
      <c r="AE308" s="36"/>
      <c r="AR308" s="188" t="s">
        <v>144</v>
      </c>
      <c r="AT308" s="188" t="s">
        <v>139</v>
      </c>
      <c r="AU308" s="188" t="s">
        <v>145</v>
      </c>
      <c r="AY308" s="18" t="s">
        <v>135</v>
      </c>
      <c r="BE308" s="189">
        <f>IF(N308="základní",J308,0)</f>
        <v>0</v>
      </c>
      <c r="BF308" s="189">
        <f>IF(N308="snížená",J308,0)</f>
        <v>0</v>
      </c>
      <c r="BG308" s="189">
        <f>IF(N308="zákl. přenesená",J308,0)</f>
        <v>0</v>
      </c>
      <c r="BH308" s="189">
        <f>IF(N308="sníž. přenesená",J308,0)</f>
        <v>0</v>
      </c>
      <c r="BI308" s="189">
        <f>IF(N308="nulová",J308,0)</f>
        <v>0</v>
      </c>
      <c r="BJ308" s="18" t="s">
        <v>90</v>
      </c>
      <c r="BK308" s="189">
        <f>ROUND(I308*H308,2)</f>
        <v>0</v>
      </c>
      <c r="BL308" s="18" t="s">
        <v>144</v>
      </c>
      <c r="BM308" s="188" t="s">
        <v>520</v>
      </c>
    </row>
    <row r="309" spans="1:47" s="2" customFormat="1" ht="12">
      <c r="A309" s="36"/>
      <c r="B309" s="37"/>
      <c r="C309" s="38"/>
      <c r="D309" s="190" t="s">
        <v>147</v>
      </c>
      <c r="E309" s="38"/>
      <c r="F309" s="191" t="s">
        <v>521</v>
      </c>
      <c r="G309" s="38"/>
      <c r="H309" s="38"/>
      <c r="I309" s="192"/>
      <c r="J309" s="38"/>
      <c r="K309" s="38"/>
      <c r="L309" s="41"/>
      <c r="M309" s="193"/>
      <c r="N309" s="194"/>
      <c r="O309" s="66"/>
      <c r="P309" s="66"/>
      <c r="Q309" s="66"/>
      <c r="R309" s="66"/>
      <c r="S309" s="66"/>
      <c r="T309" s="67"/>
      <c r="U309" s="36"/>
      <c r="V309" s="36"/>
      <c r="W309" s="36"/>
      <c r="X309" s="36"/>
      <c r="Y309" s="36"/>
      <c r="Z309" s="36"/>
      <c r="AA309" s="36"/>
      <c r="AB309" s="36"/>
      <c r="AC309" s="36"/>
      <c r="AD309" s="36"/>
      <c r="AE309" s="36"/>
      <c r="AT309" s="18" t="s">
        <v>147</v>
      </c>
      <c r="AU309" s="18" t="s">
        <v>145</v>
      </c>
    </row>
    <row r="310" spans="2:51" s="13" customFormat="1" ht="12">
      <c r="B310" s="195"/>
      <c r="C310" s="196"/>
      <c r="D310" s="197" t="s">
        <v>149</v>
      </c>
      <c r="E310" s="198" t="s">
        <v>44</v>
      </c>
      <c r="F310" s="199" t="s">
        <v>522</v>
      </c>
      <c r="G310" s="196"/>
      <c r="H310" s="198" t="s">
        <v>44</v>
      </c>
      <c r="I310" s="200"/>
      <c r="J310" s="196"/>
      <c r="K310" s="196"/>
      <c r="L310" s="201"/>
      <c r="M310" s="202"/>
      <c r="N310" s="203"/>
      <c r="O310" s="203"/>
      <c r="P310" s="203"/>
      <c r="Q310" s="203"/>
      <c r="R310" s="203"/>
      <c r="S310" s="203"/>
      <c r="T310" s="204"/>
      <c r="AT310" s="205" t="s">
        <v>149</v>
      </c>
      <c r="AU310" s="205" t="s">
        <v>145</v>
      </c>
      <c r="AV310" s="13" t="s">
        <v>90</v>
      </c>
      <c r="AW310" s="13" t="s">
        <v>42</v>
      </c>
      <c r="AX310" s="13" t="s">
        <v>82</v>
      </c>
      <c r="AY310" s="205" t="s">
        <v>135</v>
      </c>
    </row>
    <row r="311" spans="2:51" s="14" customFormat="1" ht="12">
      <c r="B311" s="206"/>
      <c r="C311" s="207"/>
      <c r="D311" s="197" t="s">
        <v>149</v>
      </c>
      <c r="E311" s="208" t="s">
        <v>44</v>
      </c>
      <c r="F311" s="209" t="s">
        <v>523</v>
      </c>
      <c r="G311" s="207"/>
      <c r="H311" s="210">
        <v>5.278</v>
      </c>
      <c r="I311" s="211"/>
      <c r="J311" s="207"/>
      <c r="K311" s="207"/>
      <c r="L311" s="212"/>
      <c r="M311" s="213"/>
      <c r="N311" s="214"/>
      <c r="O311" s="214"/>
      <c r="P311" s="214"/>
      <c r="Q311" s="214"/>
      <c r="R311" s="214"/>
      <c r="S311" s="214"/>
      <c r="T311" s="215"/>
      <c r="AT311" s="216" t="s">
        <v>149</v>
      </c>
      <c r="AU311" s="216" t="s">
        <v>145</v>
      </c>
      <c r="AV311" s="14" t="s">
        <v>92</v>
      </c>
      <c r="AW311" s="14" t="s">
        <v>42</v>
      </c>
      <c r="AX311" s="14" t="s">
        <v>82</v>
      </c>
      <c r="AY311" s="216" t="s">
        <v>135</v>
      </c>
    </row>
    <row r="312" spans="2:51" s="15" customFormat="1" ht="12">
      <c r="B312" s="217"/>
      <c r="C312" s="218"/>
      <c r="D312" s="197" t="s">
        <v>149</v>
      </c>
      <c r="E312" s="219" t="s">
        <v>44</v>
      </c>
      <c r="F312" s="220" t="s">
        <v>153</v>
      </c>
      <c r="G312" s="218"/>
      <c r="H312" s="221">
        <v>5.278</v>
      </c>
      <c r="I312" s="222"/>
      <c r="J312" s="218"/>
      <c r="K312" s="218"/>
      <c r="L312" s="223"/>
      <c r="M312" s="224"/>
      <c r="N312" s="225"/>
      <c r="O312" s="225"/>
      <c r="P312" s="225"/>
      <c r="Q312" s="225"/>
      <c r="R312" s="225"/>
      <c r="S312" s="225"/>
      <c r="T312" s="226"/>
      <c r="AT312" s="227" t="s">
        <v>149</v>
      </c>
      <c r="AU312" s="227" t="s">
        <v>145</v>
      </c>
      <c r="AV312" s="15" t="s">
        <v>144</v>
      </c>
      <c r="AW312" s="15" t="s">
        <v>42</v>
      </c>
      <c r="AX312" s="15" t="s">
        <v>90</v>
      </c>
      <c r="AY312" s="227" t="s">
        <v>135</v>
      </c>
    </row>
    <row r="313" spans="1:65" s="2" customFormat="1" ht="16.5" customHeight="1">
      <c r="A313" s="36"/>
      <c r="B313" s="37"/>
      <c r="C313" s="177" t="s">
        <v>339</v>
      </c>
      <c r="D313" s="177" t="s">
        <v>139</v>
      </c>
      <c r="E313" s="178" t="s">
        <v>524</v>
      </c>
      <c r="F313" s="179" t="s">
        <v>525</v>
      </c>
      <c r="G313" s="180" t="s">
        <v>303</v>
      </c>
      <c r="H313" s="181">
        <v>68.614</v>
      </c>
      <c r="I313" s="182"/>
      <c r="J313" s="183">
        <f>ROUND(I313*H313,2)</f>
        <v>0</v>
      </c>
      <c r="K313" s="179" t="s">
        <v>143</v>
      </c>
      <c r="L313" s="41"/>
      <c r="M313" s="184" t="s">
        <v>44</v>
      </c>
      <c r="N313" s="185" t="s">
        <v>53</v>
      </c>
      <c r="O313" s="66"/>
      <c r="P313" s="186">
        <f>O313*H313</f>
        <v>0</v>
      </c>
      <c r="Q313" s="186">
        <v>0</v>
      </c>
      <c r="R313" s="186">
        <f>Q313*H313</f>
        <v>0</v>
      </c>
      <c r="S313" s="186">
        <v>0</v>
      </c>
      <c r="T313" s="187">
        <f>S313*H313</f>
        <v>0</v>
      </c>
      <c r="U313" s="36"/>
      <c r="V313" s="36"/>
      <c r="W313" s="36"/>
      <c r="X313" s="36"/>
      <c r="Y313" s="36"/>
      <c r="Z313" s="36"/>
      <c r="AA313" s="36"/>
      <c r="AB313" s="36"/>
      <c r="AC313" s="36"/>
      <c r="AD313" s="36"/>
      <c r="AE313" s="36"/>
      <c r="AR313" s="188" t="s">
        <v>144</v>
      </c>
      <c r="AT313" s="188" t="s">
        <v>139</v>
      </c>
      <c r="AU313" s="188" t="s">
        <v>145</v>
      </c>
      <c r="AY313" s="18" t="s">
        <v>135</v>
      </c>
      <c r="BE313" s="189">
        <f>IF(N313="základní",J313,0)</f>
        <v>0</v>
      </c>
      <c r="BF313" s="189">
        <f>IF(N313="snížená",J313,0)</f>
        <v>0</v>
      </c>
      <c r="BG313" s="189">
        <f>IF(N313="zákl. přenesená",J313,0)</f>
        <v>0</v>
      </c>
      <c r="BH313" s="189">
        <f>IF(N313="sníž. přenesená",J313,0)</f>
        <v>0</v>
      </c>
      <c r="BI313" s="189">
        <f>IF(N313="nulová",J313,0)</f>
        <v>0</v>
      </c>
      <c r="BJ313" s="18" t="s">
        <v>90</v>
      </c>
      <c r="BK313" s="189">
        <f>ROUND(I313*H313,2)</f>
        <v>0</v>
      </c>
      <c r="BL313" s="18" t="s">
        <v>144</v>
      </c>
      <c r="BM313" s="188" t="s">
        <v>526</v>
      </c>
    </row>
    <row r="314" spans="1:47" s="2" customFormat="1" ht="12">
      <c r="A314" s="36"/>
      <c r="B314" s="37"/>
      <c r="C314" s="38"/>
      <c r="D314" s="190" t="s">
        <v>147</v>
      </c>
      <c r="E314" s="38"/>
      <c r="F314" s="191" t="s">
        <v>527</v>
      </c>
      <c r="G314" s="38"/>
      <c r="H314" s="38"/>
      <c r="I314" s="192"/>
      <c r="J314" s="38"/>
      <c r="K314" s="38"/>
      <c r="L314" s="41"/>
      <c r="M314" s="193"/>
      <c r="N314" s="194"/>
      <c r="O314" s="66"/>
      <c r="P314" s="66"/>
      <c r="Q314" s="66"/>
      <c r="R314" s="66"/>
      <c r="S314" s="66"/>
      <c r="T314" s="67"/>
      <c r="U314" s="36"/>
      <c r="V314" s="36"/>
      <c r="W314" s="36"/>
      <c r="X314" s="36"/>
      <c r="Y314" s="36"/>
      <c r="Z314" s="36"/>
      <c r="AA314" s="36"/>
      <c r="AB314" s="36"/>
      <c r="AC314" s="36"/>
      <c r="AD314" s="36"/>
      <c r="AE314" s="36"/>
      <c r="AT314" s="18" t="s">
        <v>147</v>
      </c>
      <c r="AU314" s="18" t="s">
        <v>145</v>
      </c>
    </row>
    <row r="315" spans="2:51" s="14" customFormat="1" ht="12">
      <c r="B315" s="206"/>
      <c r="C315" s="207"/>
      <c r="D315" s="197" t="s">
        <v>149</v>
      </c>
      <c r="E315" s="208" t="s">
        <v>44</v>
      </c>
      <c r="F315" s="209" t="s">
        <v>528</v>
      </c>
      <c r="G315" s="207"/>
      <c r="H315" s="210">
        <v>68.614</v>
      </c>
      <c r="I315" s="211"/>
      <c r="J315" s="207"/>
      <c r="K315" s="207"/>
      <c r="L315" s="212"/>
      <c r="M315" s="213"/>
      <c r="N315" s="214"/>
      <c r="O315" s="214"/>
      <c r="P315" s="214"/>
      <c r="Q315" s="214"/>
      <c r="R315" s="214"/>
      <c r="S315" s="214"/>
      <c r="T315" s="215"/>
      <c r="AT315" s="216" t="s">
        <v>149</v>
      </c>
      <c r="AU315" s="216" t="s">
        <v>145</v>
      </c>
      <c r="AV315" s="14" t="s">
        <v>92</v>
      </c>
      <c r="AW315" s="14" t="s">
        <v>42</v>
      </c>
      <c r="AX315" s="14" t="s">
        <v>82</v>
      </c>
      <c r="AY315" s="216" t="s">
        <v>135</v>
      </c>
    </row>
    <row r="316" spans="2:51" s="15" customFormat="1" ht="12">
      <c r="B316" s="217"/>
      <c r="C316" s="218"/>
      <c r="D316" s="197" t="s">
        <v>149</v>
      </c>
      <c r="E316" s="219" t="s">
        <v>44</v>
      </c>
      <c r="F316" s="220" t="s">
        <v>153</v>
      </c>
      <c r="G316" s="218"/>
      <c r="H316" s="221">
        <v>68.614</v>
      </c>
      <c r="I316" s="222"/>
      <c r="J316" s="218"/>
      <c r="K316" s="218"/>
      <c r="L316" s="223"/>
      <c r="M316" s="224"/>
      <c r="N316" s="225"/>
      <c r="O316" s="225"/>
      <c r="P316" s="225"/>
      <c r="Q316" s="225"/>
      <c r="R316" s="225"/>
      <c r="S316" s="225"/>
      <c r="T316" s="226"/>
      <c r="AT316" s="227" t="s">
        <v>149</v>
      </c>
      <c r="AU316" s="227" t="s">
        <v>145</v>
      </c>
      <c r="AV316" s="15" t="s">
        <v>144</v>
      </c>
      <c r="AW316" s="15" t="s">
        <v>42</v>
      </c>
      <c r="AX316" s="15" t="s">
        <v>90</v>
      </c>
      <c r="AY316" s="227" t="s">
        <v>135</v>
      </c>
    </row>
    <row r="317" spans="1:65" s="2" customFormat="1" ht="24.2" customHeight="1">
      <c r="A317" s="36"/>
      <c r="B317" s="37"/>
      <c r="C317" s="177" t="s">
        <v>346</v>
      </c>
      <c r="D317" s="177" t="s">
        <v>139</v>
      </c>
      <c r="E317" s="178" t="s">
        <v>529</v>
      </c>
      <c r="F317" s="179" t="s">
        <v>530</v>
      </c>
      <c r="G317" s="180" t="s">
        <v>303</v>
      </c>
      <c r="H317" s="181">
        <v>5.278</v>
      </c>
      <c r="I317" s="182"/>
      <c r="J317" s="183">
        <f>ROUND(I317*H317,2)</f>
        <v>0</v>
      </c>
      <c r="K317" s="179" t="s">
        <v>143</v>
      </c>
      <c r="L317" s="41"/>
      <c r="M317" s="184" t="s">
        <v>44</v>
      </c>
      <c r="N317" s="185" t="s">
        <v>53</v>
      </c>
      <c r="O317" s="66"/>
      <c r="P317" s="186">
        <f>O317*H317</f>
        <v>0</v>
      </c>
      <c r="Q317" s="186">
        <v>0</v>
      </c>
      <c r="R317" s="186">
        <f>Q317*H317</f>
        <v>0</v>
      </c>
      <c r="S317" s="186">
        <v>0</v>
      </c>
      <c r="T317" s="187">
        <f>S317*H317</f>
        <v>0</v>
      </c>
      <c r="U317" s="36"/>
      <c r="V317" s="36"/>
      <c r="W317" s="36"/>
      <c r="X317" s="36"/>
      <c r="Y317" s="36"/>
      <c r="Z317" s="36"/>
      <c r="AA317" s="36"/>
      <c r="AB317" s="36"/>
      <c r="AC317" s="36"/>
      <c r="AD317" s="36"/>
      <c r="AE317" s="36"/>
      <c r="AR317" s="188" t="s">
        <v>144</v>
      </c>
      <c r="AT317" s="188" t="s">
        <v>139</v>
      </c>
      <c r="AU317" s="188" t="s">
        <v>145</v>
      </c>
      <c r="AY317" s="18" t="s">
        <v>135</v>
      </c>
      <c r="BE317" s="189">
        <f>IF(N317="základní",J317,0)</f>
        <v>0</v>
      </c>
      <c r="BF317" s="189">
        <f>IF(N317="snížená",J317,0)</f>
        <v>0</v>
      </c>
      <c r="BG317" s="189">
        <f>IF(N317="zákl. přenesená",J317,0)</f>
        <v>0</v>
      </c>
      <c r="BH317" s="189">
        <f>IF(N317="sníž. přenesená",J317,0)</f>
        <v>0</v>
      </c>
      <c r="BI317" s="189">
        <f>IF(N317="nulová",J317,0)</f>
        <v>0</v>
      </c>
      <c r="BJ317" s="18" t="s">
        <v>90</v>
      </c>
      <c r="BK317" s="189">
        <f>ROUND(I317*H317,2)</f>
        <v>0</v>
      </c>
      <c r="BL317" s="18" t="s">
        <v>144</v>
      </c>
      <c r="BM317" s="188" t="s">
        <v>531</v>
      </c>
    </row>
    <row r="318" spans="1:47" s="2" customFormat="1" ht="12">
      <c r="A318" s="36"/>
      <c r="B318" s="37"/>
      <c r="C318" s="38"/>
      <c r="D318" s="190" t="s">
        <v>147</v>
      </c>
      <c r="E318" s="38"/>
      <c r="F318" s="191" t="s">
        <v>532</v>
      </c>
      <c r="G318" s="38"/>
      <c r="H318" s="38"/>
      <c r="I318" s="192"/>
      <c r="J318" s="38"/>
      <c r="K318" s="38"/>
      <c r="L318" s="41"/>
      <c r="M318" s="193"/>
      <c r="N318" s="194"/>
      <c r="O318" s="66"/>
      <c r="P318" s="66"/>
      <c r="Q318" s="66"/>
      <c r="R318" s="66"/>
      <c r="S318" s="66"/>
      <c r="T318" s="67"/>
      <c r="U318" s="36"/>
      <c r="V318" s="36"/>
      <c r="W318" s="36"/>
      <c r="X318" s="36"/>
      <c r="Y318" s="36"/>
      <c r="Z318" s="36"/>
      <c r="AA318" s="36"/>
      <c r="AB318" s="36"/>
      <c r="AC318" s="36"/>
      <c r="AD318" s="36"/>
      <c r="AE318" s="36"/>
      <c r="AT318" s="18" t="s">
        <v>147</v>
      </c>
      <c r="AU318" s="18" t="s">
        <v>145</v>
      </c>
    </row>
    <row r="319" spans="2:51" s="13" customFormat="1" ht="12">
      <c r="B319" s="195"/>
      <c r="C319" s="196"/>
      <c r="D319" s="197" t="s">
        <v>149</v>
      </c>
      <c r="E319" s="198" t="s">
        <v>44</v>
      </c>
      <c r="F319" s="199" t="s">
        <v>522</v>
      </c>
      <c r="G319" s="196"/>
      <c r="H319" s="198" t="s">
        <v>44</v>
      </c>
      <c r="I319" s="200"/>
      <c r="J319" s="196"/>
      <c r="K319" s="196"/>
      <c r="L319" s="201"/>
      <c r="M319" s="202"/>
      <c r="N319" s="203"/>
      <c r="O319" s="203"/>
      <c r="P319" s="203"/>
      <c r="Q319" s="203"/>
      <c r="R319" s="203"/>
      <c r="S319" s="203"/>
      <c r="T319" s="204"/>
      <c r="AT319" s="205" t="s">
        <v>149</v>
      </c>
      <c r="AU319" s="205" t="s">
        <v>145</v>
      </c>
      <c r="AV319" s="13" t="s">
        <v>90</v>
      </c>
      <c r="AW319" s="13" t="s">
        <v>42</v>
      </c>
      <c r="AX319" s="13" t="s">
        <v>82</v>
      </c>
      <c r="AY319" s="205" t="s">
        <v>135</v>
      </c>
    </row>
    <row r="320" spans="2:51" s="14" customFormat="1" ht="12">
      <c r="B320" s="206"/>
      <c r="C320" s="207"/>
      <c r="D320" s="197" t="s">
        <v>149</v>
      </c>
      <c r="E320" s="208" t="s">
        <v>44</v>
      </c>
      <c r="F320" s="209" t="s">
        <v>533</v>
      </c>
      <c r="G320" s="207"/>
      <c r="H320" s="210">
        <v>5.278</v>
      </c>
      <c r="I320" s="211"/>
      <c r="J320" s="207"/>
      <c r="K320" s="207"/>
      <c r="L320" s="212"/>
      <c r="M320" s="213"/>
      <c r="N320" s="214"/>
      <c r="O320" s="214"/>
      <c r="P320" s="214"/>
      <c r="Q320" s="214"/>
      <c r="R320" s="214"/>
      <c r="S320" s="214"/>
      <c r="T320" s="215"/>
      <c r="AT320" s="216" t="s">
        <v>149</v>
      </c>
      <c r="AU320" s="216" t="s">
        <v>145</v>
      </c>
      <c r="AV320" s="14" t="s">
        <v>92</v>
      </c>
      <c r="AW320" s="14" t="s">
        <v>42</v>
      </c>
      <c r="AX320" s="14" t="s">
        <v>82</v>
      </c>
      <c r="AY320" s="216" t="s">
        <v>135</v>
      </c>
    </row>
    <row r="321" spans="2:51" s="15" customFormat="1" ht="12">
      <c r="B321" s="217"/>
      <c r="C321" s="218"/>
      <c r="D321" s="197" t="s">
        <v>149</v>
      </c>
      <c r="E321" s="219" t="s">
        <v>44</v>
      </c>
      <c r="F321" s="220" t="s">
        <v>153</v>
      </c>
      <c r="G321" s="218"/>
      <c r="H321" s="221">
        <v>5.278</v>
      </c>
      <c r="I321" s="222"/>
      <c r="J321" s="218"/>
      <c r="K321" s="218"/>
      <c r="L321" s="223"/>
      <c r="M321" s="224"/>
      <c r="N321" s="225"/>
      <c r="O321" s="225"/>
      <c r="P321" s="225"/>
      <c r="Q321" s="225"/>
      <c r="R321" s="225"/>
      <c r="S321" s="225"/>
      <c r="T321" s="226"/>
      <c r="AT321" s="227" t="s">
        <v>149</v>
      </c>
      <c r="AU321" s="227" t="s">
        <v>145</v>
      </c>
      <c r="AV321" s="15" t="s">
        <v>144</v>
      </c>
      <c r="AW321" s="15" t="s">
        <v>42</v>
      </c>
      <c r="AX321" s="15" t="s">
        <v>90</v>
      </c>
      <c r="AY321" s="227" t="s">
        <v>135</v>
      </c>
    </row>
    <row r="322" spans="2:63" s="12" customFormat="1" ht="22.9" customHeight="1">
      <c r="B322" s="161"/>
      <c r="C322" s="162"/>
      <c r="D322" s="163" t="s">
        <v>81</v>
      </c>
      <c r="E322" s="175" t="s">
        <v>144</v>
      </c>
      <c r="F322" s="175" t="s">
        <v>534</v>
      </c>
      <c r="G322" s="162"/>
      <c r="H322" s="162"/>
      <c r="I322" s="165"/>
      <c r="J322" s="176">
        <f>BK322</f>
        <v>0</v>
      </c>
      <c r="K322" s="162"/>
      <c r="L322" s="167"/>
      <c r="M322" s="168"/>
      <c r="N322" s="169"/>
      <c r="O322" s="169"/>
      <c r="P322" s="170">
        <f>P323</f>
        <v>0</v>
      </c>
      <c r="Q322" s="169"/>
      <c r="R322" s="170">
        <f>R323</f>
        <v>7.66707235</v>
      </c>
      <c r="S322" s="169"/>
      <c r="T322" s="171">
        <f>T323</f>
        <v>0</v>
      </c>
      <c r="AR322" s="172" t="s">
        <v>90</v>
      </c>
      <c r="AT322" s="173" t="s">
        <v>81</v>
      </c>
      <c r="AU322" s="173" t="s">
        <v>90</v>
      </c>
      <c r="AY322" s="172" t="s">
        <v>135</v>
      </c>
      <c r="BK322" s="174">
        <f>BK323</f>
        <v>0</v>
      </c>
    </row>
    <row r="323" spans="2:63" s="12" customFormat="1" ht="20.85" customHeight="1">
      <c r="B323" s="161"/>
      <c r="C323" s="162"/>
      <c r="D323" s="163" t="s">
        <v>81</v>
      </c>
      <c r="E323" s="175" t="s">
        <v>535</v>
      </c>
      <c r="F323" s="175" t="s">
        <v>536</v>
      </c>
      <c r="G323" s="162"/>
      <c r="H323" s="162"/>
      <c r="I323" s="165"/>
      <c r="J323" s="176">
        <f>BK323</f>
        <v>0</v>
      </c>
      <c r="K323" s="162"/>
      <c r="L323" s="167"/>
      <c r="M323" s="168"/>
      <c r="N323" s="169"/>
      <c r="O323" s="169"/>
      <c r="P323" s="170">
        <f>SUM(P324:P334)</f>
        <v>0</v>
      </c>
      <c r="Q323" s="169"/>
      <c r="R323" s="170">
        <f>SUM(R324:R334)</f>
        <v>7.66707235</v>
      </c>
      <c r="S323" s="169"/>
      <c r="T323" s="171">
        <f>SUM(T324:T334)</f>
        <v>0</v>
      </c>
      <c r="AR323" s="172" t="s">
        <v>90</v>
      </c>
      <c r="AT323" s="173" t="s">
        <v>81</v>
      </c>
      <c r="AU323" s="173" t="s">
        <v>92</v>
      </c>
      <c r="AY323" s="172" t="s">
        <v>135</v>
      </c>
      <c r="BK323" s="174">
        <f>SUM(BK324:BK334)</f>
        <v>0</v>
      </c>
    </row>
    <row r="324" spans="1:65" s="2" customFormat="1" ht="16.5" customHeight="1">
      <c r="A324" s="36"/>
      <c r="B324" s="37"/>
      <c r="C324" s="177" t="s">
        <v>352</v>
      </c>
      <c r="D324" s="177" t="s">
        <v>139</v>
      </c>
      <c r="E324" s="178" t="s">
        <v>537</v>
      </c>
      <c r="F324" s="179" t="s">
        <v>538</v>
      </c>
      <c r="G324" s="180" t="s">
        <v>163</v>
      </c>
      <c r="H324" s="181">
        <v>4.055</v>
      </c>
      <c r="I324" s="182"/>
      <c r="J324" s="183">
        <f>ROUND(I324*H324,2)</f>
        <v>0</v>
      </c>
      <c r="K324" s="179" t="s">
        <v>143</v>
      </c>
      <c r="L324" s="41"/>
      <c r="M324" s="184" t="s">
        <v>44</v>
      </c>
      <c r="N324" s="185" t="s">
        <v>53</v>
      </c>
      <c r="O324" s="66"/>
      <c r="P324" s="186">
        <f>O324*H324</f>
        <v>0</v>
      </c>
      <c r="Q324" s="186">
        <v>1.89077</v>
      </c>
      <c r="R324" s="186">
        <f>Q324*H324</f>
        <v>7.66707235</v>
      </c>
      <c r="S324" s="186">
        <v>0</v>
      </c>
      <c r="T324" s="187">
        <f>S324*H324</f>
        <v>0</v>
      </c>
      <c r="U324" s="36"/>
      <c r="V324" s="36"/>
      <c r="W324" s="36"/>
      <c r="X324" s="36"/>
      <c r="Y324" s="36"/>
      <c r="Z324" s="36"/>
      <c r="AA324" s="36"/>
      <c r="AB324" s="36"/>
      <c r="AC324" s="36"/>
      <c r="AD324" s="36"/>
      <c r="AE324" s="36"/>
      <c r="AR324" s="188" t="s">
        <v>144</v>
      </c>
      <c r="AT324" s="188" t="s">
        <v>139</v>
      </c>
      <c r="AU324" s="188" t="s">
        <v>145</v>
      </c>
      <c r="AY324" s="18" t="s">
        <v>135</v>
      </c>
      <c r="BE324" s="189">
        <f>IF(N324="základní",J324,0)</f>
        <v>0</v>
      </c>
      <c r="BF324" s="189">
        <f>IF(N324="snížená",J324,0)</f>
        <v>0</v>
      </c>
      <c r="BG324" s="189">
        <f>IF(N324="zákl. přenesená",J324,0)</f>
        <v>0</v>
      </c>
      <c r="BH324" s="189">
        <f>IF(N324="sníž. přenesená",J324,0)</f>
        <v>0</v>
      </c>
      <c r="BI324" s="189">
        <f>IF(N324="nulová",J324,0)</f>
        <v>0</v>
      </c>
      <c r="BJ324" s="18" t="s">
        <v>90</v>
      </c>
      <c r="BK324" s="189">
        <f>ROUND(I324*H324,2)</f>
        <v>0</v>
      </c>
      <c r="BL324" s="18" t="s">
        <v>144</v>
      </c>
      <c r="BM324" s="188" t="s">
        <v>539</v>
      </c>
    </row>
    <row r="325" spans="1:47" s="2" customFormat="1" ht="12">
      <c r="A325" s="36"/>
      <c r="B325" s="37"/>
      <c r="C325" s="38"/>
      <c r="D325" s="190" t="s">
        <v>147</v>
      </c>
      <c r="E325" s="38"/>
      <c r="F325" s="191" t="s">
        <v>540</v>
      </c>
      <c r="G325" s="38"/>
      <c r="H325" s="38"/>
      <c r="I325" s="192"/>
      <c r="J325" s="38"/>
      <c r="K325" s="38"/>
      <c r="L325" s="41"/>
      <c r="M325" s="193"/>
      <c r="N325" s="194"/>
      <c r="O325" s="66"/>
      <c r="P325" s="66"/>
      <c r="Q325" s="66"/>
      <c r="R325" s="66"/>
      <c r="S325" s="66"/>
      <c r="T325" s="67"/>
      <c r="U325" s="36"/>
      <c r="V325" s="36"/>
      <c r="W325" s="36"/>
      <c r="X325" s="36"/>
      <c r="Y325" s="36"/>
      <c r="Z325" s="36"/>
      <c r="AA325" s="36"/>
      <c r="AB325" s="36"/>
      <c r="AC325" s="36"/>
      <c r="AD325" s="36"/>
      <c r="AE325" s="36"/>
      <c r="AT325" s="18" t="s">
        <v>147</v>
      </c>
      <c r="AU325" s="18" t="s">
        <v>145</v>
      </c>
    </row>
    <row r="326" spans="2:51" s="13" customFormat="1" ht="12">
      <c r="B326" s="195"/>
      <c r="C326" s="196"/>
      <c r="D326" s="197" t="s">
        <v>149</v>
      </c>
      <c r="E326" s="198" t="s">
        <v>44</v>
      </c>
      <c r="F326" s="199" t="s">
        <v>389</v>
      </c>
      <c r="G326" s="196"/>
      <c r="H326" s="198" t="s">
        <v>44</v>
      </c>
      <c r="I326" s="200"/>
      <c r="J326" s="196"/>
      <c r="K326" s="196"/>
      <c r="L326" s="201"/>
      <c r="M326" s="202"/>
      <c r="N326" s="203"/>
      <c r="O326" s="203"/>
      <c r="P326" s="203"/>
      <c r="Q326" s="203"/>
      <c r="R326" s="203"/>
      <c r="S326" s="203"/>
      <c r="T326" s="204"/>
      <c r="AT326" s="205" t="s">
        <v>149</v>
      </c>
      <c r="AU326" s="205" t="s">
        <v>145</v>
      </c>
      <c r="AV326" s="13" t="s">
        <v>90</v>
      </c>
      <c r="AW326" s="13" t="s">
        <v>42</v>
      </c>
      <c r="AX326" s="13" t="s">
        <v>82</v>
      </c>
      <c r="AY326" s="205" t="s">
        <v>135</v>
      </c>
    </row>
    <row r="327" spans="2:51" s="13" customFormat="1" ht="12">
      <c r="B327" s="195"/>
      <c r="C327" s="196"/>
      <c r="D327" s="197" t="s">
        <v>149</v>
      </c>
      <c r="E327" s="198" t="s">
        <v>44</v>
      </c>
      <c r="F327" s="199" t="s">
        <v>151</v>
      </c>
      <c r="G327" s="196"/>
      <c r="H327" s="198" t="s">
        <v>44</v>
      </c>
      <c r="I327" s="200"/>
      <c r="J327" s="196"/>
      <c r="K327" s="196"/>
      <c r="L327" s="201"/>
      <c r="M327" s="202"/>
      <c r="N327" s="203"/>
      <c r="O327" s="203"/>
      <c r="P327" s="203"/>
      <c r="Q327" s="203"/>
      <c r="R327" s="203"/>
      <c r="S327" s="203"/>
      <c r="T327" s="204"/>
      <c r="AT327" s="205" t="s">
        <v>149</v>
      </c>
      <c r="AU327" s="205" t="s">
        <v>145</v>
      </c>
      <c r="AV327" s="13" t="s">
        <v>90</v>
      </c>
      <c r="AW327" s="13" t="s">
        <v>42</v>
      </c>
      <c r="AX327" s="13" t="s">
        <v>82</v>
      </c>
      <c r="AY327" s="205" t="s">
        <v>135</v>
      </c>
    </row>
    <row r="328" spans="2:51" s="13" customFormat="1" ht="12">
      <c r="B328" s="195"/>
      <c r="C328" s="196"/>
      <c r="D328" s="197" t="s">
        <v>149</v>
      </c>
      <c r="E328" s="198" t="s">
        <v>44</v>
      </c>
      <c r="F328" s="199" t="s">
        <v>390</v>
      </c>
      <c r="G328" s="196"/>
      <c r="H328" s="198" t="s">
        <v>44</v>
      </c>
      <c r="I328" s="200"/>
      <c r="J328" s="196"/>
      <c r="K328" s="196"/>
      <c r="L328" s="201"/>
      <c r="M328" s="202"/>
      <c r="N328" s="203"/>
      <c r="O328" s="203"/>
      <c r="P328" s="203"/>
      <c r="Q328" s="203"/>
      <c r="R328" s="203"/>
      <c r="S328" s="203"/>
      <c r="T328" s="204"/>
      <c r="AT328" s="205" t="s">
        <v>149</v>
      </c>
      <c r="AU328" s="205" t="s">
        <v>145</v>
      </c>
      <c r="AV328" s="13" t="s">
        <v>90</v>
      </c>
      <c r="AW328" s="13" t="s">
        <v>42</v>
      </c>
      <c r="AX328" s="13" t="s">
        <v>82</v>
      </c>
      <c r="AY328" s="205" t="s">
        <v>135</v>
      </c>
    </row>
    <row r="329" spans="2:51" s="13" customFormat="1" ht="12">
      <c r="B329" s="195"/>
      <c r="C329" s="196"/>
      <c r="D329" s="197" t="s">
        <v>149</v>
      </c>
      <c r="E329" s="198" t="s">
        <v>44</v>
      </c>
      <c r="F329" s="199" t="s">
        <v>151</v>
      </c>
      <c r="G329" s="196"/>
      <c r="H329" s="198" t="s">
        <v>44</v>
      </c>
      <c r="I329" s="200"/>
      <c r="J329" s="196"/>
      <c r="K329" s="196"/>
      <c r="L329" s="201"/>
      <c r="M329" s="202"/>
      <c r="N329" s="203"/>
      <c r="O329" s="203"/>
      <c r="P329" s="203"/>
      <c r="Q329" s="203"/>
      <c r="R329" s="203"/>
      <c r="S329" s="203"/>
      <c r="T329" s="204"/>
      <c r="AT329" s="205" t="s">
        <v>149</v>
      </c>
      <c r="AU329" s="205" t="s">
        <v>145</v>
      </c>
      <c r="AV329" s="13" t="s">
        <v>90</v>
      </c>
      <c r="AW329" s="13" t="s">
        <v>42</v>
      </c>
      <c r="AX329" s="13" t="s">
        <v>82</v>
      </c>
      <c r="AY329" s="205" t="s">
        <v>135</v>
      </c>
    </row>
    <row r="330" spans="2:51" s="13" customFormat="1" ht="12">
      <c r="B330" s="195"/>
      <c r="C330" s="196"/>
      <c r="D330" s="197" t="s">
        <v>149</v>
      </c>
      <c r="E330" s="198" t="s">
        <v>44</v>
      </c>
      <c r="F330" s="199" t="s">
        <v>541</v>
      </c>
      <c r="G330" s="196"/>
      <c r="H330" s="198" t="s">
        <v>44</v>
      </c>
      <c r="I330" s="200"/>
      <c r="J330" s="196"/>
      <c r="K330" s="196"/>
      <c r="L330" s="201"/>
      <c r="M330" s="202"/>
      <c r="N330" s="203"/>
      <c r="O330" s="203"/>
      <c r="P330" s="203"/>
      <c r="Q330" s="203"/>
      <c r="R330" s="203"/>
      <c r="S330" s="203"/>
      <c r="T330" s="204"/>
      <c r="AT330" s="205" t="s">
        <v>149</v>
      </c>
      <c r="AU330" s="205" t="s">
        <v>145</v>
      </c>
      <c r="AV330" s="13" t="s">
        <v>90</v>
      </c>
      <c r="AW330" s="13" t="s">
        <v>42</v>
      </c>
      <c r="AX330" s="13" t="s">
        <v>82</v>
      </c>
      <c r="AY330" s="205" t="s">
        <v>135</v>
      </c>
    </row>
    <row r="331" spans="2:51" s="13" customFormat="1" ht="12">
      <c r="B331" s="195"/>
      <c r="C331" s="196"/>
      <c r="D331" s="197" t="s">
        <v>149</v>
      </c>
      <c r="E331" s="198" t="s">
        <v>44</v>
      </c>
      <c r="F331" s="199" t="s">
        <v>470</v>
      </c>
      <c r="G331" s="196"/>
      <c r="H331" s="198" t="s">
        <v>44</v>
      </c>
      <c r="I331" s="200"/>
      <c r="J331" s="196"/>
      <c r="K331" s="196"/>
      <c r="L331" s="201"/>
      <c r="M331" s="202"/>
      <c r="N331" s="203"/>
      <c r="O331" s="203"/>
      <c r="P331" s="203"/>
      <c r="Q331" s="203"/>
      <c r="R331" s="203"/>
      <c r="S331" s="203"/>
      <c r="T331" s="204"/>
      <c r="AT331" s="205" t="s">
        <v>149</v>
      </c>
      <c r="AU331" s="205" t="s">
        <v>145</v>
      </c>
      <c r="AV331" s="13" t="s">
        <v>90</v>
      </c>
      <c r="AW331" s="13" t="s">
        <v>42</v>
      </c>
      <c r="AX331" s="13" t="s">
        <v>82</v>
      </c>
      <c r="AY331" s="205" t="s">
        <v>135</v>
      </c>
    </row>
    <row r="332" spans="2:51" s="14" customFormat="1" ht="12">
      <c r="B332" s="206"/>
      <c r="C332" s="207"/>
      <c r="D332" s="197" t="s">
        <v>149</v>
      </c>
      <c r="E332" s="208" t="s">
        <v>44</v>
      </c>
      <c r="F332" s="209" t="s">
        <v>471</v>
      </c>
      <c r="G332" s="207"/>
      <c r="H332" s="210">
        <v>2.025</v>
      </c>
      <c r="I332" s="211"/>
      <c r="J332" s="207"/>
      <c r="K332" s="207"/>
      <c r="L332" s="212"/>
      <c r="M332" s="213"/>
      <c r="N332" s="214"/>
      <c r="O332" s="214"/>
      <c r="P332" s="214"/>
      <c r="Q332" s="214"/>
      <c r="R332" s="214"/>
      <c r="S332" s="214"/>
      <c r="T332" s="215"/>
      <c r="AT332" s="216" t="s">
        <v>149</v>
      </c>
      <c r="AU332" s="216" t="s">
        <v>145</v>
      </c>
      <c r="AV332" s="14" t="s">
        <v>92</v>
      </c>
      <c r="AW332" s="14" t="s">
        <v>42</v>
      </c>
      <c r="AX332" s="14" t="s">
        <v>82</v>
      </c>
      <c r="AY332" s="216" t="s">
        <v>135</v>
      </c>
    </row>
    <row r="333" spans="2:51" s="14" customFormat="1" ht="12">
      <c r="B333" s="206"/>
      <c r="C333" s="207"/>
      <c r="D333" s="197" t="s">
        <v>149</v>
      </c>
      <c r="E333" s="208" t="s">
        <v>44</v>
      </c>
      <c r="F333" s="209" t="s">
        <v>472</v>
      </c>
      <c r="G333" s="207"/>
      <c r="H333" s="210">
        <v>2.03</v>
      </c>
      <c r="I333" s="211"/>
      <c r="J333" s="207"/>
      <c r="K333" s="207"/>
      <c r="L333" s="212"/>
      <c r="M333" s="213"/>
      <c r="N333" s="214"/>
      <c r="O333" s="214"/>
      <c r="P333" s="214"/>
      <c r="Q333" s="214"/>
      <c r="R333" s="214"/>
      <c r="S333" s="214"/>
      <c r="T333" s="215"/>
      <c r="AT333" s="216" t="s">
        <v>149</v>
      </c>
      <c r="AU333" s="216" t="s">
        <v>145</v>
      </c>
      <c r="AV333" s="14" t="s">
        <v>92</v>
      </c>
      <c r="AW333" s="14" t="s">
        <v>42</v>
      </c>
      <c r="AX333" s="14" t="s">
        <v>82</v>
      </c>
      <c r="AY333" s="216" t="s">
        <v>135</v>
      </c>
    </row>
    <row r="334" spans="2:51" s="15" customFormat="1" ht="12">
      <c r="B334" s="217"/>
      <c r="C334" s="218"/>
      <c r="D334" s="197" t="s">
        <v>149</v>
      </c>
      <c r="E334" s="219" t="s">
        <v>44</v>
      </c>
      <c r="F334" s="220" t="s">
        <v>153</v>
      </c>
      <c r="G334" s="218"/>
      <c r="H334" s="221">
        <v>4.055</v>
      </c>
      <c r="I334" s="222"/>
      <c r="J334" s="218"/>
      <c r="K334" s="218"/>
      <c r="L334" s="223"/>
      <c r="M334" s="224"/>
      <c r="N334" s="225"/>
      <c r="O334" s="225"/>
      <c r="P334" s="225"/>
      <c r="Q334" s="225"/>
      <c r="R334" s="225"/>
      <c r="S334" s="225"/>
      <c r="T334" s="226"/>
      <c r="AT334" s="227" t="s">
        <v>149</v>
      </c>
      <c r="AU334" s="227" t="s">
        <v>145</v>
      </c>
      <c r="AV334" s="15" t="s">
        <v>144</v>
      </c>
      <c r="AW334" s="15" t="s">
        <v>42</v>
      </c>
      <c r="AX334" s="15" t="s">
        <v>90</v>
      </c>
      <c r="AY334" s="227" t="s">
        <v>135</v>
      </c>
    </row>
    <row r="335" spans="2:63" s="12" customFormat="1" ht="22.9" customHeight="1">
      <c r="B335" s="161"/>
      <c r="C335" s="162"/>
      <c r="D335" s="163" t="s">
        <v>81</v>
      </c>
      <c r="E335" s="175" t="s">
        <v>179</v>
      </c>
      <c r="F335" s="175" t="s">
        <v>542</v>
      </c>
      <c r="G335" s="162"/>
      <c r="H335" s="162"/>
      <c r="I335" s="165"/>
      <c r="J335" s="176">
        <f>BK335</f>
        <v>0</v>
      </c>
      <c r="K335" s="162"/>
      <c r="L335" s="167"/>
      <c r="M335" s="168"/>
      <c r="N335" s="169"/>
      <c r="O335" s="169"/>
      <c r="P335" s="170">
        <f>P336</f>
        <v>0</v>
      </c>
      <c r="Q335" s="169"/>
      <c r="R335" s="170">
        <f>R336</f>
        <v>24.769259999999996</v>
      </c>
      <c r="S335" s="169"/>
      <c r="T335" s="171">
        <f>T336</f>
        <v>0</v>
      </c>
      <c r="AR335" s="172" t="s">
        <v>90</v>
      </c>
      <c r="AT335" s="173" t="s">
        <v>81</v>
      </c>
      <c r="AU335" s="173" t="s">
        <v>90</v>
      </c>
      <c r="AY335" s="172" t="s">
        <v>135</v>
      </c>
      <c r="BK335" s="174">
        <f>BK336</f>
        <v>0</v>
      </c>
    </row>
    <row r="336" spans="2:63" s="12" customFormat="1" ht="20.85" customHeight="1">
      <c r="B336" s="161"/>
      <c r="C336" s="162"/>
      <c r="D336" s="163" t="s">
        <v>81</v>
      </c>
      <c r="E336" s="175" t="s">
        <v>543</v>
      </c>
      <c r="F336" s="175" t="s">
        <v>544</v>
      </c>
      <c r="G336" s="162"/>
      <c r="H336" s="162"/>
      <c r="I336" s="165"/>
      <c r="J336" s="176">
        <f>BK336</f>
        <v>0</v>
      </c>
      <c r="K336" s="162"/>
      <c r="L336" s="167"/>
      <c r="M336" s="168"/>
      <c r="N336" s="169"/>
      <c r="O336" s="169"/>
      <c r="P336" s="170">
        <f>SUM(P337:P401)</f>
        <v>0</v>
      </c>
      <c r="Q336" s="169"/>
      <c r="R336" s="170">
        <f>SUM(R337:R401)</f>
        <v>24.769259999999996</v>
      </c>
      <c r="S336" s="169"/>
      <c r="T336" s="171">
        <f>SUM(T337:T401)</f>
        <v>0</v>
      </c>
      <c r="AR336" s="172" t="s">
        <v>90</v>
      </c>
      <c r="AT336" s="173" t="s">
        <v>81</v>
      </c>
      <c r="AU336" s="173" t="s">
        <v>92</v>
      </c>
      <c r="AY336" s="172" t="s">
        <v>135</v>
      </c>
      <c r="BK336" s="174">
        <f>SUM(BK337:BK401)</f>
        <v>0</v>
      </c>
    </row>
    <row r="337" spans="1:65" s="2" customFormat="1" ht="16.5" customHeight="1">
      <c r="A337" s="36"/>
      <c r="B337" s="37"/>
      <c r="C337" s="177" t="s">
        <v>358</v>
      </c>
      <c r="D337" s="177" t="s">
        <v>139</v>
      </c>
      <c r="E337" s="178" t="s">
        <v>545</v>
      </c>
      <c r="F337" s="179" t="s">
        <v>546</v>
      </c>
      <c r="G337" s="180" t="s">
        <v>212</v>
      </c>
      <c r="H337" s="181">
        <v>31</v>
      </c>
      <c r="I337" s="182"/>
      <c r="J337" s="183">
        <f>ROUND(I337*H337,2)</f>
        <v>0</v>
      </c>
      <c r="K337" s="179" t="s">
        <v>143</v>
      </c>
      <c r="L337" s="41"/>
      <c r="M337" s="184" t="s">
        <v>44</v>
      </c>
      <c r="N337" s="185" t="s">
        <v>53</v>
      </c>
      <c r="O337" s="66"/>
      <c r="P337" s="186">
        <f>O337*H337</f>
        <v>0</v>
      </c>
      <c r="Q337" s="186">
        <v>0.345</v>
      </c>
      <c r="R337" s="186">
        <f>Q337*H337</f>
        <v>10.694999999999999</v>
      </c>
      <c r="S337" s="186">
        <v>0</v>
      </c>
      <c r="T337" s="187">
        <f>S337*H337</f>
        <v>0</v>
      </c>
      <c r="U337" s="36"/>
      <c r="V337" s="36"/>
      <c r="W337" s="36"/>
      <c r="X337" s="36"/>
      <c r="Y337" s="36"/>
      <c r="Z337" s="36"/>
      <c r="AA337" s="36"/>
      <c r="AB337" s="36"/>
      <c r="AC337" s="36"/>
      <c r="AD337" s="36"/>
      <c r="AE337" s="36"/>
      <c r="AR337" s="188" t="s">
        <v>144</v>
      </c>
      <c r="AT337" s="188" t="s">
        <v>139</v>
      </c>
      <c r="AU337" s="188" t="s">
        <v>145</v>
      </c>
      <c r="AY337" s="18" t="s">
        <v>135</v>
      </c>
      <c r="BE337" s="189">
        <f>IF(N337="základní",J337,0)</f>
        <v>0</v>
      </c>
      <c r="BF337" s="189">
        <f>IF(N337="snížená",J337,0)</f>
        <v>0</v>
      </c>
      <c r="BG337" s="189">
        <f>IF(N337="zákl. přenesená",J337,0)</f>
        <v>0</v>
      </c>
      <c r="BH337" s="189">
        <f>IF(N337="sníž. přenesená",J337,0)</f>
        <v>0</v>
      </c>
      <c r="BI337" s="189">
        <f>IF(N337="nulová",J337,0)</f>
        <v>0</v>
      </c>
      <c r="BJ337" s="18" t="s">
        <v>90</v>
      </c>
      <c r="BK337" s="189">
        <f>ROUND(I337*H337,2)</f>
        <v>0</v>
      </c>
      <c r="BL337" s="18" t="s">
        <v>144</v>
      </c>
      <c r="BM337" s="188" t="s">
        <v>547</v>
      </c>
    </row>
    <row r="338" spans="1:47" s="2" customFormat="1" ht="12">
      <c r="A338" s="36"/>
      <c r="B338" s="37"/>
      <c r="C338" s="38"/>
      <c r="D338" s="190" t="s">
        <v>147</v>
      </c>
      <c r="E338" s="38"/>
      <c r="F338" s="191" t="s">
        <v>548</v>
      </c>
      <c r="G338" s="38"/>
      <c r="H338" s="38"/>
      <c r="I338" s="192"/>
      <c r="J338" s="38"/>
      <c r="K338" s="38"/>
      <c r="L338" s="41"/>
      <c r="M338" s="193"/>
      <c r="N338" s="194"/>
      <c r="O338" s="66"/>
      <c r="P338" s="66"/>
      <c r="Q338" s="66"/>
      <c r="R338" s="66"/>
      <c r="S338" s="66"/>
      <c r="T338" s="67"/>
      <c r="U338" s="36"/>
      <c r="V338" s="36"/>
      <c r="W338" s="36"/>
      <c r="X338" s="36"/>
      <c r="Y338" s="36"/>
      <c r="Z338" s="36"/>
      <c r="AA338" s="36"/>
      <c r="AB338" s="36"/>
      <c r="AC338" s="36"/>
      <c r="AD338" s="36"/>
      <c r="AE338" s="36"/>
      <c r="AT338" s="18" t="s">
        <v>147</v>
      </c>
      <c r="AU338" s="18" t="s">
        <v>145</v>
      </c>
    </row>
    <row r="339" spans="2:51" s="13" customFormat="1" ht="12">
      <c r="B339" s="195"/>
      <c r="C339" s="196"/>
      <c r="D339" s="197" t="s">
        <v>149</v>
      </c>
      <c r="E339" s="198" t="s">
        <v>44</v>
      </c>
      <c r="F339" s="199" t="s">
        <v>389</v>
      </c>
      <c r="G339" s="196"/>
      <c r="H339" s="198" t="s">
        <v>44</v>
      </c>
      <c r="I339" s="200"/>
      <c r="J339" s="196"/>
      <c r="K339" s="196"/>
      <c r="L339" s="201"/>
      <c r="M339" s="202"/>
      <c r="N339" s="203"/>
      <c r="O339" s="203"/>
      <c r="P339" s="203"/>
      <c r="Q339" s="203"/>
      <c r="R339" s="203"/>
      <c r="S339" s="203"/>
      <c r="T339" s="204"/>
      <c r="AT339" s="205" t="s">
        <v>149</v>
      </c>
      <c r="AU339" s="205" t="s">
        <v>145</v>
      </c>
      <c r="AV339" s="13" t="s">
        <v>90</v>
      </c>
      <c r="AW339" s="13" t="s">
        <v>42</v>
      </c>
      <c r="AX339" s="13" t="s">
        <v>82</v>
      </c>
      <c r="AY339" s="205" t="s">
        <v>135</v>
      </c>
    </row>
    <row r="340" spans="2:51" s="13" customFormat="1" ht="12">
      <c r="B340" s="195"/>
      <c r="C340" s="196"/>
      <c r="D340" s="197" t="s">
        <v>149</v>
      </c>
      <c r="E340" s="198" t="s">
        <v>44</v>
      </c>
      <c r="F340" s="199" t="s">
        <v>151</v>
      </c>
      <c r="G340" s="196"/>
      <c r="H340" s="198" t="s">
        <v>44</v>
      </c>
      <c r="I340" s="200"/>
      <c r="J340" s="196"/>
      <c r="K340" s="196"/>
      <c r="L340" s="201"/>
      <c r="M340" s="202"/>
      <c r="N340" s="203"/>
      <c r="O340" s="203"/>
      <c r="P340" s="203"/>
      <c r="Q340" s="203"/>
      <c r="R340" s="203"/>
      <c r="S340" s="203"/>
      <c r="T340" s="204"/>
      <c r="AT340" s="205" t="s">
        <v>149</v>
      </c>
      <c r="AU340" s="205" t="s">
        <v>145</v>
      </c>
      <c r="AV340" s="13" t="s">
        <v>90</v>
      </c>
      <c r="AW340" s="13" t="s">
        <v>42</v>
      </c>
      <c r="AX340" s="13" t="s">
        <v>82</v>
      </c>
      <c r="AY340" s="205" t="s">
        <v>135</v>
      </c>
    </row>
    <row r="341" spans="2:51" s="13" customFormat="1" ht="12">
      <c r="B341" s="195"/>
      <c r="C341" s="196"/>
      <c r="D341" s="197" t="s">
        <v>149</v>
      </c>
      <c r="E341" s="198" t="s">
        <v>44</v>
      </c>
      <c r="F341" s="199" t="s">
        <v>390</v>
      </c>
      <c r="G341" s="196"/>
      <c r="H341" s="198" t="s">
        <v>44</v>
      </c>
      <c r="I341" s="200"/>
      <c r="J341" s="196"/>
      <c r="K341" s="196"/>
      <c r="L341" s="201"/>
      <c r="M341" s="202"/>
      <c r="N341" s="203"/>
      <c r="O341" s="203"/>
      <c r="P341" s="203"/>
      <c r="Q341" s="203"/>
      <c r="R341" s="203"/>
      <c r="S341" s="203"/>
      <c r="T341" s="204"/>
      <c r="AT341" s="205" t="s">
        <v>149</v>
      </c>
      <c r="AU341" s="205" t="s">
        <v>145</v>
      </c>
      <c r="AV341" s="13" t="s">
        <v>90</v>
      </c>
      <c r="AW341" s="13" t="s">
        <v>42</v>
      </c>
      <c r="AX341" s="13" t="s">
        <v>82</v>
      </c>
      <c r="AY341" s="205" t="s">
        <v>135</v>
      </c>
    </row>
    <row r="342" spans="2:51" s="13" customFormat="1" ht="12">
      <c r="B342" s="195"/>
      <c r="C342" s="196"/>
      <c r="D342" s="197" t="s">
        <v>149</v>
      </c>
      <c r="E342" s="198" t="s">
        <v>44</v>
      </c>
      <c r="F342" s="199" t="s">
        <v>151</v>
      </c>
      <c r="G342" s="196"/>
      <c r="H342" s="198" t="s">
        <v>44</v>
      </c>
      <c r="I342" s="200"/>
      <c r="J342" s="196"/>
      <c r="K342" s="196"/>
      <c r="L342" s="201"/>
      <c r="M342" s="202"/>
      <c r="N342" s="203"/>
      <c r="O342" s="203"/>
      <c r="P342" s="203"/>
      <c r="Q342" s="203"/>
      <c r="R342" s="203"/>
      <c r="S342" s="203"/>
      <c r="T342" s="204"/>
      <c r="AT342" s="205" t="s">
        <v>149</v>
      </c>
      <c r="AU342" s="205" t="s">
        <v>145</v>
      </c>
      <c r="AV342" s="13" t="s">
        <v>90</v>
      </c>
      <c r="AW342" s="13" t="s">
        <v>42</v>
      </c>
      <c r="AX342" s="13" t="s">
        <v>82</v>
      </c>
      <c r="AY342" s="205" t="s">
        <v>135</v>
      </c>
    </row>
    <row r="343" spans="2:51" s="13" customFormat="1" ht="12">
      <c r="B343" s="195"/>
      <c r="C343" s="196"/>
      <c r="D343" s="197" t="s">
        <v>149</v>
      </c>
      <c r="E343" s="198" t="s">
        <v>44</v>
      </c>
      <c r="F343" s="199" t="s">
        <v>391</v>
      </c>
      <c r="G343" s="196"/>
      <c r="H343" s="198" t="s">
        <v>44</v>
      </c>
      <c r="I343" s="200"/>
      <c r="J343" s="196"/>
      <c r="K343" s="196"/>
      <c r="L343" s="201"/>
      <c r="M343" s="202"/>
      <c r="N343" s="203"/>
      <c r="O343" s="203"/>
      <c r="P343" s="203"/>
      <c r="Q343" s="203"/>
      <c r="R343" s="203"/>
      <c r="S343" s="203"/>
      <c r="T343" s="204"/>
      <c r="AT343" s="205" t="s">
        <v>149</v>
      </c>
      <c r="AU343" s="205" t="s">
        <v>145</v>
      </c>
      <c r="AV343" s="13" t="s">
        <v>90</v>
      </c>
      <c r="AW343" s="13" t="s">
        <v>42</v>
      </c>
      <c r="AX343" s="13" t="s">
        <v>82</v>
      </c>
      <c r="AY343" s="205" t="s">
        <v>135</v>
      </c>
    </row>
    <row r="344" spans="2:51" s="14" customFormat="1" ht="12">
      <c r="B344" s="206"/>
      <c r="C344" s="207"/>
      <c r="D344" s="197" t="s">
        <v>149</v>
      </c>
      <c r="E344" s="208" t="s">
        <v>44</v>
      </c>
      <c r="F344" s="209" t="s">
        <v>392</v>
      </c>
      <c r="G344" s="207"/>
      <c r="H344" s="210">
        <v>29</v>
      </c>
      <c r="I344" s="211"/>
      <c r="J344" s="207"/>
      <c r="K344" s="207"/>
      <c r="L344" s="212"/>
      <c r="M344" s="213"/>
      <c r="N344" s="214"/>
      <c r="O344" s="214"/>
      <c r="P344" s="214"/>
      <c r="Q344" s="214"/>
      <c r="R344" s="214"/>
      <c r="S344" s="214"/>
      <c r="T344" s="215"/>
      <c r="AT344" s="216" t="s">
        <v>149</v>
      </c>
      <c r="AU344" s="216" t="s">
        <v>145</v>
      </c>
      <c r="AV344" s="14" t="s">
        <v>92</v>
      </c>
      <c r="AW344" s="14" t="s">
        <v>42</v>
      </c>
      <c r="AX344" s="14" t="s">
        <v>82</v>
      </c>
      <c r="AY344" s="216" t="s">
        <v>135</v>
      </c>
    </row>
    <row r="345" spans="2:51" s="13" customFormat="1" ht="12">
      <c r="B345" s="195"/>
      <c r="C345" s="196"/>
      <c r="D345" s="197" t="s">
        <v>149</v>
      </c>
      <c r="E345" s="198" t="s">
        <v>44</v>
      </c>
      <c r="F345" s="199" t="s">
        <v>402</v>
      </c>
      <c r="G345" s="196"/>
      <c r="H345" s="198" t="s">
        <v>44</v>
      </c>
      <c r="I345" s="200"/>
      <c r="J345" s="196"/>
      <c r="K345" s="196"/>
      <c r="L345" s="201"/>
      <c r="M345" s="202"/>
      <c r="N345" s="203"/>
      <c r="O345" s="203"/>
      <c r="P345" s="203"/>
      <c r="Q345" s="203"/>
      <c r="R345" s="203"/>
      <c r="S345" s="203"/>
      <c r="T345" s="204"/>
      <c r="AT345" s="205" t="s">
        <v>149</v>
      </c>
      <c r="AU345" s="205" t="s">
        <v>145</v>
      </c>
      <c r="AV345" s="13" t="s">
        <v>90</v>
      </c>
      <c r="AW345" s="13" t="s">
        <v>42</v>
      </c>
      <c r="AX345" s="13" t="s">
        <v>82</v>
      </c>
      <c r="AY345" s="205" t="s">
        <v>135</v>
      </c>
    </row>
    <row r="346" spans="2:51" s="14" customFormat="1" ht="12">
      <c r="B346" s="206"/>
      <c r="C346" s="207"/>
      <c r="D346" s="197" t="s">
        <v>149</v>
      </c>
      <c r="E346" s="208" t="s">
        <v>44</v>
      </c>
      <c r="F346" s="209" t="s">
        <v>403</v>
      </c>
      <c r="G346" s="207"/>
      <c r="H346" s="210">
        <v>2</v>
      </c>
      <c r="I346" s="211"/>
      <c r="J346" s="207"/>
      <c r="K346" s="207"/>
      <c r="L346" s="212"/>
      <c r="M346" s="213"/>
      <c r="N346" s="214"/>
      <c r="O346" s="214"/>
      <c r="P346" s="214"/>
      <c r="Q346" s="214"/>
      <c r="R346" s="214"/>
      <c r="S346" s="214"/>
      <c r="T346" s="215"/>
      <c r="AT346" s="216" t="s">
        <v>149</v>
      </c>
      <c r="AU346" s="216" t="s">
        <v>145</v>
      </c>
      <c r="AV346" s="14" t="s">
        <v>92</v>
      </c>
      <c r="AW346" s="14" t="s">
        <v>42</v>
      </c>
      <c r="AX346" s="14" t="s">
        <v>82</v>
      </c>
      <c r="AY346" s="216" t="s">
        <v>135</v>
      </c>
    </row>
    <row r="347" spans="2:51" s="15" customFormat="1" ht="12">
      <c r="B347" s="217"/>
      <c r="C347" s="218"/>
      <c r="D347" s="197" t="s">
        <v>149</v>
      </c>
      <c r="E347" s="219" t="s">
        <v>44</v>
      </c>
      <c r="F347" s="220" t="s">
        <v>153</v>
      </c>
      <c r="G347" s="218"/>
      <c r="H347" s="221">
        <v>31</v>
      </c>
      <c r="I347" s="222"/>
      <c r="J347" s="218"/>
      <c r="K347" s="218"/>
      <c r="L347" s="223"/>
      <c r="M347" s="224"/>
      <c r="N347" s="225"/>
      <c r="O347" s="225"/>
      <c r="P347" s="225"/>
      <c r="Q347" s="225"/>
      <c r="R347" s="225"/>
      <c r="S347" s="225"/>
      <c r="T347" s="226"/>
      <c r="AT347" s="227" t="s">
        <v>149</v>
      </c>
      <c r="AU347" s="227" t="s">
        <v>145</v>
      </c>
      <c r="AV347" s="15" t="s">
        <v>144</v>
      </c>
      <c r="AW347" s="15" t="s">
        <v>42</v>
      </c>
      <c r="AX347" s="15" t="s">
        <v>90</v>
      </c>
      <c r="AY347" s="227" t="s">
        <v>135</v>
      </c>
    </row>
    <row r="348" spans="1:65" s="2" customFormat="1" ht="16.5" customHeight="1">
      <c r="A348" s="36"/>
      <c r="B348" s="37"/>
      <c r="C348" s="177" t="s">
        <v>364</v>
      </c>
      <c r="D348" s="177" t="s">
        <v>139</v>
      </c>
      <c r="E348" s="178" t="s">
        <v>549</v>
      </c>
      <c r="F348" s="179" t="s">
        <v>550</v>
      </c>
      <c r="G348" s="180" t="s">
        <v>212</v>
      </c>
      <c r="H348" s="181">
        <v>10.75</v>
      </c>
      <c r="I348" s="182"/>
      <c r="J348" s="183">
        <f>ROUND(I348*H348,2)</f>
        <v>0</v>
      </c>
      <c r="K348" s="179" t="s">
        <v>143</v>
      </c>
      <c r="L348" s="41"/>
      <c r="M348" s="184" t="s">
        <v>44</v>
      </c>
      <c r="N348" s="185" t="s">
        <v>53</v>
      </c>
      <c r="O348" s="66"/>
      <c r="P348" s="186">
        <f>O348*H348</f>
        <v>0</v>
      </c>
      <c r="Q348" s="186">
        <v>0.46</v>
      </c>
      <c r="R348" s="186">
        <f>Q348*H348</f>
        <v>4.945</v>
      </c>
      <c r="S348" s="186">
        <v>0</v>
      </c>
      <c r="T348" s="187">
        <f>S348*H348</f>
        <v>0</v>
      </c>
      <c r="U348" s="36"/>
      <c r="V348" s="36"/>
      <c r="W348" s="36"/>
      <c r="X348" s="36"/>
      <c r="Y348" s="36"/>
      <c r="Z348" s="36"/>
      <c r="AA348" s="36"/>
      <c r="AB348" s="36"/>
      <c r="AC348" s="36"/>
      <c r="AD348" s="36"/>
      <c r="AE348" s="36"/>
      <c r="AR348" s="188" t="s">
        <v>144</v>
      </c>
      <c r="AT348" s="188" t="s">
        <v>139</v>
      </c>
      <c r="AU348" s="188" t="s">
        <v>145</v>
      </c>
      <c r="AY348" s="18" t="s">
        <v>135</v>
      </c>
      <c r="BE348" s="189">
        <f>IF(N348="základní",J348,0)</f>
        <v>0</v>
      </c>
      <c r="BF348" s="189">
        <f>IF(N348="snížená",J348,0)</f>
        <v>0</v>
      </c>
      <c r="BG348" s="189">
        <f>IF(N348="zákl. přenesená",J348,0)</f>
        <v>0</v>
      </c>
      <c r="BH348" s="189">
        <f>IF(N348="sníž. přenesená",J348,0)</f>
        <v>0</v>
      </c>
      <c r="BI348" s="189">
        <f>IF(N348="nulová",J348,0)</f>
        <v>0</v>
      </c>
      <c r="BJ348" s="18" t="s">
        <v>90</v>
      </c>
      <c r="BK348" s="189">
        <f>ROUND(I348*H348,2)</f>
        <v>0</v>
      </c>
      <c r="BL348" s="18" t="s">
        <v>144</v>
      </c>
      <c r="BM348" s="188" t="s">
        <v>551</v>
      </c>
    </row>
    <row r="349" spans="1:47" s="2" customFormat="1" ht="12">
      <c r="A349" s="36"/>
      <c r="B349" s="37"/>
      <c r="C349" s="38"/>
      <c r="D349" s="190" t="s">
        <v>147</v>
      </c>
      <c r="E349" s="38"/>
      <c r="F349" s="191" t="s">
        <v>552</v>
      </c>
      <c r="G349" s="38"/>
      <c r="H349" s="38"/>
      <c r="I349" s="192"/>
      <c r="J349" s="38"/>
      <c r="K349" s="38"/>
      <c r="L349" s="41"/>
      <c r="M349" s="193"/>
      <c r="N349" s="194"/>
      <c r="O349" s="66"/>
      <c r="P349" s="66"/>
      <c r="Q349" s="66"/>
      <c r="R349" s="66"/>
      <c r="S349" s="66"/>
      <c r="T349" s="67"/>
      <c r="U349" s="36"/>
      <c r="V349" s="36"/>
      <c r="W349" s="36"/>
      <c r="X349" s="36"/>
      <c r="Y349" s="36"/>
      <c r="Z349" s="36"/>
      <c r="AA349" s="36"/>
      <c r="AB349" s="36"/>
      <c r="AC349" s="36"/>
      <c r="AD349" s="36"/>
      <c r="AE349" s="36"/>
      <c r="AT349" s="18" t="s">
        <v>147</v>
      </c>
      <c r="AU349" s="18" t="s">
        <v>145</v>
      </c>
    </row>
    <row r="350" spans="2:51" s="13" customFormat="1" ht="12">
      <c r="B350" s="195"/>
      <c r="C350" s="196"/>
      <c r="D350" s="197" t="s">
        <v>149</v>
      </c>
      <c r="E350" s="198" t="s">
        <v>44</v>
      </c>
      <c r="F350" s="199" t="s">
        <v>389</v>
      </c>
      <c r="G350" s="196"/>
      <c r="H350" s="198" t="s">
        <v>44</v>
      </c>
      <c r="I350" s="200"/>
      <c r="J350" s="196"/>
      <c r="K350" s="196"/>
      <c r="L350" s="201"/>
      <c r="M350" s="202"/>
      <c r="N350" s="203"/>
      <c r="O350" s="203"/>
      <c r="P350" s="203"/>
      <c r="Q350" s="203"/>
      <c r="R350" s="203"/>
      <c r="S350" s="203"/>
      <c r="T350" s="204"/>
      <c r="AT350" s="205" t="s">
        <v>149</v>
      </c>
      <c r="AU350" s="205" t="s">
        <v>145</v>
      </c>
      <c r="AV350" s="13" t="s">
        <v>90</v>
      </c>
      <c r="AW350" s="13" t="s">
        <v>42</v>
      </c>
      <c r="AX350" s="13" t="s">
        <v>82</v>
      </c>
      <c r="AY350" s="205" t="s">
        <v>135</v>
      </c>
    </row>
    <row r="351" spans="2:51" s="13" customFormat="1" ht="12">
      <c r="B351" s="195"/>
      <c r="C351" s="196"/>
      <c r="D351" s="197" t="s">
        <v>149</v>
      </c>
      <c r="E351" s="198" t="s">
        <v>44</v>
      </c>
      <c r="F351" s="199" t="s">
        <v>151</v>
      </c>
      <c r="G351" s="196"/>
      <c r="H351" s="198" t="s">
        <v>44</v>
      </c>
      <c r="I351" s="200"/>
      <c r="J351" s="196"/>
      <c r="K351" s="196"/>
      <c r="L351" s="201"/>
      <c r="M351" s="202"/>
      <c r="N351" s="203"/>
      <c r="O351" s="203"/>
      <c r="P351" s="203"/>
      <c r="Q351" s="203"/>
      <c r="R351" s="203"/>
      <c r="S351" s="203"/>
      <c r="T351" s="204"/>
      <c r="AT351" s="205" t="s">
        <v>149</v>
      </c>
      <c r="AU351" s="205" t="s">
        <v>145</v>
      </c>
      <c r="AV351" s="13" t="s">
        <v>90</v>
      </c>
      <c r="AW351" s="13" t="s">
        <v>42</v>
      </c>
      <c r="AX351" s="13" t="s">
        <v>82</v>
      </c>
      <c r="AY351" s="205" t="s">
        <v>135</v>
      </c>
    </row>
    <row r="352" spans="2:51" s="13" customFormat="1" ht="12">
      <c r="B352" s="195"/>
      <c r="C352" s="196"/>
      <c r="D352" s="197" t="s">
        <v>149</v>
      </c>
      <c r="E352" s="198" t="s">
        <v>44</v>
      </c>
      <c r="F352" s="199" t="s">
        <v>390</v>
      </c>
      <c r="G352" s="196"/>
      <c r="H352" s="198" t="s">
        <v>44</v>
      </c>
      <c r="I352" s="200"/>
      <c r="J352" s="196"/>
      <c r="K352" s="196"/>
      <c r="L352" s="201"/>
      <c r="M352" s="202"/>
      <c r="N352" s="203"/>
      <c r="O352" s="203"/>
      <c r="P352" s="203"/>
      <c r="Q352" s="203"/>
      <c r="R352" s="203"/>
      <c r="S352" s="203"/>
      <c r="T352" s="204"/>
      <c r="AT352" s="205" t="s">
        <v>149</v>
      </c>
      <c r="AU352" s="205" t="s">
        <v>145</v>
      </c>
      <c r="AV352" s="13" t="s">
        <v>90</v>
      </c>
      <c r="AW352" s="13" t="s">
        <v>42</v>
      </c>
      <c r="AX352" s="13" t="s">
        <v>82</v>
      </c>
      <c r="AY352" s="205" t="s">
        <v>135</v>
      </c>
    </row>
    <row r="353" spans="2:51" s="13" customFormat="1" ht="12">
      <c r="B353" s="195"/>
      <c r="C353" s="196"/>
      <c r="D353" s="197" t="s">
        <v>149</v>
      </c>
      <c r="E353" s="198" t="s">
        <v>44</v>
      </c>
      <c r="F353" s="199" t="s">
        <v>151</v>
      </c>
      <c r="G353" s="196"/>
      <c r="H353" s="198" t="s">
        <v>44</v>
      </c>
      <c r="I353" s="200"/>
      <c r="J353" s="196"/>
      <c r="K353" s="196"/>
      <c r="L353" s="201"/>
      <c r="M353" s="202"/>
      <c r="N353" s="203"/>
      <c r="O353" s="203"/>
      <c r="P353" s="203"/>
      <c r="Q353" s="203"/>
      <c r="R353" s="203"/>
      <c r="S353" s="203"/>
      <c r="T353" s="204"/>
      <c r="AT353" s="205" t="s">
        <v>149</v>
      </c>
      <c r="AU353" s="205" t="s">
        <v>145</v>
      </c>
      <c r="AV353" s="13" t="s">
        <v>90</v>
      </c>
      <c r="AW353" s="13" t="s">
        <v>42</v>
      </c>
      <c r="AX353" s="13" t="s">
        <v>82</v>
      </c>
      <c r="AY353" s="205" t="s">
        <v>135</v>
      </c>
    </row>
    <row r="354" spans="2:51" s="13" customFormat="1" ht="12">
      <c r="B354" s="195"/>
      <c r="C354" s="196"/>
      <c r="D354" s="197" t="s">
        <v>149</v>
      </c>
      <c r="E354" s="198" t="s">
        <v>44</v>
      </c>
      <c r="F354" s="199" t="s">
        <v>408</v>
      </c>
      <c r="G354" s="196"/>
      <c r="H354" s="198" t="s">
        <v>44</v>
      </c>
      <c r="I354" s="200"/>
      <c r="J354" s="196"/>
      <c r="K354" s="196"/>
      <c r="L354" s="201"/>
      <c r="M354" s="202"/>
      <c r="N354" s="203"/>
      <c r="O354" s="203"/>
      <c r="P354" s="203"/>
      <c r="Q354" s="203"/>
      <c r="R354" s="203"/>
      <c r="S354" s="203"/>
      <c r="T354" s="204"/>
      <c r="AT354" s="205" t="s">
        <v>149</v>
      </c>
      <c r="AU354" s="205" t="s">
        <v>145</v>
      </c>
      <c r="AV354" s="13" t="s">
        <v>90</v>
      </c>
      <c r="AW354" s="13" t="s">
        <v>42</v>
      </c>
      <c r="AX354" s="13" t="s">
        <v>82</v>
      </c>
      <c r="AY354" s="205" t="s">
        <v>135</v>
      </c>
    </row>
    <row r="355" spans="2:51" s="14" customFormat="1" ht="12">
      <c r="B355" s="206"/>
      <c r="C355" s="207"/>
      <c r="D355" s="197" t="s">
        <v>149</v>
      </c>
      <c r="E355" s="208" t="s">
        <v>44</v>
      </c>
      <c r="F355" s="209" t="s">
        <v>409</v>
      </c>
      <c r="G355" s="207"/>
      <c r="H355" s="210">
        <v>10.75</v>
      </c>
      <c r="I355" s="211"/>
      <c r="J355" s="207"/>
      <c r="K355" s="207"/>
      <c r="L355" s="212"/>
      <c r="M355" s="213"/>
      <c r="N355" s="214"/>
      <c r="O355" s="214"/>
      <c r="P355" s="214"/>
      <c r="Q355" s="214"/>
      <c r="R355" s="214"/>
      <c r="S355" s="214"/>
      <c r="T355" s="215"/>
      <c r="AT355" s="216" t="s">
        <v>149</v>
      </c>
      <c r="AU355" s="216" t="s">
        <v>145</v>
      </c>
      <c r="AV355" s="14" t="s">
        <v>92</v>
      </c>
      <c r="AW355" s="14" t="s">
        <v>42</v>
      </c>
      <c r="AX355" s="14" t="s">
        <v>82</v>
      </c>
      <c r="AY355" s="216" t="s">
        <v>135</v>
      </c>
    </row>
    <row r="356" spans="2:51" s="15" customFormat="1" ht="12">
      <c r="B356" s="217"/>
      <c r="C356" s="218"/>
      <c r="D356" s="197" t="s">
        <v>149</v>
      </c>
      <c r="E356" s="219" t="s">
        <v>44</v>
      </c>
      <c r="F356" s="220" t="s">
        <v>153</v>
      </c>
      <c r="G356" s="218"/>
      <c r="H356" s="221">
        <v>10.75</v>
      </c>
      <c r="I356" s="222"/>
      <c r="J356" s="218"/>
      <c r="K356" s="218"/>
      <c r="L356" s="223"/>
      <c r="M356" s="224"/>
      <c r="N356" s="225"/>
      <c r="O356" s="225"/>
      <c r="P356" s="225"/>
      <c r="Q356" s="225"/>
      <c r="R356" s="225"/>
      <c r="S356" s="225"/>
      <c r="T356" s="226"/>
      <c r="AT356" s="227" t="s">
        <v>149</v>
      </c>
      <c r="AU356" s="227" t="s">
        <v>145</v>
      </c>
      <c r="AV356" s="15" t="s">
        <v>144</v>
      </c>
      <c r="AW356" s="15" t="s">
        <v>42</v>
      </c>
      <c r="AX356" s="15" t="s">
        <v>90</v>
      </c>
      <c r="AY356" s="227" t="s">
        <v>135</v>
      </c>
    </row>
    <row r="357" spans="1:65" s="2" customFormat="1" ht="24.2" customHeight="1">
      <c r="A357" s="36"/>
      <c r="B357" s="37"/>
      <c r="C357" s="177" t="s">
        <v>553</v>
      </c>
      <c r="D357" s="177" t="s">
        <v>139</v>
      </c>
      <c r="E357" s="178" t="s">
        <v>554</v>
      </c>
      <c r="F357" s="179" t="s">
        <v>555</v>
      </c>
      <c r="G357" s="180" t="s">
        <v>212</v>
      </c>
      <c r="H357" s="181">
        <v>2</v>
      </c>
      <c r="I357" s="182"/>
      <c r="J357" s="183">
        <f>ROUND(I357*H357,2)</f>
        <v>0</v>
      </c>
      <c r="K357" s="179" t="s">
        <v>143</v>
      </c>
      <c r="L357" s="41"/>
      <c r="M357" s="184" t="s">
        <v>44</v>
      </c>
      <c r="N357" s="185" t="s">
        <v>53</v>
      </c>
      <c r="O357" s="66"/>
      <c r="P357" s="186">
        <f>O357*H357</f>
        <v>0</v>
      </c>
      <c r="Q357" s="186">
        <v>0.26376</v>
      </c>
      <c r="R357" s="186">
        <f>Q357*H357</f>
        <v>0.52752</v>
      </c>
      <c r="S357" s="186">
        <v>0</v>
      </c>
      <c r="T357" s="187">
        <f>S357*H357</f>
        <v>0</v>
      </c>
      <c r="U357" s="36"/>
      <c r="V357" s="36"/>
      <c r="W357" s="36"/>
      <c r="X357" s="36"/>
      <c r="Y357" s="36"/>
      <c r="Z357" s="36"/>
      <c r="AA357" s="36"/>
      <c r="AB357" s="36"/>
      <c r="AC357" s="36"/>
      <c r="AD357" s="36"/>
      <c r="AE357" s="36"/>
      <c r="AR357" s="188" t="s">
        <v>144</v>
      </c>
      <c r="AT357" s="188" t="s">
        <v>139</v>
      </c>
      <c r="AU357" s="188" t="s">
        <v>145</v>
      </c>
      <c r="AY357" s="18" t="s">
        <v>135</v>
      </c>
      <c r="BE357" s="189">
        <f>IF(N357="základní",J357,0)</f>
        <v>0</v>
      </c>
      <c r="BF357" s="189">
        <f>IF(N357="snížená",J357,0)</f>
        <v>0</v>
      </c>
      <c r="BG357" s="189">
        <f>IF(N357="zákl. přenesená",J357,0)</f>
        <v>0</v>
      </c>
      <c r="BH357" s="189">
        <f>IF(N357="sníž. přenesená",J357,0)</f>
        <v>0</v>
      </c>
      <c r="BI357" s="189">
        <f>IF(N357="nulová",J357,0)</f>
        <v>0</v>
      </c>
      <c r="BJ357" s="18" t="s">
        <v>90</v>
      </c>
      <c r="BK357" s="189">
        <f>ROUND(I357*H357,2)</f>
        <v>0</v>
      </c>
      <c r="BL357" s="18" t="s">
        <v>144</v>
      </c>
      <c r="BM357" s="188" t="s">
        <v>556</v>
      </c>
    </row>
    <row r="358" spans="1:47" s="2" customFormat="1" ht="12">
      <c r="A358" s="36"/>
      <c r="B358" s="37"/>
      <c r="C358" s="38"/>
      <c r="D358" s="190" t="s">
        <v>147</v>
      </c>
      <c r="E358" s="38"/>
      <c r="F358" s="191" t="s">
        <v>557</v>
      </c>
      <c r="G358" s="38"/>
      <c r="H358" s="38"/>
      <c r="I358" s="192"/>
      <c r="J358" s="38"/>
      <c r="K358" s="38"/>
      <c r="L358" s="41"/>
      <c r="M358" s="193"/>
      <c r="N358" s="194"/>
      <c r="O358" s="66"/>
      <c r="P358" s="66"/>
      <c r="Q358" s="66"/>
      <c r="R358" s="66"/>
      <c r="S358" s="66"/>
      <c r="T358" s="67"/>
      <c r="U358" s="36"/>
      <c r="V358" s="36"/>
      <c r="W358" s="36"/>
      <c r="X358" s="36"/>
      <c r="Y358" s="36"/>
      <c r="Z358" s="36"/>
      <c r="AA358" s="36"/>
      <c r="AB358" s="36"/>
      <c r="AC358" s="36"/>
      <c r="AD358" s="36"/>
      <c r="AE358" s="36"/>
      <c r="AT358" s="18" t="s">
        <v>147</v>
      </c>
      <c r="AU358" s="18" t="s">
        <v>145</v>
      </c>
    </row>
    <row r="359" spans="2:51" s="13" customFormat="1" ht="12">
      <c r="B359" s="195"/>
      <c r="C359" s="196"/>
      <c r="D359" s="197" t="s">
        <v>149</v>
      </c>
      <c r="E359" s="198" t="s">
        <v>44</v>
      </c>
      <c r="F359" s="199" t="s">
        <v>389</v>
      </c>
      <c r="G359" s="196"/>
      <c r="H359" s="198" t="s">
        <v>44</v>
      </c>
      <c r="I359" s="200"/>
      <c r="J359" s="196"/>
      <c r="K359" s="196"/>
      <c r="L359" s="201"/>
      <c r="M359" s="202"/>
      <c r="N359" s="203"/>
      <c r="O359" s="203"/>
      <c r="P359" s="203"/>
      <c r="Q359" s="203"/>
      <c r="R359" s="203"/>
      <c r="S359" s="203"/>
      <c r="T359" s="204"/>
      <c r="AT359" s="205" t="s">
        <v>149</v>
      </c>
      <c r="AU359" s="205" t="s">
        <v>145</v>
      </c>
      <c r="AV359" s="13" t="s">
        <v>90</v>
      </c>
      <c r="AW359" s="13" t="s">
        <v>42</v>
      </c>
      <c r="AX359" s="13" t="s">
        <v>82</v>
      </c>
      <c r="AY359" s="205" t="s">
        <v>135</v>
      </c>
    </row>
    <row r="360" spans="2:51" s="13" customFormat="1" ht="12">
      <c r="B360" s="195"/>
      <c r="C360" s="196"/>
      <c r="D360" s="197" t="s">
        <v>149</v>
      </c>
      <c r="E360" s="198" t="s">
        <v>44</v>
      </c>
      <c r="F360" s="199" t="s">
        <v>151</v>
      </c>
      <c r="G360" s="196"/>
      <c r="H360" s="198" t="s">
        <v>44</v>
      </c>
      <c r="I360" s="200"/>
      <c r="J360" s="196"/>
      <c r="K360" s="196"/>
      <c r="L360" s="201"/>
      <c r="M360" s="202"/>
      <c r="N360" s="203"/>
      <c r="O360" s="203"/>
      <c r="P360" s="203"/>
      <c r="Q360" s="203"/>
      <c r="R360" s="203"/>
      <c r="S360" s="203"/>
      <c r="T360" s="204"/>
      <c r="AT360" s="205" t="s">
        <v>149</v>
      </c>
      <c r="AU360" s="205" t="s">
        <v>145</v>
      </c>
      <c r="AV360" s="13" t="s">
        <v>90</v>
      </c>
      <c r="AW360" s="13" t="s">
        <v>42</v>
      </c>
      <c r="AX360" s="13" t="s">
        <v>82</v>
      </c>
      <c r="AY360" s="205" t="s">
        <v>135</v>
      </c>
    </row>
    <row r="361" spans="2:51" s="13" customFormat="1" ht="12">
      <c r="B361" s="195"/>
      <c r="C361" s="196"/>
      <c r="D361" s="197" t="s">
        <v>149</v>
      </c>
      <c r="E361" s="198" t="s">
        <v>44</v>
      </c>
      <c r="F361" s="199" t="s">
        <v>390</v>
      </c>
      <c r="G361" s="196"/>
      <c r="H361" s="198" t="s">
        <v>44</v>
      </c>
      <c r="I361" s="200"/>
      <c r="J361" s="196"/>
      <c r="K361" s="196"/>
      <c r="L361" s="201"/>
      <c r="M361" s="202"/>
      <c r="N361" s="203"/>
      <c r="O361" s="203"/>
      <c r="P361" s="203"/>
      <c r="Q361" s="203"/>
      <c r="R361" s="203"/>
      <c r="S361" s="203"/>
      <c r="T361" s="204"/>
      <c r="AT361" s="205" t="s">
        <v>149</v>
      </c>
      <c r="AU361" s="205" t="s">
        <v>145</v>
      </c>
      <c r="AV361" s="13" t="s">
        <v>90</v>
      </c>
      <c r="AW361" s="13" t="s">
        <v>42</v>
      </c>
      <c r="AX361" s="13" t="s">
        <v>82</v>
      </c>
      <c r="AY361" s="205" t="s">
        <v>135</v>
      </c>
    </row>
    <row r="362" spans="2:51" s="13" customFormat="1" ht="12">
      <c r="B362" s="195"/>
      <c r="C362" s="196"/>
      <c r="D362" s="197" t="s">
        <v>149</v>
      </c>
      <c r="E362" s="198" t="s">
        <v>44</v>
      </c>
      <c r="F362" s="199" t="s">
        <v>151</v>
      </c>
      <c r="G362" s="196"/>
      <c r="H362" s="198" t="s">
        <v>44</v>
      </c>
      <c r="I362" s="200"/>
      <c r="J362" s="196"/>
      <c r="K362" s="196"/>
      <c r="L362" s="201"/>
      <c r="M362" s="202"/>
      <c r="N362" s="203"/>
      <c r="O362" s="203"/>
      <c r="P362" s="203"/>
      <c r="Q362" s="203"/>
      <c r="R362" s="203"/>
      <c r="S362" s="203"/>
      <c r="T362" s="204"/>
      <c r="AT362" s="205" t="s">
        <v>149</v>
      </c>
      <c r="AU362" s="205" t="s">
        <v>145</v>
      </c>
      <c r="AV362" s="13" t="s">
        <v>90</v>
      </c>
      <c r="AW362" s="13" t="s">
        <v>42</v>
      </c>
      <c r="AX362" s="13" t="s">
        <v>82</v>
      </c>
      <c r="AY362" s="205" t="s">
        <v>135</v>
      </c>
    </row>
    <row r="363" spans="2:51" s="13" customFormat="1" ht="12">
      <c r="B363" s="195"/>
      <c r="C363" s="196"/>
      <c r="D363" s="197" t="s">
        <v>149</v>
      </c>
      <c r="E363" s="198" t="s">
        <v>44</v>
      </c>
      <c r="F363" s="199" t="s">
        <v>402</v>
      </c>
      <c r="G363" s="196"/>
      <c r="H363" s="198" t="s">
        <v>44</v>
      </c>
      <c r="I363" s="200"/>
      <c r="J363" s="196"/>
      <c r="K363" s="196"/>
      <c r="L363" s="201"/>
      <c r="M363" s="202"/>
      <c r="N363" s="203"/>
      <c r="O363" s="203"/>
      <c r="P363" s="203"/>
      <c r="Q363" s="203"/>
      <c r="R363" s="203"/>
      <c r="S363" s="203"/>
      <c r="T363" s="204"/>
      <c r="AT363" s="205" t="s">
        <v>149</v>
      </c>
      <c r="AU363" s="205" t="s">
        <v>145</v>
      </c>
      <c r="AV363" s="13" t="s">
        <v>90</v>
      </c>
      <c r="AW363" s="13" t="s">
        <v>42</v>
      </c>
      <c r="AX363" s="13" t="s">
        <v>82</v>
      </c>
      <c r="AY363" s="205" t="s">
        <v>135</v>
      </c>
    </row>
    <row r="364" spans="2:51" s="14" customFormat="1" ht="12">
      <c r="B364" s="206"/>
      <c r="C364" s="207"/>
      <c r="D364" s="197" t="s">
        <v>149</v>
      </c>
      <c r="E364" s="208" t="s">
        <v>44</v>
      </c>
      <c r="F364" s="209" t="s">
        <v>403</v>
      </c>
      <c r="G364" s="207"/>
      <c r="H364" s="210">
        <v>2</v>
      </c>
      <c r="I364" s="211"/>
      <c r="J364" s="207"/>
      <c r="K364" s="207"/>
      <c r="L364" s="212"/>
      <c r="M364" s="213"/>
      <c r="N364" s="214"/>
      <c r="O364" s="214"/>
      <c r="P364" s="214"/>
      <c r="Q364" s="214"/>
      <c r="R364" s="214"/>
      <c r="S364" s="214"/>
      <c r="T364" s="215"/>
      <c r="AT364" s="216" t="s">
        <v>149</v>
      </c>
      <c r="AU364" s="216" t="s">
        <v>145</v>
      </c>
      <c r="AV364" s="14" t="s">
        <v>92</v>
      </c>
      <c r="AW364" s="14" t="s">
        <v>42</v>
      </c>
      <c r="AX364" s="14" t="s">
        <v>82</v>
      </c>
      <c r="AY364" s="216" t="s">
        <v>135</v>
      </c>
    </row>
    <row r="365" spans="2:51" s="15" customFormat="1" ht="12">
      <c r="B365" s="217"/>
      <c r="C365" s="218"/>
      <c r="D365" s="197" t="s">
        <v>149</v>
      </c>
      <c r="E365" s="219" t="s">
        <v>44</v>
      </c>
      <c r="F365" s="220" t="s">
        <v>153</v>
      </c>
      <c r="G365" s="218"/>
      <c r="H365" s="221">
        <v>2</v>
      </c>
      <c r="I365" s="222"/>
      <c r="J365" s="218"/>
      <c r="K365" s="218"/>
      <c r="L365" s="223"/>
      <c r="M365" s="224"/>
      <c r="N365" s="225"/>
      <c r="O365" s="225"/>
      <c r="P365" s="225"/>
      <c r="Q365" s="225"/>
      <c r="R365" s="225"/>
      <c r="S365" s="225"/>
      <c r="T365" s="226"/>
      <c r="AT365" s="227" t="s">
        <v>149</v>
      </c>
      <c r="AU365" s="227" t="s">
        <v>145</v>
      </c>
      <c r="AV365" s="15" t="s">
        <v>144</v>
      </c>
      <c r="AW365" s="15" t="s">
        <v>42</v>
      </c>
      <c r="AX365" s="15" t="s">
        <v>90</v>
      </c>
      <c r="AY365" s="227" t="s">
        <v>135</v>
      </c>
    </row>
    <row r="366" spans="1:65" s="2" customFormat="1" ht="24.2" customHeight="1">
      <c r="A366" s="36"/>
      <c r="B366" s="37"/>
      <c r="C366" s="177" t="s">
        <v>558</v>
      </c>
      <c r="D366" s="177" t="s">
        <v>139</v>
      </c>
      <c r="E366" s="178" t="s">
        <v>559</v>
      </c>
      <c r="F366" s="179" t="s">
        <v>560</v>
      </c>
      <c r="G366" s="180" t="s">
        <v>212</v>
      </c>
      <c r="H366" s="181">
        <v>10.75</v>
      </c>
      <c r="I366" s="182"/>
      <c r="J366" s="183">
        <f>ROUND(I366*H366,2)</f>
        <v>0</v>
      </c>
      <c r="K366" s="179" t="s">
        <v>143</v>
      </c>
      <c r="L366" s="41"/>
      <c r="M366" s="184" t="s">
        <v>44</v>
      </c>
      <c r="N366" s="185" t="s">
        <v>53</v>
      </c>
      <c r="O366" s="66"/>
      <c r="P366" s="186">
        <f>O366*H366</f>
        <v>0</v>
      </c>
      <c r="Q366" s="186">
        <v>0.26376</v>
      </c>
      <c r="R366" s="186">
        <f>Q366*H366</f>
        <v>2.83542</v>
      </c>
      <c r="S366" s="186">
        <v>0</v>
      </c>
      <c r="T366" s="187">
        <f>S366*H366</f>
        <v>0</v>
      </c>
      <c r="U366" s="36"/>
      <c r="V366" s="36"/>
      <c r="W366" s="36"/>
      <c r="X366" s="36"/>
      <c r="Y366" s="36"/>
      <c r="Z366" s="36"/>
      <c r="AA366" s="36"/>
      <c r="AB366" s="36"/>
      <c r="AC366" s="36"/>
      <c r="AD366" s="36"/>
      <c r="AE366" s="36"/>
      <c r="AR366" s="188" t="s">
        <v>144</v>
      </c>
      <c r="AT366" s="188" t="s">
        <v>139</v>
      </c>
      <c r="AU366" s="188" t="s">
        <v>145</v>
      </c>
      <c r="AY366" s="18" t="s">
        <v>135</v>
      </c>
      <c r="BE366" s="189">
        <f>IF(N366="základní",J366,0)</f>
        <v>0</v>
      </c>
      <c r="BF366" s="189">
        <f>IF(N366="snížená",J366,0)</f>
        <v>0</v>
      </c>
      <c r="BG366" s="189">
        <f>IF(N366="zákl. přenesená",J366,0)</f>
        <v>0</v>
      </c>
      <c r="BH366" s="189">
        <f>IF(N366="sníž. přenesená",J366,0)</f>
        <v>0</v>
      </c>
      <c r="BI366" s="189">
        <f>IF(N366="nulová",J366,0)</f>
        <v>0</v>
      </c>
      <c r="BJ366" s="18" t="s">
        <v>90</v>
      </c>
      <c r="BK366" s="189">
        <f>ROUND(I366*H366,2)</f>
        <v>0</v>
      </c>
      <c r="BL366" s="18" t="s">
        <v>144</v>
      </c>
      <c r="BM366" s="188" t="s">
        <v>561</v>
      </c>
    </row>
    <row r="367" spans="1:47" s="2" customFormat="1" ht="12">
      <c r="A367" s="36"/>
      <c r="B367" s="37"/>
      <c r="C367" s="38"/>
      <c r="D367" s="190" t="s">
        <v>147</v>
      </c>
      <c r="E367" s="38"/>
      <c r="F367" s="191" t="s">
        <v>562</v>
      </c>
      <c r="G367" s="38"/>
      <c r="H367" s="38"/>
      <c r="I367" s="192"/>
      <c r="J367" s="38"/>
      <c r="K367" s="38"/>
      <c r="L367" s="41"/>
      <c r="M367" s="193"/>
      <c r="N367" s="194"/>
      <c r="O367" s="66"/>
      <c r="P367" s="66"/>
      <c r="Q367" s="66"/>
      <c r="R367" s="66"/>
      <c r="S367" s="66"/>
      <c r="T367" s="67"/>
      <c r="U367" s="36"/>
      <c r="V367" s="36"/>
      <c r="W367" s="36"/>
      <c r="X367" s="36"/>
      <c r="Y367" s="36"/>
      <c r="Z367" s="36"/>
      <c r="AA367" s="36"/>
      <c r="AB367" s="36"/>
      <c r="AC367" s="36"/>
      <c r="AD367" s="36"/>
      <c r="AE367" s="36"/>
      <c r="AT367" s="18" t="s">
        <v>147</v>
      </c>
      <c r="AU367" s="18" t="s">
        <v>145</v>
      </c>
    </row>
    <row r="368" spans="2:51" s="13" customFormat="1" ht="12">
      <c r="B368" s="195"/>
      <c r="C368" s="196"/>
      <c r="D368" s="197" t="s">
        <v>149</v>
      </c>
      <c r="E368" s="198" t="s">
        <v>44</v>
      </c>
      <c r="F368" s="199" t="s">
        <v>389</v>
      </c>
      <c r="G368" s="196"/>
      <c r="H368" s="198" t="s">
        <v>44</v>
      </c>
      <c r="I368" s="200"/>
      <c r="J368" s="196"/>
      <c r="K368" s="196"/>
      <c r="L368" s="201"/>
      <c r="M368" s="202"/>
      <c r="N368" s="203"/>
      <c r="O368" s="203"/>
      <c r="P368" s="203"/>
      <c r="Q368" s="203"/>
      <c r="R368" s="203"/>
      <c r="S368" s="203"/>
      <c r="T368" s="204"/>
      <c r="AT368" s="205" t="s">
        <v>149</v>
      </c>
      <c r="AU368" s="205" t="s">
        <v>145</v>
      </c>
      <c r="AV368" s="13" t="s">
        <v>90</v>
      </c>
      <c r="AW368" s="13" t="s">
        <v>42</v>
      </c>
      <c r="AX368" s="13" t="s">
        <v>82</v>
      </c>
      <c r="AY368" s="205" t="s">
        <v>135</v>
      </c>
    </row>
    <row r="369" spans="2:51" s="13" customFormat="1" ht="12">
      <c r="B369" s="195"/>
      <c r="C369" s="196"/>
      <c r="D369" s="197" t="s">
        <v>149</v>
      </c>
      <c r="E369" s="198" t="s">
        <v>44</v>
      </c>
      <c r="F369" s="199" t="s">
        <v>151</v>
      </c>
      <c r="G369" s="196"/>
      <c r="H369" s="198" t="s">
        <v>44</v>
      </c>
      <c r="I369" s="200"/>
      <c r="J369" s="196"/>
      <c r="K369" s="196"/>
      <c r="L369" s="201"/>
      <c r="M369" s="202"/>
      <c r="N369" s="203"/>
      <c r="O369" s="203"/>
      <c r="P369" s="203"/>
      <c r="Q369" s="203"/>
      <c r="R369" s="203"/>
      <c r="S369" s="203"/>
      <c r="T369" s="204"/>
      <c r="AT369" s="205" t="s">
        <v>149</v>
      </c>
      <c r="AU369" s="205" t="s">
        <v>145</v>
      </c>
      <c r="AV369" s="13" t="s">
        <v>90</v>
      </c>
      <c r="AW369" s="13" t="s">
        <v>42</v>
      </c>
      <c r="AX369" s="13" t="s">
        <v>82</v>
      </c>
      <c r="AY369" s="205" t="s">
        <v>135</v>
      </c>
    </row>
    <row r="370" spans="2:51" s="13" customFormat="1" ht="12">
      <c r="B370" s="195"/>
      <c r="C370" s="196"/>
      <c r="D370" s="197" t="s">
        <v>149</v>
      </c>
      <c r="E370" s="198" t="s">
        <v>44</v>
      </c>
      <c r="F370" s="199" t="s">
        <v>390</v>
      </c>
      <c r="G370" s="196"/>
      <c r="H370" s="198" t="s">
        <v>44</v>
      </c>
      <c r="I370" s="200"/>
      <c r="J370" s="196"/>
      <c r="K370" s="196"/>
      <c r="L370" s="201"/>
      <c r="M370" s="202"/>
      <c r="N370" s="203"/>
      <c r="O370" s="203"/>
      <c r="P370" s="203"/>
      <c r="Q370" s="203"/>
      <c r="R370" s="203"/>
      <c r="S370" s="203"/>
      <c r="T370" s="204"/>
      <c r="AT370" s="205" t="s">
        <v>149</v>
      </c>
      <c r="AU370" s="205" t="s">
        <v>145</v>
      </c>
      <c r="AV370" s="13" t="s">
        <v>90</v>
      </c>
      <c r="AW370" s="13" t="s">
        <v>42</v>
      </c>
      <c r="AX370" s="13" t="s">
        <v>82</v>
      </c>
      <c r="AY370" s="205" t="s">
        <v>135</v>
      </c>
    </row>
    <row r="371" spans="2:51" s="13" customFormat="1" ht="12">
      <c r="B371" s="195"/>
      <c r="C371" s="196"/>
      <c r="D371" s="197" t="s">
        <v>149</v>
      </c>
      <c r="E371" s="198" t="s">
        <v>44</v>
      </c>
      <c r="F371" s="199" t="s">
        <v>151</v>
      </c>
      <c r="G371" s="196"/>
      <c r="H371" s="198" t="s">
        <v>44</v>
      </c>
      <c r="I371" s="200"/>
      <c r="J371" s="196"/>
      <c r="K371" s="196"/>
      <c r="L371" s="201"/>
      <c r="M371" s="202"/>
      <c r="N371" s="203"/>
      <c r="O371" s="203"/>
      <c r="P371" s="203"/>
      <c r="Q371" s="203"/>
      <c r="R371" s="203"/>
      <c r="S371" s="203"/>
      <c r="T371" s="204"/>
      <c r="AT371" s="205" t="s">
        <v>149</v>
      </c>
      <c r="AU371" s="205" t="s">
        <v>145</v>
      </c>
      <c r="AV371" s="13" t="s">
        <v>90</v>
      </c>
      <c r="AW371" s="13" t="s">
        <v>42</v>
      </c>
      <c r="AX371" s="13" t="s">
        <v>82</v>
      </c>
      <c r="AY371" s="205" t="s">
        <v>135</v>
      </c>
    </row>
    <row r="372" spans="2:51" s="13" customFormat="1" ht="12">
      <c r="B372" s="195"/>
      <c r="C372" s="196"/>
      <c r="D372" s="197" t="s">
        <v>149</v>
      </c>
      <c r="E372" s="198" t="s">
        <v>44</v>
      </c>
      <c r="F372" s="199" t="s">
        <v>408</v>
      </c>
      <c r="G372" s="196"/>
      <c r="H372" s="198" t="s">
        <v>44</v>
      </c>
      <c r="I372" s="200"/>
      <c r="J372" s="196"/>
      <c r="K372" s="196"/>
      <c r="L372" s="201"/>
      <c r="M372" s="202"/>
      <c r="N372" s="203"/>
      <c r="O372" s="203"/>
      <c r="P372" s="203"/>
      <c r="Q372" s="203"/>
      <c r="R372" s="203"/>
      <c r="S372" s="203"/>
      <c r="T372" s="204"/>
      <c r="AT372" s="205" t="s">
        <v>149</v>
      </c>
      <c r="AU372" s="205" t="s">
        <v>145</v>
      </c>
      <c r="AV372" s="13" t="s">
        <v>90</v>
      </c>
      <c r="AW372" s="13" t="s">
        <v>42</v>
      </c>
      <c r="AX372" s="13" t="s">
        <v>82</v>
      </c>
      <c r="AY372" s="205" t="s">
        <v>135</v>
      </c>
    </row>
    <row r="373" spans="2:51" s="14" customFormat="1" ht="12">
      <c r="B373" s="206"/>
      <c r="C373" s="207"/>
      <c r="D373" s="197" t="s">
        <v>149</v>
      </c>
      <c r="E373" s="208" t="s">
        <v>44</v>
      </c>
      <c r="F373" s="209" t="s">
        <v>409</v>
      </c>
      <c r="G373" s="207"/>
      <c r="H373" s="210">
        <v>10.75</v>
      </c>
      <c r="I373" s="211"/>
      <c r="J373" s="207"/>
      <c r="K373" s="207"/>
      <c r="L373" s="212"/>
      <c r="M373" s="213"/>
      <c r="N373" s="214"/>
      <c r="O373" s="214"/>
      <c r="P373" s="214"/>
      <c r="Q373" s="214"/>
      <c r="R373" s="214"/>
      <c r="S373" s="214"/>
      <c r="T373" s="215"/>
      <c r="AT373" s="216" t="s">
        <v>149</v>
      </c>
      <c r="AU373" s="216" t="s">
        <v>145</v>
      </c>
      <c r="AV373" s="14" t="s">
        <v>92</v>
      </c>
      <c r="AW373" s="14" t="s">
        <v>42</v>
      </c>
      <c r="AX373" s="14" t="s">
        <v>82</v>
      </c>
      <c r="AY373" s="216" t="s">
        <v>135</v>
      </c>
    </row>
    <row r="374" spans="2:51" s="15" customFormat="1" ht="12">
      <c r="B374" s="217"/>
      <c r="C374" s="218"/>
      <c r="D374" s="197" t="s">
        <v>149</v>
      </c>
      <c r="E374" s="219" t="s">
        <v>44</v>
      </c>
      <c r="F374" s="220" t="s">
        <v>153</v>
      </c>
      <c r="G374" s="218"/>
      <c r="H374" s="221">
        <v>10.75</v>
      </c>
      <c r="I374" s="222"/>
      <c r="J374" s="218"/>
      <c r="K374" s="218"/>
      <c r="L374" s="223"/>
      <c r="M374" s="224"/>
      <c r="N374" s="225"/>
      <c r="O374" s="225"/>
      <c r="P374" s="225"/>
      <c r="Q374" s="225"/>
      <c r="R374" s="225"/>
      <c r="S374" s="225"/>
      <c r="T374" s="226"/>
      <c r="AT374" s="227" t="s">
        <v>149</v>
      </c>
      <c r="AU374" s="227" t="s">
        <v>145</v>
      </c>
      <c r="AV374" s="15" t="s">
        <v>144</v>
      </c>
      <c r="AW374" s="15" t="s">
        <v>42</v>
      </c>
      <c r="AX374" s="15" t="s">
        <v>90</v>
      </c>
      <c r="AY374" s="227" t="s">
        <v>135</v>
      </c>
    </row>
    <row r="375" spans="1:65" s="2" customFormat="1" ht="24.2" customHeight="1">
      <c r="A375" s="36"/>
      <c r="B375" s="37"/>
      <c r="C375" s="177" t="s">
        <v>563</v>
      </c>
      <c r="D375" s="177" t="s">
        <v>139</v>
      </c>
      <c r="E375" s="178" t="s">
        <v>564</v>
      </c>
      <c r="F375" s="179" t="s">
        <v>565</v>
      </c>
      <c r="G375" s="180" t="s">
        <v>212</v>
      </c>
      <c r="H375" s="181">
        <v>10.75</v>
      </c>
      <c r="I375" s="182"/>
      <c r="J375" s="183">
        <f>ROUND(I375*H375,2)</f>
        <v>0</v>
      </c>
      <c r="K375" s="179" t="s">
        <v>143</v>
      </c>
      <c r="L375" s="41"/>
      <c r="M375" s="184" t="s">
        <v>44</v>
      </c>
      <c r="N375" s="185" t="s">
        <v>53</v>
      </c>
      <c r="O375" s="66"/>
      <c r="P375" s="186">
        <f>O375*H375</f>
        <v>0</v>
      </c>
      <c r="Q375" s="186">
        <v>0.285</v>
      </c>
      <c r="R375" s="186">
        <f>Q375*H375</f>
        <v>3.0637499999999998</v>
      </c>
      <c r="S375" s="186">
        <v>0</v>
      </c>
      <c r="T375" s="187">
        <f>S375*H375</f>
        <v>0</v>
      </c>
      <c r="U375" s="36"/>
      <c r="V375" s="36"/>
      <c r="W375" s="36"/>
      <c r="X375" s="36"/>
      <c r="Y375" s="36"/>
      <c r="Z375" s="36"/>
      <c r="AA375" s="36"/>
      <c r="AB375" s="36"/>
      <c r="AC375" s="36"/>
      <c r="AD375" s="36"/>
      <c r="AE375" s="36"/>
      <c r="AR375" s="188" t="s">
        <v>144</v>
      </c>
      <c r="AT375" s="188" t="s">
        <v>139</v>
      </c>
      <c r="AU375" s="188" t="s">
        <v>145</v>
      </c>
      <c r="AY375" s="18" t="s">
        <v>135</v>
      </c>
      <c r="BE375" s="189">
        <f>IF(N375="základní",J375,0)</f>
        <v>0</v>
      </c>
      <c r="BF375" s="189">
        <f>IF(N375="snížená",J375,0)</f>
        <v>0</v>
      </c>
      <c r="BG375" s="189">
        <f>IF(N375="zákl. přenesená",J375,0)</f>
        <v>0</v>
      </c>
      <c r="BH375" s="189">
        <f>IF(N375="sníž. přenesená",J375,0)</f>
        <v>0</v>
      </c>
      <c r="BI375" s="189">
        <f>IF(N375="nulová",J375,0)</f>
        <v>0</v>
      </c>
      <c r="BJ375" s="18" t="s">
        <v>90</v>
      </c>
      <c r="BK375" s="189">
        <f>ROUND(I375*H375,2)</f>
        <v>0</v>
      </c>
      <c r="BL375" s="18" t="s">
        <v>144</v>
      </c>
      <c r="BM375" s="188" t="s">
        <v>566</v>
      </c>
    </row>
    <row r="376" spans="1:47" s="2" customFormat="1" ht="12">
      <c r="A376" s="36"/>
      <c r="B376" s="37"/>
      <c r="C376" s="38"/>
      <c r="D376" s="190" t="s">
        <v>147</v>
      </c>
      <c r="E376" s="38"/>
      <c r="F376" s="191" t="s">
        <v>567</v>
      </c>
      <c r="G376" s="38"/>
      <c r="H376" s="38"/>
      <c r="I376" s="192"/>
      <c r="J376" s="38"/>
      <c r="K376" s="38"/>
      <c r="L376" s="41"/>
      <c r="M376" s="193"/>
      <c r="N376" s="194"/>
      <c r="O376" s="66"/>
      <c r="P376" s="66"/>
      <c r="Q376" s="66"/>
      <c r="R376" s="66"/>
      <c r="S376" s="66"/>
      <c r="T376" s="67"/>
      <c r="U376" s="36"/>
      <c r="V376" s="36"/>
      <c r="W376" s="36"/>
      <c r="X376" s="36"/>
      <c r="Y376" s="36"/>
      <c r="Z376" s="36"/>
      <c r="AA376" s="36"/>
      <c r="AB376" s="36"/>
      <c r="AC376" s="36"/>
      <c r="AD376" s="36"/>
      <c r="AE376" s="36"/>
      <c r="AT376" s="18" t="s">
        <v>147</v>
      </c>
      <c r="AU376" s="18" t="s">
        <v>145</v>
      </c>
    </row>
    <row r="377" spans="2:51" s="13" customFormat="1" ht="12">
      <c r="B377" s="195"/>
      <c r="C377" s="196"/>
      <c r="D377" s="197" t="s">
        <v>149</v>
      </c>
      <c r="E377" s="198" t="s">
        <v>44</v>
      </c>
      <c r="F377" s="199" t="s">
        <v>389</v>
      </c>
      <c r="G377" s="196"/>
      <c r="H377" s="198" t="s">
        <v>44</v>
      </c>
      <c r="I377" s="200"/>
      <c r="J377" s="196"/>
      <c r="K377" s="196"/>
      <c r="L377" s="201"/>
      <c r="M377" s="202"/>
      <c r="N377" s="203"/>
      <c r="O377" s="203"/>
      <c r="P377" s="203"/>
      <c r="Q377" s="203"/>
      <c r="R377" s="203"/>
      <c r="S377" s="203"/>
      <c r="T377" s="204"/>
      <c r="AT377" s="205" t="s">
        <v>149</v>
      </c>
      <c r="AU377" s="205" t="s">
        <v>145</v>
      </c>
      <c r="AV377" s="13" t="s">
        <v>90</v>
      </c>
      <c r="AW377" s="13" t="s">
        <v>42</v>
      </c>
      <c r="AX377" s="13" t="s">
        <v>82</v>
      </c>
      <c r="AY377" s="205" t="s">
        <v>135</v>
      </c>
    </row>
    <row r="378" spans="2:51" s="13" customFormat="1" ht="12">
      <c r="B378" s="195"/>
      <c r="C378" s="196"/>
      <c r="D378" s="197" t="s">
        <v>149</v>
      </c>
      <c r="E378" s="198" t="s">
        <v>44</v>
      </c>
      <c r="F378" s="199" t="s">
        <v>151</v>
      </c>
      <c r="G378" s="196"/>
      <c r="H378" s="198" t="s">
        <v>44</v>
      </c>
      <c r="I378" s="200"/>
      <c r="J378" s="196"/>
      <c r="K378" s="196"/>
      <c r="L378" s="201"/>
      <c r="M378" s="202"/>
      <c r="N378" s="203"/>
      <c r="O378" s="203"/>
      <c r="P378" s="203"/>
      <c r="Q378" s="203"/>
      <c r="R378" s="203"/>
      <c r="S378" s="203"/>
      <c r="T378" s="204"/>
      <c r="AT378" s="205" t="s">
        <v>149</v>
      </c>
      <c r="AU378" s="205" t="s">
        <v>145</v>
      </c>
      <c r="AV378" s="13" t="s">
        <v>90</v>
      </c>
      <c r="AW378" s="13" t="s">
        <v>42</v>
      </c>
      <c r="AX378" s="13" t="s">
        <v>82</v>
      </c>
      <c r="AY378" s="205" t="s">
        <v>135</v>
      </c>
    </row>
    <row r="379" spans="2:51" s="13" customFormat="1" ht="12">
      <c r="B379" s="195"/>
      <c r="C379" s="196"/>
      <c r="D379" s="197" t="s">
        <v>149</v>
      </c>
      <c r="E379" s="198" t="s">
        <v>44</v>
      </c>
      <c r="F379" s="199" t="s">
        <v>390</v>
      </c>
      <c r="G379" s="196"/>
      <c r="H379" s="198" t="s">
        <v>44</v>
      </c>
      <c r="I379" s="200"/>
      <c r="J379" s="196"/>
      <c r="K379" s="196"/>
      <c r="L379" s="201"/>
      <c r="M379" s="202"/>
      <c r="N379" s="203"/>
      <c r="O379" s="203"/>
      <c r="P379" s="203"/>
      <c r="Q379" s="203"/>
      <c r="R379" s="203"/>
      <c r="S379" s="203"/>
      <c r="T379" s="204"/>
      <c r="AT379" s="205" t="s">
        <v>149</v>
      </c>
      <c r="AU379" s="205" t="s">
        <v>145</v>
      </c>
      <c r="AV379" s="13" t="s">
        <v>90</v>
      </c>
      <c r="AW379" s="13" t="s">
        <v>42</v>
      </c>
      <c r="AX379" s="13" t="s">
        <v>82</v>
      </c>
      <c r="AY379" s="205" t="s">
        <v>135</v>
      </c>
    </row>
    <row r="380" spans="2:51" s="13" customFormat="1" ht="12">
      <c r="B380" s="195"/>
      <c r="C380" s="196"/>
      <c r="D380" s="197" t="s">
        <v>149</v>
      </c>
      <c r="E380" s="198" t="s">
        <v>44</v>
      </c>
      <c r="F380" s="199" t="s">
        <v>151</v>
      </c>
      <c r="G380" s="196"/>
      <c r="H380" s="198" t="s">
        <v>44</v>
      </c>
      <c r="I380" s="200"/>
      <c r="J380" s="196"/>
      <c r="K380" s="196"/>
      <c r="L380" s="201"/>
      <c r="M380" s="202"/>
      <c r="N380" s="203"/>
      <c r="O380" s="203"/>
      <c r="P380" s="203"/>
      <c r="Q380" s="203"/>
      <c r="R380" s="203"/>
      <c r="S380" s="203"/>
      <c r="T380" s="204"/>
      <c r="AT380" s="205" t="s">
        <v>149</v>
      </c>
      <c r="AU380" s="205" t="s">
        <v>145</v>
      </c>
      <c r="AV380" s="13" t="s">
        <v>90</v>
      </c>
      <c r="AW380" s="13" t="s">
        <v>42</v>
      </c>
      <c r="AX380" s="13" t="s">
        <v>82</v>
      </c>
      <c r="AY380" s="205" t="s">
        <v>135</v>
      </c>
    </row>
    <row r="381" spans="2:51" s="13" customFormat="1" ht="12">
      <c r="B381" s="195"/>
      <c r="C381" s="196"/>
      <c r="D381" s="197" t="s">
        <v>149</v>
      </c>
      <c r="E381" s="198" t="s">
        <v>44</v>
      </c>
      <c r="F381" s="199" t="s">
        <v>408</v>
      </c>
      <c r="G381" s="196"/>
      <c r="H381" s="198" t="s">
        <v>44</v>
      </c>
      <c r="I381" s="200"/>
      <c r="J381" s="196"/>
      <c r="K381" s="196"/>
      <c r="L381" s="201"/>
      <c r="M381" s="202"/>
      <c r="N381" s="203"/>
      <c r="O381" s="203"/>
      <c r="P381" s="203"/>
      <c r="Q381" s="203"/>
      <c r="R381" s="203"/>
      <c r="S381" s="203"/>
      <c r="T381" s="204"/>
      <c r="AT381" s="205" t="s">
        <v>149</v>
      </c>
      <c r="AU381" s="205" t="s">
        <v>145</v>
      </c>
      <c r="AV381" s="13" t="s">
        <v>90</v>
      </c>
      <c r="AW381" s="13" t="s">
        <v>42</v>
      </c>
      <c r="AX381" s="13" t="s">
        <v>82</v>
      </c>
      <c r="AY381" s="205" t="s">
        <v>135</v>
      </c>
    </row>
    <row r="382" spans="2:51" s="14" customFormat="1" ht="12">
      <c r="B382" s="206"/>
      <c r="C382" s="207"/>
      <c r="D382" s="197" t="s">
        <v>149</v>
      </c>
      <c r="E382" s="208" t="s">
        <v>44</v>
      </c>
      <c r="F382" s="209" t="s">
        <v>409</v>
      </c>
      <c r="G382" s="207"/>
      <c r="H382" s="210">
        <v>10.75</v>
      </c>
      <c r="I382" s="211"/>
      <c r="J382" s="207"/>
      <c r="K382" s="207"/>
      <c r="L382" s="212"/>
      <c r="M382" s="213"/>
      <c r="N382" s="214"/>
      <c r="O382" s="214"/>
      <c r="P382" s="214"/>
      <c r="Q382" s="214"/>
      <c r="R382" s="214"/>
      <c r="S382" s="214"/>
      <c r="T382" s="215"/>
      <c r="AT382" s="216" t="s">
        <v>149</v>
      </c>
      <c r="AU382" s="216" t="s">
        <v>145</v>
      </c>
      <c r="AV382" s="14" t="s">
        <v>92</v>
      </c>
      <c r="AW382" s="14" t="s">
        <v>42</v>
      </c>
      <c r="AX382" s="14" t="s">
        <v>82</v>
      </c>
      <c r="AY382" s="216" t="s">
        <v>135</v>
      </c>
    </row>
    <row r="383" spans="2:51" s="15" customFormat="1" ht="12">
      <c r="B383" s="217"/>
      <c r="C383" s="218"/>
      <c r="D383" s="197" t="s">
        <v>149</v>
      </c>
      <c r="E383" s="219" t="s">
        <v>44</v>
      </c>
      <c r="F383" s="220" t="s">
        <v>153</v>
      </c>
      <c r="G383" s="218"/>
      <c r="H383" s="221">
        <v>10.75</v>
      </c>
      <c r="I383" s="222"/>
      <c r="J383" s="218"/>
      <c r="K383" s="218"/>
      <c r="L383" s="223"/>
      <c r="M383" s="224"/>
      <c r="N383" s="225"/>
      <c r="O383" s="225"/>
      <c r="P383" s="225"/>
      <c r="Q383" s="225"/>
      <c r="R383" s="225"/>
      <c r="S383" s="225"/>
      <c r="T383" s="226"/>
      <c r="AT383" s="227" t="s">
        <v>149</v>
      </c>
      <c r="AU383" s="227" t="s">
        <v>145</v>
      </c>
      <c r="AV383" s="15" t="s">
        <v>144</v>
      </c>
      <c r="AW383" s="15" t="s">
        <v>42</v>
      </c>
      <c r="AX383" s="15" t="s">
        <v>90</v>
      </c>
      <c r="AY383" s="227" t="s">
        <v>135</v>
      </c>
    </row>
    <row r="384" spans="1:65" s="2" customFormat="1" ht="21.75" customHeight="1">
      <c r="A384" s="36"/>
      <c r="B384" s="37"/>
      <c r="C384" s="177" t="s">
        <v>568</v>
      </c>
      <c r="D384" s="177" t="s">
        <v>139</v>
      </c>
      <c r="E384" s="178" t="s">
        <v>569</v>
      </c>
      <c r="F384" s="179" t="s">
        <v>570</v>
      </c>
      <c r="G384" s="180" t="s">
        <v>212</v>
      </c>
      <c r="H384" s="181">
        <v>2</v>
      </c>
      <c r="I384" s="182"/>
      <c r="J384" s="183">
        <f>ROUND(I384*H384,2)</f>
        <v>0</v>
      </c>
      <c r="K384" s="179" t="s">
        <v>143</v>
      </c>
      <c r="L384" s="41"/>
      <c r="M384" s="184" t="s">
        <v>44</v>
      </c>
      <c r="N384" s="185" t="s">
        <v>53</v>
      </c>
      <c r="O384" s="66"/>
      <c r="P384" s="186">
        <f>O384*H384</f>
        <v>0</v>
      </c>
      <c r="Q384" s="186">
        <v>0.12966</v>
      </c>
      <c r="R384" s="186">
        <f>Q384*H384</f>
        <v>0.25932</v>
      </c>
      <c r="S384" s="186">
        <v>0</v>
      </c>
      <c r="T384" s="187">
        <f>S384*H384</f>
        <v>0</v>
      </c>
      <c r="U384" s="36"/>
      <c r="V384" s="36"/>
      <c r="W384" s="36"/>
      <c r="X384" s="36"/>
      <c r="Y384" s="36"/>
      <c r="Z384" s="36"/>
      <c r="AA384" s="36"/>
      <c r="AB384" s="36"/>
      <c r="AC384" s="36"/>
      <c r="AD384" s="36"/>
      <c r="AE384" s="36"/>
      <c r="AR384" s="188" t="s">
        <v>144</v>
      </c>
      <c r="AT384" s="188" t="s">
        <v>139</v>
      </c>
      <c r="AU384" s="188" t="s">
        <v>145</v>
      </c>
      <c r="AY384" s="18" t="s">
        <v>135</v>
      </c>
      <c r="BE384" s="189">
        <f>IF(N384="základní",J384,0)</f>
        <v>0</v>
      </c>
      <c r="BF384" s="189">
        <f>IF(N384="snížená",J384,0)</f>
        <v>0</v>
      </c>
      <c r="BG384" s="189">
        <f>IF(N384="zákl. přenesená",J384,0)</f>
        <v>0</v>
      </c>
      <c r="BH384" s="189">
        <f>IF(N384="sníž. přenesená",J384,0)</f>
        <v>0</v>
      </c>
      <c r="BI384" s="189">
        <f>IF(N384="nulová",J384,0)</f>
        <v>0</v>
      </c>
      <c r="BJ384" s="18" t="s">
        <v>90</v>
      </c>
      <c r="BK384" s="189">
        <f>ROUND(I384*H384,2)</f>
        <v>0</v>
      </c>
      <c r="BL384" s="18" t="s">
        <v>144</v>
      </c>
      <c r="BM384" s="188" t="s">
        <v>571</v>
      </c>
    </row>
    <row r="385" spans="1:47" s="2" customFormat="1" ht="12">
      <c r="A385" s="36"/>
      <c r="B385" s="37"/>
      <c r="C385" s="38"/>
      <c r="D385" s="190" t="s">
        <v>147</v>
      </c>
      <c r="E385" s="38"/>
      <c r="F385" s="191" t="s">
        <v>572</v>
      </c>
      <c r="G385" s="38"/>
      <c r="H385" s="38"/>
      <c r="I385" s="192"/>
      <c r="J385" s="38"/>
      <c r="K385" s="38"/>
      <c r="L385" s="41"/>
      <c r="M385" s="193"/>
      <c r="N385" s="194"/>
      <c r="O385" s="66"/>
      <c r="P385" s="66"/>
      <c r="Q385" s="66"/>
      <c r="R385" s="66"/>
      <c r="S385" s="66"/>
      <c r="T385" s="67"/>
      <c r="U385" s="36"/>
      <c r="V385" s="36"/>
      <c r="W385" s="36"/>
      <c r="X385" s="36"/>
      <c r="Y385" s="36"/>
      <c r="Z385" s="36"/>
      <c r="AA385" s="36"/>
      <c r="AB385" s="36"/>
      <c r="AC385" s="36"/>
      <c r="AD385" s="36"/>
      <c r="AE385" s="36"/>
      <c r="AT385" s="18" t="s">
        <v>147</v>
      </c>
      <c r="AU385" s="18" t="s">
        <v>145</v>
      </c>
    </row>
    <row r="386" spans="2:51" s="13" customFormat="1" ht="12">
      <c r="B386" s="195"/>
      <c r="C386" s="196"/>
      <c r="D386" s="197" t="s">
        <v>149</v>
      </c>
      <c r="E386" s="198" t="s">
        <v>44</v>
      </c>
      <c r="F386" s="199" t="s">
        <v>389</v>
      </c>
      <c r="G386" s="196"/>
      <c r="H386" s="198" t="s">
        <v>44</v>
      </c>
      <c r="I386" s="200"/>
      <c r="J386" s="196"/>
      <c r="K386" s="196"/>
      <c r="L386" s="201"/>
      <c r="M386" s="202"/>
      <c r="N386" s="203"/>
      <c r="O386" s="203"/>
      <c r="P386" s="203"/>
      <c r="Q386" s="203"/>
      <c r="R386" s="203"/>
      <c r="S386" s="203"/>
      <c r="T386" s="204"/>
      <c r="AT386" s="205" t="s">
        <v>149</v>
      </c>
      <c r="AU386" s="205" t="s">
        <v>145</v>
      </c>
      <c r="AV386" s="13" t="s">
        <v>90</v>
      </c>
      <c r="AW386" s="13" t="s">
        <v>42</v>
      </c>
      <c r="AX386" s="13" t="s">
        <v>82</v>
      </c>
      <c r="AY386" s="205" t="s">
        <v>135</v>
      </c>
    </row>
    <row r="387" spans="2:51" s="13" customFormat="1" ht="12">
      <c r="B387" s="195"/>
      <c r="C387" s="196"/>
      <c r="D387" s="197" t="s">
        <v>149</v>
      </c>
      <c r="E387" s="198" t="s">
        <v>44</v>
      </c>
      <c r="F387" s="199" t="s">
        <v>151</v>
      </c>
      <c r="G387" s="196"/>
      <c r="H387" s="198" t="s">
        <v>44</v>
      </c>
      <c r="I387" s="200"/>
      <c r="J387" s="196"/>
      <c r="K387" s="196"/>
      <c r="L387" s="201"/>
      <c r="M387" s="202"/>
      <c r="N387" s="203"/>
      <c r="O387" s="203"/>
      <c r="P387" s="203"/>
      <c r="Q387" s="203"/>
      <c r="R387" s="203"/>
      <c r="S387" s="203"/>
      <c r="T387" s="204"/>
      <c r="AT387" s="205" t="s">
        <v>149</v>
      </c>
      <c r="AU387" s="205" t="s">
        <v>145</v>
      </c>
      <c r="AV387" s="13" t="s">
        <v>90</v>
      </c>
      <c r="AW387" s="13" t="s">
        <v>42</v>
      </c>
      <c r="AX387" s="13" t="s">
        <v>82</v>
      </c>
      <c r="AY387" s="205" t="s">
        <v>135</v>
      </c>
    </row>
    <row r="388" spans="2:51" s="13" customFormat="1" ht="12">
      <c r="B388" s="195"/>
      <c r="C388" s="196"/>
      <c r="D388" s="197" t="s">
        <v>149</v>
      </c>
      <c r="E388" s="198" t="s">
        <v>44</v>
      </c>
      <c r="F388" s="199" t="s">
        <v>390</v>
      </c>
      <c r="G388" s="196"/>
      <c r="H388" s="198" t="s">
        <v>44</v>
      </c>
      <c r="I388" s="200"/>
      <c r="J388" s="196"/>
      <c r="K388" s="196"/>
      <c r="L388" s="201"/>
      <c r="M388" s="202"/>
      <c r="N388" s="203"/>
      <c r="O388" s="203"/>
      <c r="P388" s="203"/>
      <c r="Q388" s="203"/>
      <c r="R388" s="203"/>
      <c r="S388" s="203"/>
      <c r="T388" s="204"/>
      <c r="AT388" s="205" t="s">
        <v>149</v>
      </c>
      <c r="AU388" s="205" t="s">
        <v>145</v>
      </c>
      <c r="AV388" s="13" t="s">
        <v>90</v>
      </c>
      <c r="AW388" s="13" t="s">
        <v>42</v>
      </c>
      <c r="AX388" s="13" t="s">
        <v>82</v>
      </c>
      <c r="AY388" s="205" t="s">
        <v>135</v>
      </c>
    </row>
    <row r="389" spans="2:51" s="13" customFormat="1" ht="12">
      <c r="B389" s="195"/>
      <c r="C389" s="196"/>
      <c r="D389" s="197" t="s">
        <v>149</v>
      </c>
      <c r="E389" s="198" t="s">
        <v>44</v>
      </c>
      <c r="F389" s="199" t="s">
        <v>151</v>
      </c>
      <c r="G389" s="196"/>
      <c r="H389" s="198" t="s">
        <v>44</v>
      </c>
      <c r="I389" s="200"/>
      <c r="J389" s="196"/>
      <c r="K389" s="196"/>
      <c r="L389" s="201"/>
      <c r="M389" s="202"/>
      <c r="N389" s="203"/>
      <c r="O389" s="203"/>
      <c r="P389" s="203"/>
      <c r="Q389" s="203"/>
      <c r="R389" s="203"/>
      <c r="S389" s="203"/>
      <c r="T389" s="204"/>
      <c r="AT389" s="205" t="s">
        <v>149</v>
      </c>
      <c r="AU389" s="205" t="s">
        <v>145</v>
      </c>
      <c r="AV389" s="13" t="s">
        <v>90</v>
      </c>
      <c r="AW389" s="13" t="s">
        <v>42</v>
      </c>
      <c r="AX389" s="13" t="s">
        <v>82</v>
      </c>
      <c r="AY389" s="205" t="s">
        <v>135</v>
      </c>
    </row>
    <row r="390" spans="2:51" s="13" customFormat="1" ht="12">
      <c r="B390" s="195"/>
      <c r="C390" s="196"/>
      <c r="D390" s="197" t="s">
        <v>149</v>
      </c>
      <c r="E390" s="198" t="s">
        <v>44</v>
      </c>
      <c r="F390" s="199" t="s">
        <v>402</v>
      </c>
      <c r="G390" s="196"/>
      <c r="H390" s="198" t="s">
        <v>44</v>
      </c>
      <c r="I390" s="200"/>
      <c r="J390" s="196"/>
      <c r="K390" s="196"/>
      <c r="L390" s="201"/>
      <c r="M390" s="202"/>
      <c r="N390" s="203"/>
      <c r="O390" s="203"/>
      <c r="P390" s="203"/>
      <c r="Q390" s="203"/>
      <c r="R390" s="203"/>
      <c r="S390" s="203"/>
      <c r="T390" s="204"/>
      <c r="AT390" s="205" t="s">
        <v>149</v>
      </c>
      <c r="AU390" s="205" t="s">
        <v>145</v>
      </c>
      <c r="AV390" s="13" t="s">
        <v>90</v>
      </c>
      <c r="AW390" s="13" t="s">
        <v>42</v>
      </c>
      <c r="AX390" s="13" t="s">
        <v>82</v>
      </c>
      <c r="AY390" s="205" t="s">
        <v>135</v>
      </c>
    </row>
    <row r="391" spans="2:51" s="14" customFormat="1" ht="12">
      <c r="B391" s="206"/>
      <c r="C391" s="207"/>
      <c r="D391" s="197" t="s">
        <v>149</v>
      </c>
      <c r="E391" s="208" t="s">
        <v>44</v>
      </c>
      <c r="F391" s="209" t="s">
        <v>403</v>
      </c>
      <c r="G391" s="207"/>
      <c r="H391" s="210">
        <v>2</v>
      </c>
      <c r="I391" s="211"/>
      <c r="J391" s="207"/>
      <c r="K391" s="207"/>
      <c r="L391" s="212"/>
      <c r="M391" s="213"/>
      <c r="N391" s="214"/>
      <c r="O391" s="214"/>
      <c r="P391" s="214"/>
      <c r="Q391" s="214"/>
      <c r="R391" s="214"/>
      <c r="S391" s="214"/>
      <c r="T391" s="215"/>
      <c r="AT391" s="216" t="s">
        <v>149</v>
      </c>
      <c r="AU391" s="216" t="s">
        <v>145</v>
      </c>
      <c r="AV391" s="14" t="s">
        <v>92</v>
      </c>
      <c r="AW391" s="14" t="s">
        <v>42</v>
      </c>
      <c r="AX391" s="14" t="s">
        <v>82</v>
      </c>
      <c r="AY391" s="216" t="s">
        <v>135</v>
      </c>
    </row>
    <row r="392" spans="2:51" s="15" customFormat="1" ht="12">
      <c r="B392" s="217"/>
      <c r="C392" s="218"/>
      <c r="D392" s="197" t="s">
        <v>149</v>
      </c>
      <c r="E392" s="219" t="s">
        <v>44</v>
      </c>
      <c r="F392" s="220" t="s">
        <v>153</v>
      </c>
      <c r="G392" s="218"/>
      <c r="H392" s="221">
        <v>2</v>
      </c>
      <c r="I392" s="222"/>
      <c r="J392" s="218"/>
      <c r="K392" s="218"/>
      <c r="L392" s="223"/>
      <c r="M392" s="224"/>
      <c r="N392" s="225"/>
      <c r="O392" s="225"/>
      <c r="P392" s="225"/>
      <c r="Q392" s="225"/>
      <c r="R392" s="225"/>
      <c r="S392" s="225"/>
      <c r="T392" s="226"/>
      <c r="AT392" s="227" t="s">
        <v>149</v>
      </c>
      <c r="AU392" s="227" t="s">
        <v>145</v>
      </c>
      <c r="AV392" s="15" t="s">
        <v>144</v>
      </c>
      <c r="AW392" s="15" t="s">
        <v>42</v>
      </c>
      <c r="AX392" s="15" t="s">
        <v>90</v>
      </c>
      <c r="AY392" s="227" t="s">
        <v>135</v>
      </c>
    </row>
    <row r="393" spans="1:65" s="2" customFormat="1" ht="16.5" customHeight="1">
      <c r="A393" s="36"/>
      <c r="B393" s="37"/>
      <c r="C393" s="177" t="s">
        <v>573</v>
      </c>
      <c r="D393" s="177" t="s">
        <v>139</v>
      </c>
      <c r="E393" s="178" t="s">
        <v>574</v>
      </c>
      <c r="F393" s="179" t="s">
        <v>575</v>
      </c>
      <c r="G393" s="180" t="s">
        <v>212</v>
      </c>
      <c r="H393" s="181">
        <v>29</v>
      </c>
      <c r="I393" s="182"/>
      <c r="J393" s="183">
        <f>ROUND(I393*H393,2)</f>
        <v>0</v>
      </c>
      <c r="K393" s="179" t="s">
        <v>143</v>
      </c>
      <c r="L393" s="41"/>
      <c r="M393" s="184" t="s">
        <v>44</v>
      </c>
      <c r="N393" s="185" t="s">
        <v>53</v>
      </c>
      <c r="O393" s="66"/>
      <c r="P393" s="186">
        <f>O393*H393</f>
        <v>0</v>
      </c>
      <c r="Q393" s="186">
        <v>0.08425</v>
      </c>
      <c r="R393" s="186">
        <f>Q393*H393</f>
        <v>2.4432500000000004</v>
      </c>
      <c r="S393" s="186">
        <v>0</v>
      </c>
      <c r="T393" s="187">
        <f>S393*H393</f>
        <v>0</v>
      </c>
      <c r="U393" s="36"/>
      <c r="V393" s="36"/>
      <c r="W393" s="36"/>
      <c r="X393" s="36"/>
      <c r="Y393" s="36"/>
      <c r="Z393" s="36"/>
      <c r="AA393" s="36"/>
      <c r="AB393" s="36"/>
      <c r="AC393" s="36"/>
      <c r="AD393" s="36"/>
      <c r="AE393" s="36"/>
      <c r="AR393" s="188" t="s">
        <v>144</v>
      </c>
      <c r="AT393" s="188" t="s">
        <v>139</v>
      </c>
      <c r="AU393" s="188" t="s">
        <v>145</v>
      </c>
      <c r="AY393" s="18" t="s">
        <v>135</v>
      </c>
      <c r="BE393" s="189">
        <f>IF(N393="základní",J393,0)</f>
        <v>0</v>
      </c>
      <c r="BF393" s="189">
        <f>IF(N393="snížená",J393,0)</f>
        <v>0</v>
      </c>
      <c r="BG393" s="189">
        <f>IF(N393="zákl. přenesená",J393,0)</f>
        <v>0</v>
      </c>
      <c r="BH393" s="189">
        <f>IF(N393="sníž. přenesená",J393,0)</f>
        <v>0</v>
      </c>
      <c r="BI393" s="189">
        <f>IF(N393="nulová",J393,0)</f>
        <v>0</v>
      </c>
      <c r="BJ393" s="18" t="s">
        <v>90</v>
      </c>
      <c r="BK393" s="189">
        <f>ROUND(I393*H393,2)</f>
        <v>0</v>
      </c>
      <c r="BL393" s="18" t="s">
        <v>144</v>
      </c>
      <c r="BM393" s="188" t="s">
        <v>576</v>
      </c>
    </row>
    <row r="394" spans="1:47" s="2" customFormat="1" ht="12">
      <c r="A394" s="36"/>
      <c r="B394" s="37"/>
      <c r="C394" s="38"/>
      <c r="D394" s="190" t="s">
        <v>147</v>
      </c>
      <c r="E394" s="38"/>
      <c r="F394" s="191" t="s">
        <v>577</v>
      </c>
      <c r="G394" s="38"/>
      <c r="H394" s="38"/>
      <c r="I394" s="192"/>
      <c r="J394" s="38"/>
      <c r="K394" s="38"/>
      <c r="L394" s="41"/>
      <c r="M394" s="193"/>
      <c r="N394" s="194"/>
      <c r="O394" s="66"/>
      <c r="P394" s="66"/>
      <c r="Q394" s="66"/>
      <c r="R394" s="66"/>
      <c r="S394" s="66"/>
      <c r="T394" s="67"/>
      <c r="U394" s="36"/>
      <c r="V394" s="36"/>
      <c r="W394" s="36"/>
      <c r="X394" s="36"/>
      <c r="Y394" s="36"/>
      <c r="Z394" s="36"/>
      <c r="AA394" s="36"/>
      <c r="AB394" s="36"/>
      <c r="AC394" s="36"/>
      <c r="AD394" s="36"/>
      <c r="AE394" s="36"/>
      <c r="AT394" s="18" t="s">
        <v>147</v>
      </c>
      <c r="AU394" s="18" t="s">
        <v>145</v>
      </c>
    </row>
    <row r="395" spans="2:51" s="13" customFormat="1" ht="12">
      <c r="B395" s="195"/>
      <c r="C395" s="196"/>
      <c r="D395" s="197" t="s">
        <v>149</v>
      </c>
      <c r="E395" s="198" t="s">
        <v>44</v>
      </c>
      <c r="F395" s="199" t="s">
        <v>389</v>
      </c>
      <c r="G395" s="196"/>
      <c r="H395" s="198" t="s">
        <v>44</v>
      </c>
      <c r="I395" s="200"/>
      <c r="J395" s="196"/>
      <c r="K395" s="196"/>
      <c r="L395" s="201"/>
      <c r="M395" s="202"/>
      <c r="N395" s="203"/>
      <c r="O395" s="203"/>
      <c r="P395" s="203"/>
      <c r="Q395" s="203"/>
      <c r="R395" s="203"/>
      <c r="S395" s="203"/>
      <c r="T395" s="204"/>
      <c r="AT395" s="205" t="s">
        <v>149</v>
      </c>
      <c r="AU395" s="205" t="s">
        <v>145</v>
      </c>
      <c r="AV395" s="13" t="s">
        <v>90</v>
      </c>
      <c r="AW395" s="13" t="s">
        <v>42</v>
      </c>
      <c r="AX395" s="13" t="s">
        <v>82</v>
      </c>
      <c r="AY395" s="205" t="s">
        <v>135</v>
      </c>
    </row>
    <row r="396" spans="2:51" s="13" customFormat="1" ht="12">
      <c r="B396" s="195"/>
      <c r="C396" s="196"/>
      <c r="D396" s="197" t="s">
        <v>149</v>
      </c>
      <c r="E396" s="198" t="s">
        <v>44</v>
      </c>
      <c r="F396" s="199" t="s">
        <v>151</v>
      </c>
      <c r="G396" s="196"/>
      <c r="H396" s="198" t="s">
        <v>44</v>
      </c>
      <c r="I396" s="200"/>
      <c r="J396" s="196"/>
      <c r="K396" s="196"/>
      <c r="L396" s="201"/>
      <c r="M396" s="202"/>
      <c r="N396" s="203"/>
      <c r="O396" s="203"/>
      <c r="P396" s="203"/>
      <c r="Q396" s="203"/>
      <c r="R396" s="203"/>
      <c r="S396" s="203"/>
      <c r="T396" s="204"/>
      <c r="AT396" s="205" t="s">
        <v>149</v>
      </c>
      <c r="AU396" s="205" t="s">
        <v>145</v>
      </c>
      <c r="AV396" s="13" t="s">
        <v>90</v>
      </c>
      <c r="AW396" s="13" t="s">
        <v>42</v>
      </c>
      <c r="AX396" s="13" t="s">
        <v>82</v>
      </c>
      <c r="AY396" s="205" t="s">
        <v>135</v>
      </c>
    </row>
    <row r="397" spans="2:51" s="13" customFormat="1" ht="12">
      <c r="B397" s="195"/>
      <c r="C397" s="196"/>
      <c r="D397" s="197" t="s">
        <v>149</v>
      </c>
      <c r="E397" s="198" t="s">
        <v>44</v>
      </c>
      <c r="F397" s="199" t="s">
        <v>390</v>
      </c>
      <c r="G397" s="196"/>
      <c r="H397" s="198" t="s">
        <v>44</v>
      </c>
      <c r="I397" s="200"/>
      <c r="J397" s="196"/>
      <c r="K397" s="196"/>
      <c r="L397" s="201"/>
      <c r="M397" s="202"/>
      <c r="N397" s="203"/>
      <c r="O397" s="203"/>
      <c r="P397" s="203"/>
      <c r="Q397" s="203"/>
      <c r="R397" s="203"/>
      <c r="S397" s="203"/>
      <c r="T397" s="204"/>
      <c r="AT397" s="205" t="s">
        <v>149</v>
      </c>
      <c r="AU397" s="205" t="s">
        <v>145</v>
      </c>
      <c r="AV397" s="13" t="s">
        <v>90</v>
      </c>
      <c r="AW397" s="13" t="s">
        <v>42</v>
      </c>
      <c r="AX397" s="13" t="s">
        <v>82</v>
      </c>
      <c r="AY397" s="205" t="s">
        <v>135</v>
      </c>
    </row>
    <row r="398" spans="2:51" s="13" customFormat="1" ht="12">
      <c r="B398" s="195"/>
      <c r="C398" s="196"/>
      <c r="D398" s="197" t="s">
        <v>149</v>
      </c>
      <c r="E398" s="198" t="s">
        <v>44</v>
      </c>
      <c r="F398" s="199" t="s">
        <v>151</v>
      </c>
      <c r="G398" s="196"/>
      <c r="H398" s="198" t="s">
        <v>44</v>
      </c>
      <c r="I398" s="200"/>
      <c r="J398" s="196"/>
      <c r="K398" s="196"/>
      <c r="L398" s="201"/>
      <c r="M398" s="202"/>
      <c r="N398" s="203"/>
      <c r="O398" s="203"/>
      <c r="P398" s="203"/>
      <c r="Q398" s="203"/>
      <c r="R398" s="203"/>
      <c r="S398" s="203"/>
      <c r="T398" s="204"/>
      <c r="AT398" s="205" t="s">
        <v>149</v>
      </c>
      <c r="AU398" s="205" t="s">
        <v>145</v>
      </c>
      <c r="AV398" s="13" t="s">
        <v>90</v>
      </c>
      <c r="AW398" s="13" t="s">
        <v>42</v>
      </c>
      <c r="AX398" s="13" t="s">
        <v>82</v>
      </c>
      <c r="AY398" s="205" t="s">
        <v>135</v>
      </c>
    </row>
    <row r="399" spans="2:51" s="13" customFormat="1" ht="12">
      <c r="B399" s="195"/>
      <c r="C399" s="196"/>
      <c r="D399" s="197" t="s">
        <v>149</v>
      </c>
      <c r="E399" s="198" t="s">
        <v>44</v>
      </c>
      <c r="F399" s="199" t="s">
        <v>578</v>
      </c>
      <c r="G399" s="196"/>
      <c r="H399" s="198" t="s">
        <v>44</v>
      </c>
      <c r="I399" s="200"/>
      <c r="J399" s="196"/>
      <c r="K399" s="196"/>
      <c r="L399" s="201"/>
      <c r="M399" s="202"/>
      <c r="N399" s="203"/>
      <c r="O399" s="203"/>
      <c r="P399" s="203"/>
      <c r="Q399" s="203"/>
      <c r="R399" s="203"/>
      <c r="S399" s="203"/>
      <c r="T399" s="204"/>
      <c r="AT399" s="205" t="s">
        <v>149</v>
      </c>
      <c r="AU399" s="205" t="s">
        <v>145</v>
      </c>
      <c r="AV399" s="13" t="s">
        <v>90</v>
      </c>
      <c r="AW399" s="13" t="s">
        <v>42</v>
      </c>
      <c r="AX399" s="13" t="s">
        <v>82</v>
      </c>
      <c r="AY399" s="205" t="s">
        <v>135</v>
      </c>
    </row>
    <row r="400" spans="2:51" s="14" customFormat="1" ht="12">
      <c r="B400" s="206"/>
      <c r="C400" s="207"/>
      <c r="D400" s="197" t="s">
        <v>149</v>
      </c>
      <c r="E400" s="208" t="s">
        <v>44</v>
      </c>
      <c r="F400" s="209" t="s">
        <v>392</v>
      </c>
      <c r="G400" s="207"/>
      <c r="H400" s="210">
        <v>29</v>
      </c>
      <c r="I400" s="211"/>
      <c r="J400" s="207"/>
      <c r="K400" s="207"/>
      <c r="L400" s="212"/>
      <c r="M400" s="213"/>
      <c r="N400" s="214"/>
      <c r="O400" s="214"/>
      <c r="P400" s="214"/>
      <c r="Q400" s="214"/>
      <c r="R400" s="214"/>
      <c r="S400" s="214"/>
      <c r="T400" s="215"/>
      <c r="AT400" s="216" t="s">
        <v>149</v>
      </c>
      <c r="AU400" s="216" t="s">
        <v>145</v>
      </c>
      <c r="AV400" s="14" t="s">
        <v>92</v>
      </c>
      <c r="AW400" s="14" t="s">
        <v>42</v>
      </c>
      <c r="AX400" s="14" t="s">
        <v>82</v>
      </c>
      <c r="AY400" s="216" t="s">
        <v>135</v>
      </c>
    </row>
    <row r="401" spans="2:51" s="15" customFormat="1" ht="12">
      <c r="B401" s="217"/>
      <c r="C401" s="218"/>
      <c r="D401" s="197" t="s">
        <v>149</v>
      </c>
      <c r="E401" s="219" t="s">
        <v>44</v>
      </c>
      <c r="F401" s="220" t="s">
        <v>153</v>
      </c>
      <c r="G401" s="218"/>
      <c r="H401" s="221">
        <v>29</v>
      </c>
      <c r="I401" s="222"/>
      <c r="J401" s="218"/>
      <c r="K401" s="218"/>
      <c r="L401" s="223"/>
      <c r="M401" s="224"/>
      <c r="N401" s="225"/>
      <c r="O401" s="225"/>
      <c r="P401" s="225"/>
      <c r="Q401" s="225"/>
      <c r="R401" s="225"/>
      <c r="S401" s="225"/>
      <c r="T401" s="226"/>
      <c r="AT401" s="227" t="s">
        <v>149</v>
      </c>
      <c r="AU401" s="227" t="s">
        <v>145</v>
      </c>
      <c r="AV401" s="15" t="s">
        <v>144</v>
      </c>
      <c r="AW401" s="15" t="s">
        <v>42</v>
      </c>
      <c r="AX401" s="15" t="s">
        <v>90</v>
      </c>
      <c r="AY401" s="227" t="s">
        <v>135</v>
      </c>
    </row>
    <row r="402" spans="2:63" s="12" customFormat="1" ht="22.9" customHeight="1">
      <c r="B402" s="161"/>
      <c r="C402" s="162"/>
      <c r="D402" s="163" t="s">
        <v>81</v>
      </c>
      <c r="E402" s="175" t="s">
        <v>205</v>
      </c>
      <c r="F402" s="175" t="s">
        <v>206</v>
      </c>
      <c r="G402" s="162"/>
      <c r="H402" s="162"/>
      <c r="I402" s="165"/>
      <c r="J402" s="176">
        <f>BK402</f>
        <v>0</v>
      </c>
      <c r="K402" s="162"/>
      <c r="L402" s="167"/>
      <c r="M402" s="168"/>
      <c r="N402" s="169"/>
      <c r="O402" s="169"/>
      <c r="P402" s="170">
        <f>P403+P442</f>
        <v>0</v>
      </c>
      <c r="Q402" s="169"/>
      <c r="R402" s="170">
        <f>R403+R442</f>
        <v>3.7279299999999997</v>
      </c>
      <c r="S402" s="169"/>
      <c r="T402" s="171">
        <f>T403+T442</f>
        <v>0</v>
      </c>
      <c r="AR402" s="172" t="s">
        <v>90</v>
      </c>
      <c r="AT402" s="173" t="s">
        <v>81</v>
      </c>
      <c r="AU402" s="173" t="s">
        <v>90</v>
      </c>
      <c r="AY402" s="172" t="s">
        <v>135</v>
      </c>
      <c r="BK402" s="174">
        <f>BK403+BK442</f>
        <v>0</v>
      </c>
    </row>
    <row r="403" spans="2:63" s="12" customFormat="1" ht="20.85" customHeight="1">
      <c r="B403" s="161"/>
      <c r="C403" s="162"/>
      <c r="D403" s="163" t="s">
        <v>81</v>
      </c>
      <c r="E403" s="175" t="s">
        <v>500</v>
      </c>
      <c r="F403" s="175" t="s">
        <v>501</v>
      </c>
      <c r="G403" s="162"/>
      <c r="H403" s="162"/>
      <c r="I403" s="165"/>
      <c r="J403" s="176">
        <f>BK403</f>
        <v>0</v>
      </c>
      <c r="K403" s="162"/>
      <c r="L403" s="167"/>
      <c r="M403" s="168"/>
      <c r="N403" s="169"/>
      <c r="O403" s="169"/>
      <c r="P403" s="170">
        <f>SUM(P404:P441)</f>
        <v>0</v>
      </c>
      <c r="Q403" s="169"/>
      <c r="R403" s="170">
        <f>SUM(R404:R441)</f>
        <v>3.7279299999999997</v>
      </c>
      <c r="S403" s="169"/>
      <c r="T403" s="171">
        <f>SUM(T404:T441)</f>
        <v>0</v>
      </c>
      <c r="AR403" s="172" t="s">
        <v>90</v>
      </c>
      <c r="AT403" s="173" t="s">
        <v>81</v>
      </c>
      <c r="AU403" s="173" t="s">
        <v>92</v>
      </c>
      <c r="AY403" s="172" t="s">
        <v>135</v>
      </c>
      <c r="BK403" s="174">
        <f>SUM(BK404:BK441)</f>
        <v>0</v>
      </c>
    </row>
    <row r="404" spans="1:65" s="2" customFormat="1" ht="21.75" customHeight="1">
      <c r="A404" s="36"/>
      <c r="B404" s="37"/>
      <c r="C404" s="177" t="s">
        <v>579</v>
      </c>
      <c r="D404" s="177" t="s">
        <v>139</v>
      </c>
      <c r="E404" s="178" t="s">
        <v>580</v>
      </c>
      <c r="F404" s="179" t="s">
        <v>581</v>
      </c>
      <c r="G404" s="180" t="s">
        <v>142</v>
      </c>
      <c r="H404" s="181">
        <v>23</v>
      </c>
      <c r="I404" s="182"/>
      <c r="J404" s="183">
        <f>ROUND(I404*H404,2)</f>
        <v>0</v>
      </c>
      <c r="K404" s="179" t="s">
        <v>143</v>
      </c>
      <c r="L404" s="41"/>
      <c r="M404" s="184" t="s">
        <v>44</v>
      </c>
      <c r="N404" s="185" t="s">
        <v>53</v>
      </c>
      <c r="O404" s="66"/>
      <c r="P404" s="186">
        <f>O404*H404</f>
        <v>0</v>
      </c>
      <c r="Q404" s="186">
        <v>0.09599</v>
      </c>
      <c r="R404" s="186">
        <f>Q404*H404</f>
        <v>2.20777</v>
      </c>
      <c r="S404" s="186">
        <v>0</v>
      </c>
      <c r="T404" s="187">
        <f>S404*H404</f>
        <v>0</v>
      </c>
      <c r="U404" s="36"/>
      <c r="V404" s="36"/>
      <c r="W404" s="36"/>
      <c r="X404" s="36"/>
      <c r="Y404" s="36"/>
      <c r="Z404" s="36"/>
      <c r="AA404" s="36"/>
      <c r="AB404" s="36"/>
      <c r="AC404" s="36"/>
      <c r="AD404" s="36"/>
      <c r="AE404" s="36"/>
      <c r="AR404" s="188" t="s">
        <v>144</v>
      </c>
      <c r="AT404" s="188" t="s">
        <v>139</v>
      </c>
      <c r="AU404" s="188" t="s">
        <v>145</v>
      </c>
      <c r="AY404" s="18" t="s">
        <v>135</v>
      </c>
      <c r="BE404" s="189">
        <f>IF(N404="základní",J404,0)</f>
        <v>0</v>
      </c>
      <c r="BF404" s="189">
        <f>IF(N404="snížená",J404,0)</f>
        <v>0</v>
      </c>
      <c r="BG404" s="189">
        <f>IF(N404="zákl. přenesená",J404,0)</f>
        <v>0</v>
      </c>
      <c r="BH404" s="189">
        <f>IF(N404="sníž. přenesená",J404,0)</f>
        <v>0</v>
      </c>
      <c r="BI404" s="189">
        <f>IF(N404="nulová",J404,0)</f>
        <v>0</v>
      </c>
      <c r="BJ404" s="18" t="s">
        <v>90</v>
      </c>
      <c r="BK404" s="189">
        <f>ROUND(I404*H404,2)</f>
        <v>0</v>
      </c>
      <c r="BL404" s="18" t="s">
        <v>144</v>
      </c>
      <c r="BM404" s="188" t="s">
        <v>582</v>
      </c>
    </row>
    <row r="405" spans="1:47" s="2" customFormat="1" ht="12">
      <c r="A405" s="36"/>
      <c r="B405" s="37"/>
      <c r="C405" s="38"/>
      <c r="D405" s="190" t="s">
        <v>147</v>
      </c>
      <c r="E405" s="38"/>
      <c r="F405" s="191" t="s">
        <v>583</v>
      </c>
      <c r="G405" s="38"/>
      <c r="H405" s="38"/>
      <c r="I405" s="192"/>
      <c r="J405" s="38"/>
      <c r="K405" s="38"/>
      <c r="L405" s="41"/>
      <c r="M405" s="193"/>
      <c r="N405" s="194"/>
      <c r="O405" s="66"/>
      <c r="P405" s="66"/>
      <c r="Q405" s="66"/>
      <c r="R405" s="66"/>
      <c r="S405" s="66"/>
      <c r="T405" s="67"/>
      <c r="U405" s="36"/>
      <c r="V405" s="36"/>
      <c r="W405" s="36"/>
      <c r="X405" s="36"/>
      <c r="Y405" s="36"/>
      <c r="Z405" s="36"/>
      <c r="AA405" s="36"/>
      <c r="AB405" s="36"/>
      <c r="AC405" s="36"/>
      <c r="AD405" s="36"/>
      <c r="AE405" s="36"/>
      <c r="AT405" s="18" t="s">
        <v>147</v>
      </c>
      <c r="AU405" s="18" t="s">
        <v>145</v>
      </c>
    </row>
    <row r="406" spans="2:51" s="13" customFormat="1" ht="12">
      <c r="B406" s="195"/>
      <c r="C406" s="196"/>
      <c r="D406" s="197" t="s">
        <v>149</v>
      </c>
      <c r="E406" s="198" t="s">
        <v>44</v>
      </c>
      <c r="F406" s="199" t="s">
        <v>389</v>
      </c>
      <c r="G406" s="196"/>
      <c r="H406" s="198" t="s">
        <v>44</v>
      </c>
      <c r="I406" s="200"/>
      <c r="J406" s="196"/>
      <c r="K406" s="196"/>
      <c r="L406" s="201"/>
      <c r="M406" s="202"/>
      <c r="N406" s="203"/>
      <c r="O406" s="203"/>
      <c r="P406" s="203"/>
      <c r="Q406" s="203"/>
      <c r="R406" s="203"/>
      <c r="S406" s="203"/>
      <c r="T406" s="204"/>
      <c r="AT406" s="205" t="s">
        <v>149</v>
      </c>
      <c r="AU406" s="205" t="s">
        <v>145</v>
      </c>
      <c r="AV406" s="13" t="s">
        <v>90</v>
      </c>
      <c r="AW406" s="13" t="s">
        <v>42</v>
      </c>
      <c r="AX406" s="13" t="s">
        <v>82</v>
      </c>
      <c r="AY406" s="205" t="s">
        <v>135</v>
      </c>
    </row>
    <row r="407" spans="2:51" s="13" customFormat="1" ht="12">
      <c r="B407" s="195"/>
      <c r="C407" s="196"/>
      <c r="D407" s="197" t="s">
        <v>149</v>
      </c>
      <c r="E407" s="198" t="s">
        <v>44</v>
      </c>
      <c r="F407" s="199" t="s">
        <v>151</v>
      </c>
      <c r="G407" s="196"/>
      <c r="H407" s="198" t="s">
        <v>44</v>
      </c>
      <c r="I407" s="200"/>
      <c r="J407" s="196"/>
      <c r="K407" s="196"/>
      <c r="L407" s="201"/>
      <c r="M407" s="202"/>
      <c r="N407" s="203"/>
      <c r="O407" s="203"/>
      <c r="P407" s="203"/>
      <c r="Q407" s="203"/>
      <c r="R407" s="203"/>
      <c r="S407" s="203"/>
      <c r="T407" s="204"/>
      <c r="AT407" s="205" t="s">
        <v>149</v>
      </c>
      <c r="AU407" s="205" t="s">
        <v>145</v>
      </c>
      <c r="AV407" s="13" t="s">
        <v>90</v>
      </c>
      <c r="AW407" s="13" t="s">
        <v>42</v>
      </c>
      <c r="AX407" s="13" t="s">
        <v>82</v>
      </c>
      <c r="AY407" s="205" t="s">
        <v>135</v>
      </c>
    </row>
    <row r="408" spans="2:51" s="13" customFormat="1" ht="12">
      <c r="B408" s="195"/>
      <c r="C408" s="196"/>
      <c r="D408" s="197" t="s">
        <v>149</v>
      </c>
      <c r="E408" s="198" t="s">
        <v>44</v>
      </c>
      <c r="F408" s="199" t="s">
        <v>390</v>
      </c>
      <c r="G408" s="196"/>
      <c r="H408" s="198" t="s">
        <v>44</v>
      </c>
      <c r="I408" s="200"/>
      <c r="J408" s="196"/>
      <c r="K408" s="196"/>
      <c r="L408" s="201"/>
      <c r="M408" s="202"/>
      <c r="N408" s="203"/>
      <c r="O408" s="203"/>
      <c r="P408" s="203"/>
      <c r="Q408" s="203"/>
      <c r="R408" s="203"/>
      <c r="S408" s="203"/>
      <c r="T408" s="204"/>
      <c r="AT408" s="205" t="s">
        <v>149</v>
      </c>
      <c r="AU408" s="205" t="s">
        <v>145</v>
      </c>
      <c r="AV408" s="13" t="s">
        <v>90</v>
      </c>
      <c r="AW408" s="13" t="s">
        <v>42</v>
      </c>
      <c r="AX408" s="13" t="s">
        <v>82</v>
      </c>
      <c r="AY408" s="205" t="s">
        <v>135</v>
      </c>
    </row>
    <row r="409" spans="2:51" s="13" customFormat="1" ht="12">
      <c r="B409" s="195"/>
      <c r="C409" s="196"/>
      <c r="D409" s="197" t="s">
        <v>149</v>
      </c>
      <c r="E409" s="198" t="s">
        <v>44</v>
      </c>
      <c r="F409" s="199" t="s">
        <v>151</v>
      </c>
      <c r="G409" s="196"/>
      <c r="H409" s="198" t="s">
        <v>44</v>
      </c>
      <c r="I409" s="200"/>
      <c r="J409" s="196"/>
      <c r="K409" s="196"/>
      <c r="L409" s="201"/>
      <c r="M409" s="202"/>
      <c r="N409" s="203"/>
      <c r="O409" s="203"/>
      <c r="P409" s="203"/>
      <c r="Q409" s="203"/>
      <c r="R409" s="203"/>
      <c r="S409" s="203"/>
      <c r="T409" s="204"/>
      <c r="AT409" s="205" t="s">
        <v>149</v>
      </c>
      <c r="AU409" s="205" t="s">
        <v>145</v>
      </c>
      <c r="AV409" s="13" t="s">
        <v>90</v>
      </c>
      <c r="AW409" s="13" t="s">
        <v>42</v>
      </c>
      <c r="AX409" s="13" t="s">
        <v>82</v>
      </c>
      <c r="AY409" s="205" t="s">
        <v>135</v>
      </c>
    </row>
    <row r="410" spans="2:51" s="13" customFormat="1" ht="12">
      <c r="B410" s="195"/>
      <c r="C410" s="196"/>
      <c r="D410" s="197" t="s">
        <v>149</v>
      </c>
      <c r="E410" s="198" t="s">
        <v>44</v>
      </c>
      <c r="F410" s="199" t="s">
        <v>584</v>
      </c>
      <c r="G410" s="196"/>
      <c r="H410" s="198" t="s">
        <v>44</v>
      </c>
      <c r="I410" s="200"/>
      <c r="J410" s="196"/>
      <c r="K410" s="196"/>
      <c r="L410" s="201"/>
      <c r="M410" s="202"/>
      <c r="N410" s="203"/>
      <c r="O410" s="203"/>
      <c r="P410" s="203"/>
      <c r="Q410" s="203"/>
      <c r="R410" s="203"/>
      <c r="S410" s="203"/>
      <c r="T410" s="204"/>
      <c r="AT410" s="205" t="s">
        <v>149</v>
      </c>
      <c r="AU410" s="205" t="s">
        <v>145</v>
      </c>
      <c r="AV410" s="13" t="s">
        <v>90</v>
      </c>
      <c r="AW410" s="13" t="s">
        <v>42</v>
      </c>
      <c r="AX410" s="13" t="s">
        <v>82</v>
      </c>
      <c r="AY410" s="205" t="s">
        <v>135</v>
      </c>
    </row>
    <row r="411" spans="2:51" s="14" customFormat="1" ht="12">
      <c r="B411" s="206"/>
      <c r="C411" s="207"/>
      <c r="D411" s="197" t="s">
        <v>149</v>
      </c>
      <c r="E411" s="208" t="s">
        <v>44</v>
      </c>
      <c r="F411" s="209" t="s">
        <v>585</v>
      </c>
      <c r="G411" s="207"/>
      <c r="H411" s="210">
        <v>23</v>
      </c>
      <c r="I411" s="211"/>
      <c r="J411" s="207"/>
      <c r="K411" s="207"/>
      <c r="L411" s="212"/>
      <c r="M411" s="213"/>
      <c r="N411" s="214"/>
      <c r="O411" s="214"/>
      <c r="P411" s="214"/>
      <c r="Q411" s="214"/>
      <c r="R411" s="214"/>
      <c r="S411" s="214"/>
      <c r="T411" s="215"/>
      <c r="AT411" s="216" t="s">
        <v>149</v>
      </c>
      <c r="AU411" s="216" t="s">
        <v>145</v>
      </c>
      <c r="AV411" s="14" t="s">
        <v>92</v>
      </c>
      <c r="AW411" s="14" t="s">
        <v>42</v>
      </c>
      <c r="AX411" s="14" t="s">
        <v>82</v>
      </c>
      <c r="AY411" s="216" t="s">
        <v>135</v>
      </c>
    </row>
    <row r="412" spans="2:51" s="15" customFormat="1" ht="12">
      <c r="B412" s="217"/>
      <c r="C412" s="218"/>
      <c r="D412" s="197" t="s">
        <v>149</v>
      </c>
      <c r="E412" s="219" t="s">
        <v>44</v>
      </c>
      <c r="F412" s="220" t="s">
        <v>153</v>
      </c>
      <c r="G412" s="218"/>
      <c r="H412" s="221">
        <v>23</v>
      </c>
      <c r="I412" s="222"/>
      <c r="J412" s="218"/>
      <c r="K412" s="218"/>
      <c r="L412" s="223"/>
      <c r="M412" s="224"/>
      <c r="N412" s="225"/>
      <c r="O412" s="225"/>
      <c r="P412" s="225"/>
      <c r="Q412" s="225"/>
      <c r="R412" s="225"/>
      <c r="S412" s="225"/>
      <c r="T412" s="226"/>
      <c r="AT412" s="227" t="s">
        <v>149</v>
      </c>
      <c r="AU412" s="227" t="s">
        <v>145</v>
      </c>
      <c r="AV412" s="15" t="s">
        <v>144</v>
      </c>
      <c r="AW412" s="15" t="s">
        <v>42</v>
      </c>
      <c r="AX412" s="15" t="s">
        <v>90</v>
      </c>
      <c r="AY412" s="227" t="s">
        <v>135</v>
      </c>
    </row>
    <row r="413" spans="1:65" s="2" customFormat="1" ht="16.5" customHeight="1">
      <c r="A413" s="36"/>
      <c r="B413" s="37"/>
      <c r="C413" s="232" t="s">
        <v>586</v>
      </c>
      <c r="D413" s="232" t="s">
        <v>473</v>
      </c>
      <c r="E413" s="233" t="s">
        <v>587</v>
      </c>
      <c r="F413" s="234" t="s">
        <v>588</v>
      </c>
      <c r="G413" s="235" t="s">
        <v>142</v>
      </c>
      <c r="H413" s="236">
        <v>24.15</v>
      </c>
      <c r="I413" s="237"/>
      <c r="J413" s="238">
        <f>ROUND(I413*H413,2)</f>
        <v>0</v>
      </c>
      <c r="K413" s="234" t="s">
        <v>143</v>
      </c>
      <c r="L413" s="239"/>
      <c r="M413" s="240" t="s">
        <v>44</v>
      </c>
      <c r="N413" s="241" t="s">
        <v>53</v>
      </c>
      <c r="O413" s="66"/>
      <c r="P413" s="186">
        <f>O413*H413</f>
        <v>0</v>
      </c>
      <c r="Q413" s="186">
        <v>0.036</v>
      </c>
      <c r="R413" s="186">
        <f>Q413*H413</f>
        <v>0.8693999999999998</v>
      </c>
      <c r="S413" s="186">
        <v>0</v>
      </c>
      <c r="T413" s="187">
        <f>S413*H413</f>
        <v>0</v>
      </c>
      <c r="U413" s="36"/>
      <c r="V413" s="36"/>
      <c r="W413" s="36"/>
      <c r="X413" s="36"/>
      <c r="Y413" s="36"/>
      <c r="Z413" s="36"/>
      <c r="AA413" s="36"/>
      <c r="AB413" s="36"/>
      <c r="AC413" s="36"/>
      <c r="AD413" s="36"/>
      <c r="AE413" s="36"/>
      <c r="AR413" s="188" t="s">
        <v>209</v>
      </c>
      <c r="AT413" s="188" t="s">
        <v>473</v>
      </c>
      <c r="AU413" s="188" t="s">
        <v>145</v>
      </c>
      <c r="AY413" s="18" t="s">
        <v>135</v>
      </c>
      <c r="BE413" s="189">
        <f>IF(N413="základní",J413,0)</f>
        <v>0</v>
      </c>
      <c r="BF413" s="189">
        <f>IF(N413="snížená",J413,0)</f>
        <v>0</v>
      </c>
      <c r="BG413" s="189">
        <f>IF(N413="zákl. přenesená",J413,0)</f>
        <v>0</v>
      </c>
      <c r="BH413" s="189">
        <f>IF(N413="sníž. přenesená",J413,0)</f>
        <v>0</v>
      </c>
      <c r="BI413" s="189">
        <f>IF(N413="nulová",J413,0)</f>
        <v>0</v>
      </c>
      <c r="BJ413" s="18" t="s">
        <v>90</v>
      </c>
      <c r="BK413" s="189">
        <f>ROUND(I413*H413,2)</f>
        <v>0</v>
      </c>
      <c r="BL413" s="18" t="s">
        <v>144</v>
      </c>
      <c r="BM413" s="188" t="s">
        <v>589</v>
      </c>
    </row>
    <row r="414" spans="1:47" s="2" customFormat="1" ht="12">
      <c r="A414" s="36"/>
      <c r="B414" s="37"/>
      <c r="C414" s="38"/>
      <c r="D414" s="190" t="s">
        <v>147</v>
      </c>
      <c r="E414" s="38"/>
      <c r="F414" s="191" t="s">
        <v>590</v>
      </c>
      <c r="G414" s="38"/>
      <c r="H414" s="38"/>
      <c r="I414" s="192"/>
      <c r="J414" s="38"/>
      <c r="K414" s="38"/>
      <c r="L414" s="41"/>
      <c r="M414" s="193"/>
      <c r="N414" s="194"/>
      <c r="O414" s="66"/>
      <c r="P414" s="66"/>
      <c r="Q414" s="66"/>
      <c r="R414" s="66"/>
      <c r="S414" s="66"/>
      <c r="T414" s="67"/>
      <c r="U414" s="36"/>
      <c r="V414" s="36"/>
      <c r="W414" s="36"/>
      <c r="X414" s="36"/>
      <c r="Y414" s="36"/>
      <c r="Z414" s="36"/>
      <c r="AA414" s="36"/>
      <c r="AB414" s="36"/>
      <c r="AC414" s="36"/>
      <c r="AD414" s="36"/>
      <c r="AE414" s="36"/>
      <c r="AT414" s="18" t="s">
        <v>147</v>
      </c>
      <c r="AU414" s="18" t="s">
        <v>145</v>
      </c>
    </row>
    <row r="415" spans="2:51" s="14" customFormat="1" ht="12">
      <c r="B415" s="206"/>
      <c r="C415" s="207"/>
      <c r="D415" s="197" t="s">
        <v>149</v>
      </c>
      <c r="E415" s="208" t="s">
        <v>44</v>
      </c>
      <c r="F415" s="209" t="s">
        <v>591</v>
      </c>
      <c r="G415" s="207"/>
      <c r="H415" s="210">
        <v>24.15</v>
      </c>
      <c r="I415" s="211"/>
      <c r="J415" s="207"/>
      <c r="K415" s="207"/>
      <c r="L415" s="212"/>
      <c r="M415" s="213"/>
      <c r="N415" s="214"/>
      <c r="O415" s="214"/>
      <c r="P415" s="214"/>
      <c r="Q415" s="214"/>
      <c r="R415" s="214"/>
      <c r="S415" s="214"/>
      <c r="T415" s="215"/>
      <c r="AT415" s="216" t="s">
        <v>149</v>
      </c>
      <c r="AU415" s="216" t="s">
        <v>145</v>
      </c>
      <c r="AV415" s="14" t="s">
        <v>92</v>
      </c>
      <c r="AW415" s="14" t="s">
        <v>42</v>
      </c>
      <c r="AX415" s="14" t="s">
        <v>82</v>
      </c>
      <c r="AY415" s="216" t="s">
        <v>135</v>
      </c>
    </row>
    <row r="416" spans="2:51" s="15" customFormat="1" ht="12">
      <c r="B416" s="217"/>
      <c r="C416" s="218"/>
      <c r="D416" s="197" t="s">
        <v>149</v>
      </c>
      <c r="E416" s="219" t="s">
        <v>44</v>
      </c>
      <c r="F416" s="220" t="s">
        <v>153</v>
      </c>
      <c r="G416" s="218"/>
      <c r="H416" s="221">
        <v>24.15</v>
      </c>
      <c r="I416" s="222"/>
      <c r="J416" s="218"/>
      <c r="K416" s="218"/>
      <c r="L416" s="223"/>
      <c r="M416" s="224"/>
      <c r="N416" s="225"/>
      <c r="O416" s="225"/>
      <c r="P416" s="225"/>
      <c r="Q416" s="225"/>
      <c r="R416" s="225"/>
      <c r="S416" s="225"/>
      <c r="T416" s="226"/>
      <c r="AT416" s="227" t="s">
        <v>149</v>
      </c>
      <c r="AU416" s="227" t="s">
        <v>145</v>
      </c>
      <c r="AV416" s="15" t="s">
        <v>144</v>
      </c>
      <c r="AW416" s="15" t="s">
        <v>42</v>
      </c>
      <c r="AX416" s="15" t="s">
        <v>90</v>
      </c>
      <c r="AY416" s="227" t="s">
        <v>135</v>
      </c>
    </row>
    <row r="417" spans="1:65" s="2" customFormat="1" ht="16.5" customHeight="1">
      <c r="A417" s="36"/>
      <c r="B417" s="37"/>
      <c r="C417" s="177" t="s">
        <v>592</v>
      </c>
      <c r="D417" s="177" t="s">
        <v>139</v>
      </c>
      <c r="E417" s="178" t="s">
        <v>593</v>
      </c>
      <c r="F417" s="179" t="s">
        <v>594</v>
      </c>
      <c r="G417" s="180" t="s">
        <v>142</v>
      </c>
      <c r="H417" s="181">
        <v>4</v>
      </c>
      <c r="I417" s="182"/>
      <c r="J417" s="183">
        <f>ROUND(I417*H417,2)</f>
        <v>0</v>
      </c>
      <c r="K417" s="179" t="s">
        <v>143</v>
      </c>
      <c r="L417" s="41"/>
      <c r="M417" s="184" t="s">
        <v>44</v>
      </c>
      <c r="N417" s="185" t="s">
        <v>53</v>
      </c>
      <c r="O417" s="66"/>
      <c r="P417" s="186">
        <f>O417*H417</f>
        <v>0</v>
      </c>
      <c r="Q417" s="186">
        <v>0.1554</v>
      </c>
      <c r="R417" s="186">
        <f>Q417*H417</f>
        <v>0.6216</v>
      </c>
      <c r="S417" s="186">
        <v>0</v>
      </c>
      <c r="T417" s="187">
        <f>S417*H417</f>
        <v>0</v>
      </c>
      <c r="U417" s="36"/>
      <c r="V417" s="36"/>
      <c r="W417" s="36"/>
      <c r="X417" s="36"/>
      <c r="Y417" s="36"/>
      <c r="Z417" s="36"/>
      <c r="AA417" s="36"/>
      <c r="AB417" s="36"/>
      <c r="AC417" s="36"/>
      <c r="AD417" s="36"/>
      <c r="AE417" s="36"/>
      <c r="AR417" s="188" t="s">
        <v>144</v>
      </c>
      <c r="AT417" s="188" t="s">
        <v>139</v>
      </c>
      <c r="AU417" s="188" t="s">
        <v>145</v>
      </c>
      <c r="AY417" s="18" t="s">
        <v>135</v>
      </c>
      <c r="BE417" s="189">
        <f>IF(N417="základní",J417,0)</f>
        <v>0</v>
      </c>
      <c r="BF417" s="189">
        <f>IF(N417="snížená",J417,0)</f>
        <v>0</v>
      </c>
      <c r="BG417" s="189">
        <f>IF(N417="zákl. přenesená",J417,0)</f>
        <v>0</v>
      </c>
      <c r="BH417" s="189">
        <f>IF(N417="sníž. přenesená",J417,0)</f>
        <v>0</v>
      </c>
      <c r="BI417" s="189">
        <f>IF(N417="nulová",J417,0)</f>
        <v>0</v>
      </c>
      <c r="BJ417" s="18" t="s">
        <v>90</v>
      </c>
      <c r="BK417" s="189">
        <f>ROUND(I417*H417,2)</f>
        <v>0</v>
      </c>
      <c r="BL417" s="18" t="s">
        <v>144</v>
      </c>
      <c r="BM417" s="188" t="s">
        <v>595</v>
      </c>
    </row>
    <row r="418" spans="1:47" s="2" customFormat="1" ht="12">
      <c r="A418" s="36"/>
      <c r="B418" s="37"/>
      <c r="C418" s="38"/>
      <c r="D418" s="190" t="s">
        <v>147</v>
      </c>
      <c r="E418" s="38"/>
      <c r="F418" s="191" t="s">
        <v>596</v>
      </c>
      <c r="G418" s="38"/>
      <c r="H418" s="38"/>
      <c r="I418" s="192"/>
      <c r="J418" s="38"/>
      <c r="K418" s="38"/>
      <c r="L418" s="41"/>
      <c r="M418" s="193"/>
      <c r="N418" s="194"/>
      <c r="O418" s="66"/>
      <c r="P418" s="66"/>
      <c r="Q418" s="66"/>
      <c r="R418" s="66"/>
      <c r="S418" s="66"/>
      <c r="T418" s="67"/>
      <c r="U418" s="36"/>
      <c r="V418" s="36"/>
      <c r="W418" s="36"/>
      <c r="X418" s="36"/>
      <c r="Y418" s="36"/>
      <c r="Z418" s="36"/>
      <c r="AA418" s="36"/>
      <c r="AB418" s="36"/>
      <c r="AC418" s="36"/>
      <c r="AD418" s="36"/>
      <c r="AE418" s="36"/>
      <c r="AT418" s="18" t="s">
        <v>147</v>
      </c>
      <c r="AU418" s="18" t="s">
        <v>145</v>
      </c>
    </row>
    <row r="419" spans="2:51" s="13" customFormat="1" ht="12">
      <c r="B419" s="195"/>
      <c r="C419" s="196"/>
      <c r="D419" s="197" t="s">
        <v>149</v>
      </c>
      <c r="E419" s="198" t="s">
        <v>44</v>
      </c>
      <c r="F419" s="199" t="s">
        <v>389</v>
      </c>
      <c r="G419" s="196"/>
      <c r="H419" s="198" t="s">
        <v>44</v>
      </c>
      <c r="I419" s="200"/>
      <c r="J419" s="196"/>
      <c r="K419" s="196"/>
      <c r="L419" s="201"/>
      <c r="M419" s="202"/>
      <c r="N419" s="203"/>
      <c r="O419" s="203"/>
      <c r="P419" s="203"/>
      <c r="Q419" s="203"/>
      <c r="R419" s="203"/>
      <c r="S419" s="203"/>
      <c r="T419" s="204"/>
      <c r="AT419" s="205" t="s">
        <v>149</v>
      </c>
      <c r="AU419" s="205" t="s">
        <v>145</v>
      </c>
      <c r="AV419" s="13" t="s">
        <v>90</v>
      </c>
      <c r="AW419" s="13" t="s">
        <v>42</v>
      </c>
      <c r="AX419" s="13" t="s">
        <v>82</v>
      </c>
      <c r="AY419" s="205" t="s">
        <v>135</v>
      </c>
    </row>
    <row r="420" spans="2:51" s="13" customFormat="1" ht="12">
      <c r="B420" s="195"/>
      <c r="C420" s="196"/>
      <c r="D420" s="197" t="s">
        <v>149</v>
      </c>
      <c r="E420" s="198" t="s">
        <v>44</v>
      </c>
      <c r="F420" s="199" t="s">
        <v>151</v>
      </c>
      <c r="G420" s="196"/>
      <c r="H420" s="198" t="s">
        <v>44</v>
      </c>
      <c r="I420" s="200"/>
      <c r="J420" s="196"/>
      <c r="K420" s="196"/>
      <c r="L420" s="201"/>
      <c r="M420" s="202"/>
      <c r="N420" s="203"/>
      <c r="O420" s="203"/>
      <c r="P420" s="203"/>
      <c r="Q420" s="203"/>
      <c r="R420" s="203"/>
      <c r="S420" s="203"/>
      <c r="T420" s="204"/>
      <c r="AT420" s="205" t="s">
        <v>149</v>
      </c>
      <c r="AU420" s="205" t="s">
        <v>145</v>
      </c>
      <c r="AV420" s="13" t="s">
        <v>90</v>
      </c>
      <c r="AW420" s="13" t="s">
        <v>42</v>
      </c>
      <c r="AX420" s="13" t="s">
        <v>82</v>
      </c>
      <c r="AY420" s="205" t="s">
        <v>135</v>
      </c>
    </row>
    <row r="421" spans="2:51" s="13" customFormat="1" ht="12">
      <c r="B421" s="195"/>
      <c r="C421" s="196"/>
      <c r="D421" s="197" t="s">
        <v>149</v>
      </c>
      <c r="E421" s="198" t="s">
        <v>44</v>
      </c>
      <c r="F421" s="199" t="s">
        <v>390</v>
      </c>
      <c r="G421" s="196"/>
      <c r="H421" s="198" t="s">
        <v>44</v>
      </c>
      <c r="I421" s="200"/>
      <c r="J421" s="196"/>
      <c r="K421" s="196"/>
      <c r="L421" s="201"/>
      <c r="M421" s="202"/>
      <c r="N421" s="203"/>
      <c r="O421" s="203"/>
      <c r="P421" s="203"/>
      <c r="Q421" s="203"/>
      <c r="R421" s="203"/>
      <c r="S421" s="203"/>
      <c r="T421" s="204"/>
      <c r="AT421" s="205" t="s">
        <v>149</v>
      </c>
      <c r="AU421" s="205" t="s">
        <v>145</v>
      </c>
      <c r="AV421" s="13" t="s">
        <v>90</v>
      </c>
      <c r="AW421" s="13" t="s">
        <v>42</v>
      </c>
      <c r="AX421" s="13" t="s">
        <v>82</v>
      </c>
      <c r="AY421" s="205" t="s">
        <v>135</v>
      </c>
    </row>
    <row r="422" spans="2:51" s="13" customFormat="1" ht="12">
      <c r="B422" s="195"/>
      <c r="C422" s="196"/>
      <c r="D422" s="197" t="s">
        <v>149</v>
      </c>
      <c r="E422" s="198" t="s">
        <v>44</v>
      </c>
      <c r="F422" s="199" t="s">
        <v>151</v>
      </c>
      <c r="G422" s="196"/>
      <c r="H422" s="198" t="s">
        <v>44</v>
      </c>
      <c r="I422" s="200"/>
      <c r="J422" s="196"/>
      <c r="K422" s="196"/>
      <c r="L422" s="201"/>
      <c r="M422" s="202"/>
      <c r="N422" s="203"/>
      <c r="O422" s="203"/>
      <c r="P422" s="203"/>
      <c r="Q422" s="203"/>
      <c r="R422" s="203"/>
      <c r="S422" s="203"/>
      <c r="T422" s="204"/>
      <c r="AT422" s="205" t="s">
        <v>149</v>
      </c>
      <c r="AU422" s="205" t="s">
        <v>145</v>
      </c>
      <c r="AV422" s="13" t="s">
        <v>90</v>
      </c>
      <c r="AW422" s="13" t="s">
        <v>42</v>
      </c>
      <c r="AX422" s="13" t="s">
        <v>82</v>
      </c>
      <c r="AY422" s="205" t="s">
        <v>135</v>
      </c>
    </row>
    <row r="423" spans="2:51" s="13" customFormat="1" ht="12">
      <c r="B423" s="195"/>
      <c r="C423" s="196"/>
      <c r="D423" s="197" t="s">
        <v>149</v>
      </c>
      <c r="E423" s="198" t="s">
        <v>44</v>
      </c>
      <c r="F423" s="199" t="s">
        <v>597</v>
      </c>
      <c r="G423" s="196"/>
      <c r="H423" s="198" t="s">
        <v>44</v>
      </c>
      <c r="I423" s="200"/>
      <c r="J423" s="196"/>
      <c r="K423" s="196"/>
      <c r="L423" s="201"/>
      <c r="M423" s="202"/>
      <c r="N423" s="203"/>
      <c r="O423" s="203"/>
      <c r="P423" s="203"/>
      <c r="Q423" s="203"/>
      <c r="R423" s="203"/>
      <c r="S423" s="203"/>
      <c r="T423" s="204"/>
      <c r="AT423" s="205" t="s">
        <v>149</v>
      </c>
      <c r="AU423" s="205" t="s">
        <v>145</v>
      </c>
      <c r="AV423" s="13" t="s">
        <v>90</v>
      </c>
      <c r="AW423" s="13" t="s">
        <v>42</v>
      </c>
      <c r="AX423" s="13" t="s">
        <v>82</v>
      </c>
      <c r="AY423" s="205" t="s">
        <v>135</v>
      </c>
    </row>
    <row r="424" spans="2:51" s="14" customFormat="1" ht="12">
      <c r="B424" s="206"/>
      <c r="C424" s="207"/>
      <c r="D424" s="197" t="s">
        <v>149</v>
      </c>
      <c r="E424" s="208" t="s">
        <v>44</v>
      </c>
      <c r="F424" s="209" t="s">
        <v>422</v>
      </c>
      <c r="G424" s="207"/>
      <c r="H424" s="210">
        <v>4</v>
      </c>
      <c r="I424" s="211"/>
      <c r="J424" s="207"/>
      <c r="K424" s="207"/>
      <c r="L424" s="212"/>
      <c r="M424" s="213"/>
      <c r="N424" s="214"/>
      <c r="O424" s="214"/>
      <c r="P424" s="214"/>
      <c r="Q424" s="214"/>
      <c r="R424" s="214"/>
      <c r="S424" s="214"/>
      <c r="T424" s="215"/>
      <c r="AT424" s="216" t="s">
        <v>149</v>
      </c>
      <c r="AU424" s="216" t="s">
        <v>145</v>
      </c>
      <c r="AV424" s="14" t="s">
        <v>92</v>
      </c>
      <c r="AW424" s="14" t="s">
        <v>42</v>
      </c>
      <c r="AX424" s="14" t="s">
        <v>82</v>
      </c>
      <c r="AY424" s="216" t="s">
        <v>135</v>
      </c>
    </row>
    <row r="425" spans="2:51" s="15" customFormat="1" ht="12">
      <c r="B425" s="217"/>
      <c r="C425" s="218"/>
      <c r="D425" s="197" t="s">
        <v>149</v>
      </c>
      <c r="E425" s="219" t="s">
        <v>44</v>
      </c>
      <c r="F425" s="220" t="s">
        <v>153</v>
      </c>
      <c r="G425" s="218"/>
      <c r="H425" s="221">
        <v>4</v>
      </c>
      <c r="I425" s="222"/>
      <c r="J425" s="218"/>
      <c r="K425" s="218"/>
      <c r="L425" s="223"/>
      <c r="M425" s="224"/>
      <c r="N425" s="225"/>
      <c r="O425" s="225"/>
      <c r="P425" s="225"/>
      <c r="Q425" s="225"/>
      <c r="R425" s="225"/>
      <c r="S425" s="225"/>
      <c r="T425" s="226"/>
      <c r="AT425" s="227" t="s">
        <v>149</v>
      </c>
      <c r="AU425" s="227" t="s">
        <v>145</v>
      </c>
      <c r="AV425" s="15" t="s">
        <v>144</v>
      </c>
      <c r="AW425" s="15" t="s">
        <v>42</v>
      </c>
      <c r="AX425" s="15" t="s">
        <v>90</v>
      </c>
      <c r="AY425" s="227" t="s">
        <v>135</v>
      </c>
    </row>
    <row r="426" spans="1:65" s="2" customFormat="1" ht="16.5" customHeight="1">
      <c r="A426" s="36"/>
      <c r="B426" s="37"/>
      <c r="C426" s="177" t="s">
        <v>598</v>
      </c>
      <c r="D426" s="177" t="s">
        <v>139</v>
      </c>
      <c r="E426" s="178" t="s">
        <v>599</v>
      </c>
      <c r="F426" s="179" t="s">
        <v>600</v>
      </c>
      <c r="G426" s="180" t="s">
        <v>142</v>
      </c>
      <c r="H426" s="181">
        <v>98.5</v>
      </c>
      <c r="I426" s="182"/>
      <c r="J426" s="183">
        <f>ROUND(I426*H426,2)</f>
        <v>0</v>
      </c>
      <c r="K426" s="179" t="s">
        <v>143</v>
      </c>
      <c r="L426" s="41"/>
      <c r="M426" s="184" t="s">
        <v>44</v>
      </c>
      <c r="N426" s="185" t="s">
        <v>53</v>
      </c>
      <c r="O426" s="66"/>
      <c r="P426" s="186">
        <f>O426*H426</f>
        <v>0</v>
      </c>
      <c r="Q426" s="186">
        <v>0.00012</v>
      </c>
      <c r="R426" s="186">
        <f>Q426*H426</f>
        <v>0.01182</v>
      </c>
      <c r="S426" s="186">
        <v>0</v>
      </c>
      <c r="T426" s="187">
        <f>S426*H426</f>
        <v>0</v>
      </c>
      <c r="U426" s="36"/>
      <c r="V426" s="36"/>
      <c r="W426" s="36"/>
      <c r="X426" s="36"/>
      <c r="Y426" s="36"/>
      <c r="Z426" s="36"/>
      <c r="AA426" s="36"/>
      <c r="AB426" s="36"/>
      <c r="AC426" s="36"/>
      <c r="AD426" s="36"/>
      <c r="AE426" s="36"/>
      <c r="AR426" s="188" t="s">
        <v>144</v>
      </c>
      <c r="AT426" s="188" t="s">
        <v>139</v>
      </c>
      <c r="AU426" s="188" t="s">
        <v>145</v>
      </c>
      <c r="AY426" s="18" t="s">
        <v>135</v>
      </c>
      <c r="BE426" s="189">
        <f>IF(N426="základní",J426,0)</f>
        <v>0</v>
      </c>
      <c r="BF426" s="189">
        <f>IF(N426="snížená",J426,0)</f>
        <v>0</v>
      </c>
      <c r="BG426" s="189">
        <f>IF(N426="zákl. přenesená",J426,0)</f>
        <v>0</v>
      </c>
      <c r="BH426" s="189">
        <f>IF(N426="sníž. přenesená",J426,0)</f>
        <v>0</v>
      </c>
      <c r="BI426" s="189">
        <f>IF(N426="nulová",J426,0)</f>
        <v>0</v>
      </c>
      <c r="BJ426" s="18" t="s">
        <v>90</v>
      </c>
      <c r="BK426" s="189">
        <f>ROUND(I426*H426,2)</f>
        <v>0</v>
      </c>
      <c r="BL426" s="18" t="s">
        <v>144</v>
      </c>
      <c r="BM426" s="188" t="s">
        <v>601</v>
      </c>
    </row>
    <row r="427" spans="1:47" s="2" customFormat="1" ht="12">
      <c r="A427" s="36"/>
      <c r="B427" s="37"/>
      <c r="C427" s="38"/>
      <c r="D427" s="190" t="s">
        <v>147</v>
      </c>
      <c r="E427" s="38"/>
      <c r="F427" s="191" t="s">
        <v>602</v>
      </c>
      <c r="G427" s="38"/>
      <c r="H427" s="38"/>
      <c r="I427" s="192"/>
      <c r="J427" s="38"/>
      <c r="K427" s="38"/>
      <c r="L427" s="41"/>
      <c r="M427" s="193"/>
      <c r="N427" s="194"/>
      <c r="O427" s="66"/>
      <c r="P427" s="66"/>
      <c r="Q427" s="66"/>
      <c r="R427" s="66"/>
      <c r="S427" s="66"/>
      <c r="T427" s="67"/>
      <c r="U427" s="36"/>
      <c r="V427" s="36"/>
      <c r="W427" s="36"/>
      <c r="X427" s="36"/>
      <c r="Y427" s="36"/>
      <c r="Z427" s="36"/>
      <c r="AA427" s="36"/>
      <c r="AB427" s="36"/>
      <c r="AC427" s="36"/>
      <c r="AD427" s="36"/>
      <c r="AE427" s="36"/>
      <c r="AT427" s="18" t="s">
        <v>147</v>
      </c>
      <c r="AU427" s="18" t="s">
        <v>145</v>
      </c>
    </row>
    <row r="428" spans="2:51" s="13" customFormat="1" ht="12">
      <c r="B428" s="195"/>
      <c r="C428" s="196"/>
      <c r="D428" s="197" t="s">
        <v>149</v>
      </c>
      <c r="E428" s="198" t="s">
        <v>44</v>
      </c>
      <c r="F428" s="199" t="s">
        <v>389</v>
      </c>
      <c r="G428" s="196"/>
      <c r="H428" s="198" t="s">
        <v>44</v>
      </c>
      <c r="I428" s="200"/>
      <c r="J428" s="196"/>
      <c r="K428" s="196"/>
      <c r="L428" s="201"/>
      <c r="M428" s="202"/>
      <c r="N428" s="203"/>
      <c r="O428" s="203"/>
      <c r="P428" s="203"/>
      <c r="Q428" s="203"/>
      <c r="R428" s="203"/>
      <c r="S428" s="203"/>
      <c r="T428" s="204"/>
      <c r="AT428" s="205" t="s">
        <v>149</v>
      </c>
      <c r="AU428" s="205" t="s">
        <v>145</v>
      </c>
      <c r="AV428" s="13" t="s">
        <v>90</v>
      </c>
      <c r="AW428" s="13" t="s">
        <v>42</v>
      </c>
      <c r="AX428" s="13" t="s">
        <v>82</v>
      </c>
      <c r="AY428" s="205" t="s">
        <v>135</v>
      </c>
    </row>
    <row r="429" spans="2:51" s="13" customFormat="1" ht="12">
      <c r="B429" s="195"/>
      <c r="C429" s="196"/>
      <c r="D429" s="197" t="s">
        <v>149</v>
      </c>
      <c r="E429" s="198" t="s">
        <v>44</v>
      </c>
      <c r="F429" s="199" t="s">
        <v>151</v>
      </c>
      <c r="G429" s="196"/>
      <c r="H429" s="198" t="s">
        <v>44</v>
      </c>
      <c r="I429" s="200"/>
      <c r="J429" s="196"/>
      <c r="K429" s="196"/>
      <c r="L429" s="201"/>
      <c r="M429" s="202"/>
      <c r="N429" s="203"/>
      <c r="O429" s="203"/>
      <c r="P429" s="203"/>
      <c r="Q429" s="203"/>
      <c r="R429" s="203"/>
      <c r="S429" s="203"/>
      <c r="T429" s="204"/>
      <c r="AT429" s="205" t="s">
        <v>149</v>
      </c>
      <c r="AU429" s="205" t="s">
        <v>145</v>
      </c>
      <c r="AV429" s="13" t="s">
        <v>90</v>
      </c>
      <c r="AW429" s="13" t="s">
        <v>42</v>
      </c>
      <c r="AX429" s="13" t="s">
        <v>82</v>
      </c>
      <c r="AY429" s="205" t="s">
        <v>135</v>
      </c>
    </row>
    <row r="430" spans="2:51" s="13" customFormat="1" ht="12">
      <c r="B430" s="195"/>
      <c r="C430" s="196"/>
      <c r="D430" s="197" t="s">
        <v>149</v>
      </c>
      <c r="E430" s="198" t="s">
        <v>44</v>
      </c>
      <c r="F430" s="199" t="s">
        <v>390</v>
      </c>
      <c r="G430" s="196"/>
      <c r="H430" s="198" t="s">
        <v>44</v>
      </c>
      <c r="I430" s="200"/>
      <c r="J430" s="196"/>
      <c r="K430" s="196"/>
      <c r="L430" s="201"/>
      <c r="M430" s="202"/>
      <c r="N430" s="203"/>
      <c r="O430" s="203"/>
      <c r="P430" s="203"/>
      <c r="Q430" s="203"/>
      <c r="R430" s="203"/>
      <c r="S430" s="203"/>
      <c r="T430" s="204"/>
      <c r="AT430" s="205" t="s">
        <v>149</v>
      </c>
      <c r="AU430" s="205" t="s">
        <v>145</v>
      </c>
      <c r="AV430" s="13" t="s">
        <v>90</v>
      </c>
      <c r="AW430" s="13" t="s">
        <v>42</v>
      </c>
      <c r="AX430" s="13" t="s">
        <v>82</v>
      </c>
      <c r="AY430" s="205" t="s">
        <v>135</v>
      </c>
    </row>
    <row r="431" spans="2:51" s="13" customFormat="1" ht="12">
      <c r="B431" s="195"/>
      <c r="C431" s="196"/>
      <c r="D431" s="197" t="s">
        <v>149</v>
      </c>
      <c r="E431" s="198" t="s">
        <v>44</v>
      </c>
      <c r="F431" s="199" t="s">
        <v>151</v>
      </c>
      <c r="G431" s="196"/>
      <c r="H431" s="198" t="s">
        <v>44</v>
      </c>
      <c r="I431" s="200"/>
      <c r="J431" s="196"/>
      <c r="K431" s="196"/>
      <c r="L431" s="201"/>
      <c r="M431" s="202"/>
      <c r="N431" s="203"/>
      <c r="O431" s="203"/>
      <c r="P431" s="203"/>
      <c r="Q431" s="203"/>
      <c r="R431" s="203"/>
      <c r="S431" s="203"/>
      <c r="T431" s="204"/>
      <c r="AT431" s="205" t="s">
        <v>149</v>
      </c>
      <c r="AU431" s="205" t="s">
        <v>145</v>
      </c>
      <c r="AV431" s="13" t="s">
        <v>90</v>
      </c>
      <c r="AW431" s="13" t="s">
        <v>42</v>
      </c>
      <c r="AX431" s="13" t="s">
        <v>82</v>
      </c>
      <c r="AY431" s="205" t="s">
        <v>135</v>
      </c>
    </row>
    <row r="432" spans="2:51" s="14" customFormat="1" ht="12">
      <c r="B432" s="206"/>
      <c r="C432" s="207"/>
      <c r="D432" s="197" t="s">
        <v>149</v>
      </c>
      <c r="E432" s="208" t="s">
        <v>44</v>
      </c>
      <c r="F432" s="209" t="s">
        <v>603</v>
      </c>
      <c r="G432" s="207"/>
      <c r="H432" s="210">
        <v>98.5</v>
      </c>
      <c r="I432" s="211"/>
      <c r="J432" s="207"/>
      <c r="K432" s="207"/>
      <c r="L432" s="212"/>
      <c r="M432" s="213"/>
      <c r="N432" s="214"/>
      <c r="O432" s="214"/>
      <c r="P432" s="214"/>
      <c r="Q432" s="214"/>
      <c r="R432" s="214"/>
      <c r="S432" s="214"/>
      <c r="T432" s="215"/>
      <c r="AT432" s="216" t="s">
        <v>149</v>
      </c>
      <c r="AU432" s="216" t="s">
        <v>145</v>
      </c>
      <c r="AV432" s="14" t="s">
        <v>92</v>
      </c>
      <c r="AW432" s="14" t="s">
        <v>42</v>
      </c>
      <c r="AX432" s="14" t="s">
        <v>82</v>
      </c>
      <c r="AY432" s="216" t="s">
        <v>135</v>
      </c>
    </row>
    <row r="433" spans="2:51" s="15" customFormat="1" ht="12">
      <c r="B433" s="217"/>
      <c r="C433" s="218"/>
      <c r="D433" s="197" t="s">
        <v>149</v>
      </c>
      <c r="E433" s="219" t="s">
        <v>44</v>
      </c>
      <c r="F433" s="220" t="s">
        <v>153</v>
      </c>
      <c r="G433" s="218"/>
      <c r="H433" s="221">
        <v>98.5</v>
      </c>
      <c r="I433" s="222"/>
      <c r="J433" s="218"/>
      <c r="K433" s="218"/>
      <c r="L433" s="223"/>
      <c r="M433" s="224"/>
      <c r="N433" s="225"/>
      <c r="O433" s="225"/>
      <c r="P433" s="225"/>
      <c r="Q433" s="225"/>
      <c r="R433" s="225"/>
      <c r="S433" s="225"/>
      <c r="T433" s="226"/>
      <c r="AT433" s="227" t="s">
        <v>149</v>
      </c>
      <c r="AU433" s="227" t="s">
        <v>145</v>
      </c>
      <c r="AV433" s="15" t="s">
        <v>144</v>
      </c>
      <c r="AW433" s="15" t="s">
        <v>42</v>
      </c>
      <c r="AX433" s="15" t="s">
        <v>90</v>
      </c>
      <c r="AY433" s="227" t="s">
        <v>135</v>
      </c>
    </row>
    <row r="434" spans="1:65" s="2" customFormat="1" ht="16.5" customHeight="1">
      <c r="A434" s="36"/>
      <c r="B434" s="37"/>
      <c r="C434" s="177" t="s">
        <v>604</v>
      </c>
      <c r="D434" s="177" t="s">
        <v>139</v>
      </c>
      <c r="E434" s="178" t="s">
        <v>605</v>
      </c>
      <c r="F434" s="179" t="s">
        <v>606</v>
      </c>
      <c r="G434" s="180" t="s">
        <v>142</v>
      </c>
      <c r="H434" s="181">
        <v>51</v>
      </c>
      <c r="I434" s="182"/>
      <c r="J434" s="183">
        <f>ROUND(I434*H434,2)</f>
        <v>0</v>
      </c>
      <c r="K434" s="179" t="s">
        <v>143</v>
      </c>
      <c r="L434" s="41"/>
      <c r="M434" s="184" t="s">
        <v>44</v>
      </c>
      <c r="N434" s="185" t="s">
        <v>53</v>
      </c>
      <c r="O434" s="66"/>
      <c r="P434" s="186">
        <f>O434*H434</f>
        <v>0</v>
      </c>
      <c r="Q434" s="186">
        <v>0.00034</v>
      </c>
      <c r="R434" s="186">
        <f>Q434*H434</f>
        <v>0.01734</v>
      </c>
      <c r="S434" s="186">
        <v>0</v>
      </c>
      <c r="T434" s="187">
        <f>S434*H434</f>
        <v>0</v>
      </c>
      <c r="U434" s="36"/>
      <c r="V434" s="36"/>
      <c r="W434" s="36"/>
      <c r="X434" s="36"/>
      <c r="Y434" s="36"/>
      <c r="Z434" s="36"/>
      <c r="AA434" s="36"/>
      <c r="AB434" s="36"/>
      <c r="AC434" s="36"/>
      <c r="AD434" s="36"/>
      <c r="AE434" s="36"/>
      <c r="AR434" s="188" t="s">
        <v>144</v>
      </c>
      <c r="AT434" s="188" t="s">
        <v>139</v>
      </c>
      <c r="AU434" s="188" t="s">
        <v>145</v>
      </c>
      <c r="AY434" s="18" t="s">
        <v>135</v>
      </c>
      <c r="BE434" s="189">
        <f>IF(N434="základní",J434,0)</f>
        <v>0</v>
      </c>
      <c r="BF434" s="189">
        <f>IF(N434="snížená",J434,0)</f>
        <v>0</v>
      </c>
      <c r="BG434" s="189">
        <f>IF(N434="zákl. přenesená",J434,0)</f>
        <v>0</v>
      </c>
      <c r="BH434" s="189">
        <f>IF(N434="sníž. přenesená",J434,0)</f>
        <v>0</v>
      </c>
      <c r="BI434" s="189">
        <f>IF(N434="nulová",J434,0)</f>
        <v>0</v>
      </c>
      <c r="BJ434" s="18" t="s">
        <v>90</v>
      </c>
      <c r="BK434" s="189">
        <f>ROUND(I434*H434,2)</f>
        <v>0</v>
      </c>
      <c r="BL434" s="18" t="s">
        <v>144</v>
      </c>
      <c r="BM434" s="188" t="s">
        <v>607</v>
      </c>
    </row>
    <row r="435" spans="1:47" s="2" customFormat="1" ht="12">
      <c r="A435" s="36"/>
      <c r="B435" s="37"/>
      <c r="C435" s="38"/>
      <c r="D435" s="190" t="s">
        <v>147</v>
      </c>
      <c r="E435" s="38"/>
      <c r="F435" s="191" t="s">
        <v>608</v>
      </c>
      <c r="G435" s="38"/>
      <c r="H435" s="38"/>
      <c r="I435" s="192"/>
      <c r="J435" s="38"/>
      <c r="K435" s="38"/>
      <c r="L435" s="41"/>
      <c r="M435" s="193"/>
      <c r="N435" s="194"/>
      <c r="O435" s="66"/>
      <c r="P435" s="66"/>
      <c r="Q435" s="66"/>
      <c r="R435" s="66"/>
      <c r="S435" s="66"/>
      <c r="T435" s="67"/>
      <c r="U435" s="36"/>
      <c r="V435" s="36"/>
      <c r="W435" s="36"/>
      <c r="X435" s="36"/>
      <c r="Y435" s="36"/>
      <c r="Z435" s="36"/>
      <c r="AA435" s="36"/>
      <c r="AB435" s="36"/>
      <c r="AC435" s="36"/>
      <c r="AD435" s="36"/>
      <c r="AE435" s="36"/>
      <c r="AT435" s="18" t="s">
        <v>147</v>
      </c>
      <c r="AU435" s="18" t="s">
        <v>145</v>
      </c>
    </row>
    <row r="436" spans="2:51" s="13" customFormat="1" ht="12">
      <c r="B436" s="195"/>
      <c r="C436" s="196"/>
      <c r="D436" s="197" t="s">
        <v>149</v>
      </c>
      <c r="E436" s="198" t="s">
        <v>44</v>
      </c>
      <c r="F436" s="199" t="s">
        <v>389</v>
      </c>
      <c r="G436" s="196"/>
      <c r="H436" s="198" t="s">
        <v>44</v>
      </c>
      <c r="I436" s="200"/>
      <c r="J436" s="196"/>
      <c r="K436" s="196"/>
      <c r="L436" s="201"/>
      <c r="M436" s="202"/>
      <c r="N436" s="203"/>
      <c r="O436" s="203"/>
      <c r="P436" s="203"/>
      <c r="Q436" s="203"/>
      <c r="R436" s="203"/>
      <c r="S436" s="203"/>
      <c r="T436" s="204"/>
      <c r="AT436" s="205" t="s">
        <v>149</v>
      </c>
      <c r="AU436" s="205" t="s">
        <v>145</v>
      </c>
      <c r="AV436" s="13" t="s">
        <v>90</v>
      </c>
      <c r="AW436" s="13" t="s">
        <v>42</v>
      </c>
      <c r="AX436" s="13" t="s">
        <v>82</v>
      </c>
      <c r="AY436" s="205" t="s">
        <v>135</v>
      </c>
    </row>
    <row r="437" spans="2:51" s="13" customFormat="1" ht="12">
      <c r="B437" s="195"/>
      <c r="C437" s="196"/>
      <c r="D437" s="197" t="s">
        <v>149</v>
      </c>
      <c r="E437" s="198" t="s">
        <v>44</v>
      </c>
      <c r="F437" s="199" t="s">
        <v>609</v>
      </c>
      <c r="G437" s="196"/>
      <c r="H437" s="198" t="s">
        <v>44</v>
      </c>
      <c r="I437" s="200"/>
      <c r="J437" s="196"/>
      <c r="K437" s="196"/>
      <c r="L437" s="201"/>
      <c r="M437" s="202"/>
      <c r="N437" s="203"/>
      <c r="O437" s="203"/>
      <c r="P437" s="203"/>
      <c r="Q437" s="203"/>
      <c r="R437" s="203"/>
      <c r="S437" s="203"/>
      <c r="T437" s="204"/>
      <c r="AT437" s="205" t="s">
        <v>149</v>
      </c>
      <c r="AU437" s="205" t="s">
        <v>145</v>
      </c>
      <c r="AV437" s="13" t="s">
        <v>90</v>
      </c>
      <c r="AW437" s="13" t="s">
        <v>42</v>
      </c>
      <c r="AX437" s="13" t="s">
        <v>82</v>
      </c>
      <c r="AY437" s="205" t="s">
        <v>135</v>
      </c>
    </row>
    <row r="438" spans="2:51" s="13" customFormat="1" ht="12">
      <c r="B438" s="195"/>
      <c r="C438" s="196"/>
      <c r="D438" s="197" t="s">
        <v>149</v>
      </c>
      <c r="E438" s="198" t="s">
        <v>44</v>
      </c>
      <c r="F438" s="199" t="s">
        <v>610</v>
      </c>
      <c r="G438" s="196"/>
      <c r="H438" s="198" t="s">
        <v>44</v>
      </c>
      <c r="I438" s="200"/>
      <c r="J438" s="196"/>
      <c r="K438" s="196"/>
      <c r="L438" s="201"/>
      <c r="M438" s="202"/>
      <c r="N438" s="203"/>
      <c r="O438" s="203"/>
      <c r="P438" s="203"/>
      <c r="Q438" s="203"/>
      <c r="R438" s="203"/>
      <c r="S438" s="203"/>
      <c r="T438" s="204"/>
      <c r="AT438" s="205" t="s">
        <v>149</v>
      </c>
      <c r="AU438" s="205" t="s">
        <v>145</v>
      </c>
      <c r="AV438" s="13" t="s">
        <v>90</v>
      </c>
      <c r="AW438" s="13" t="s">
        <v>42</v>
      </c>
      <c r="AX438" s="13" t="s">
        <v>82</v>
      </c>
      <c r="AY438" s="205" t="s">
        <v>135</v>
      </c>
    </row>
    <row r="439" spans="2:51" s="14" customFormat="1" ht="12">
      <c r="B439" s="206"/>
      <c r="C439" s="207"/>
      <c r="D439" s="197" t="s">
        <v>149</v>
      </c>
      <c r="E439" s="208" t="s">
        <v>44</v>
      </c>
      <c r="F439" s="209" t="s">
        <v>506</v>
      </c>
      <c r="G439" s="207"/>
      <c r="H439" s="210">
        <v>8</v>
      </c>
      <c r="I439" s="211"/>
      <c r="J439" s="207"/>
      <c r="K439" s="207"/>
      <c r="L439" s="212"/>
      <c r="M439" s="213"/>
      <c r="N439" s="214"/>
      <c r="O439" s="214"/>
      <c r="P439" s="214"/>
      <c r="Q439" s="214"/>
      <c r="R439" s="214"/>
      <c r="S439" s="214"/>
      <c r="T439" s="215"/>
      <c r="AT439" s="216" t="s">
        <v>149</v>
      </c>
      <c r="AU439" s="216" t="s">
        <v>145</v>
      </c>
      <c r="AV439" s="14" t="s">
        <v>92</v>
      </c>
      <c r="AW439" s="14" t="s">
        <v>42</v>
      </c>
      <c r="AX439" s="14" t="s">
        <v>82</v>
      </c>
      <c r="AY439" s="216" t="s">
        <v>135</v>
      </c>
    </row>
    <row r="440" spans="2:51" s="14" customFormat="1" ht="12">
      <c r="B440" s="206"/>
      <c r="C440" s="207"/>
      <c r="D440" s="197" t="s">
        <v>149</v>
      </c>
      <c r="E440" s="208" t="s">
        <v>44</v>
      </c>
      <c r="F440" s="209" t="s">
        <v>511</v>
      </c>
      <c r="G440" s="207"/>
      <c r="H440" s="210">
        <v>43</v>
      </c>
      <c r="I440" s="211"/>
      <c r="J440" s="207"/>
      <c r="K440" s="207"/>
      <c r="L440" s="212"/>
      <c r="M440" s="213"/>
      <c r="N440" s="214"/>
      <c r="O440" s="214"/>
      <c r="P440" s="214"/>
      <c r="Q440" s="214"/>
      <c r="R440" s="214"/>
      <c r="S440" s="214"/>
      <c r="T440" s="215"/>
      <c r="AT440" s="216" t="s">
        <v>149</v>
      </c>
      <c r="AU440" s="216" t="s">
        <v>145</v>
      </c>
      <c r="AV440" s="14" t="s">
        <v>92</v>
      </c>
      <c r="AW440" s="14" t="s">
        <v>42</v>
      </c>
      <c r="AX440" s="14" t="s">
        <v>82</v>
      </c>
      <c r="AY440" s="216" t="s">
        <v>135</v>
      </c>
    </row>
    <row r="441" spans="2:51" s="15" customFormat="1" ht="12">
      <c r="B441" s="217"/>
      <c r="C441" s="218"/>
      <c r="D441" s="197" t="s">
        <v>149</v>
      </c>
      <c r="E441" s="219" t="s">
        <v>44</v>
      </c>
      <c r="F441" s="220" t="s">
        <v>153</v>
      </c>
      <c r="G441" s="218"/>
      <c r="H441" s="221">
        <v>51</v>
      </c>
      <c r="I441" s="222"/>
      <c r="J441" s="218"/>
      <c r="K441" s="218"/>
      <c r="L441" s="223"/>
      <c r="M441" s="224"/>
      <c r="N441" s="225"/>
      <c r="O441" s="225"/>
      <c r="P441" s="225"/>
      <c r="Q441" s="225"/>
      <c r="R441" s="225"/>
      <c r="S441" s="225"/>
      <c r="T441" s="226"/>
      <c r="AT441" s="227" t="s">
        <v>149</v>
      </c>
      <c r="AU441" s="227" t="s">
        <v>145</v>
      </c>
      <c r="AV441" s="15" t="s">
        <v>144</v>
      </c>
      <c r="AW441" s="15" t="s">
        <v>42</v>
      </c>
      <c r="AX441" s="15" t="s">
        <v>90</v>
      </c>
      <c r="AY441" s="227" t="s">
        <v>135</v>
      </c>
    </row>
    <row r="442" spans="2:63" s="12" customFormat="1" ht="20.85" customHeight="1">
      <c r="B442" s="161"/>
      <c r="C442" s="162"/>
      <c r="D442" s="163" t="s">
        <v>81</v>
      </c>
      <c r="E442" s="175" t="s">
        <v>611</v>
      </c>
      <c r="F442" s="175" t="s">
        <v>612</v>
      </c>
      <c r="G442" s="162"/>
      <c r="H442" s="162"/>
      <c r="I442" s="165"/>
      <c r="J442" s="176">
        <f>BK442</f>
        <v>0</v>
      </c>
      <c r="K442" s="162"/>
      <c r="L442" s="167"/>
      <c r="M442" s="168"/>
      <c r="N442" s="169"/>
      <c r="O442" s="169"/>
      <c r="P442" s="170">
        <f>SUM(P443:P444)</f>
        <v>0</v>
      </c>
      <c r="Q442" s="169"/>
      <c r="R442" s="170">
        <f>SUM(R443:R444)</f>
        <v>0</v>
      </c>
      <c r="S442" s="169"/>
      <c r="T442" s="171">
        <f>SUM(T443:T444)</f>
        <v>0</v>
      </c>
      <c r="AR442" s="172" t="s">
        <v>90</v>
      </c>
      <c r="AT442" s="173" t="s">
        <v>81</v>
      </c>
      <c r="AU442" s="173" t="s">
        <v>92</v>
      </c>
      <c r="AY442" s="172" t="s">
        <v>135</v>
      </c>
      <c r="BK442" s="174">
        <f>SUM(BK443:BK444)</f>
        <v>0</v>
      </c>
    </row>
    <row r="443" spans="1:65" s="2" customFormat="1" ht="16.5" customHeight="1">
      <c r="A443" s="36"/>
      <c r="B443" s="37"/>
      <c r="C443" s="177" t="s">
        <v>613</v>
      </c>
      <c r="D443" s="177" t="s">
        <v>139</v>
      </c>
      <c r="E443" s="178" t="s">
        <v>614</v>
      </c>
      <c r="F443" s="179" t="s">
        <v>615</v>
      </c>
      <c r="G443" s="180" t="s">
        <v>303</v>
      </c>
      <c r="H443" s="181">
        <v>43.852</v>
      </c>
      <c r="I443" s="182"/>
      <c r="J443" s="183">
        <f>ROUND(I443*H443,2)</f>
        <v>0</v>
      </c>
      <c r="K443" s="179" t="s">
        <v>143</v>
      </c>
      <c r="L443" s="41"/>
      <c r="M443" s="184" t="s">
        <v>44</v>
      </c>
      <c r="N443" s="185" t="s">
        <v>53</v>
      </c>
      <c r="O443" s="66"/>
      <c r="P443" s="186">
        <f>O443*H443</f>
        <v>0</v>
      </c>
      <c r="Q443" s="186">
        <v>0</v>
      </c>
      <c r="R443" s="186">
        <f>Q443*H443</f>
        <v>0</v>
      </c>
      <c r="S443" s="186">
        <v>0</v>
      </c>
      <c r="T443" s="187">
        <f>S443*H443</f>
        <v>0</v>
      </c>
      <c r="U443" s="36"/>
      <c r="V443" s="36"/>
      <c r="W443" s="36"/>
      <c r="X443" s="36"/>
      <c r="Y443" s="36"/>
      <c r="Z443" s="36"/>
      <c r="AA443" s="36"/>
      <c r="AB443" s="36"/>
      <c r="AC443" s="36"/>
      <c r="AD443" s="36"/>
      <c r="AE443" s="36"/>
      <c r="AR443" s="188" t="s">
        <v>144</v>
      </c>
      <c r="AT443" s="188" t="s">
        <v>139</v>
      </c>
      <c r="AU443" s="188" t="s">
        <v>145</v>
      </c>
      <c r="AY443" s="18" t="s">
        <v>135</v>
      </c>
      <c r="BE443" s="189">
        <f>IF(N443="základní",J443,0)</f>
        <v>0</v>
      </c>
      <c r="BF443" s="189">
        <f>IF(N443="snížená",J443,0)</f>
        <v>0</v>
      </c>
      <c r="BG443" s="189">
        <f>IF(N443="zákl. přenesená",J443,0)</f>
        <v>0</v>
      </c>
      <c r="BH443" s="189">
        <f>IF(N443="sníž. přenesená",J443,0)</f>
        <v>0</v>
      </c>
      <c r="BI443" s="189">
        <f>IF(N443="nulová",J443,0)</f>
        <v>0</v>
      </c>
      <c r="BJ443" s="18" t="s">
        <v>90</v>
      </c>
      <c r="BK443" s="189">
        <f>ROUND(I443*H443,2)</f>
        <v>0</v>
      </c>
      <c r="BL443" s="18" t="s">
        <v>144</v>
      </c>
      <c r="BM443" s="188" t="s">
        <v>616</v>
      </c>
    </row>
    <row r="444" spans="1:47" s="2" customFormat="1" ht="12">
      <c r="A444" s="36"/>
      <c r="B444" s="37"/>
      <c r="C444" s="38"/>
      <c r="D444" s="190" t="s">
        <v>147</v>
      </c>
      <c r="E444" s="38"/>
      <c r="F444" s="191" t="s">
        <v>617</v>
      </c>
      <c r="G444" s="38"/>
      <c r="H444" s="38"/>
      <c r="I444" s="192"/>
      <c r="J444" s="38"/>
      <c r="K444" s="38"/>
      <c r="L444" s="41"/>
      <c r="M444" s="193"/>
      <c r="N444" s="194"/>
      <c r="O444" s="66"/>
      <c r="P444" s="66"/>
      <c r="Q444" s="66"/>
      <c r="R444" s="66"/>
      <c r="S444" s="66"/>
      <c r="T444" s="67"/>
      <c r="U444" s="36"/>
      <c r="V444" s="36"/>
      <c r="W444" s="36"/>
      <c r="X444" s="36"/>
      <c r="Y444" s="36"/>
      <c r="Z444" s="36"/>
      <c r="AA444" s="36"/>
      <c r="AB444" s="36"/>
      <c r="AC444" s="36"/>
      <c r="AD444" s="36"/>
      <c r="AE444" s="36"/>
      <c r="AT444" s="18" t="s">
        <v>147</v>
      </c>
      <c r="AU444" s="18" t="s">
        <v>145</v>
      </c>
    </row>
    <row r="445" spans="2:63" s="12" customFormat="1" ht="25.9" customHeight="1">
      <c r="B445" s="161"/>
      <c r="C445" s="162"/>
      <c r="D445" s="163" t="s">
        <v>81</v>
      </c>
      <c r="E445" s="164" t="s">
        <v>473</v>
      </c>
      <c r="F445" s="164" t="s">
        <v>618</v>
      </c>
      <c r="G445" s="162"/>
      <c r="H445" s="162"/>
      <c r="I445" s="165"/>
      <c r="J445" s="166">
        <f>BK445</f>
        <v>0</v>
      </c>
      <c r="K445" s="162"/>
      <c r="L445" s="167"/>
      <c r="M445" s="168"/>
      <c r="N445" s="169"/>
      <c r="O445" s="169"/>
      <c r="P445" s="170">
        <f>P446</f>
        <v>0</v>
      </c>
      <c r="Q445" s="169"/>
      <c r="R445" s="170">
        <f>R446</f>
        <v>0.6949599999999998</v>
      </c>
      <c r="S445" s="169"/>
      <c r="T445" s="171">
        <f>T446</f>
        <v>0</v>
      </c>
      <c r="AR445" s="172" t="s">
        <v>145</v>
      </c>
      <c r="AT445" s="173" t="s">
        <v>81</v>
      </c>
      <c r="AU445" s="173" t="s">
        <v>82</v>
      </c>
      <c r="AY445" s="172" t="s">
        <v>135</v>
      </c>
      <c r="BK445" s="174">
        <f>BK446</f>
        <v>0</v>
      </c>
    </row>
    <row r="446" spans="2:63" s="12" customFormat="1" ht="22.9" customHeight="1">
      <c r="B446" s="161"/>
      <c r="C446" s="162"/>
      <c r="D446" s="163" t="s">
        <v>81</v>
      </c>
      <c r="E446" s="175" t="s">
        <v>619</v>
      </c>
      <c r="F446" s="175" t="s">
        <v>620</v>
      </c>
      <c r="G446" s="162"/>
      <c r="H446" s="162"/>
      <c r="I446" s="165"/>
      <c r="J446" s="176">
        <f>BK446</f>
        <v>0</v>
      </c>
      <c r="K446" s="162"/>
      <c r="L446" s="167"/>
      <c r="M446" s="168"/>
      <c r="N446" s="169"/>
      <c r="O446" s="169"/>
      <c r="P446" s="170">
        <f>SUM(P447:P529)</f>
        <v>0</v>
      </c>
      <c r="Q446" s="169"/>
      <c r="R446" s="170">
        <f>SUM(R447:R529)</f>
        <v>0.6949599999999998</v>
      </c>
      <c r="S446" s="169"/>
      <c r="T446" s="171">
        <f>SUM(T447:T529)</f>
        <v>0</v>
      </c>
      <c r="AR446" s="172" t="s">
        <v>145</v>
      </c>
      <c r="AT446" s="173" t="s">
        <v>81</v>
      </c>
      <c r="AU446" s="173" t="s">
        <v>90</v>
      </c>
      <c r="AY446" s="172" t="s">
        <v>135</v>
      </c>
      <c r="BK446" s="174">
        <f>SUM(BK447:BK529)</f>
        <v>0</v>
      </c>
    </row>
    <row r="447" spans="1:65" s="2" customFormat="1" ht="16.5" customHeight="1">
      <c r="A447" s="36"/>
      <c r="B447" s="37"/>
      <c r="C447" s="232" t="s">
        <v>621</v>
      </c>
      <c r="D447" s="232" t="s">
        <v>473</v>
      </c>
      <c r="E447" s="233" t="s">
        <v>622</v>
      </c>
      <c r="F447" s="234" t="s">
        <v>623</v>
      </c>
      <c r="G447" s="235" t="s">
        <v>624</v>
      </c>
      <c r="H447" s="236">
        <v>1</v>
      </c>
      <c r="I447" s="237"/>
      <c r="J447" s="238">
        <f>ROUND(I447*H447,2)</f>
        <v>0</v>
      </c>
      <c r="K447" s="234" t="s">
        <v>248</v>
      </c>
      <c r="L447" s="239"/>
      <c r="M447" s="240" t="s">
        <v>44</v>
      </c>
      <c r="N447" s="241" t="s">
        <v>53</v>
      </c>
      <c r="O447" s="66"/>
      <c r="P447" s="186">
        <f>O447*H447</f>
        <v>0</v>
      </c>
      <c r="Q447" s="186">
        <v>0</v>
      </c>
      <c r="R447" s="186">
        <f>Q447*H447</f>
        <v>0</v>
      </c>
      <c r="S447" s="186">
        <v>0</v>
      </c>
      <c r="T447" s="187">
        <f>S447*H447</f>
        <v>0</v>
      </c>
      <c r="U447" s="36"/>
      <c r="V447" s="36"/>
      <c r="W447" s="36"/>
      <c r="X447" s="36"/>
      <c r="Y447" s="36"/>
      <c r="Z447" s="36"/>
      <c r="AA447" s="36"/>
      <c r="AB447" s="36"/>
      <c r="AC447" s="36"/>
      <c r="AD447" s="36"/>
      <c r="AE447" s="36"/>
      <c r="AR447" s="188" t="s">
        <v>625</v>
      </c>
      <c r="AT447" s="188" t="s">
        <v>473</v>
      </c>
      <c r="AU447" s="188" t="s">
        <v>92</v>
      </c>
      <c r="AY447" s="18" t="s">
        <v>135</v>
      </c>
      <c r="BE447" s="189">
        <f>IF(N447="základní",J447,0)</f>
        <v>0</v>
      </c>
      <c r="BF447" s="189">
        <f>IF(N447="snížená",J447,0)</f>
        <v>0</v>
      </c>
      <c r="BG447" s="189">
        <f>IF(N447="zákl. přenesená",J447,0)</f>
        <v>0</v>
      </c>
      <c r="BH447" s="189">
        <f>IF(N447="sníž. přenesená",J447,0)</f>
        <v>0</v>
      </c>
      <c r="BI447" s="189">
        <f>IF(N447="nulová",J447,0)</f>
        <v>0</v>
      </c>
      <c r="BJ447" s="18" t="s">
        <v>90</v>
      </c>
      <c r="BK447" s="189">
        <f>ROUND(I447*H447,2)</f>
        <v>0</v>
      </c>
      <c r="BL447" s="18" t="s">
        <v>626</v>
      </c>
      <c r="BM447" s="188" t="s">
        <v>627</v>
      </c>
    </row>
    <row r="448" spans="2:51" s="14" customFormat="1" ht="12">
      <c r="B448" s="206"/>
      <c r="C448" s="207"/>
      <c r="D448" s="197" t="s">
        <v>149</v>
      </c>
      <c r="E448" s="208" t="s">
        <v>44</v>
      </c>
      <c r="F448" s="209" t="s">
        <v>628</v>
      </c>
      <c r="G448" s="207"/>
      <c r="H448" s="210">
        <v>1</v>
      </c>
      <c r="I448" s="211"/>
      <c r="J448" s="207"/>
      <c r="K448" s="207"/>
      <c r="L448" s="212"/>
      <c r="M448" s="213"/>
      <c r="N448" s="214"/>
      <c r="O448" s="214"/>
      <c r="P448" s="214"/>
      <c r="Q448" s="214"/>
      <c r="R448" s="214"/>
      <c r="S448" s="214"/>
      <c r="T448" s="215"/>
      <c r="AT448" s="216" t="s">
        <v>149</v>
      </c>
      <c r="AU448" s="216" t="s">
        <v>92</v>
      </c>
      <c r="AV448" s="14" t="s">
        <v>92</v>
      </c>
      <c r="AW448" s="14" t="s">
        <v>42</v>
      </c>
      <c r="AX448" s="14" t="s">
        <v>82</v>
      </c>
      <c r="AY448" s="216" t="s">
        <v>135</v>
      </c>
    </row>
    <row r="449" spans="2:51" s="15" customFormat="1" ht="12">
      <c r="B449" s="217"/>
      <c r="C449" s="218"/>
      <c r="D449" s="197" t="s">
        <v>149</v>
      </c>
      <c r="E449" s="219" t="s">
        <v>44</v>
      </c>
      <c r="F449" s="220" t="s">
        <v>153</v>
      </c>
      <c r="G449" s="218"/>
      <c r="H449" s="221">
        <v>1</v>
      </c>
      <c r="I449" s="222"/>
      <c r="J449" s="218"/>
      <c r="K449" s="218"/>
      <c r="L449" s="223"/>
      <c r="M449" s="224"/>
      <c r="N449" s="225"/>
      <c r="O449" s="225"/>
      <c r="P449" s="225"/>
      <c r="Q449" s="225"/>
      <c r="R449" s="225"/>
      <c r="S449" s="225"/>
      <c r="T449" s="226"/>
      <c r="AT449" s="227" t="s">
        <v>149</v>
      </c>
      <c r="AU449" s="227" t="s">
        <v>92</v>
      </c>
      <c r="AV449" s="15" t="s">
        <v>144</v>
      </c>
      <c r="AW449" s="15" t="s">
        <v>42</v>
      </c>
      <c r="AX449" s="15" t="s">
        <v>90</v>
      </c>
      <c r="AY449" s="227" t="s">
        <v>135</v>
      </c>
    </row>
    <row r="450" spans="1:65" s="2" customFormat="1" ht="24.2" customHeight="1">
      <c r="A450" s="36"/>
      <c r="B450" s="37"/>
      <c r="C450" s="177" t="s">
        <v>629</v>
      </c>
      <c r="D450" s="177" t="s">
        <v>139</v>
      </c>
      <c r="E450" s="178" t="s">
        <v>630</v>
      </c>
      <c r="F450" s="179" t="s">
        <v>631</v>
      </c>
      <c r="G450" s="180" t="s">
        <v>632</v>
      </c>
      <c r="H450" s="181">
        <v>1</v>
      </c>
      <c r="I450" s="182"/>
      <c r="J450" s="183">
        <f>ROUND(I450*H450,2)</f>
        <v>0</v>
      </c>
      <c r="K450" s="179" t="s">
        <v>143</v>
      </c>
      <c r="L450" s="41"/>
      <c r="M450" s="184" t="s">
        <v>44</v>
      </c>
      <c r="N450" s="185" t="s">
        <v>53</v>
      </c>
      <c r="O450" s="66"/>
      <c r="P450" s="186">
        <f>O450*H450</f>
        <v>0</v>
      </c>
      <c r="Q450" s="186">
        <v>0</v>
      </c>
      <c r="R450" s="186">
        <f>Q450*H450</f>
        <v>0</v>
      </c>
      <c r="S450" s="186">
        <v>0</v>
      </c>
      <c r="T450" s="187">
        <f>S450*H450</f>
        <v>0</v>
      </c>
      <c r="U450" s="36"/>
      <c r="V450" s="36"/>
      <c r="W450" s="36"/>
      <c r="X450" s="36"/>
      <c r="Y450" s="36"/>
      <c r="Z450" s="36"/>
      <c r="AA450" s="36"/>
      <c r="AB450" s="36"/>
      <c r="AC450" s="36"/>
      <c r="AD450" s="36"/>
      <c r="AE450" s="36"/>
      <c r="AR450" s="188" t="s">
        <v>626</v>
      </c>
      <c r="AT450" s="188" t="s">
        <v>139</v>
      </c>
      <c r="AU450" s="188" t="s">
        <v>92</v>
      </c>
      <c r="AY450" s="18" t="s">
        <v>135</v>
      </c>
      <c r="BE450" s="189">
        <f>IF(N450="základní",J450,0)</f>
        <v>0</v>
      </c>
      <c r="BF450" s="189">
        <f>IF(N450="snížená",J450,0)</f>
        <v>0</v>
      </c>
      <c r="BG450" s="189">
        <f>IF(N450="zákl. přenesená",J450,0)</f>
        <v>0</v>
      </c>
      <c r="BH450" s="189">
        <f>IF(N450="sníž. přenesená",J450,0)</f>
        <v>0</v>
      </c>
      <c r="BI450" s="189">
        <f>IF(N450="nulová",J450,0)</f>
        <v>0</v>
      </c>
      <c r="BJ450" s="18" t="s">
        <v>90</v>
      </c>
      <c r="BK450" s="189">
        <f>ROUND(I450*H450,2)</f>
        <v>0</v>
      </c>
      <c r="BL450" s="18" t="s">
        <v>626</v>
      </c>
      <c r="BM450" s="188" t="s">
        <v>633</v>
      </c>
    </row>
    <row r="451" spans="1:47" s="2" customFormat="1" ht="12">
      <c r="A451" s="36"/>
      <c r="B451" s="37"/>
      <c r="C451" s="38"/>
      <c r="D451" s="190" t="s">
        <v>147</v>
      </c>
      <c r="E451" s="38"/>
      <c r="F451" s="191" t="s">
        <v>634</v>
      </c>
      <c r="G451" s="38"/>
      <c r="H451" s="38"/>
      <c r="I451" s="192"/>
      <c r="J451" s="38"/>
      <c r="K451" s="38"/>
      <c r="L451" s="41"/>
      <c r="M451" s="193"/>
      <c r="N451" s="194"/>
      <c r="O451" s="66"/>
      <c r="P451" s="66"/>
      <c r="Q451" s="66"/>
      <c r="R451" s="66"/>
      <c r="S451" s="66"/>
      <c r="T451" s="67"/>
      <c r="U451" s="36"/>
      <c r="V451" s="36"/>
      <c r="W451" s="36"/>
      <c r="X451" s="36"/>
      <c r="Y451" s="36"/>
      <c r="Z451" s="36"/>
      <c r="AA451" s="36"/>
      <c r="AB451" s="36"/>
      <c r="AC451" s="36"/>
      <c r="AD451" s="36"/>
      <c r="AE451" s="36"/>
      <c r="AT451" s="18" t="s">
        <v>147</v>
      </c>
      <c r="AU451" s="18" t="s">
        <v>92</v>
      </c>
    </row>
    <row r="452" spans="1:65" s="2" customFormat="1" ht="16.5" customHeight="1">
      <c r="A452" s="36"/>
      <c r="B452" s="37"/>
      <c r="C452" s="232" t="s">
        <v>635</v>
      </c>
      <c r="D452" s="232" t="s">
        <v>473</v>
      </c>
      <c r="E452" s="233" t="s">
        <v>636</v>
      </c>
      <c r="F452" s="234" t="s">
        <v>637</v>
      </c>
      <c r="G452" s="235" t="s">
        <v>624</v>
      </c>
      <c r="H452" s="236">
        <v>1</v>
      </c>
      <c r="I452" s="237"/>
      <c r="J452" s="238">
        <f>ROUND(I452*H452,2)</f>
        <v>0</v>
      </c>
      <c r="K452" s="234" t="s">
        <v>248</v>
      </c>
      <c r="L452" s="239"/>
      <c r="M452" s="240" t="s">
        <v>44</v>
      </c>
      <c r="N452" s="241" t="s">
        <v>53</v>
      </c>
      <c r="O452" s="66"/>
      <c r="P452" s="186">
        <f>O452*H452</f>
        <v>0</v>
      </c>
      <c r="Q452" s="186">
        <v>0</v>
      </c>
      <c r="R452" s="186">
        <f>Q452*H452</f>
        <v>0</v>
      </c>
      <c r="S452" s="186">
        <v>0</v>
      </c>
      <c r="T452" s="187">
        <f>S452*H452</f>
        <v>0</v>
      </c>
      <c r="U452" s="36"/>
      <c r="V452" s="36"/>
      <c r="W452" s="36"/>
      <c r="X452" s="36"/>
      <c r="Y452" s="36"/>
      <c r="Z452" s="36"/>
      <c r="AA452" s="36"/>
      <c r="AB452" s="36"/>
      <c r="AC452" s="36"/>
      <c r="AD452" s="36"/>
      <c r="AE452" s="36"/>
      <c r="AR452" s="188" t="s">
        <v>625</v>
      </c>
      <c r="AT452" s="188" t="s">
        <v>473</v>
      </c>
      <c r="AU452" s="188" t="s">
        <v>92</v>
      </c>
      <c r="AY452" s="18" t="s">
        <v>135</v>
      </c>
      <c r="BE452" s="189">
        <f>IF(N452="základní",J452,0)</f>
        <v>0</v>
      </c>
      <c r="BF452" s="189">
        <f>IF(N452="snížená",J452,0)</f>
        <v>0</v>
      </c>
      <c r="BG452" s="189">
        <f>IF(N452="zákl. přenesená",J452,0)</f>
        <v>0</v>
      </c>
      <c r="BH452" s="189">
        <f>IF(N452="sníž. přenesená",J452,0)</f>
        <v>0</v>
      </c>
      <c r="BI452" s="189">
        <f>IF(N452="nulová",J452,0)</f>
        <v>0</v>
      </c>
      <c r="BJ452" s="18" t="s">
        <v>90</v>
      </c>
      <c r="BK452" s="189">
        <f>ROUND(I452*H452,2)</f>
        <v>0</v>
      </c>
      <c r="BL452" s="18" t="s">
        <v>626</v>
      </c>
      <c r="BM452" s="188" t="s">
        <v>638</v>
      </c>
    </row>
    <row r="453" spans="1:65" s="2" customFormat="1" ht="16.5" customHeight="1">
      <c r="A453" s="36"/>
      <c r="B453" s="37"/>
      <c r="C453" s="177" t="s">
        <v>639</v>
      </c>
      <c r="D453" s="177" t="s">
        <v>139</v>
      </c>
      <c r="E453" s="178" t="s">
        <v>640</v>
      </c>
      <c r="F453" s="179" t="s">
        <v>641</v>
      </c>
      <c r="G453" s="180" t="s">
        <v>632</v>
      </c>
      <c r="H453" s="181">
        <v>1</v>
      </c>
      <c r="I453" s="182"/>
      <c r="J453" s="183">
        <f>ROUND(I453*H453,2)</f>
        <v>0</v>
      </c>
      <c r="K453" s="179" t="s">
        <v>143</v>
      </c>
      <c r="L453" s="41"/>
      <c r="M453" s="184" t="s">
        <v>44</v>
      </c>
      <c r="N453" s="185" t="s">
        <v>53</v>
      </c>
      <c r="O453" s="66"/>
      <c r="P453" s="186">
        <f>O453*H453</f>
        <v>0</v>
      </c>
      <c r="Q453" s="186">
        <v>0</v>
      </c>
      <c r="R453" s="186">
        <f>Q453*H453</f>
        <v>0</v>
      </c>
      <c r="S453" s="186">
        <v>0</v>
      </c>
      <c r="T453" s="187">
        <f>S453*H453</f>
        <v>0</v>
      </c>
      <c r="U453" s="36"/>
      <c r="V453" s="36"/>
      <c r="W453" s="36"/>
      <c r="X453" s="36"/>
      <c r="Y453" s="36"/>
      <c r="Z453" s="36"/>
      <c r="AA453" s="36"/>
      <c r="AB453" s="36"/>
      <c r="AC453" s="36"/>
      <c r="AD453" s="36"/>
      <c r="AE453" s="36"/>
      <c r="AR453" s="188" t="s">
        <v>626</v>
      </c>
      <c r="AT453" s="188" t="s">
        <v>139</v>
      </c>
      <c r="AU453" s="188" t="s">
        <v>92</v>
      </c>
      <c r="AY453" s="18" t="s">
        <v>135</v>
      </c>
      <c r="BE453" s="189">
        <f>IF(N453="základní",J453,0)</f>
        <v>0</v>
      </c>
      <c r="BF453" s="189">
        <f>IF(N453="snížená",J453,0)</f>
        <v>0</v>
      </c>
      <c r="BG453" s="189">
        <f>IF(N453="zákl. přenesená",J453,0)</f>
        <v>0</v>
      </c>
      <c r="BH453" s="189">
        <f>IF(N453="sníž. přenesená",J453,0)</f>
        <v>0</v>
      </c>
      <c r="BI453" s="189">
        <f>IF(N453="nulová",J453,0)</f>
        <v>0</v>
      </c>
      <c r="BJ453" s="18" t="s">
        <v>90</v>
      </c>
      <c r="BK453" s="189">
        <f>ROUND(I453*H453,2)</f>
        <v>0</v>
      </c>
      <c r="BL453" s="18" t="s">
        <v>626</v>
      </c>
      <c r="BM453" s="188" t="s">
        <v>642</v>
      </c>
    </row>
    <row r="454" spans="1:47" s="2" customFormat="1" ht="12">
      <c r="A454" s="36"/>
      <c r="B454" s="37"/>
      <c r="C454" s="38"/>
      <c r="D454" s="190" t="s">
        <v>147</v>
      </c>
      <c r="E454" s="38"/>
      <c r="F454" s="191" t="s">
        <v>643</v>
      </c>
      <c r="G454" s="38"/>
      <c r="H454" s="38"/>
      <c r="I454" s="192"/>
      <c r="J454" s="38"/>
      <c r="K454" s="38"/>
      <c r="L454" s="41"/>
      <c r="M454" s="193"/>
      <c r="N454" s="194"/>
      <c r="O454" s="66"/>
      <c r="P454" s="66"/>
      <c r="Q454" s="66"/>
      <c r="R454" s="66"/>
      <c r="S454" s="66"/>
      <c r="T454" s="67"/>
      <c r="U454" s="36"/>
      <c r="V454" s="36"/>
      <c r="W454" s="36"/>
      <c r="X454" s="36"/>
      <c r="Y454" s="36"/>
      <c r="Z454" s="36"/>
      <c r="AA454" s="36"/>
      <c r="AB454" s="36"/>
      <c r="AC454" s="36"/>
      <c r="AD454" s="36"/>
      <c r="AE454" s="36"/>
      <c r="AT454" s="18" t="s">
        <v>147</v>
      </c>
      <c r="AU454" s="18" t="s">
        <v>92</v>
      </c>
    </row>
    <row r="455" spans="1:65" s="2" customFormat="1" ht="16.5" customHeight="1">
      <c r="A455" s="36"/>
      <c r="B455" s="37"/>
      <c r="C455" s="232" t="s">
        <v>535</v>
      </c>
      <c r="D455" s="232" t="s">
        <v>473</v>
      </c>
      <c r="E455" s="233" t="s">
        <v>644</v>
      </c>
      <c r="F455" s="234" t="s">
        <v>645</v>
      </c>
      <c r="G455" s="235" t="s">
        <v>142</v>
      </c>
      <c r="H455" s="236">
        <v>164</v>
      </c>
      <c r="I455" s="237"/>
      <c r="J455" s="238">
        <f>ROUND(I455*H455,2)</f>
        <v>0</v>
      </c>
      <c r="K455" s="234" t="s">
        <v>143</v>
      </c>
      <c r="L455" s="239"/>
      <c r="M455" s="240" t="s">
        <v>44</v>
      </c>
      <c r="N455" s="241" t="s">
        <v>53</v>
      </c>
      <c r="O455" s="66"/>
      <c r="P455" s="186">
        <f>O455*H455</f>
        <v>0</v>
      </c>
      <c r="Q455" s="186">
        <v>0.00381</v>
      </c>
      <c r="R455" s="186">
        <f>Q455*H455</f>
        <v>0.62484</v>
      </c>
      <c r="S455" s="186">
        <v>0</v>
      </c>
      <c r="T455" s="187">
        <f>S455*H455</f>
        <v>0</v>
      </c>
      <c r="U455" s="36"/>
      <c r="V455" s="36"/>
      <c r="W455" s="36"/>
      <c r="X455" s="36"/>
      <c r="Y455" s="36"/>
      <c r="Z455" s="36"/>
      <c r="AA455" s="36"/>
      <c r="AB455" s="36"/>
      <c r="AC455" s="36"/>
      <c r="AD455" s="36"/>
      <c r="AE455" s="36"/>
      <c r="AR455" s="188" t="s">
        <v>625</v>
      </c>
      <c r="AT455" s="188" t="s">
        <v>473</v>
      </c>
      <c r="AU455" s="188" t="s">
        <v>92</v>
      </c>
      <c r="AY455" s="18" t="s">
        <v>135</v>
      </c>
      <c r="BE455" s="189">
        <f>IF(N455="základní",J455,0)</f>
        <v>0</v>
      </c>
      <c r="BF455" s="189">
        <f>IF(N455="snížená",J455,0)</f>
        <v>0</v>
      </c>
      <c r="BG455" s="189">
        <f>IF(N455="zákl. přenesená",J455,0)</f>
        <v>0</v>
      </c>
      <c r="BH455" s="189">
        <f>IF(N455="sníž. přenesená",J455,0)</f>
        <v>0</v>
      </c>
      <c r="BI455" s="189">
        <f>IF(N455="nulová",J455,0)</f>
        <v>0</v>
      </c>
      <c r="BJ455" s="18" t="s">
        <v>90</v>
      </c>
      <c r="BK455" s="189">
        <f>ROUND(I455*H455,2)</f>
        <v>0</v>
      </c>
      <c r="BL455" s="18" t="s">
        <v>626</v>
      </c>
      <c r="BM455" s="188" t="s">
        <v>646</v>
      </c>
    </row>
    <row r="456" spans="1:47" s="2" customFormat="1" ht="12">
      <c r="A456" s="36"/>
      <c r="B456" s="37"/>
      <c r="C456" s="38"/>
      <c r="D456" s="190" t="s">
        <v>147</v>
      </c>
      <c r="E456" s="38"/>
      <c r="F456" s="191" t="s">
        <v>647</v>
      </c>
      <c r="G456" s="38"/>
      <c r="H456" s="38"/>
      <c r="I456" s="192"/>
      <c r="J456" s="38"/>
      <c r="K456" s="38"/>
      <c r="L456" s="41"/>
      <c r="M456" s="193"/>
      <c r="N456" s="194"/>
      <c r="O456" s="66"/>
      <c r="P456" s="66"/>
      <c r="Q456" s="66"/>
      <c r="R456" s="66"/>
      <c r="S456" s="66"/>
      <c r="T456" s="67"/>
      <c r="U456" s="36"/>
      <c r="V456" s="36"/>
      <c r="W456" s="36"/>
      <c r="X456" s="36"/>
      <c r="Y456" s="36"/>
      <c r="Z456" s="36"/>
      <c r="AA456" s="36"/>
      <c r="AB456" s="36"/>
      <c r="AC456" s="36"/>
      <c r="AD456" s="36"/>
      <c r="AE456" s="36"/>
      <c r="AT456" s="18" t="s">
        <v>147</v>
      </c>
      <c r="AU456" s="18" t="s">
        <v>92</v>
      </c>
    </row>
    <row r="457" spans="2:51" s="14" customFormat="1" ht="12">
      <c r="B457" s="206"/>
      <c r="C457" s="207"/>
      <c r="D457" s="197" t="s">
        <v>149</v>
      </c>
      <c r="E457" s="208" t="s">
        <v>44</v>
      </c>
      <c r="F457" s="209" t="s">
        <v>648</v>
      </c>
      <c r="G457" s="207"/>
      <c r="H457" s="210">
        <v>19</v>
      </c>
      <c r="I457" s="211"/>
      <c r="J457" s="207"/>
      <c r="K457" s="207"/>
      <c r="L457" s="212"/>
      <c r="M457" s="213"/>
      <c r="N457" s="214"/>
      <c r="O457" s="214"/>
      <c r="P457" s="214"/>
      <c r="Q457" s="214"/>
      <c r="R457" s="214"/>
      <c r="S457" s="214"/>
      <c r="T457" s="215"/>
      <c r="AT457" s="216" t="s">
        <v>149</v>
      </c>
      <c r="AU457" s="216" t="s">
        <v>92</v>
      </c>
      <c r="AV457" s="14" t="s">
        <v>92</v>
      </c>
      <c r="AW457" s="14" t="s">
        <v>42</v>
      </c>
      <c r="AX457" s="14" t="s">
        <v>82</v>
      </c>
      <c r="AY457" s="216" t="s">
        <v>135</v>
      </c>
    </row>
    <row r="458" spans="2:51" s="14" customFormat="1" ht="12">
      <c r="B458" s="206"/>
      <c r="C458" s="207"/>
      <c r="D458" s="197" t="s">
        <v>149</v>
      </c>
      <c r="E458" s="208" t="s">
        <v>44</v>
      </c>
      <c r="F458" s="209" t="s">
        <v>649</v>
      </c>
      <c r="G458" s="207"/>
      <c r="H458" s="210">
        <v>63</v>
      </c>
      <c r="I458" s="211"/>
      <c r="J458" s="207"/>
      <c r="K458" s="207"/>
      <c r="L458" s="212"/>
      <c r="M458" s="213"/>
      <c r="N458" s="214"/>
      <c r="O458" s="214"/>
      <c r="P458" s="214"/>
      <c r="Q458" s="214"/>
      <c r="R458" s="214"/>
      <c r="S458" s="214"/>
      <c r="T458" s="215"/>
      <c r="AT458" s="216" t="s">
        <v>149</v>
      </c>
      <c r="AU458" s="216" t="s">
        <v>92</v>
      </c>
      <c r="AV458" s="14" t="s">
        <v>92</v>
      </c>
      <c r="AW458" s="14" t="s">
        <v>42</v>
      </c>
      <c r="AX458" s="14" t="s">
        <v>82</v>
      </c>
      <c r="AY458" s="216" t="s">
        <v>135</v>
      </c>
    </row>
    <row r="459" spans="2:51" s="14" customFormat="1" ht="12">
      <c r="B459" s="206"/>
      <c r="C459" s="207"/>
      <c r="D459" s="197" t="s">
        <v>149</v>
      </c>
      <c r="E459" s="208" t="s">
        <v>44</v>
      </c>
      <c r="F459" s="209" t="s">
        <v>650</v>
      </c>
      <c r="G459" s="207"/>
      <c r="H459" s="210">
        <v>17</v>
      </c>
      <c r="I459" s="211"/>
      <c r="J459" s="207"/>
      <c r="K459" s="207"/>
      <c r="L459" s="212"/>
      <c r="M459" s="213"/>
      <c r="N459" s="214"/>
      <c r="O459" s="214"/>
      <c r="P459" s="214"/>
      <c r="Q459" s="214"/>
      <c r="R459" s="214"/>
      <c r="S459" s="214"/>
      <c r="T459" s="215"/>
      <c r="AT459" s="216" t="s">
        <v>149</v>
      </c>
      <c r="AU459" s="216" t="s">
        <v>92</v>
      </c>
      <c r="AV459" s="14" t="s">
        <v>92</v>
      </c>
      <c r="AW459" s="14" t="s">
        <v>42</v>
      </c>
      <c r="AX459" s="14" t="s">
        <v>82</v>
      </c>
      <c r="AY459" s="216" t="s">
        <v>135</v>
      </c>
    </row>
    <row r="460" spans="2:51" s="14" customFormat="1" ht="12">
      <c r="B460" s="206"/>
      <c r="C460" s="207"/>
      <c r="D460" s="197" t="s">
        <v>149</v>
      </c>
      <c r="E460" s="208" t="s">
        <v>44</v>
      </c>
      <c r="F460" s="209" t="s">
        <v>651</v>
      </c>
      <c r="G460" s="207"/>
      <c r="H460" s="210">
        <v>23</v>
      </c>
      <c r="I460" s="211"/>
      <c r="J460" s="207"/>
      <c r="K460" s="207"/>
      <c r="L460" s="212"/>
      <c r="M460" s="213"/>
      <c r="N460" s="214"/>
      <c r="O460" s="214"/>
      <c r="P460" s="214"/>
      <c r="Q460" s="214"/>
      <c r="R460" s="214"/>
      <c r="S460" s="214"/>
      <c r="T460" s="215"/>
      <c r="AT460" s="216" t="s">
        <v>149</v>
      </c>
      <c r="AU460" s="216" t="s">
        <v>92</v>
      </c>
      <c r="AV460" s="14" t="s">
        <v>92</v>
      </c>
      <c r="AW460" s="14" t="s">
        <v>42</v>
      </c>
      <c r="AX460" s="14" t="s">
        <v>82</v>
      </c>
      <c r="AY460" s="216" t="s">
        <v>135</v>
      </c>
    </row>
    <row r="461" spans="2:51" s="14" customFormat="1" ht="12">
      <c r="B461" s="206"/>
      <c r="C461" s="207"/>
      <c r="D461" s="197" t="s">
        <v>149</v>
      </c>
      <c r="E461" s="208" t="s">
        <v>44</v>
      </c>
      <c r="F461" s="209" t="s">
        <v>652</v>
      </c>
      <c r="G461" s="207"/>
      <c r="H461" s="210">
        <v>27</v>
      </c>
      <c r="I461" s="211"/>
      <c r="J461" s="207"/>
      <c r="K461" s="207"/>
      <c r="L461" s="212"/>
      <c r="M461" s="213"/>
      <c r="N461" s="214"/>
      <c r="O461" s="214"/>
      <c r="P461" s="214"/>
      <c r="Q461" s="214"/>
      <c r="R461" s="214"/>
      <c r="S461" s="214"/>
      <c r="T461" s="215"/>
      <c r="AT461" s="216" t="s">
        <v>149</v>
      </c>
      <c r="AU461" s="216" t="s">
        <v>92</v>
      </c>
      <c r="AV461" s="14" t="s">
        <v>92</v>
      </c>
      <c r="AW461" s="14" t="s">
        <v>42</v>
      </c>
      <c r="AX461" s="14" t="s">
        <v>82</v>
      </c>
      <c r="AY461" s="216" t="s">
        <v>135</v>
      </c>
    </row>
    <row r="462" spans="2:51" s="14" customFormat="1" ht="12">
      <c r="B462" s="206"/>
      <c r="C462" s="207"/>
      <c r="D462" s="197" t="s">
        <v>149</v>
      </c>
      <c r="E462" s="208" t="s">
        <v>44</v>
      </c>
      <c r="F462" s="209" t="s">
        <v>653</v>
      </c>
      <c r="G462" s="207"/>
      <c r="H462" s="210">
        <v>15</v>
      </c>
      <c r="I462" s="211"/>
      <c r="J462" s="207"/>
      <c r="K462" s="207"/>
      <c r="L462" s="212"/>
      <c r="M462" s="213"/>
      <c r="N462" s="214"/>
      <c r="O462" s="214"/>
      <c r="P462" s="214"/>
      <c r="Q462" s="214"/>
      <c r="R462" s="214"/>
      <c r="S462" s="214"/>
      <c r="T462" s="215"/>
      <c r="AT462" s="216" t="s">
        <v>149</v>
      </c>
      <c r="AU462" s="216" t="s">
        <v>92</v>
      </c>
      <c r="AV462" s="14" t="s">
        <v>92</v>
      </c>
      <c r="AW462" s="14" t="s">
        <v>42</v>
      </c>
      <c r="AX462" s="14" t="s">
        <v>82</v>
      </c>
      <c r="AY462" s="216" t="s">
        <v>135</v>
      </c>
    </row>
    <row r="463" spans="2:51" s="15" customFormat="1" ht="12">
      <c r="B463" s="217"/>
      <c r="C463" s="218"/>
      <c r="D463" s="197" t="s">
        <v>149</v>
      </c>
      <c r="E463" s="219" t="s">
        <v>44</v>
      </c>
      <c r="F463" s="220" t="s">
        <v>153</v>
      </c>
      <c r="G463" s="218"/>
      <c r="H463" s="221">
        <v>164</v>
      </c>
      <c r="I463" s="222"/>
      <c r="J463" s="218"/>
      <c r="K463" s="218"/>
      <c r="L463" s="223"/>
      <c r="M463" s="224"/>
      <c r="N463" s="225"/>
      <c r="O463" s="225"/>
      <c r="P463" s="225"/>
      <c r="Q463" s="225"/>
      <c r="R463" s="225"/>
      <c r="S463" s="225"/>
      <c r="T463" s="226"/>
      <c r="AT463" s="227" t="s">
        <v>149</v>
      </c>
      <c r="AU463" s="227" t="s">
        <v>92</v>
      </c>
      <c r="AV463" s="15" t="s">
        <v>144</v>
      </c>
      <c r="AW463" s="15" t="s">
        <v>42</v>
      </c>
      <c r="AX463" s="15" t="s">
        <v>90</v>
      </c>
      <c r="AY463" s="227" t="s">
        <v>135</v>
      </c>
    </row>
    <row r="464" spans="1:65" s="2" customFormat="1" ht="24.2" customHeight="1">
      <c r="A464" s="36"/>
      <c r="B464" s="37"/>
      <c r="C464" s="177" t="s">
        <v>654</v>
      </c>
      <c r="D464" s="177" t="s">
        <v>139</v>
      </c>
      <c r="E464" s="178" t="s">
        <v>655</v>
      </c>
      <c r="F464" s="179" t="s">
        <v>656</v>
      </c>
      <c r="G464" s="180" t="s">
        <v>142</v>
      </c>
      <c r="H464" s="181">
        <v>164</v>
      </c>
      <c r="I464" s="182"/>
      <c r="J464" s="183">
        <f>ROUND(I464*H464,2)</f>
        <v>0</v>
      </c>
      <c r="K464" s="179" t="s">
        <v>143</v>
      </c>
      <c r="L464" s="41"/>
      <c r="M464" s="184" t="s">
        <v>44</v>
      </c>
      <c r="N464" s="185" t="s">
        <v>53</v>
      </c>
      <c r="O464" s="66"/>
      <c r="P464" s="186">
        <f>O464*H464</f>
        <v>0</v>
      </c>
      <c r="Q464" s="186">
        <v>0</v>
      </c>
      <c r="R464" s="186">
        <f>Q464*H464</f>
        <v>0</v>
      </c>
      <c r="S464" s="186">
        <v>0</v>
      </c>
      <c r="T464" s="187">
        <f>S464*H464</f>
        <v>0</v>
      </c>
      <c r="U464" s="36"/>
      <c r="V464" s="36"/>
      <c r="W464" s="36"/>
      <c r="X464" s="36"/>
      <c r="Y464" s="36"/>
      <c r="Z464" s="36"/>
      <c r="AA464" s="36"/>
      <c r="AB464" s="36"/>
      <c r="AC464" s="36"/>
      <c r="AD464" s="36"/>
      <c r="AE464" s="36"/>
      <c r="AR464" s="188" t="s">
        <v>626</v>
      </c>
      <c r="AT464" s="188" t="s">
        <v>139</v>
      </c>
      <c r="AU464" s="188" t="s">
        <v>92</v>
      </c>
      <c r="AY464" s="18" t="s">
        <v>135</v>
      </c>
      <c r="BE464" s="189">
        <f>IF(N464="základní",J464,0)</f>
        <v>0</v>
      </c>
      <c r="BF464" s="189">
        <f>IF(N464="snížená",J464,0)</f>
        <v>0</v>
      </c>
      <c r="BG464" s="189">
        <f>IF(N464="zákl. přenesená",J464,0)</f>
        <v>0</v>
      </c>
      <c r="BH464" s="189">
        <f>IF(N464="sníž. přenesená",J464,0)</f>
        <v>0</v>
      </c>
      <c r="BI464" s="189">
        <f>IF(N464="nulová",J464,0)</f>
        <v>0</v>
      </c>
      <c r="BJ464" s="18" t="s">
        <v>90</v>
      </c>
      <c r="BK464" s="189">
        <f>ROUND(I464*H464,2)</f>
        <v>0</v>
      </c>
      <c r="BL464" s="18" t="s">
        <v>626</v>
      </c>
      <c r="BM464" s="188" t="s">
        <v>657</v>
      </c>
    </row>
    <row r="465" spans="1:47" s="2" customFormat="1" ht="12">
      <c r="A465" s="36"/>
      <c r="B465" s="37"/>
      <c r="C465" s="38"/>
      <c r="D465" s="190" t="s">
        <v>147</v>
      </c>
      <c r="E465" s="38"/>
      <c r="F465" s="191" t="s">
        <v>658</v>
      </c>
      <c r="G465" s="38"/>
      <c r="H465" s="38"/>
      <c r="I465" s="192"/>
      <c r="J465" s="38"/>
      <c r="K465" s="38"/>
      <c r="L465" s="41"/>
      <c r="M465" s="193"/>
      <c r="N465" s="194"/>
      <c r="O465" s="66"/>
      <c r="P465" s="66"/>
      <c r="Q465" s="66"/>
      <c r="R465" s="66"/>
      <c r="S465" s="66"/>
      <c r="T465" s="67"/>
      <c r="U465" s="36"/>
      <c r="V465" s="36"/>
      <c r="W465" s="36"/>
      <c r="X465" s="36"/>
      <c r="Y465" s="36"/>
      <c r="Z465" s="36"/>
      <c r="AA465" s="36"/>
      <c r="AB465" s="36"/>
      <c r="AC465" s="36"/>
      <c r="AD465" s="36"/>
      <c r="AE465" s="36"/>
      <c r="AT465" s="18" t="s">
        <v>147</v>
      </c>
      <c r="AU465" s="18" t="s">
        <v>92</v>
      </c>
    </row>
    <row r="466" spans="1:65" s="2" customFormat="1" ht="16.5" customHeight="1">
      <c r="A466" s="36"/>
      <c r="B466" s="37"/>
      <c r="C466" s="232" t="s">
        <v>659</v>
      </c>
      <c r="D466" s="232" t="s">
        <v>473</v>
      </c>
      <c r="E466" s="233" t="s">
        <v>660</v>
      </c>
      <c r="F466" s="234" t="s">
        <v>661</v>
      </c>
      <c r="G466" s="235" t="s">
        <v>632</v>
      </c>
      <c r="H466" s="236">
        <v>2</v>
      </c>
      <c r="I466" s="237"/>
      <c r="J466" s="238">
        <f>ROUND(I466*H466,2)</f>
        <v>0</v>
      </c>
      <c r="K466" s="234" t="s">
        <v>143</v>
      </c>
      <c r="L466" s="239"/>
      <c r="M466" s="240" t="s">
        <v>44</v>
      </c>
      <c r="N466" s="241" t="s">
        <v>53</v>
      </c>
      <c r="O466" s="66"/>
      <c r="P466" s="186">
        <f>O466*H466</f>
        <v>0</v>
      </c>
      <c r="Q466" s="186">
        <v>0.0081</v>
      </c>
      <c r="R466" s="186">
        <f>Q466*H466</f>
        <v>0.0162</v>
      </c>
      <c r="S466" s="186">
        <v>0</v>
      </c>
      <c r="T466" s="187">
        <f>S466*H466</f>
        <v>0</v>
      </c>
      <c r="U466" s="36"/>
      <c r="V466" s="36"/>
      <c r="W466" s="36"/>
      <c r="X466" s="36"/>
      <c r="Y466" s="36"/>
      <c r="Z466" s="36"/>
      <c r="AA466" s="36"/>
      <c r="AB466" s="36"/>
      <c r="AC466" s="36"/>
      <c r="AD466" s="36"/>
      <c r="AE466" s="36"/>
      <c r="AR466" s="188" t="s">
        <v>625</v>
      </c>
      <c r="AT466" s="188" t="s">
        <v>473</v>
      </c>
      <c r="AU466" s="188" t="s">
        <v>92</v>
      </c>
      <c r="AY466" s="18" t="s">
        <v>135</v>
      </c>
      <c r="BE466" s="189">
        <f>IF(N466="základní",J466,0)</f>
        <v>0</v>
      </c>
      <c r="BF466" s="189">
        <f>IF(N466="snížená",J466,0)</f>
        <v>0</v>
      </c>
      <c r="BG466" s="189">
        <f>IF(N466="zákl. přenesená",J466,0)</f>
        <v>0</v>
      </c>
      <c r="BH466" s="189">
        <f>IF(N466="sníž. přenesená",J466,0)</f>
        <v>0</v>
      </c>
      <c r="BI466" s="189">
        <f>IF(N466="nulová",J466,0)</f>
        <v>0</v>
      </c>
      <c r="BJ466" s="18" t="s">
        <v>90</v>
      </c>
      <c r="BK466" s="189">
        <f>ROUND(I466*H466,2)</f>
        <v>0</v>
      </c>
      <c r="BL466" s="18" t="s">
        <v>626</v>
      </c>
      <c r="BM466" s="188" t="s">
        <v>662</v>
      </c>
    </row>
    <row r="467" spans="1:47" s="2" customFormat="1" ht="12">
      <c r="A467" s="36"/>
      <c r="B467" s="37"/>
      <c r="C467" s="38"/>
      <c r="D467" s="190" t="s">
        <v>147</v>
      </c>
      <c r="E467" s="38"/>
      <c r="F467" s="191" t="s">
        <v>663</v>
      </c>
      <c r="G467" s="38"/>
      <c r="H467" s="38"/>
      <c r="I467" s="192"/>
      <c r="J467" s="38"/>
      <c r="K467" s="38"/>
      <c r="L467" s="41"/>
      <c r="M467" s="193"/>
      <c r="N467" s="194"/>
      <c r="O467" s="66"/>
      <c r="P467" s="66"/>
      <c r="Q467" s="66"/>
      <c r="R467" s="66"/>
      <c r="S467" s="66"/>
      <c r="T467" s="67"/>
      <c r="U467" s="36"/>
      <c r="V467" s="36"/>
      <c r="W467" s="36"/>
      <c r="X467" s="36"/>
      <c r="Y467" s="36"/>
      <c r="Z467" s="36"/>
      <c r="AA467" s="36"/>
      <c r="AB467" s="36"/>
      <c r="AC467" s="36"/>
      <c r="AD467" s="36"/>
      <c r="AE467" s="36"/>
      <c r="AT467" s="18" t="s">
        <v>147</v>
      </c>
      <c r="AU467" s="18" t="s">
        <v>92</v>
      </c>
    </row>
    <row r="468" spans="2:51" s="14" customFormat="1" ht="12">
      <c r="B468" s="206"/>
      <c r="C468" s="207"/>
      <c r="D468" s="197" t="s">
        <v>149</v>
      </c>
      <c r="E468" s="208" t="s">
        <v>44</v>
      </c>
      <c r="F468" s="209" t="s">
        <v>664</v>
      </c>
      <c r="G468" s="207"/>
      <c r="H468" s="210">
        <v>1</v>
      </c>
      <c r="I468" s="211"/>
      <c r="J468" s="207"/>
      <c r="K468" s="207"/>
      <c r="L468" s="212"/>
      <c r="M468" s="213"/>
      <c r="N468" s="214"/>
      <c r="O468" s="214"/>
      <c r="P468" s="214"/>
      <c r="Q468" s="214"/>
      <c r="R468" s="214"/>
      <c r="S468" s="214"/>
      <c r="T468" s="215"/>
      <c r="AT468" s="216" t="s">
        <v>149</v>
      </c>
      <c r="AU468" s="216" t="s">
        <v>92</v>
      </c>
      <c r="AV468" s="14" t="s">
        <v>92</v>
      </c>
      <c r="AW468" s="14" t="s">
        <v>42</v>
      </c>
      <c r="AX468" s="14" t="s">
        <v>82</v>
      </c>
      <c r="AY468" s="216" t="s">
        <v>135</v>
      </c>
    </row>
    <row r="469" spans="2:51" s="14" customFormat="1" ht="12">
      <c r="B469" s="206"/>
      <c r="C469" s="207"/>
      <c r="D469" s="197" t="s">
        <v>149</v>
      </c>
      <c r="E469" s="208" t="s">
        <v>44</v>
      </c>
      <c r="F469" s="209" t="s">
        <v>665</v>
      </c>
      <c r="G469" s="207"/>
      <c r="H469" s="210">
        <v>1</v>
      </c>
      <c r="I469" s="211"/>
      <c r="J469" s="207"/>
      <c r="K469" s="207"/>
      <c r="L469" s="212"/>
      <c r="M469" s="213"/>
      <c r="N469" s="214"/>
      <c r="O469" s="214"/>
      <c r="P469" s="214"/>
      <c r="Q469" s="214"/>
      <c r="R469" s="214"/>
      <c r="S469" s="214"/>
      <c r="T469" s="215"/>
      <c r="AT469" s="216" t="s">
        <v>149</v>
      </c>
      <c r="AU469" s="216" t="s">
        <v>92</v>
      </c>
      <c r="AV469" s="14" t="s">
        <v>92</v>
      </c>
      <c r="AW469" s="14" t="s">
        <v>42</v>
      </c>
      <c r="AX469" s="14" t="s">
        <v>82</v>
      </c>
      <c r="AY469" s="216" t="s">
        <v>135</v>
      </c>
    </row>
    <row r="470" spans="2:51" s="15" customFormat="1" ht="12">
      <c r="B470" s="217"/>
      <c r="C470" s="218"/>
      <c r="D470" s="197" t="s">
        <v>149</v>
      </c>
      <c r="E470" s="219" t="s">
        <v>44</v>
      </c>
      <c r="F470" s="220" t="s">
        <v>153</v>
      </c>
      <c r="G470" s="218"/>
      <c r="H470" s="221">
        <v>2</v>
      </c>
      <c r="I470" s="222"/>
      <c r="J470" s="218"/>
      <c r="K470" s="218"/>
      <c r="L470" s="223"/>
      <c r="M470" s="224"/>
      <c r="N470" s="225"/>
      <c r="O470" s="225"/>
      <c r="P470" s="225"/>
      <c r="Q470" s="225"/>
      <c r="R470" s="225"/>
      <c r="S470" s="225"/>
      <c r="T470" s="226"/>
      <c r="AT470" s="227" t="s">
        <v>149</v>
      </c>
      <c r="AU470" s="227" t="s">
        <v>92</v>
      </c>
      <c r="AV470" s="15" t="s">
        <v>144</v>
      </c>
      <c r="AW470" s="15" t="s">
        <v>42</v>
      </c>
      <c r="AX470" s="15" t="s">
        <v>90</v>
      </c>
      <c r="AY470" s="227" t="s">
        <v>135</v>
      </c>
    </row>
    <row r="471" spans="1:65" s="2" customFormat="1" ht="16.5" customHeight="1">
      <c r="A471" s="36"/>
      <c r="B471" s="37"/>
      <c r="C471" s="177" t="s">
        <v>666</v>
      </c>
      <c r="D471" s="177" t="s">
        <v>139</v>
      </c>
      <c r="E471" s="178" t="s">
        <v>667</v>
      </c>
      <c r="F471" s="179" t="s">
        <v>668</v>
      </c>
      <c r="G471" s="180" t="s">
        <v>632</v>
      </c>
      <c r="H471" s="181">
        <v>2</v>
      </c>
      <c r="I471" s="182"/>
      <c r="J471" s="183">
        <f>ROUND(I471*H471,2)</f>
        <v>0</v>
      </c>
      <c r="K471" s="179" t="s">
        <v>143</v>
      </c>
      <c r="L471" s="41"/>
      <c r="M471" s="184" t="s">
        <v>44</v>
      </c>
      <c r="N471" s="185" t="s">
        <v>53</v>
      </c>
      <c r="O471" s="66"/>
      <c r="P471" s="186">
        <f>O471*H471</f>
        <v>0</v>
      </c>
      <c r="Q471" s="186">
        <v>0</v>
      </c>
      <c r="R471" s="186">
        <f>Q471*H471</f>
        <v>0</v>
      </c>
      <c r="S471" s="186">
        <v>0</v>
      </c>
      <c r="T471" s="187">
        <f>S471*H471</f>
        <v>0</v>
      </c>
      <c r="U471" s="36"/>
      <c r="V471" s="36"/>
      <c r="W471" s="36"/>
      <c r="X471" s="36"/>
      <c r="Y471" s="36"/>
      <c r="Z471" s="36"/>
      <c r="AA471" s="36"/>
      <c r="AB471" s="36"/>
      <c r="AC471" s="36"/>
      <c r="AD471" s="36"/>
      <c r="AE471" s="36"/>
      <c r="AR471" s="188" t="s">
        <v>626</v>
      </c>
      <c r="AT471" s="188" t="s">
        <v>139</v>
      </c>
      <c r="AU471" s="188" t="s">
        <v>92</v>
      </c>
      <c r="AY471" s="18" t="s">
        <v>135</v>
      </c>
      <c r="BE471" s="189">
        <f>IF(N471="základní",J471,0)</f>
        <v>0</v>
      </c>
      <c r="BF471" s="189">
        <f>IF(N471="snížená",J471,0)</f>
        <v>0</v>
      </c>
      <c r="BG471" s="189">
        <f>IF(N471="zákl. přenesená",J471,0)</f>
        <v>0</v>
      </c>
      <c r="BH471" s="189">
        <f>IF(N471="sníž. přenesená",J471,0)</f>
        <v>0</v>
      </c>
      <c r="BI471" s="189">
        <f>IF(N471="nulová",J471,0)</f>
        <v>0</v>
      </c>
      <c r="BJ471" s="18" t="s">
        <v>90</v>
      </c>
      <c r="BK471" s="189">
        <f>ROUND(I471*H471,2)</f>
        <v>0</v>
      </c>
      <c r="BL471" s="18" t="s">
        <v>626</v>
      </c>
      <c r="BM471" s="188" t="s">
        <v>669</v>
      </c>
    </row>
    <row r="472" spans="1:47" s="2" customFormat="1" ht="12">
      <c r="A472" s="36"/>
      <c r="B472" s="37"/>
      <c r="C472" s="38"/>
      <c r="D472" s="190" t="s">
        <v>147</v>
      </c>
      <c r="E472" s="38"/>
      <c r="F472" s="191" t="s">
        <v>670</v>
      </c>
      <c r="G472" s="38"/>
      <c r="H472" s="38"/>
      <c r="I472" s="192"/>
      <c r="J472" s="38"/>
      <c r="K472" s="38"/>
      <c r="L472" s="41"/>
      <c r="M472" s="193"/>
      <c r="N472" s="194"/>
      <c r="O472" s="66"/>
      <c r="P472" s="66"/>
      <c r="Q472" s="66"/>
      <c r="R472" s="66"/>
      <c r="S472" s="66"/>
      <c r="T472" s="67"/>
      <c r="U472" s="36"/>
      <c r="V472" s="36"/>
      <c r="W472" s="36"/>
      <c r="X472" s="36"/>
      <c r="Y472" s="36"/>
      <c r="Z472" s="36"/>
      <c r="AA472" s="36"/>
      <c r="AB472" s="36"/>
      <c r="AC472" s="36"/>
      <c r="AD472" s="36"/>
      <c r="AE472" s="36"/>
      <c r="AT472" s="18" t="s">
        <v>147</v>
      </c>
      <c r="AU472" s="18" t="s">
        <v>92</v>
      </c>
    </row>
    <row r="473" spans="1:65" s="2" customFormat="1" ht="16.5" customHeight="1">
      <c r="A473" s="36"/>
      <c r="B473" s="37"/>
      <c r="C473" s="232" t="s">
        <v>671</v>
      </c>
      <c r="D473" s="232" t="s">
        <v>473</v>
      </c>
      <c r="E473" s="233" t="s">
        <v>672</v>
      </c>
      <c r="F473" s="234" t="s">
        <v>673</v>
      </c>
      <c r="G473" s="235" t="s">
        <v>632</v>
      </c>
      <c r="H473" s="236">
        <v>8</v>
      </c>
      <c r="I473" s="237"/>
      <c r="J473" s="238">
        <f>ROUND(I473*H473,2)</f>
        <v>0</v>
      </c>
      <c r="K473" s="234" t="s">
        <v>143</v>
      </c>
      <c r="L473" s="239"/>
      <c r="M473" s="240" t="s">
        <v>44</v>
      </c>
      <c r="N473" s="241" t="s">
        <v>53</v>
      </c>
      <c r="O473" s="66"/>
      <c r="P473" s="186">
        <f>O473*H473</f>
        <v>0</v>
      </c>
      <c r="Q473" s="186">
        <v>0.0021</v>
      </c>
      <c r="R473" s="186">
        <f>Q473*H473</f>
        <v>0.0168</v>
      </c>
      <c r="S473" s="186">
        <v>0</v>
      </c>
      <c r="T473" s="187">
        <f>S473*H473</f>
        <v>0</v>
      </c>
      <c r="U473" s="36"/>
      <c r="V473" s="36"/>
      <c r="W473" s="36"/>
      <c r="X473" s="36"/>
      <c r="Y473" s="36"/>
      <c r="Z473" s="36"/>
      <c r="AA473" s="36"/>
      <c r="AB473" s="36"/>
      <c r="AC473" s="36"/>
      <c r="AD473" s="36"/>
      <c r="AE473" s="36"/>
      <c r="AR473" s="188" t="s">
        <v>625</v>
      </c>
      <c r="AT473" s="188" t="s">
        <v>473</v>
      </c>
      <c r="AU473" s="188" t="s">
        <v>92</v>
      </c>
      <c r="AY473" s="18" t="s">
        <v>135</v>
      </c>
      <c r="BE473" s="189">
        <f>IF(N473="základní",J473,0)</f>
        <v>0</v>
      </c>
      <c r="BF473" s="189">
        <f>IF(N473="snížená",J473,0)</f>
        <v>0</v>
      </c>
      <c r="BG473" s="189">
        <f>IF(N473="zákl. přenesená",J473,0)</f>
        <v>0</v>
      </c>
      <c r="BH473" s="189">
        <f>IF(N473="sníž. přenesená",J473,0)</f>
        <v>0</v>
      </c>
      <c r="BI473" s="189">
        <f>IF(N473="nulová",J473,0)</f>
        <v>0</v>
      </c>
      <c r="BJ473" s="18" t="s">
        <v>90</v>
      </c>
      <c r="BK473" s="189">
        <f>ROUND(I473*H473,2)</f>
        <v>0</v>
      </c>
      <c r="BL473" s="18" t="s">
        <v>626</v>
      </c>
      <c r="BM473" s="188" t="s">
        <v>674</v>
      </c>
    </row>
    <row r="474" spans="1:47" s="2" customFormat="1" ht="12">
      <c r="A474" s="36"/>
      <c r="B474" s="37"/>
      <c r="C474" s="38"/>
      <c r="D474" s="190" t="s">
        <v>147</v>
      </c>
      <c r="E474" s="38"/>
      <c r="F474" s="191" t="s">
        <v>675</v>
      </c>
      <c r="G474" s="38"/>
      <c r="H474" s="38"/>
      <c r="I474" s="192"/>
      <c r="J474" s="38"/>
      <c r="K474" s="38"/>
      <c r="L474" s="41"/>
      <c r="M474" s="193"/>
      <c r="N474" s="194"/>
      <c r="O474" s="66"/>
      <c r="P474" s="66"/>
      <c r="Q474" s="66"/>
      <c r="R474" s="66"/>
      <c r="S474" s="66"/>
      <c r="T474" s="67"/>
      <c r="U474" s="36"/>
      <c r="V474" s="36"/>
      <c r="W474" s="36"/>
      <c r="X474" s="36"/>
      <c r="Y474" s="36"/>
      <c r="Z474" s="36"/>
      <c r="AA474" s="36"/>
      <c r="AB474" s="36"/>
      <c r="AC474" s="36"/>
      <c r="AD474" s="36"/>
      <c r="AE474" s="36"/>
      <c r="AT474" s="18" t="s">
        <v>147</v>
      </c>
      <c r="AU474" s="18" t="s">
        <v>92</v>
      </c>
    </row>
    <row r="475" spans="2:51" s="14" customFormat="1" ht="12">
      <c r="B475" s="206"/>
      <c r="C475" s="207"/>
      <c r="D475" s="197" t="s">
        <v>149</v>
      </c>
      <c r="E475" s="208" t="s">
        <v>44</v>
      </c>
      <c r="F475" s="209" t="s">
        <v>676</v>
      </c>
      <c r="G475" s="207"/>
      <c r="H475" s="210">
        <v>2</v>
      </c>
      <c r="I475" s="211"/>
      <c r="J475" s="207"/>
      <c r="K475" s="207"/>
      <c r="L475" s="212"/>
      <c r="M475" s="213"/>
      <c r="N475" s="214"/>
      <c r="O475" s="214"/>
      <c r="P475" s="214"/>
      <c r="Q475" s="214"/>
      <c r="R475" s="214"/>
      <c r="S475" s="214"/>
      <c r="T475" s="215"/>
      <c r="AT475" s="216" t="s">
        <v>149</v>
      </c>
      <c r="AU475" s="216" t="s">
        <v>92</v>
      </c>
      <c r="AV475" s="14" t="s">
        <v>92</v>
      </c>
      <c r="AW475" s="14" t="s">
        <v>42</v>
      </c>
      <c r="AX475" s="14" t="s">
        <v>82</v>
      </c>
      <c r="AY475" s="216" t="s">
        <v>135</v>
      </c>
    </row>
    <row r="476" spans="2:51" s="14" customFormat="1" ht="12">
      <c r="B476" s="206"/>
      <c r="C476" s="207"/>
      <c r="D476" s="197" t="s">
        <v>149</v>
      </c>
      <c r="E476" s="208" t="s">
        <v>44</v>
      </c>
      <c r="F476" s="209" t="s">
        <v>677</v>
      </c>
      <c r="G476" s="207"/>
      <c r="H476" s="210">
        <v>2</v>
      </c>
      <c r="I476" s="211"/>
      <c r="J476" s="207"/>
      <c r="K476" s="207"/>
      <c r="L476" s="212"/>
      <c r="M476" s="213"/>
      <c r="N476" s="214"/>
      <c r="O476" s="214"/>
      <c r="P476" s="214"/>
      <c r="Q476" s="214"/>
      <c r="R476" s="214"/>
      <c r="S476" s="214"/>
      <c r="T476" s="215"/>
      <c r="AT476" s="216" t="s">
        <v>149</v>
      </c>
      <c r="AU476" s="216" t="s">
        <v>92</v>
      </c>
      <c r="AV476" s="14" t="s">
        <v>92</v>
      </c>
      <c r="AW476" s="14" t="s">
        <v>42</v>
      </c>
      <c r="AX476" s="14" t="s">
        <v>82</v>
      </c>
      <c r="AY476" s="216" t="s">
        <v>135</v>
      </c>
    </row>
    <row r="477" spans="2:51" s="14" customFormat="1" ht="12">
      <c r="B477" s="206"/>
      <c r="C477" s="207"/>
      <c r="D477" s="197" t="s">
        <v>149</v>
      </c>
      <c r="E477" s="208" t="s">
        <v>44</v>
      </c>
      <c r="F477" s="209" t="s">
        <v>678</v>
      </c>
      <c r="G477" s="207"/>
      <c r="H477" s="210">
        <v>1</v>
      </c>
      <c r="I477" s="211"/>
      <c r="J477" s="207"/>
      <c r="K477" s="207"/>
      <c r="L477" s="212"/>
      <c r="M477" s="213"/>
      <c r="N477" s="214"/>
      <c r="O477" s="214"/>
      <c r="P477" s="214"/>
      <c r="Q477" s="214"/>
      <c r="R477" s="214"/>
      <c r="S477" s="214"/>
      <c r="T477" s="215"/>
      <c r="AT477" s="216" t="s">
        <v>149</v>
      </c>
      <c r="AU477" s="216" t="s">
        <v>92</v>
      </c>
      <c r="AV477" s="14" t="s">
        <v>92</v>
      </c>
      <c r="AW477" s="14" t="s">
        <v>42</v>
      </c>
      <c r="AX477" s="14" t="s">
        <v>82</v>
      </c>
      <c r="AY477" s="216" t="s">
        <v>135</v>
      </c>
    </row>
    <row r="478" spans="2:51" s="14" customFormat="1" ht="12">
      <c r="B478" s="206"/>
      <c r="C478" s="207"/>
      <c r="D478" s="197" t="s">
        <v>149</v>
      </c>
      <c r="E478" s="208" t="s">
        <v>44</v>
      </c>
      <c r="F478" s="209" t="s">
        <v>679</v>
      </c>
      <c r="G478" s="207"/>
      <c r="H478" s="210">
        <v>2</v>
      </c>
      <c r="I478" s="211"/>
      <c r="J478" s="207"/>
      <c r="K478" s="207"/>
      <c r="L478" s="212"/>
      <c r="M478" s="213"/>
      <c r="N478" s="214"/>
      <c r="O478" s="214"/>
      <c r="P478" s="214"/>
      <c r="Q478" s="214"/>
      <c r="R478" s="214"/>
      <c r="S478" s="214"/>
      <c r="T478" s="215"/>
      <c r="AT478" s="216" t="s">
        <v>149</v>
      </c>
      <c r="AU478" s="216" t="s">
        <v>92</v>
      </c>
      <c r="AV478" s="14" t="s">
        <v>92</v>
      </c>
      <c r="AW478" s="14" t="s">
        <v>42</v>
      </c>
      <c r="AX478" s="14" t="s">
        <v>82</v>
      </c>
      <c r="AY478" s="216" t="s">
        <v>135</v>
      </c>
    </row>
    <row r="479" spans="2:51" s="14" customFormat="1" ht="12">
      <c r="B479" s="206"/>
      <c r="C479" s="207"/>
      <c r="D479" s="197" t="s">
        <v>149</v>
      </c>
      <c r="E479" s="208" t="s">
        <v>44</v>
      </c>
      <c r="F479" s="209" t="s">
        <v>665</v>
      </c>
      <c r="G479" s="207"/>
      <c r="H479" s="210">
        <v>1</v>
      </c>
      <c r="I479" s="211"/>
      <c r="J479" s="207"/>
      <c r="K479" s="207"/>
      <c r="L479" s="212"/>
      <c r="M479" s="213"/>
      <c r="N479" s="214"/>
      <c r="O479" s="214"/>
      <c r="P479" s="214"/>
      <c r="Q479" s="214"/>
      <c r="R479" s="214"/>
      <c r="S479" s="214"/>
      <c r="T479" s="215"/>
      <c r="AT479" s="216" t="s">
        <v>149</v>
      </c>
      <c r="AU479" s="216" t="s">
        <v>92</v>
      </c>
      <c r="AV479" s="14" t="s">
        <v>92</v>
      </c>
      <c r="AW479" s="14" t="s">
        <v>42</v>
      </c>
      <c r="AX479" s="14" t="s">
        <v>82</v>
      </c>
      <c r="AY479" s="216" t="s">
        <v>135</v>
      </c>
    </row>
    <row r="480" spans="2:51" s="15" customFormat="1" ht="12">
      <c r="B480" s="217"/>
      <c r="C480" s="218"/>
      <c r="D480" s="197" t="s">
        <v>149</v>
      </c>
      <c r="E480" s="219" t="s">
        <v>44</v>
      </c>
      <c r="F480" s="220" t="s">
        <v>153</v>
      </c>
      <c r="G480" s="218"/>
      <c r="H480" s="221">
        <v>8</v>
      </c>
      <c r="I480" s="222"/>
      <c r="J480" s="218"/>
      <c r="K480" s="218"/>
      <c r="L480" s="223"/>
      <c r="M480" s="224"/>
      <c r="N480" s="225"/>
      <c r="O480" s="225"/>
      <c r="P480" s="225"/>
      <c r="Q480" s="225"/>
      <c r="R480" s="225"/>
      <c r="S480" s="225"/>
      <c r="T480" s="226"/>
      <c r="AT480" s="227" t="s">
        <v>149</v>
      </c>
      <c r="AU480" s="227" t="s">
        <v>92</v>
      </c>
      <c r="AV480" s="15" t="s">
        <v>144</v>
      </c>
      <c r="AW480" s="15" t="s">
        <v>42</v>
      </c>
      <c r="AX480" s="15" t="s">
        <v>90</v>
      </c>
      <c r="AY480" s="227" t="s">
        <v>135</v>
      </c>
    </row>
    <row r="481" spans="1:65" s="2" customFormat="1" ht="21.75" customHeight="1">
      <c r="A481" s="36"/>
      <c r="B481" s="37"/>
      <c r="C481" s="177" t="s">
        <v>680</v>
      </c>
      <c r="D481" s="177" t="s">
        <v>139</v>
      </c>
      <c r="E481" s="178" t="s">
        <v>681</v>
      </c>
      <c r="F481" s="179" t="s">
        <v>682</v>
      </c>
      <c r="G481" s="180" t="s">
        <v>632</v>
      </c>
      <c r="H481" s="181">
        <v>8</v>
      </c>
      <c r="I481" s="182"/>
      <c r="J481" s="183">
        <f>ROUND(I481*H481,2)</f>
        <v>0</v>
      </c>
      <c r="K481" s="179" t="s">
        <v>143</v>
      </c>
      <c r="L481" s="41"/>
      <c r="M481" s="184" t="s">
        <v>44</v>
      </c>
      <c r="N481" s="185" t="s">
        <v>53</v>
      </c>
      <c r="O481" s="66"/>
      <c r="P481" s="186">
        <f>O481*H481</f>
        <v>0</v>
      </c>
      <c r="Q481" s="186">
        <v>0</v>
      </c>
      <c r="R481" s="186">
        <f>Q481*H481</f>
        <v>0</v>
      </c>
      <c r="S481" s="186">
        <v>0</v>
      </c>
      <c r="T481" s="187">
        <f>S481*H481</f>
        <v>0</v>
      </c>
      <c r="U481" s="36"/>
      <c r="V481" s="36"/>
      <c r="W481" s="36"/>
      <c r="X481" s="36"/>
      <c r="Y481" s="36"/>
      <c r="Z481" s="36"/>
      <c r="AA481" s="36"/>
      <c r="AB481" s="36"/>
      <c r="AC481" s="36"/>
      <c r="AD481" s="36"/>
      <c r="AE481" s="36"/>
      <c r="AR481" s="188" t="s">
        <v>626</v>
      </c>
      <c r="AT481" s="188" t="s">
        <v>139</v>
      </c>
      <c r="AU481" s="188" t="s">
        <v>92</v>
      </c>
      <c r="AY481" s="18" t="s">
        <v>135</v>
      </c>
      <c r="BE481" s="189">
        <f>IF(N481="základní",J481,0)</f>
        <v>0</v>
      </c>
      <c r="BF481" s="189">
        <f>IF(N481="snížená",J481,0)</f>
        <v>0</v>
      </c>
      <c r="BG481" s="189">
        <f>IF(N481="zákl. přenesená",J481,0)</f>
        <v>0</v>
      </c>
      <c r="BH481" s="189">
        <f>IF(N481="sníž. přenesená",J481,0)</f>
        <v>0</v>
      </c>
      <c r="BI481" s="189">
        <f>IF(N481="nulová",J481,0)</f>
        <v>0</v>
      </c>
      <c r="BJ481" s="18" t="s">
        <v>90</v>
      </c>
      <c r="BK481" s="189">
        <f>ROUND(I481*H481,2)</f>
        <v>0</v>
      </c>
      <c r="BL481" s="18" t="s">
        <v>626</v>
      </c>
      <c r="BM481" s="188" t="s">
        <v>683</v>
      </c>
    </row>
    <row r="482" spans="1:47" s="2" customFormat="1" ht="12">
      <c r="A482" s="36"/>
      <c r="B482" s="37"/>
      <c r="C482" s="38"/>
      <c r="D482" s="190" t="s">
        <v>147</v>
      </c>
      <c r="E482" s="38"/>
      <c r="F482" s="191" t="s">
        <v>684</v>
      </c>
      <c r="G482" s="38"/>
      <c r="H482" s="38"/>
      <c r="I482" s="192"/>
      <c r="J482" s="38"/>
      <c r="K482" s="38"/>
      <c r="L482" s="41"/>
      <c r="M482" s="193"/>
      <c r="N482" s="194"/>
      <c r="O482" s="66"/>
      <c r="P482" s="66"/>
      <c r="Q482" s="66"/>
      <c r="R482" s="66"/>
      <c r="S482" s="66"/>
      <c r="T482" s="67"/>
      <c r="U482" s="36"/>
      <c r="V482" s="36"/>
      <c r="W482" s="36"/>
      <c r="X482" s="36"/>
      <c r="Y482" s="36"/>
      <c r="Z482" s="36"/>
      <c r="AA482" s="36"/>
      <c r="AB482" s="36"/>
      <c r="AC482" s="36"/>
      <c r="AD482" s="36"/>
      <c r="AE482" s="36"/>
      <c r="AT482" s="18" t="s">
        <v>147</v>
      </c>
      <c r="AU482" s="18" t="s">
        <v>92</v>
      </c>
    </row>
    <row r="483" spans="1:65" s="2" customFormat="1" ht="16.5" customHeight="1">
      <c r="A483" s="36"/>
      <c r="B483" s="37"/>
      <c r="C483" s="232" t="s">
        <v>685</v>
      </c>
      <c r="D483" s="232" t="s">
        <v>473</v>
      </c>
      <c r="E483" s="233" t="s">
        <v>686</v>
      </c>
      <c r="F483" s="234" t="s">
        <v>687</v>
      </c>
      <c r="G483" s="235" t="s">
        <v>632</v>
      </c>
      <c r="H483" s="236">
        <v>1</v>
      </c>
      <c r="I483" s="237"/>
      <c r="J483" s="238">
        <f>ROUND(I483*H483,2)</f>
        <v>0</v>
      </c>
      <c r="K483" s="234" t="s">
        <v>143</v>
      </c>
      <c r="L483" s="239"/>
      <c r="M483" s="240" t="s">
        <v>44</v>
      </c>
      <c r="N483" s="241" t="s">
        <v>53</v>
      </c>
      <c r="O483" s="66"/>
      <c r="P483" s="186">
        <f>O483*H483</f>
        <v>0</v>
      </c>
      <c r="Q483" s="186">
        <v>3E-05</v>
      </c>
      <c r="R483" s="186">
        <f>Q483*H483</f>
        <v>3E-05</v>
      </c>
      <c r="S483" s="186">
        <v>0</v>
      </c>
      <c r="T483" s="187">
        <f>S483*H483</f>
        <v>0</v>
      </c>
      <c r="U483" s="36"/>
      <c r="V483" s="36"/>
      <c r="W483" s="36"/>
      <c r="X483" s="36"/>
      <c r="Y483" s="36"/>
      <c r="Z483" s="36"/>
      <c r="AA483" s="36"/>
      <c r="AB483" s="36"/>
      <c r="AC483" s="36"/>
      <c r="AD483" s="36"/>
      <c r="AE483" s="36"/>
      <c r="AR483" s="188" t="s">
        <v>625</v>
      </c>
      <c r="AT483" s="188" t="s">
        <v>473</v>
      </c>
      <c r="AU483" s="188" t="s">
        <v>92</v>
      </c>
      <c r="AY483" s="18" t="s">
        <v>135</v>
      </c>
      <c r="BE483" s="189">
        <f>IF(N483="základní",J483,0)</f>
        <v>0</v>
      </c>
      <c r="BF483" s="189">
        <f>IF(N483="snížená",J483,0)</f>
        <v>0</v>
      </c>
      <c r="BG483" s="189">
        <f>IF(N483="zákl. přenesená",J483,0)</f>
        <v>0</v>
      </c>
      <c r="BH483" s="189">
        <f>IF(N483="sníž. přenesená",J483,0)</f>
        <v>0</v>
      </c>
      <c r="BI483" s="189">
        <f>IF(N483="nulová",J483,0)</f>
        <v>0</v>
      </c>
      <c r="BJ483" s="18" t="s">
        <v>90</v>
      </c>
      <c r="BK483" s="189">
        <f>ROUND(I483*H483,2)</f>
        <v>0</v>
      </c>
      <c r="BL483" s="18" t="s">
        <v>626</v>
      </c>
      <c r="BM483" s="188" t="s">
        <v>688</v>
      </c>
    </row>
    <row r="484" spans="1:47" s="2" customFormat="1" ht="12">
      <c r="A484" s="36"/>
      <c r="B484" s="37"/>
      <c r="C484" s="38"/>
      <c r="D484" s="190" t="s">
        <v>147</v>
      </c>
      <c r="E484" s="38"/>
      <c r="F484" s="191" t="s">
        <v>689</v>
      </c>
      <c r="G484" s="38"/>
      <c r="H484" s="38"/>
      <c r="I484" s="192"/>
      <c r="J484" s="38"/>
      <c r="K484" s="38"/>
      <c r="L484" s="41"/>
      <c r="M484" s="193"/>
      <c r="N484" s="194"/>
      <c r="O484" s="66"/>
      <c r="P484" s="66"/>
      <c r="Q484" s="66"/>
      <c r="R484" s="66"/>
      <c r="S484" s="66"/>
      <c r="T484" s="67"/>
      <c r="U484" s="36"/>
      <c r="V484" s="36"/>
      <c r="W484" s="36"/>
      <c r="X484" s="36"/>
      <c r="Y484" s="36"/>
      <c r="Z484" s="36"/>
      <c r="AA484" s="36"/>
      <c r="AB484" s="36"/>
      <c r="AC484" s="36"/>
      <c r="AD484" s="36"/>
      <c r="AE484" s="36"/>
      <c r="AT484" s="18" t="s">
        <v>147</v>
      </c>
      <c r="AU484" s="18" t="s">
        <v>92</v>
      </c>
    </row>
    <row r="485" spans="2:51" s="14" customFormat="1" ht="12">
      <c r="B485" s="206"/>
      <c r="C485" s="207"/>
      <c r="D485" s="197" t="s">
        <v>149</v>
      </c>
      <c r="E485" s="208" t="s">
        <v>44</v>
      </c>
      <c r="F485" s="209" t="s">
        <v>664</v>
      </c>
      <c r="G485" s="207"/>
      <c r="H485" s="210">
        <v>1</v>
      </c>
      <c r="I485" s="211"/>
      <c r="J485" s="207"/>
      <c r="K485" s="207"/>
      <c r="L485" s="212"/>
      <c r="M485" s="213"/>
      <c r="N485" s="214"/>
      <c r="O485" s="214"/>
      <c r="P485" s="214"/>
      <c r="Q485" s="214"/>
      <c r="R485" s="214"/>
      <c r="S485" s="214"/>
      <c r="T485" s="215"/>
      <c r="AT485" s="216" t="s">
        <v>149</v>
      </c>
      <c r="AU485" s="216" t="s">
        <v>92</v>
      </c>
      <c r="AV485" s="14" t="s">
        <v>92</v>
      </c>
      <c r="AW485" s="14" t="s">
        <v>42</v>
      </c>
      <c r="AX485" s="14" t="s">
        <v>82</v>
      </c>
      <c r="AY485" s="216" t="s">
        <v>135</v>
      </c>
    </row>
    <row r="486" spans="2:51" s="15" customFormat="1" ht="12">
      <c r="B486" s="217"/>
      <c r="C486" s="218"/>
      <c r="D486" s="197" t="s">
        <v>149</v>
      </c>
      <c r="E486" s="219" t="s">
        <v>44</v>
      </c>
      <c r="F486" s="220" t="s">
        <v>153</v>
      </c>
      <c r="G486" s="218"/>
      <c r="H486" s="221">
        <v>1</v>
      </c>
      <c r="I486" s="222"/>
      <c r="J486" s="218"/>
      <c r="K486" s="218"/>
      <c r="L486" s="223"/>
      <c r="M486" s="224"/>
      <c r="N486" s="225"/>
      <c r="O486" s="225"/>
      <c r="P486" s="225"/>
      <c r="Q486" s="225"/>
      <c r="R486" s="225"/>
      <c r="S486" s="225"/>
      <c r="T486" s="226"/>
      <c r="AT486" s="227" t="s">
        <v>149</v>
      </c>
      <c r="AU486" s="227" t="s">
        <v>92</v>
      </c>
      <c r="AV486" s="15" t="s">
        <v>144</v>
      </c>
      <c r="AW486" s="15" t="s">
        <v>42</v>
      </c>
      <c r="AX486" s="15" t="s">
        <v>90</v>
      </c>
      <c r="AY486" s="227" t="s">
        <v>135</v>
      </c>
    </row>
    <row r="487" spans="1:65" s="2" customFormat="1" ht="16.5" customHeight="1">
      <c r="A487" s="36"/>
      <c r="B487" s="37"/>
      <c r="C487" s="177" t="s">
        <v>690</v>
      </c>
      <c r="D487" s="177" t="s">
        <v>139</v>
      </c>
      <c r="E487" s="178" t="s">
        <v>691</v>
      </c>
      <c r="F487" s="179" t="s">
        <v>692</v>
      </c>
      <c r="G487" s="180" t="s">
        <v>632</v>
      </c>
      <c r="H487" s="181">
        <v>1</v>
      </c>
      <c r="I487" s="182"/>
      <c r="J487" s="183">
        <f>ROUND(I487*H487,2)</f>
        <v>0</v>
      </c>
      <c r="K487" s="179" t="s">
        <v>143</v>
      </c>
      <c r="L487" s="41"/>
      <c r="M487" s="184" t="s">
        <v>44</v>
      </c>
      <c r="N487" s="185" t="s">
        <v>53</v>
      </c>
      <c r="O487" s="66"/>
      <c r="P487" s="186">
        <f>O487*H487</f>
        <v>0</v>
      </c>
      <c r="Q487" s="186">
        <v>0</v>
      </c>
      <c r="R487" s="186">
        <f>Q487*H487</f>
        <v>0</v>
      </c>
      <c r="S487" s="186">
        <v>0</v>
      </c>
      <c r="T487" s="187">
        <f>S487*H487</f>
        <v>0</v>
      </c>
      <c r="U487" s="36"/>
      <c r="V487" s="36"/>
      <c r="W487" s="36"/>
      <c r="X487" s="36"/>
      <c r="Y487" s="36"/>
      <c r="Z487" s="36"/>
      <c r="AA487" s="36"/>
      <c r="AB487" s="36"/>
      <c r="AC487" s="36"/>
      <c r="AD487" s="36"/>
      <c r="AE487" s="36"/>
      <c r="AR487" s="188" t="s">
        <v>626</v>
      </c>
      <c r="AT487" s="188" t="s">
        <v>139</v>
      </c>
      <c r="AU487" s="188" t="s">
        <v>92</v>
      </c>
      <c r="AY487" s="18" t="s">
        <v>135</v>
      </c>
      <c r="BE487" s="189">
        <f>IF(N487="základní",J487,0)</f>
        <v>0</v>
      </c>
      <c r="BF487" s="189">
        <f>IF(N487="snížená",J487,0)</f>
        <v>0</v>
      </c>
      <c r="BG487" s="189">
        <f>IF(N487="zákl. přenesená",J487,0)</f>
        <v>0</v>
      </c>
      <c r="BH487" s="189">
        <f>IF(N487="sníž. přenesená",J487,0)</f>
        <v>0</v>
      </c>
      <c r="BI487" s="189">
        <f>IF(N487="nulová",J487,0)</f>
        <v>0</v>
      </c>
      <c r="BJ487" s="18" t="s">
        <v>90</v>
      </c>
      <c r="BK487" s="189">
        <f>ROUND(I487*H487,2)</f>
        <v>0</v>
      </c>
      <c r="BL487" s="18" t="s">
        <v>626</v>
      </c>
      <c r="BM487" s="188" t="s">
        <v>693</v>
      </c>
    </row>
    <row r="488" spans="1:47" s="2" customFormat="1" ht="12">
      <c r="A488" s="36"/>
      <c r="B488" s="37"/>
      <c r="C488" s="38"/>
      <c r="D488" s="190" t="s">
        <v>147</v>
      </c>
      <c r="E488" s="38"/>
      <c r="F488" s="191" t="s">
        <v>694</v>
      </c>
      <c r="G488" s="38"/>
      <c r="H488" s="38"/>
      <c r="I488" s="192"/>
      <c r="J488" s="38"/>
      <c r="K488" s="38"/>
      <c r="L488" s="41"/>
      <c r="M488" s="193"/>
      <c r="N488" s="194"/>
      <c r="O488" s="66"/>
      <c r="P488" s="66"/>
      <c r="Q488" s="66"/>
      <c r="R488" s="66"/>
      <c r="S488" s="66"/>
      <c r="T488" s="67"/>
      <c r="U488" s="36"/>
      <c r="V488" s="36"/>
      <c r="W488" s="36"/>
      <c r="X488" s="36"/>
      <c r="Y488" s="36"/>
      <c r="Z488" s="36"/>
      <c r="AA488" s="36"/>
      <c r="AB488" s="36"/>
      <c r="AC488" s="36"/>
      <c r="AD488" s="36"/>
      <c r="AE488" s="36"/>
      <c r="AT488" s="18" t="s">
        <v>147</v>
      </c>
      <c r="AU488" s="18" t="s">
        <v>92</v>
      </c>
    </row>
    <row r="489" spans="1:65" s="2" customFormat="1" ht="16.5" customHeight="1">
      <c r="A489" s="36"/>
      <c r="B489" s="37"/>
      <c r="C489" s="232" t="s">
        <v>695</v>
      </c>
      <c r="D489" s="232" t="s">
        <v>473</v>
      </c>
      <c r="E489" s="233" t="s">
        <v>696</v>
      </c>
      <c r="F489" s="234" t="s">
        <v>697</v>
      </c>
      <c r="G489" s="235" t="s">
        <v>632</v>
      </c>
      <c r="H489" s="236">
        <v>8</v>
      </c>
      <c r="I489" s="237"/>
      <c r="J489" s="238">
        <f>ROUND(I489*H489,2)</f>
        <v>0</v>
      </c>
      <c r="K489" s="234" t="s">
        <v>143</v>
      </c>
      <c r="L489" s="239"/>
      <c r="M489" s="240" t="s">
        <v>44</v>
      </c>
      <c r="N489" s="241" t="s">
        <v>53</v>
      </c>
      <c r="O489" s="66"/>
      <c r="P489" s="186">
        <f>O489*H489</f>
        <v>0</v>
      </c>
      <c r="Q489" s="186">
        <v>5E-05</v>
      </c>
      <c r="R489" s="186">
        <f>Q489*H489</f>
        <v>0.0004</v>
      </c>
      <c r="S489" s="186">
        <v>0</v>
      </c>
      <c r="T489" s="187">
        <f>S489*H489</f>
        <v>0</v>
      </c>
      <c r="U489" s="36"/>
      <c r="V489" s="36"/>
      <c r="W489" s="36"/>
      <c r="X489" s="36"/>
      <c r="Y489" s="36"/>
      <c r="Z489" s="36"/>
      <c r="AA489" s="36"/>
      <c r="AB489" s="36"/>
      <c r="AC489" s="36"/>
      <c r="AD489" s="36"/>
      <c r="AE489" s="36"/>
      <c r="AR489" s="188" t="s">
        <v>625</v>
      </c>
      <c r="AT489" s="188" t="s">
        <v>473</v>
      </c>
      <c r="AU489" s="188" t="s">
        <v>92</v>
      </c>
      <c r="AY489" s="18" t="s">
        <v>135</v>
      </c>
      <c r="BE489" s="189">
        <f>IF(N489="základní",J489,0)</f>
        <v>0</v>
      </c>
      <c r="BF489" s="189">
        <f>IF(N489="snížená",J489,0)</f>
        <v>0</v>
      </c>
      <c r="BG489" s="189">
        <f>IF(N489="zákl. přenesená",J489,0)</f>
        <v>0</v>
      </c>
      <c r="BH489" s="189">
        <f>IF(N489="sníž. přenesená",J489,0)</f>
        <v>0</v>
      </c>
      <c r="BI489" s="189">
        <f>IF(N489="nulová",J489,0)</f>
        <v>0</v>
      </c>
      <c r="BJ489" s="18" t="s">
        <v>90</v>
      </c>
      <c r="BK489" s="189">
        <f>ROUND(I489*H489,2)</f>
        <v>0</v>
      </c>
      <c r="BL489" s="18" t="s">
        <v>626</v>
      </c>
      <c r="BM489" s="188" t="s">
        <v>698</v>
      </c>
    </row>
    <row r="490" spans="1:47" s="2" customFormat="1" ht="12">
      <c r="A490" s="36"/>
      <c r="B490" s="37"/>
      <c r="C490" s="38"/>
      <c r="D490" s="190" t="s">
        <v>147</v>
      </c>
      <c r="E490" s="38"/>
      <c r="F490" s="191" t="s">
        <v>699</v>
      </c>
      <c r="G490" s="38"/>
      <c r="H490" s="38"/>
      <c r="I490" s="192"/>
      <c r="J490" s="38"/>
      <c r="K490" s="38"/>
      <c r="L490" s="41"/>
      <c r="M490" s="193"/>
      <c r="N490" s="194"/>
      <c r="O490" s="66"/>
      <c r="P490" s="66"/>
      <c r="Q490" s="66"/>
      <c r="R490" s="66"/>
      <c r="S490" s="66"/>
      <c r="T490" s="67"/>
      <c r="U490" s="36"/>
      <c r="V490" s="36"/>
      <c r="W490" s="36"/>
      <c r="X490" s="36"/>
      <c r="Y490" s="36"/>
      <c r="Z490" s="36"/>
      <c r="AA490" s="36"/>
      <c r="AB490" s="36"/>
      <c r="AC490" s="36"/>
      <c r="AD490" s="36"/>
      <c r="AE490" s="36"/>
      <c r="AT490" s="18" t="s">
        <v>147</v>
      </c>
      <c r="AU490" s="18" t="s">
        <v>92</v>
      </c>
    </row>
    <row r="491" spans="2:51" s="14" customFormat="1" ht="12">
      <c r="B491" s="206"/>
      <c r="C491" s="207"/>
      <c r="D491" s="197" t="s">
        <v>149</v>
      </c>
      <c r="E491" s="208" t="s">
        <v>44</v>
      </c>
      <c r="F491" s="209" t="s">
        <v>676</v>
      </c>
      <c r="G491" s="207"/>
      <c r="H491" s="210">
        <v>2</v>
      </c>
      <c r="I491" s="211"/>
      <c r="J491" s="207"/>
      <c r="K491" s="207"/>
      <c r="L491" s="212"/>
      <c r="M491" s="213"/>
      <c r="N491" s="214"/>
      <c r="O491" s="214"/>
      <c r="P491" s="214"/>
      <c r="Q491" s="214"/>
      <c r="R491" s="214"/>
      <c r="S491" s="214"/>
      <c r="T491" s="215"/>
      <c r="AT491" s="216" t="s">
        <v>149</v>
      </c>
      <c r="AU491" s="216" t="s">
        <v>92</v>
      </c>
      <c r="AV491" s="14" t="s">
        <v>92</v>
      </c>
      <c r="AW491" s="14" t="s">
        <v>42</v>
      </c>
      <c r="AX491" s="14" t="s">
        <v>82</v>
      </c>
      <c r="AY491" s="216" t="s">
        <v>135</v>
      </c>
    </row>
    <row r="492" spans="2:51" s="14" customFormat="1" ht="12">
      <c r="B492" s="206"/>
      <c r="C492" s="207"/>
      <c r="D492" s="197" t="s">
        <v>149</v>
      </c>
      <c r="E492" s="208" t="s">
        <v>44</v>
      </c>
      <c r="F492" s="209" t="s">
        <v>677</v>
      </c>
      <c r="G492" s="207"/>
      <c r="H492" s="210">
        <v>2</v>
      </c>
      <c r="I492" s="211"/>
      <c r="J492" s="207"/>
      <c r="K492" s="207"/>
      <c r="L492" s="212"/>
      <c r="M492" s="213"/>
      <c r="N492" s="214"/>
      <c r="O492" s="214"/>
      <c r="P492" s="214"/>
      <c r="Q492" s="214"/>
      <c r="R492" s="214"/>
      <c r="S492" s="214"/>
      <c r="T492" s="215"/>
      <c r="AT492" s="216" t="s">
        <v>149</v>
      </c>
      <c r="AU492" s="216" t="s">
        <v>92</v>
      </c>
      <c r="AV492" s="14" t="s">
        <v>92</v>
      </c>
      <c r="AW492" s="14" t="s">
        <v>42</v>
      </c>
      <c r="AX492" s="14" t="s">
        <v>82</v>
      </c>
      <c r="AY492" s="216" t="s">
        <v>135</v>
      </c>
    </row>
    <row r="493" spans="2:51" s="14" customFormat="1" ht="12">
      <c r="B493" s="206"/>
      <c r="C493" s="207"/>
      <c r="D493" s="197" t="s">
        <v>149</v>
      </c>
      <c r="E493" s="208" t="s">
        <v>44</v>
      </c>
      <c r="F493" s="209" t="s">
        <v>678</v>
      </c>
      <c r="G493" s="207"/>
      <c r="H493" s="210">
        <v>1</v>
      </c>
      <c r="I493" s="211"/>
      <c r="J493" s="207"/>
      <c r="K493" s="207"/>
      <c r="L493" s="212"/>
      <c r="M493" s="213"/>
      <c r="N493" s="214"/>
      <c r="O493" s="214"/>
      <c r="P493" s="214"/>
      <c r="Q493" s="214"/>
      <c r="R493" s="214"/>
      <c r="S493" s="214"/>
      <c r="T493" s="215"/>
      <c r="AT493" s="216" t="s">
        <v>149</v>
      </c>
      <c r="AU493" s="216" t="s">
        <v>92</v>
      </c>
      <c r="AV493" s="14" t="s">
        <v>92</v>
      </c>
      <c r="AW493" s="14" t="s">
        <v>42</v>
      </c>
      <c r="AX493" s="14" t="s">
        <v>82</v>
      </c>
      <c r="AY493" s="216" t="s">
        <v>135</v>
      </c>
    </row>
    <row r="494" spans="2:51" s="14" customFormat="1" ht="12">
      <c r="B494" s="206"/>
      <c r="C494" s="207"/>
      <c r="D494" s="197" t="s">
        <v>149</v>
      </c>
      <c r="E494" s="208" t="s">
        <v>44</v>
      </c>
      <c r="F494" s="209" t="s">
        <v>679</v>
      </c>
      <c r="G494" s="207"/>
      <c r="H494" s="210">
        <v>2</v>
      </c>
      <c r="I494" s="211"/>
      <c r="J494" s="207"/>
      <c r="K494" s="207"/>
      <c r="L494" s="212"/>
      <c r="M494" s="213"/>
      <c r="N494" s="214"/>
      <c r="O494" s="214"/>
      <c r="P494" s="214"/>
      <c r="Q494" s="214"/>
      <c r="R494" s="214"/>
      <c r="S494" s="214"/>
      <c r="T494" s="215"/>
      <c r="AT494" s="216" t="s">
        <v>149</v>
      </c>
      <c r="AU494" s="216" t="s">
        <v>92</v>
      </c>
      <c r="AV494" s="14" t="s">
        <v>92</v>
      </c>
      <c r="AW494" s="14" t="s">
        <v>42</v>
      </c>
      <c r="AX494" s="14" t="s">
        <v>82</v>
      </c>
      <c r="AY494" s="216" t="s">
        <v>135</v>
      </c>
    </row>
    <row r="495" spans="2:51" s="14" customFormat="1" ht="12">
      <c r="B495" s="206"/>
      <c r="C495" s="207"/>
      <c r="D495" s="197" t="s">
        <v>149</v>
      </c>
      <c r="E495" s="208" t="s">
        <v>44</v>
      </c>
      <c r="F495" s="209" t="s">
        <v>665</v>
      </c>
      <c r="G495" s="207"/>
      <c r="H495" s="210">
        <v>1</v>
      </c>
      <c r="I495" s="211"/>
      <c r="J495" s="207"/>
      <c r="K495" s="207"/>
      <c r="L495" s="212"/>
      <c r="M495" s="213"/>
      <c r="N495" s="214"/>
      <c r="O495" s="214"/>
      <c r="P495" s="214"/>
      <c r="Q495" s="214"/>
      <c r="R495" s="214"/>
      <c r="S495" s="214"/>
      <c r="T495" s="215"/>
      <c r="AT495" s="216" t="s">
        <v>149</v>
      </c>
      <c r="AU495" s="216" t="s">
        <v>92</v>
      </c>
      <c r="AV495" s="14" t="s">
        <v>92</v>
      </c>
      <c r="AW495" s="14" t="s">
        <v>42</v>
      </c>
      <c r="AX495" s="14" t="s">
        <v>82</v>
      </c>
      <c r="AY495" s="216" t="s">
        <v>135</v>
      </c>
    </row>
    <row r="496" spans="2:51" s="15" customFormat="1" ht="12">
      <c r="B496" s="217"/>
      <c r="C496" s="218"/>
      <c r="D496" s="197" t="s">
        <v>149</v>
      </c>
      <c r="E496" s="219" t="s">
        <v>44</v>
      </c>
      <c r="F496" s="220" t="s">
        <v>153</v>
      </c>
      <c r="G496" s="218"/>
      <c r="H496" s="221">
        <v>8</v>
      </c>
      <c r="I496" s="222"/>
      <c r="J496" s="218"/>
      <c r="K496" s="218"/>
      <c r="L496" s="223"/>
      <c r="M496" s="224"/>
      <c r="N496" s="225"/>
      <c r="O496" s="225"/>
      <c r="P496" s="225"/>
      <c r="Q496" s="225"/>
      <c r="R496" s="225"/>
      <c r="S496" s="225"/>
      <c r="T496" s="226"/>
      <c r="AT496" s="227" t="s">
        <v>149</v>
      </c>
      <c r="AU496" s="227" t="s">
        <v>92</v>
      </c>
      <c r="AV496" s="15" t="s">
        <v>144</v>
      </c>
      <c r="AW496" s="15" t="s">
        <v>42</v>
      </c>
      <c r="AX496" s="15" t="s">
        <v>90</v>
      </c>
      <c r="AY496" s="227" t="s">
        <v>135</v>
      </c>
    </row>
    <row r="497" spans="1:65" s="2" customFormat="1" ht="16.5" customHeight="1">
      <c r="A497" s="36"/>
      <c r="B497" s="37"/>
      <c r="C497" s="177" t="s">
        <v>700</v>
      </c>
      <c r="D497" s="177" t="s">
        <v>139</v>
      </c>
      <c r="E497" s="178" t="s">
        <v>701</v>
      </c>
      <c r="F497" s="179" t="s">
        <v>702</v>
      </c>
      <c r="G497" s="180" t="s">
        <v>632</v>
      </c>
      <c r="H497" s="181">
        <v>8</v>
      </c>
      <c r="I497" s="182"/>
      <c r="J497" s="183">
        <f>ROUND(I497*H497,2)</f>
        <v>0</v>
      </c>
      <c r="K497" s="179" t="s">
        <v>143</v>
      </c>
      <c r="L497" s="41"/>
      <c r="M497" s="184" t="s">
        <v>44</v>
      </c>
      <c r="N497" s="185" t="s">
        <v>53</v>
      </c>
      <c r="O497" s="66"/>
      <c r="P497" s="186">
        <f>O497*H497</f>
        <v>0</v>
      </c>
      <c r="Q497" s="186">
        <v>0</v>
      </c>
      <c r="R497" s="186">
        <f>Q497*H497</f>
        <v>0</v>
      </c>
      <c r="S497" s="186">
        <v>0</v>
      </c>
      <c r="T497" s="187">
        <f>S497*H497</f>
        <v>0</v>
      </c>
      <c r="U497" s="36"/>
      <c r="V497" s="36"/>
      <c r="W497" s="36"/>
      <c r="X497" s="36"/>
      <c r="Y497" s="36"/>
      <c r="Z497" s="36"/>
      <c r="AA497" s="36"/>
      <c r="AB497" s="36"/>
      <c r="AC497" s="36"/>
      <c r="AD497" s="36"/>
      <c r="AE497" s="36"/>
      <c r="AR497" s="188" t="s">
        <v>626</v>
      </c>
      <c r="AT497" s="188" t="s">
        <v>139</v>
      </c>
      <c r="AU497" s="188" t="s">
        <v>92</v>
      </c>
      <c r="AY497" s="18" t="s">
        <v>135</v>
      </c>
      <c r="BE497" s="189">
        <f>IF(N497="základní",J497,0)</f>
        <v>0</v>
      </c>
      <c r="BF497" s="189">
        <f>IF(N497="snížená",J497,0)</f>
        <v>0</v>
      </c>
      <c r="BG497" s="189">
        <f>IF(N497="zákl. přenesená",J497,0)</f>
        <v>0</v>
      </c>
      <c r="BH497" s="189">
        <f>IF(N497="sníž. přenesená",J497,0)</f>
        <v>0</v>
      </c>
      <c r="BI497" s="189">
        <f>IF(N497="nulová",J497,0)</f>
        <v>0</v>
      </c>
      <c r="BJ497" s="18" t="s">
        <v>90</v>
      </c>
      <c r="BK497" s="189">
        <f>ROUND(I497*H497,2)</f>
        <v>0</v>
      </c>
      <c r="BL497" s="18" t="s">
        <v>626</v>
      </c>
      <c r="BM497" s="188" t="s">
        <v>703</v>
      </c>
    </row>
    <row r="498" spans="1:47" s="2" customFormat="1" ht="12">
      <c r="A498" s="36"/>
      <c r="B498" s="37"/>
      <c r="C498" s="38"/>
      <c r="D498" s="190" t="s">
        <v>147</v>
      </c>
      <c r="E498" s="38"/>
      <c r="F498" s="191" t="s">
        <v>704</v>
      </c>
      <c r="G498" s="38"/>
      <c r="H498" s="38"/>
      <c r="I498" s="192"/>
      <c r="J498" s="38"/>
      <c r="K498" s="38"/>
      <c r="L498" s="41"/>
      <c r="M498" s="193"/>
      <c r="N498" s="194"/>
      <c r="O498" s="66"/>
      <c r="P498" s="66"/>
      <c r="Q498" s="66"/>
      <c r="R498" s="66"/>
      <c r="S498" s="66"/>
      <c r="T498" s="67"/>
      <c r="U498" s="36"/>
      <c r="V498" s="36"/>
      <c r="W498" s="36"/>
      <c r="X498" s="36"/>
      <c r="Y498" s="36"/>
      <c r="Z498" s="36"/>
      <c r="AA498" s="36"/>
      <c r="AB498" s="36"/>
      <c r="AC498" s="36"/>
      <c r="AD498" s="36"/>
      <c r="AE498" s="36"/>
      <c r="AT498" s="18" t="s">
        <v>147</v>
      </c>
      <c r="AU498" s="18" t="s">
        <v>92</v>
      </c>
    </row>
    <row r="499" spans="1:65" s="2" customFormat="1" ht="16.5" customHeight="1">
      <c r="A499" s="36"/>
      <c r="B499" s="37"/>
      <c r="C499" s="232" t="s">
        <v>705</v>
      </c>
      <c r="D499" s="232" t="s">
        <v>473</v>
      </c>
      <c r="E499" s="233" t="s">
        <v>706</v>
      </c>
      <c r="F499" s="234" t="s">
        <v>707</v>
      </c>
      <c r="G499" s="235" t="s">
        <v>632</v>
      </c>
      <c r="H499" s="236">
        <v>3</v>
      </c>
      <c r="I499" s="237"/>
      <c r="J499" s="238">
        <f>ROUND(I499*H499,2)</f>
        <v>0</v>
      </c>
      <c r="K499" s="234" t="s">
        <v>143</v>
      </c>
      <c r="L499" s="239"/>
      <c r="M499" s="240" t="s">
        <v>44</v>
      </c>
      <c r="N499" s="241" t="s">
        <v>53</v>
      </c>
      <c r="O499" s="66"/>
      <c r="P499" s="186">
        <f>O499*H499</f>
        <v>0</v>
      </c>
      <c r="Q499" s="186">
        <v>6E-05</v>
      </c>
      <c r="R499" s="186">
        <f>Q499*H499</f>
        <v>0.00018</v>
      </c>
      <c r="S499" s="186">
        <v>0</v>
      </c>
      <c r="T499" s="187">
        <f>S499*H499</f>
        <v>0</v>
      </c>
      <c r="U499" s="36"/>
      <c r="V499" s="36"/>
      <c r="W499" s="36"/>
      <c r="X499" s="36"/>
      <c r="Y499" s="36"/>
      <c r="Z499" s="36"/>
      <c r="AA499" s="36"/>
      <c r="AB499" s="36"/>
      <c r="AC499" s="36"/>
      <c r="AD499" s="36"/>
      <c r="AE499" s="36"/>
      <c r="AR499" s="188" t="s">
        <v>625</v>
      </c>
      <c r="AT499" s="188" t="s">
        <v>473</v>
      </c>
      <c r="AU499" s="188" t="s">
        <v>92</v>
      </c>
      <c r="AY499" s="18" t="s">
        <v>135</v>
      </c>
      <c r="BE499" s="189">
        <f>IF(N499="základní",J499,0)</f>
        <v>0</v>
      </c>
      <c r="BF499" s="189">
        <f>IF(N499="snížená",J499,0)</f>
        <v>0</v>
      </c>
      <c r="BG499" s="189">
        <f>IF(N499="zákl. přenesená",J499,0)</f>
        <v>0</v>
      </c>
      <c r="BH499" s="189">
        <f>IF(N499="sníž. přenesená",J499,0)</f>
        <v>0</v>
      </c>
      <c r="BI499" s="189">
        <f>IF(N499="nulová",J499,0)</f>
        <v>0</v>
      </c>
      <c r="BJ499" s="18" t="s">
        <v>90</v>
      </c>
      <c r="BK499" s="189">
        <f>ROUND(I499*H499,2)</f>
        <v>0</v>
      </c>
      <c r="BL499" s="18" t="s">
        <v>626</v>
      </c>
      <c r="BM499" s="188" t="s">
        <v>708</v>
      </c>
    </row>
    <row r="500" spans="1:47" s="2" customFormat="1" ht="12">
      <c r="A500" s="36"/>
      <c r="B500" s="37"/>
      <c r="C500" s="38"/>
      <c r="D500" s="190" t="s">
        <v>147</v>
      </c>
      <c r="E500" s="38"/>
      <c r="F500" s="191" t="s">
        <v>709</v>
      </c>
      <c r="G500" s="38"/>
      <c r="H500" s="38"/>
      <c r="I500" s="192"/>
      <c r="J500" s="38"/>
      <c r="K500" s="38"/>
      <c r="L500" s="41"/>
      <c r="M500" s="193"/>
      <c r="N500" s="194"/>
      <c r="O500" s="66"/>
      <c r="P500" s="66"/>
      <c r="Q500" s="66"/>
      <c r="R500" s="66"/>
      <c r="S500" s="66"/>
      <c r="T500" s="67"/>
      <c r="U500" s="36"/>
      <c r="V500" s="36"/>
      <c r="W500" s="36"/>
      <c r="X500" s="36"/>
      <c r="Y500" s="36"/>
      <c r="Z500" s="36"/>
      <c r="AA500" s="36"/>
      <c r="AB500" s="36"/>
      <c r="AC500" s="36"/>
      <c r="AD500" s="36"/>
      <c r="AE500" s="36"/>
      <c r="AT500" s="18" t="s">
        <v>147</v>
      </c>
      <c r="AU500" s="18" t="s">
        <v>92</v>
      </c>
    </row>
    <row r="501" spans="2:51" s="14" customFormat="1" ht="12">
      <c r="B501" s="206"/>
      <c r="C501" s="207"/>
      <c r="D501" s="197" t="s">
        <v>149</v>
      </c>
      <c r="E501" s="208" t="s">
        <v>44</v>
      </c>
      <c r="F501" s="209" t="s">
        <v>710</v>
      </c>
      <c r="G501" s="207"/>
      <c r="H501" s="210">
        <v>3</v>
      </c>
      <c r="I501" s="211"/>
      <c r="J501" s="207"/>
      <c r="K501" s="207"/>
      <c r="L501" s="212"/>
      <c r="M501" s="213"/>
      <c r="N501" s="214"/>
      <c r="O501" s="214"/>
      <c r="P501" s="214"/>
      <c r="Q501" s="214"/>
      <c r="R501" s="214"/>
      <c r="S501" s="214"/>
      <c r="T501" s="215"/>
      <c r="AT501" s="216" t="s">
        <v>149</v>
      </c>
      <c r="AU501" s="216" t="s">
        <v>92</v>
      </c>
      <c r="AV501" s="14" t="s">
        <v>92</v>
      </c>
      <c r="AW501" s="14" t="s">
        <v>42</v>
      </c>
      <c r="AX501" s="14" t="s">
        <v>82</v>
      </c>
      <c r="AY501" s="216" t="s">
        <v>135</v>
      </c>
    </row>
    <row r="502" spans="2:51" s="15" customFormat="1" ht="12">
      <c r="B502" s="217"/>
      <c r="C502" s="218"/>
      <c r="D502" s="197" t="s">
        <v>149</v>
      </c>
      <c r="E502" s="219" t="s">
        <v>44</v>
      </c>
      <c r="F502" s="220" t="s">
        <v>153</v>
      </c>
      <c r="G502" s="218"/>
      <c r="H502" s="221">
        <v>3</v>
      </c>
      <c r="I502" s="222"/>
      <c r="J502" s="218"/>
      <c r="K502" s="218"/>
      <c r="L502" s="223"/>
      <c r="M502" s="224"/>
      <c r="N502" s="225"/>
      <c r="O502" s="225"/>
      <c r="P502" s="225"/>
      <c r="Q502" s="225"/>
      <c r="R502" s="225"/>
      <c r="S502" s="225"/>
      <c r="T502" s="226"/>
      <c r="AT502" s="227" t="s">
        <v>149</v>
      </c>
      <c r="AU502" s="227" t="s">
        <v>92</v>
      </c>
      <c r="AV502" s="15" t="s">
        <v>144</v>
      </c>
      <c r="AW502" s="15" t="s">
        <v>42</v>
      </c>
      <c r="AX502" s="15" t="s">
        <v>90</v>
      </c>
      <c r="AY502" s="227" t="s">
        <v>135</v>
      </c>
    </row>
    <row r="503" spans="1:65" s="2" customFormat="1" ht="16.5" customHeight="1">
      <c r="A503" s="36"/>
      <c r="B503" s="37"/>
      <c r="C503" s="177" t="s">
        <v>543</v>
      </c>
      <c r="D503" s="177" t="s">
        <v>139</v>
      </c>
      <c r="E503" s="178" t="s">
        <v>711</v>
      </c>
      <c r="F503" s="179" t="s">
        <v>712</v>
      </c>
      <c r="G503" s="180" t="s">
        <v>632</v>
      </c>
      <c r="H503" s="181">
        <v>3</v>
      </c>
      <c r="I503" s="182"/>
      <c r="J503" s="183">
        <f>ROUND(I503*H503,2)</f>
        <v>0</v>
      </c>
      <c r="K503" s="179" t="s">
        <v>143</v>
      </c>
      <c r="L503" s="41"/>
      <c r="M503" s="184" t="s">
        <v>44</v>
      </c>
      <c r="N503" s="185" t="s">
        <v>53</v>
      </c>
      <c r="O503" s="66"/>
      <c r="P503" s="186">
        <f>O503*H503</f>
        <v>0</v>
      </c>
      <c r="Q503" s="186">
        <v>0</v>
      </c>
      <c r="R503" s="186">
        <f>Q503*H503</f>
        <v>0</v>
      </c>
      <c r="S503" s="186">
        <v>0</v>
      </c>
      <c r="T503" s="187">
        <f>S503*H503</f>
        <v>0</v>
      </c>
      <c r="U503" s="36"/>
      <c r="V503" s="36"/>
      <c r="W503" s="36"/>
      <c r="X503" s="36"/>
      <c r="Y503" s="36"/>
      <c r="Z503" s="36"/>
      <c r="AA503" s="36"/>
      <c r="AB503" s="36"/>
      <c r="AC503" s="36"/>
      <c r="AD503" s="36"/>
      <c r="AE503" s="36"/>
      <c r="AR503" s="188" t="s">
        <v>626</v>
      </c>
      <c r="AT503" s="188" t="s">
        <v>139</v>
      </c>
      <c r="AU503" s="188" t="s">
        <v>92</v>
      </c>
      <c r="AY503" s="18" t="s">
        <v>135</v>
      </c>
      <c r="BE503" s="189">
        <f>IF(N503="základní",J503,0)</f>
        <v>0</v>
      </c>
      <c r="BF503" s="189">
        <f>IF(N503="snížená",J503,0)</f>
        <v>0</v>
      </c>
      <c r="BG503" s="189">
        <f>IF(N503="zákl. přenesená",J503,0)</f>
        <v>0</v>
      </c>
      <c r="BH503" s="189">
        <f>IF(N503="sníž. přenesená",J503,0)</f>
        <v>0</v>
      </c>
      <c r="BI503" s="189">
        <f>IF(N503="nulová",J503,0)</f>
        <v>0</v>
      </c>
      <c r="BJ503" s="18" t="s">
        <v>90</v>
      </c>
      <c r="BK503" s="189">
        <f>ROUND(I503*H503,2)</f>
        <v>0</v>
      </c>
      <c r="BL503" s="18" t="s">
        <v>626</v>
      </c>
      <c r="BM503" s="188" t="s">
        <v>713</v>
      </c>
    </row>
    <row r="504" spans="1:47" s="2" customFormat="1" ht="12">
      <c r="A504" s="36"/>
      <c r="B504" s="37"/>
      <c r="C504" s="38"/>
      <c r="D504" s="190" t="s">
        <v>147</v>
      </c>
      <c r="E504" s="38"/>
      <c r="F504" s="191" t="s">
        <v>714</v>
      </c>
      <c r="G504" s="38"/>
      <c r="H504" s="38"/>
      <c r="I504" s="192"/>
      <c r="J504" s="38"/>
      <c r="K504" s="38"/>
      <c r="L504" s="41"/>
      <c r="M504" s="193"/>
      <c r="N504" s="194"/>
      <c r="O504" s="66"/>
      <c r="P504" s="66"/>
      <c r="Q504" s="66"/>
      <c r="R504" s="66"/>
      <c r="S504" s="66"/>
      <c r="T504" s="67"/>
      <c r="U504" s="36"/>
      <c r="V504" s="36"/>
      <c r="W504" s="36"/>
      <c r="X504" s="36"/>
      <c r="Y504" s="36"/>
      <c r="Z504" s="36"/>
      <c r="AA504" s="36"/>
      <c r="AB504" s="36"/>
      <c r="AC504" s="36"/>
      <c r="AD504" s="36"/>
      <c r="AE504" s="36"/>
      <c r="AT504" s="18" t="s">
        <v>147</v>
      </c>
      <c r="AU504" s="18" t="s">
        <v>92</v>
      </c>
    </row>
    <row r="505" spans="1:65" s="2" customFormat="1" ht="16.5" customHeight="1">
      <c r="A505" s="36"/>
      <c r="B505" s="37"/>
      <c r="C505" s="232" t="s">
        <v>715</v>
      </c>
      <c r="D505" s="232" t="s">
        <v>473</v>
      </c>
      <c r="E505" s="233" t="s">
        <v>716</v>
      </c>
      <c r="F505" s="234" t="s">
        <v>717</v>
      </c>
      <c r="G505" s="235" t="s">
        <v>632</v>
      </c>
      <c r="H505" s="236">
        <v>24</v>
      </c>
      <c r="I505" s="237"/>
      <c r="J505" s="238">
        <f>ROUND(I505*H505,2)</f>
        <v>0</v>
      </c>
      <c r="K505" s="234" t="s">
        <v>143</v>
      </c>
      <c r="L505" s="239"/>
      <c r="M505" s="240" t="s">
        <v>44</v>
      </c>
      <c r="N505" s="241" t="s">
        <v>53</v>
      </c>
      <c r="O505" s="66"/>
      <c r="P505" s="186">
        <f>O505*H505</f>
        <v>0</v>
      </c>
      <c r="Q505" s="186">
        <v>0.00012</v>
      </c>
      <c r="R505" s="186">
        <f>Q505*H505</f>
        <v>0.00288</v>
      </c>
      <c r="S505" s="186">
        <v>0</v>
      </c>
      <c r="T505" s="187">
        <f>S505*H505</f>
        <v>0</v>
      </c>
      <c r="U505" s="36"/>
      <c r="V505" s="36"/>
      <c r="W505" s="36"/>
      <c r="X505" s="36"/>
      <c r="Y505" s="36"/>
      <c r="Z505" s="36"/>
      <c r="AA505" s="36"/>
      <c r="AB505" s="36"/>
      <c r="AC505" s="36"/>
      <c r="AD505" s="36"/>
      <c r="AE505" s="36"/>
      <c r="AR505" s="188" t="s">
        <v>625</v>
      </c>
      <c r="AT505" s="188" t="s">
        <v>473</v>
      </c>
      <c r="AU505" s="188" t="s">
        <v>92</v>
      </c>
      <c r="AY505" s="18" t="s">
        <v>135</v>
      </c>
      <c r="BE505" s="189">
        <f>IF(N505="základní",J505,0)</f>
        <v>0</v>
      </c>
      <c r="BF505" s="189">
        <f>IF(N505="snížená",J505,0)</f>
        <v>0</v>
      </c>
      <c r="BG505" s="189">
        <f>IF(N505="zákl. přenesená",J505,0)</f>
        <v>0</v>
      </c>
      <c r="BH505" s="189">
        <f>IF(N505="sníž. přenesená",J505,0)</f>
        <v>0</v>
      </c>
      <c r="BI505" s="189">
        <f>IF(N505="nulová",J505,0)</f>
        <v>0</v>
      </c>
      <c r="BJ505" s="18" t="s">
        <v>90</v>
      </c>
      <c r="BK505" s="189">
        <f>ROUND(I505*H505,2)</f>
        <v>0</v>
      </c>
      <c r="BL505" s="18" t="s">
        <v>626</v>
      </c>
      <c r="BM505" s="188" t="s">
        <v>718</v>
      </c>
    </row>
    <row r="506" spans="1:47" s="2" customFormat="1" ht="12">
      <c r="A506" s="36"/>
      <c r="B506" s="37"/>
      <c r="C506" s="38"/>
      <c r="D506" s="190" t="s">
        <v>147</v>
      </c>
      <c r="E506" s="38"/>
      <c r="F506" s="191" t="s">
        <v>719</v>
      </c>
      <c r="G506" s="38"/>
      <c r="H506" s="38"/>
      <c r="I506" s="192"/>
      <c r="J506" s="38"/>
      <c r="K506" s="38"/>
      <c r="L506" s="41"/>
      <c r="M506" s="193"/>
      <c r="N506" s="194"/>
      <c r="O506" s="66"/>
      <c r="P506" s="66"/>
      <c r="Q506" s="66"/>
      <c r="R506" s="66"/>
      <c r="S506" s="66"/>
      <c r="T506" s="67"/>
      <c r="U506" s="36"/>
      <c r="V506" s="36"/>
      <c r="W506" s="36"/>
      <c r="X506" s="36"/>
      <c r="Y506" s="36"/>
      <c r="Z506" s="36"/>
      <c r="AA506" s="36"/>
      <c r="AB506" s="36"/>
      <c r="AC506" s="36"/>
      <c r="AD506" s="36"/>
      <c r="AE506" s="36"/>
      <c r="AT506" s="18" t="s">
        <v>147</v>
      </c>
      <c r="AU506" s="18" t="s">
        <v>92</v>
      </c>
    </row>
    <row r="507" spans="2:51" s="14" customFormat="1" ht="12">
      <c r="B507" s="206"/>
      <c r="C507" s="207"/>
      <c r="D507" s="197" t="s">
        <v>149</v>
      </c>
      <c r="E507" s="208" t="s">
        <v>44</v>
      </c>
      <c r="F507" s="209" t="s">
        <v>720</v>
      </c>
      <c r="G507" s="207"/>
      <c r="H507" s="210">
        <v>6</v>
      </c>
      <c r="I507" s="211"/>
      <c r="J507" s="207"/>
      <c r="K507" s="207"/>
      <c r="L507" s="212"/>
      <c r="M507" s="213"/>
      <c r="N507" s="214"/>
      <c r="O507" s="214"/>
      <c r="P507" s="214"/>
      <c r="Q507" s="214"/>
      <c r="R507" s="214"/>
      <c r="S507" s="214"/>
      <c r="T507" s="215"/>
      <c r="AT507" s="216" t="s">
        <v>149</v>
      </c>
      <c r="AU507" s="216" t="s">
        <v>92</v>
      </c>
      <c r="AV507" s="14" t="s">
        <v>92</v>
      </c>
      <c r="AW507" s="14" t="s">
        <v>42</v>
      </c>
      <c r="AX507" s="14" t="s">
        <v>82</v>
      </c>
      <c r="AY507" s="216" t="s">
        <v>135</v>
      </c>
    </row>
    <row r="508" spans="2:51" s="14" customFormat="1" ht="12">
      <c r="B508" s="206"/>
      <c r="C508" s="207"/>
      <c r="D508" s="197" t="s">
        <v>149</v>
      </c>
      <c r="E508" s="208" t="s">
        <v>44</v>
      </c>
      <c r="F508" s="209" t="s">
        <v>721</v>
      </c>
      <c r="G508" s="207"/>
      <c r="H508" s="210">
        <v>6</v>
      </c>
      <c r="I508" s="211"/>
      <c r="J508" s="207"/>
      <c r="K508" s="207"/>
      <c r="L508" s="212"/>
      <c r="M508" s="213"/>
      <c r="N508" s="214"/>
      <c r="O508" s="214"/>
      <c r="P508" s="214"/>
      <c r="Q508" s="214"/>
      <c r="R508" s="214"/>
      <c r="S508" s="214"/>
      <c r="T508" s="215"/>
      <c r="AT508" s="216" t="s">
        <v>149</v>
      </c>
      <c r="AU508" s="216" t="s">
        <v>92</v>
      </c>
      <c r="AV508" s="14" t="s">
        <v>92</v>
      </c>
      <c r="AW508" s="14" t="s">
        <v>42</v>
      </c>
      <c r="AX508" s="14" t="s">
        <v>82</v>
      </c>
      <c r="AY508" s="216" t="s">
        <v>135</v>
      </c>
    </row>
    <row r="509" spans="2:51" s="14" customFormat="1" ht="12">
      <c r="B509" s="206"/>
      <c r="C509" s="207"/>
      <c r="D509" s="197" t="s">
        <v>149</v>
      </c>
      <c r="E509" s="208" t="s">
        <v>44</v>
      </c>
      <c r="F509" s="209" t="s">
        <v>722</v>
      </c>
      <c r="G509" s="207"/>
      <c r="H509" s="210">
        <v>3</v>
      </c>
      <c r="I509" s="211"/>
      <c r="J509" s="207"/>
      <c r="K509" s="207"/>
      <c r="L509" s="212"/>
      <c r="M509" s="213"/>
      <c r="N509" s="214"/>
      <c r="O509" s="214"/>
      <c r="P509" s="214"/>
      <c r="Q509" s="214"/>
      <c r="R509" s="214"/>
      <c r="S509" s="214"/>
      <c r="T509" s="215"/>
      <c r="AT509" s="216" t="s">
        <v>149</v>
      </c>
      <c r="AU509" s="216" t="s">
        <v>92</v>
      </c>
      <c r="AV509" s="14" t="s">
        <v>92</v>
      </c>
      <c r="AW509" s="14" t="s">
        <v>42</v>
      </c>
      <c r="AX509" s="14" t="s">
        <v>82</v>
      </c>
      <c r="AY509" s="216" t="s">
        <v>135</v>
      </c>
    </row>
    <row r="510" spans="2:51" s="14" customFormat="1" ht="12">
      <c r="B510" s="206"/>
      <c r="C510" s="207"/>
      <c r="D510" s="197" t="s">
        <v>149</v>
      </c>
      <c r="E510" s="208" t="s">
        <v>44</v>
      </c>
      <c r="F510" s="209" t="s">
        <v>723</v>
      </c>
      <c r="G510" s="207"/>
      <c r="H510" s="210">
        <v>6</v>
      </c>
      <c r="I510" s="211"/>
      <c r="J510" s="207"/>
      <c r="K510" s="207"/>
      <c r="L510" s="212"/>
      <c r="M510" s="213"/>
      <c r="N510" s="214"/>
      <c r="O510" s="214"/>
      <c r="P510" s="214"/>
      <c r="Q510" s="214"/>
      <c r="R510" s="214"/>
      <c r="S510" s="214"/>
      <c r="T510" s="215"/>
      <c r="AT510" s="216" t="s">
        <v>149</v>
      </c>
      <c r="AU510" s="216" t="s">
        <v>92</v>
      </c>
      <c r="AV510" s="14" t="s">
        <v>92</v>
      </c>
      <c r="AW510" s="14" t="s">
        <v>42</v>
      </c>
      <c r="AX510" s="14" t="s">
        <v>82</v>
      </c>
      <c r="AY510" s="216" t="s">
        <v>135</v>
      </c>
    </row>
    <row r="511" spans="2:51" s="14" customFormat="1" ht="12">
      <c r="B511" s="206"/>
      <c r="C511" s="207"/>
      <c r="D511" s="197" t="s">
        <v>149</v>
      </c>
      <c r="E511" s="208" t="s">
        <v>44</v>
      </c>
      <c r="F511" s="209" t="s">
        <v>724</v>
      </c>
      <c r="G511" s="207"/>
      <c r="H511" s="210">
        <v>3</v>
      </c>
      <c r="I511" s="211"/>
      <c r="J511" s="207"/>
      <c r="K511" s="207"/>
      <c r="L511" s="212"/>
      <c r="M511" s="213"/>
      <c r="N511" s="214"/>
      <c r="O511" s="214"/>
      <c r="P511" s="214"/>
      <c r="Q511" s="214"/>
      <c r="R511" s="214"/>
      <c r="S511" s="214"/>
      <c r="T511" s="215"/>
      <c r="AT511" s="216" t="s">
        <v>149</v>
      </c>
      <c r="AU511" s="216" t="s">
        <v>92</v>
      </c>
      <c r="AV511" s="14" t="s">
        <v>92</v>
      </c>
      <c r="AW511" s="14" t="s">
        <v>42</v>
      </c>
      <c r="AX511" s="14" t="s">
        <v>82</v>
      </c>
      <c r="AY511" s="216" t="s">
        <v>135</v>
      </c>
    </row>
    <row r="512" spans="2:51" s="15" customFormat="1" ht="12">
      <c r="B512" s="217"/>
      <c r="C512" s="218"/>
      <c r="D512" s="197" t="s">
        <v>149</v>
      </c>
      <c r="E512" s="219" t="s">
        <v>44</v>
      </c>
      <c r="F512" s="220" t="s">
        <v>153</v>
      </c>
      <c r="G512" s="218"/>
      <c r="H512" s="221">
        <v>24</v>
      </c>
      <c r="I512" s="222"/>
      <c r="J512" s="218"/>
      <c r="K512" s="218"/>
      <c r="L512" s="223"/>
      <c r="M512" s="224"/>
      <c r="N512" s="225"/>
      <c r="O512" s="225"/>
      <c r="P512" s="225"/>
      <c r="Q512" s="225"/>
      <c r="R512" s="225"/>
      <c r="S512" s="225"/>
      <c r="T512" s="226"/>
      <c r="AT512" s="227" t="s">
        <v>149</v>
      </c>
      <c r="AU512" s="227" t="s">
        <v>92</v>
      </c>
      <c r="AV512" s="15" t="s">
        <v>144</v>
      </c>
      <c r="AW512" s="15" t="s">
        <v>42</v>
      </c>
      <c r="AX512" s="15" t="s">
        <v>90</v>
      </c>
      <c r="AY512" s="227" t="s">
        <v>135</v>
      </c>
    </row>
    <row r="513" spans="1:65" s="2" customFormat="1" ht="16.5" customHeight="1">
      <c r="A513" s="36"/>
      <c r="B513" s="37"/>
      <c r="C513" s="177" t="s">
        <v>725</v>
      </c>
      <c r="D513" s="177" t="s">
        <v>139</v>
      </c>
      <c r="E513" s="178" t="s">
        <v>726</v>
      </c>
      <c r="F513" s="179" t="s">
        <v>727</v>
      </c>
      <c r="G513" s="180" t="s">
        <v>632</v>
      </c>
      <c r="H513" s="181">
        <v>24</v>
      </c>
      <c r="I513" s="182"/>
      <c r="J513" s="183">
        <f>ROUND(I513*H513,2)</f>
        <v>0</v>
      </c>
      <c r="K513" s="179" t="s">
        <v>143</v>
      </c>
      <c r="L513" s="41"/>
      <c r="M513" s="184" t="s">
        <v>44</v>
      </c>
      <c r="N513" s="185" t="s">
        <v>53</v>
      </c>
      <c r="O513" s="66"/>
      <c r="P513" s="186">
        <f>O513*H513</f>
        <v>0</v>
      </c>
      <c r="Q513" s="186">
        <v>0</v>
      </c>
      <c r="R513" s="186">
        <f>Q513*H513</f>
        <v>0</v>
      </c>
      <c r="S513" s="186">
        <v>0</v>
      </c>
      <c r="T513" s="187">
        <f>S513*H513</f>
        <v>0</v>
      </c>
      <c r="U513" s="36"/>
      <c r="V513" s="36"/>
      <c r="W513" s="36"/>
      <c r="X513" s="36"/>
      <c r="Y513" s="36"/>
      <c r="Z513" s="36"/>
      <c r="AA513" s="36"/>
      <c r="AB513" s="36"/>
      <c r="AC513" s="36"/>
      <c r="AD513" s="36"/>
      <c r="AE513" s="36"/>
      <c r="AR513" s="188" t="s">
        <v>626</v>
      </c>
      <c r="AT513" s="188" t="s">
        <v>139</v>
      </c>
      <c r="AU513" s="188" t="s">
        <v>92</v>
      </c>
      <c r="AY513" s="18" t="s">
        <v>135</v>
      </c>
      <c r="BE513" s="189">
        <f>IF(N513="základní",J513,0)</f>
        <v>0</v>
      </c>
      <c r="BF513" s="189">
        <f>IF(N513="snížená",J513,0)</f>
        <v>0</v>
      </c>
      <c r="BG513" s="189">
        <f>IF(N513="zákl. přenesená",J513,0)</f>
        <v>0</v>
      </c>
      <c r="BH513" s="189">
        <f>IF(N513="sníž. přenesená",J513,0)</f>
        <v>0</v>
      </c>
      <c r="BI513" s="189">
        <f>IF(N513="nulová",J513,0)</f>
        <v>0</v>
      </c>
      <c r="BJ513" s="18" t="s">
        <v>90</v>
      </c>
      <c r="BK513" s="189">
        <f>ROUND(I513*H513,2)</f>
        <v>0</v>
      </c>
      <c r="BL513" s="18" t="s">
        <v>626</v>
      </c>
      <c r="BM513" s="188" t="s">
        <v>728</v>
      </c>
    </row>
    <row r="514" spans="1:47" s="2" customFormat="1" ht="12">
      <c r="A514" s="36"/>
      <c r="B514" s="37"/>
      <c r="C514" s="38"/>
      <c r="D514" s="190" t="s">
        <v>147</v>
      </c>
      <c r="E514" s="38"/>
      <c r="F514" s="191" t="s">
        <v>729</v>
      </c>
      <c r="G514" s="38"/>
      <c r="H514" s="38"/>
      <c r="I514" s="192"/>
      <c r="J514" s="38"/>
      <c r="K514" s="38"/>
      <c r="L514" s="41"/>
      <c r="M514" s="193"/>
      <c r="N514" s="194"/>
      <c r="O514" s="66"/>
      <c r="P514" s="66"/>
      <c r="Q514" s="66"/>
      <c r="R514" s="66"/>
      <c r="S514" s="66"/>
      <c r="T514" s="67"/>
      <c r="U514" s="36"/>
      <c r="V514" s="36"/>
      <c r="W514" s="36"/>
      <c r="X514" s="36"/>
      <c r="Y514" s="36"/>
      <c r="Z514" s="36"/>
      <c r="AA514" s="36"/>
      <c r="AB514" s="36"/>
      <c r="AC514" s="36"/>
      <c r="AD514" s="36"/>
      <c r="AE514" s="36"/>
      <c r="AT514" s="18" t="s">
        <v>147</v>
      </c>
      <c r="AU514" s="18" t="s">
        <v>92</v>
      </c>
    </row>
    <row r="515" spans="1:65" s="2" customFormat="1" ht="16.5" customHeight="1">
      <c r="A515" s="36"/>
      <c r="B515" s="37"/>
      <c r="C515" s="232" t="s">
        <v>730</v>
      </c>
      <c r="D515" s="232" t="s">
        <v>473</v>
      </c>
      <c r="E515" s="233" t="s">
        <v>731</v>
      </c>
      <c r="F515" s="234" t="s">
        <v>732</v>
      </c>
      <c r="G515" s="235" t="s">
        <v>142</v>
      </c>
      <c r="H515" s="236">
        <v>37</v>
      </c>
      <c r="I515" s="237"/>
      <c r="J515" s="238">
        <f>ROUND(I515*H515,2)</f>
        <v>0</v>
      </c>
      <c r="K515" s="234" t="s">
        <v>143</v>
      </c>
      <c r="L515" s="239"/>
      <c r="M515" s="240" t="s">
        <v>44</v>
      </c>
      <c r="N515" s="241" t="s">
        <v>53</v>
      </c>
      <c r="O515" s="66"/>
      <c r="P515" s="186">
        <f>O515*H515</f>
        <v>0</v>
      </c>
      <c r="Q515" s="186">
        <v>0.00069</v>
      </c>
      <c r="R515" s="186">
        <f>Q515*H515</f>
        <v>0.025529999999999997</v>
      </c>
      <c r="S515" s="186">
        <v>0</v>
      </c>
      <c r="T515" s="187">
        <f>S515*H515</f>
        <v>0</v>
      </c>
      <c r="U515" s="36"/>
      <c r="V515" s="36"/>
      <c r="W515" s="36"/>
      <c r="X515" s="36"/>
      <c r="Y515" s="36"/>
      <c r="Z515" s="36"/>
      <c r="AA515" s="36"/>
      <c r="AB515" s="36"/>
      <c r="AC515" s="36"/>
      <c r="AD515" s="36"/>
      <c r="AE515" s="36"/>
      <c r="AR515" s="188" t="s">
        <v>625</v>
      </c>
      <c r="AT515" s="188" t="s">
        <v>473</v>
      </c>
      <c r="AU515" s="188" t="s">
        <v>92</v>
      </c>
      <c r="AY515" s="18" t="s">
        <v>135</v>
      </c>
      <c r="BE515" s="189">
        <f>IF(N515="základní",J515,0)</f>
        <v>0</v>
      </c>
      <c r="BF515" s="189">
        <f>IF(N515="snížená",J515,0)</f>
        <v>0</v>
      </c>
      <c r="BG515" s="189">
        <f>IF(N515="zákl. přenesená",J515,0)</f>
        <v>0</v>
      </c>
      <c r="BH515" s="189">
        <f>IF(N515="sníž. přenesená",J515,0)</f>
        <v>0</v>
      </c>
      <c r="BI515" s="189">
        <f>IF(N515="nulová",J515,0)</f>
        <v>0</v>
      </c>
      <c r="BJ515" s="18" t="s">
        <v>90</v>
      </c>
      <c r="BK515" s="189">
        <f>ROUND(I515*H515,2)</f>
        <v>0</v>
      </c>
      <c r="BL515" s="18" t="s">
        <v>626</v>
      </c>
      <c r="BM515" s="188" t="s">
        <v>733</v>
      </c>
    </row>
    <row r="516" spans="1:47" s="2" customFormat="1" ht="12">
      <c r="A516" s="36"/>
      <c r="B516" s="37"/>
      <c r="C516" s="38"/>
      <c r="D516" s="190" t="s">
        <v>147</v>
      </c>
      <c r="E516" s="38"/>
      <c r="F516" s="191" t="s">
        <v>734</v>
      </c>
      <c r="G516" s="38"/>
      <c r="H516" s="38"/>
      <c r="I516" s="192"/>
      <c r="J516" s="38"/>
      <c r="K516" s="38"/>
      <c r="L516" s="41"/>
      <c r="M516" s="193"/>
      <c r="N516" s="194"/>
      <c r="O516" s="66"/>
      <c r="P516" s="66"/>
      <c r="Q516" s="66"/>
      <c r="R516" s="66"/>
      <c r="S516" s="66"/>
      <c r="T516" s="67"/>
      <c r="U516" s="36"/>
      <c r="V516" s="36"/>
      <c r="W516" s="36"/>
      <c r="X516" s="36"/>
      <c r="Y516" s="36"/>
      <c r="Z516" s="36"/>
      <c r="AA516" s="36"/>
      <c r="AB516" s="36"/>
      <c r="AC516" s="36"/>
      <c r="AD516" s="36"/>
      <c r="AE516" s="36"/>
      <c r="AT516" s="18" t="s">
        <v>147</v>
      </c>
      <c r="AU516" s="18" t="s">
        <v>92</v>
      </c>
    </row>
    <row r="517" spans="2:51" s="14" customFormat="1" ht="12">
      <c r="B517" s="206"/>
      <c r="C517" s="207"/>
      <c r="D517" s="197" t="s">
        <v>149</v>
      </c>
      <c r="E517" s="208" t="s">
        <v>44</v>
      </c>
      <c r="F517" s="209" t="s">
        <v>735</v>
      </c>
      <c r="G517" s="207"/>
      <c r="H517" s="210">
        <v>9</v>
      </c>
      <c r="I517" s="211"/>
      <c r="J517" s="207"/>
      <c r="K517" s="207"/>
      <c r="L517" s="212"/>
      <c r="M517" s="213"/>
      <c r="N517" s="214"/>
      <c r="O517" s="214"/>
      <c r="P517" s="214"/>
      <c r="Q517" s="214"/>
      <c r="R517" s="214"/>
      <c r="S517" s="214"/>
      <c r="T517" s="215"/>
      <c r="AT517" s="216" t="s">
        <v>149</v>
      </c>
      <c r="AU517" s="216" t="s">
        <v>92</v>
      </c>
      <c r="AV517" s="14" t="s">
        <v>92</v>
      </c>
      <c r="AW517" s="14" t="s">
        <v>42</v>
      </c>
      <c r="AX517" s="14" t="s">
        <v>82</v>
      </c>
      <c r="AY517" s="216" t="s">
        <v>135</v>
      </c>
    </row>
    <row r="518" spans="2:51" s="14" customFormat="1" ht="12">
      <c r="B518" s="206"/>
      <c r="C518" s="207"/>
      <c r="D518" s="197" t="s">
        <v>149</v>
      </c>
      <c r="E518" s="208" t="s">
        <v>44</v>
      </c>
      <c r="F518" s="209" t="s">
        <v>736</v>
      </c>
      <c r="G518" s="207"/>
      <c r="H518" s="210">
        <v>10</v>
      </c>
      <c r="I518" s="211"/>
      <c r="J518" s="207"/>
      <c r="K518" s="207"/>
      <c r="L518" s="212"/>
      <c r="M518" s="213"/>
      <c r="N518" s="214"/>
      <c r="O518" s="214"/>
      <c r="P518" s="214"/>
      <c r="Q518" s="214"/>
      <c r="R518" s="214"/>
      <c r="S518" s="214"/>
      <c r="T518" s="215"/>
      <c r="AT518" s="216" t="s">
        <v>149</v>
      </c>
      <c r="AU518" s="216" t="s">
        <v>92</v>
      </c>
      <c r="AV518" s="14" t="s">
        <v>92</v>
      </c>
      <c r="AW518" s="14" t="s">
        <v>42</v>
      </c>
      <c r="AX518" s="14" t="s">
        <v>82</v>
      </c>
      <c r="AY518" s="216" t="s">
        <v>135</v>
      </c>
    </row>
    <row r="519" spans="2:51" s="14" customFormat="1" ht="12">
      <c r="B519" s="206"/>
      <c r="C519" s="207"/>
      <c r="D519" s="197" t="s">
        <v>149</v>
      </c>
      <c r="E519" s="208" t="s">
        <v>44</v>
      </c>
      <c r="F519" s="209" t="s">
        <v>737</v>
      </c>
      <c r="G519" s="207"/>
      <c r="H519" s="210">
        <v>8</v>
      </c>
      <c r="I519" s="211"/>
      <c r="J519" s="207"/>
      <c r="K519" s="207"/>
      <c r="L519" s="212"/>
      <c r="M519" s="213"/>
      <c r="N519" s="214"/>
      <c r="O519" s="214"/>
      <c r="P519" s="214"/>
      <c r="Q519" s="214"/>
      <c r="R519" s="214"/>
      <c r="S519" s="214"/>
      <c r="T519" s="215"/>
      <c r="AT519" s="216" t="s">
        <v>149</v>
      </c>
      <c r="AU519" s="216" t="s">
        <v>92</v>
      </c>
      <c r="AV519" s="14" t="s">
        <v>92</v>
      </c>
      <c r="AW519" s="14" t="s">
        <v>42</v>
      </c>
      <c r="AX519" s="14" t="s">
        <v>82</v>
      </c>
      <c r="AY519" s="216" t="s">
        <v>135</v>
      </c>
    </row>
    <row r="520" spans="2:51" s="14" customFormat="1" ht="12">
      <c r="B520" s="206"/>
      <c r="C520" s="207"/>
      <c r="D520" s="197" t="s">
        <v>149</v>
      </c>
      <c r="E520" s="208" t="s">
        <v>44</v>
      </c>
      <c r="F520" s="209" t="s">
        <v>738</v>
      </c>
      <c r="G520" s="207"/>
      <c r="H520" s="210">
        <v>10</v>
      </c>
      <c r="I520" s="211"/>
      <c r="J520" s="207"/>
      <c r="K520" s="207"/>
      <c r="L520" s="212"/>
      <c r="M520" s="213"/>
      <c r="N520" s="214"/>
      <c r="O520" s="214"/>
      <c r="P520" s="214"/>
      <c r="Q520" s="214"/>
      <c r="R520" s="214"/>
      <c r="S520" s="214"/>
      <c r="T520" s="215"/>
      <c r="AT520" s="216" t="s">
        <v>149</v>
      </c>
      <c r="AU520" s="216" t="s">
        <v>92</v>
      </c>
      <c r="AV520" s="14" t="s">
        <v>92</v>
      </c>
      <c r="AW520" s="14" t="s">
        <v>42</v>
      </c>
      <c r="AX520" s="14" t="s">
        <v>82</v>
      </c>
      <c r="AY520" s="216" t="s">
        <v>135</v>
      </c>
    </row>
    <row r="521" spans="2:51" s="15" customFormat="1" ht="12">
      <c r="B521" s="217"/>
      <c r="C521" s="218"/>
      <c r="D521" s="197" t="s">
        <v>149</v>
      </c>
      <c r="E521" s="219" t="s">
        <v>44</v>
      </c>
      <c r="F521" s="220" t="s">
        <v>153</v>
      </c>
      <c r="G521" s="218"/>
      <c r="H521" s="221">
        <v>37</v>
      </c>
      <c r="I521" s="222"/>
      <c r="J521" s="218"/>
      <c r="K521" s="218"/>
      <c r="L521" s="223"/>
      <c r="M521" s="224"/>
      <c r="N521" s="225"/>
      <c r="O521" s="225"/>
      <c r="P521" s="225"/>
      <c r="Q521" s="225"/>
      <c r="R521" s="225"/>
      <c r="S521" s="225"/>
      <c r="T521" s="226"/>
      <c r="AT521" s="227" t="s">
        <v>149</v>
      </c>
      <c r="AU521" s="227" t="s">
        <v>92</v>
      </c>
      <c r="AV521" s="15" t="s">
        <v>144</v>
      </c>
      <c r="AW521" s="15" t="s">
        <v>42</v>
      </c>
      <c r="AX521" s="15" t="s">
        <v>90</v>
      </c>
      <c r="AY521" s="227" t="s">
        <v>135</v>
      </c>
    </row>
    <row r="522" spans="1:65" s="2" customFormat="1" ht="16.5" customHeight="1">
      <c r="A522" s="36"/>
      <c r="B522" s="37"/>
      <c r="C522" s="177" t="s">
        <v>739</v>
      </c>
      <c r="D522" s="177" t="s">
        <v>139</v>
      </c>
      <c r="E522" s="178" t="s">
        <v>740</v>
      </c>
      <c r="F522" s="179" t="s">
        <v>741</v>
      </c>
      <c r="G522" s="180" t="s">
        <v>142</v>
      </c>
      <c r="H522" s="181">
        <v>37</v>
      </c>
      <c r="I522" s="182"/>
      <c r="J522" s="183">
        <f>ROUND(I522*H522,2)</f>
        <v>0</v>
      </c>
      <c r="K522" s="179" t="s">
        <v>143</v>
      </c>
      <c r="L522" s="41"/>
      <c r="M522" s="184" t="s">
        <v>44</v>
      </c>
      <c r="N522" s="185" t="s">
        <v>53</v>
      </c>
      <c r="O522" s="66"/>
      <c r="P522" s="186">
        <f>O522*H522</f>
        <v>0</v>
      </c>
      <c r="Q522" s="186">
        <v>0</v>
      </c>
      <c r="R522" s="186">
        <f>Q522*H522</f>
        <v>0</v>
      </c>
      <c r="S522" s="186">
        <v>0</v>
      </c>
      <c r="T522" s="187">
        <f>S522*H522</f>
        <v>0</v>
      </c>
      <c r="U522" s="36"/>
      <c r="V522" s="36"/>
      <c r="W522" s="36"/>
      <c r="X522" s="36"/>
      <c r="Y522" s="36"/>
      <c r="Z522" s="36"/>
      <c r="AA522" s="36"/>
      <c r="AB522" s="36"/>
      <c r="AC522" s="36"/>
      <c r="AD522" s="36"/>
      <c r="AE522" s="36"/>
      <c r="AR522" s="188" t="s">
        <v>626</v>
      </c>
      <c r="AT522" s="188" t="s">
        <v>139</v>
      </c>
      <c r="AU522" s="188" t="s">
        <v>92</v>
      </c>
      <c r="AY522" s="18" t="s">
        <v>135</v>
      </c>
      <c r="BE522" s="189">
        <f>IF(N522="základní",J522,0)</f>
        <v>0</v>
      </c>
      <c r="BF522" s="189">
        <f>IF(N522="snížená",J522,0)</f>
        <v>0</v>
      </c>
      <c r="BG522" s="189">
        <f>IF(N522="zákl. přenesená",J522,0)</f>
        <v>0</v>
      </c>
      <c r="BH522" s="189">
        <f>IF(N522="sníž. přenesená",J522,0)</f>
        <v>0</v>
      </c>
      <c r="BI522" s="189">
        <f>IF(N522="nulová",J522,0)</f>
        <v>0</v>
      </c>
      <c r="BJ522" s="18" t="s">
        <v>90</v>
      </c>
      <c r="BK522" s="189">
        <f>ROUND(I522*H522,2)</f>
        <v>0</v>
      </c>
      <c r="BL522" s="18" t="s">
        <v>626</v>
      </c>
      <c r="BM522" s="188" t="s">
        <v>742</v>
      </c>
    </row>
    <row r="523" spans="1:47" s="2" customFormat="1" ht="12">
      <c r="A523" s="36"/>
      <c r="B523" s="37"/>
      <c r="C523" s="38"/>
      <c r="D523" s="190" t="s">
        <v>147</v>
      </c>
      <c r="E523" s="38"/>
      <c r="F523" s="191" t="s">
        <v>743</v>
      </c>
      <c r="G523" s="38"/>
      <c r="H523" s="38"/>
      <c r="I523" s="192"/>
      <c r="J523" s="38"/>
      <c r="K523" s="38"/>
      <c r="L523" s="41"/>
      <c r="M523" s="193"/>
      <c r="N523" s="194"/>
      <c r="O523" s="66"/>
      <c r="P523" s="66"/>
      <c r="Q523" s="66"/>
      <c r="R523" s="66"/>
      <c r="S523" s="66"/>
      <c r="T523" s="67"/>
      <c r="U523" s="36"/>
      <c r="V523" s="36"/>
      <c r="W523" s="36"/>
      <c r="X523" s="36"/>
      <c r="Y523" s="36"/>
      <c r="Z523" s="36"/>
      <c r="AA523" s="36"/>
      <c r="AB523" s="36"/>
      <c r="AC523" s="36"/>
      <c r="AD523" s="36"/>
      <c r="AE523" s="36"/>
      <c r="AT523" s="18" t="s">
        <v>147</v>
      </c>
      <c r="AU523" s="18" t="s">
        <v>92</v>
      </c>
    </row>
    <row r="524" spans="1:65" s="2" customFormat="1" ht="16.5" customHeight="1">
      <c r="A524" s="36"/>
      <c r="B524" s="37"/>
      <c r="C524" s="232" t="s">
        <v>744</v>
      </c>
      <c r="D524" s="232" t="s">
        <v>473</v>
      </c>
      <c r="E524" s="233" t="s">
        <v>745</v>
      </c>
      <c r="F524" s="234" t="s">
        <v>746</v>
      </c>
      <c r="G524" s="235" t="s">
        <v>632</v>
      </c>
      <c r="H524" s="236">
        <v>30</v>
      </c>
      <c r="I524" s="237"/>
      <c r="J524" s="238">
        <f>ROUND(I524*H524,2)</f>
        <v>0</v>
      </c>
      <c r="K524" s="234" t="s">
        <v>143</v>
      </c>
      <c r="L524" s="239"/>
      <c r="M524" s="240" t="s">
        <v>44</v>
      </c>
      <c r="N524" s="241" t="s">
        <v>53</v>
      </c>
      <c r="O524" s="66"/>
      <c r="P524" s="186">
        <f>O524*H524</f>
        <v>0</v>
      </c>
      <c r="Q524" s="186">
        <v>0.00027</v>
      </c>
      <c r="R524" s="186">
        <f>Q524*H524</f>
        <v>0.0081</v>
      </c>
      <c r="S524" s="186">
        <v>0</v>
      </c>
      <c r="T524" s="187">
        <f>S524*H524</f>
        <v>0</v>
      </c>
      <c r="U524" s="36"/>
      <c r="V524" s="36"/>
      <c r="W524" s="36"/>
      <c r="X524" s="36"/>
      <c r="Y524" s="36"/>
      <c r="Z524" s="36"/>
      <c r="AA524" s="36"/>
      <c r="AB524" s="36"/>
      <c r="AC524" s="36"/>
      <c r="AD524" s="36"/>
      <c r="AE524" s="36"/>
      <c r="AR524" s="188" t="s">
        <v>625</v>
      </c>
      <c r="AT524" s="188" t="s">
        <v>473</v>
      </c>
      <c r="AU524" s="188" t="s">
        <v>92</v>
      </c>
      <c r="AY524" s="18" t="s">
        <v>135</v>
      </c>
      <c r="BE524" s="189">
        <f>IF(N524="základní",J524,0)</f>
        <v>0</v>
      </c>
      <c r="BF524" s="189">
        <f>IF(N524="snížená",J524,0)</f>
        <v>0</v>
      </c>
      <c r="BG524" s="189">
        <f>IF(N524="zákl. přenesená",J524,0)</f>
        <v>0</v>
      </c>
      <c r="BH524" s="189">
        <f>IF(N524="sníž. přenesená",J524,0)</f>
        <v>0</v>
      </c>
      <c r="BI524" s="189">
        <f>IF(N524="nulová",J524,0)</f>
        <v>0</v>
      </c>
      <c r="BJ524" s="18" t="s">
        <v>90</v>
      </c>
      <c r="BK524" s="189">
        <f>ROUND(I524*H524,2)</f>
        <v>0</v>
      </c>
      <c r="BL524" s="18" t="s">
        <v>626</v>
      </c>
      <c r="BM524" s="188" t="s">
        <v>747</v>
      </c>
    </row>
    <row r="525" spans="1:47" s="2" customFormat="1" ht="12">
      <c r="A525" s="36"/>
      <c r="B525" s="37"/>
      <c r="C525" s="38"/>
      <c r="D525" s="190" t="s">
        <v>147</v>
      </c>
      <c r="E525" s="38"/>
      <c r="F525" s="191" t="s">
        <v>748</v>
      </c>
      <c r="G525" s="38"/>
      <c r="H525" s="38"/>
      <c r="I525" s="192"/>
      <c r="J525" s="38"/>
      <c r="K525" s="38"/>
      <c r="L525" s="41"/>
      <c r="M525" s="193"/>
      <c r="N525" s="194"/>
      <c r="O525" s="66"/>
      <c r="P525" s="66"/>
      <c r="Q525" s="66"/>
      <c r="R525" s="66"/>
      <c r="S525" s="66"/>
      <c r="T525" s="67"/>
      <c r="U525" s="36"/>
      <c r="V525" s="36"/>
      <c r="W525" s="36"/>
      <c r="X525" s="36"/>
      <c r="Y525" s="36"/>
      <c r="Z525" s="36"/>
      <c r="AA525" s="36"/>
      <c r="AB525" s="36"/>
      <c r="AC525" s="36"/>
      <c r="AD525" s="36"/>
      <c r="AE525" s="36"/>
      <c r="AT525" s="18" t="s">
        <v>147</v>
      </c>
      <c r="AU525" s="18" t="s">
        <v>92</v>
      </c>
    </row>
    <row r="526" spans="2:51" s="14" customFormat="1" ht="12">
      <c r="B526" s="206"/>
      <c r="C526" s="207"/>
      <c r="D526" s="197" t="s">
        <v>149</v>
      </c>
      <c r="E526" s="208" t="s">
        <v>44</v>
      </c>
      <c r="F526" s="209" t="s">
        <v>749</v>
      </c>
      <c r="G526" s="207"/>
      <c r="H526" s="210">
        <v>30</v>
      </c>
      <c r="I526" s="211"/>
      <c r="J526" s="207"/>
      <c r="K526" s="207"/>
      <c r="L526" s="212"/>
      <c r="M526" s="213"/>
      <c r="N526" s="214"/>
      <c r="O526" s="214"/>
      <c r="P526" s="214"/>
      <c r="Q526" s="214"/>
      <c r="R526" s="214"/>
      <c r="S526" s="214"/>
      <c r="T526" s="215"/>
      <c r="AT526" s="216" t="s">
        <v>149</v>
      </c>
      <c r="AU526" s="216" t="s">
        <v>92</v>
      </c>
      <c r="AV526" s="14" t="s">
        <v>92</v>
      </c>
      <c r="AW526" s="14" t="s">
        <v>42</v>
      </c>
      <c r="AX526" s="14" t="s">
        <v>82</v>
      </c>
      <c r="AY526" s="216" t="s">
        <v>135</v>
      </c>
    </row>
    <row r="527" spans="2:51" s="15" customFormat="1" ht="12">
      <c r="B527" s="217"/>
      <c r="C527" s="218"/>
      <c r="D527" s="197" t="s">
        <v>149</v>
      </c>
      <c r="E527" s="219" t="s">
        <v>44</v>
      </c>
      <c r="F527" s="220" t="s">
        <v>153</v>
      </c>
      <c r="G527" s="218"/>
      <c r="H527" s="221">
        <v>30</v>
      </c>
      <c r="I527" s="222"/>
      <c r="J527" s="218"/>
      <c r="K527" s="218"/>
      <c r="L527" s="223"/>
      <c r="M527" s="224"/>
      <c r="N527" s="225"/>
      <c r="O527" s="225"/>
      <c r="P527" s="225"/>
      <c r="Q527" s="225"/>
      <c r="R527" s="225"/>
      <c r="S527" s="225"/>
      <c r="T527" s="226"/>
      <c r="AT527" s="227" t="s">
        <v>149</v>
      </c>
      <c r="AU527" s="227" t="s">
        <v>92</v>
      </c>
      <c r="AV527" s="15" t="s">
        <v>144</v>
      </c>
      <c r="AW527" s="15" t="s">
        <v>42</v>
      </c>
      <c r="AX527" s="15" t="s">
        <v>90</v>
      </c>
      <c r="AY527" s="227" t="s">
        <v>135</v>
      </c>
    </row>
    <row r="528" spans="1:65" s="2" customFormat="1" ht="16.5" customHeight="1">
      <c r="A528" s="36"/>
      <c r="B528" s="37"/>
      <c r="C528" s="177" t="s">
        <v>750</v>
      </c>
      <c r="D528" s="177" t="s">
        <v>139</v>
      </c>
      <c r="E528" s="178" t="s">
        <v>751</v>
      </c>
      <c r="F528" s="179" t="s">
        <v>752</v>
      </c>
      <c r="G528" s="180" t="s">
        <v>632</v>
      </c>
      <c r="H528" s="181">
        <v>30</v>
      </c>
      <c r="I528" s="182"/>
      <c r="J528" s="183">
        <f>ROUND(I528*H528,2)</f>
        <v>0</v>
      </c>
      <c r="K528" s="179" t="s">
        <v>143</v>
      </c>
      <c r="L528" s="41"/>
      <c r="M528" s="184" t="s">
        <v>44</v>
      </c>
      <c r="N528" s="185" t="s">
        <v>53</v>
      </c>
      <c r="O528" s="66"/>
      <c r="P528" s="186">
        <f>O528*H528</f>
        <v>0</v>
      </c>
      <c r="Q528" s="186">
        <v>0</v>
      </c>
      <c r="R528" s="186">
        <f>Q528*H528</f>
        <v>0</v>
      </c>
      <c r="S528" s="186">
        <v>0</v>
      </c>
      <c r="T528" s="187">
        <f>S528*H528</f>
        <v>0</v>
      </c>
      <c r="U528" s="36"/>
      <c r="V528" s="36"/>
      <c r="W528" s="36"/>
      <c r="X528" s="36"/>
      <c r="Y528" s="36"/>
      <c r="Z528" s="36"/>
      <c r="AA528" s="36"/>
      <c r="AB528" s="36"/>
      <c r="AC528" s="36"/>
      <c r="AD528" s="36"/>
      <c r="AE528" s="36"/>
      <c r="AR528" s="188" t="s">
        <v>626</v>
      </c>
      <c r="AT528" s="188" t="s">
        <v>139</v>
      </c>
      <c r="AU528" s="188" t="s">
        <v>92</v>
      </c>
      <c r="AY528" s="18" t="s">
        <v>135</v>
      </c>
      <c r="BE528" s="189">
        <f>IF(N528="základní",J528,0)</f>
        <v>0</v>
      </c>
      <c r="BF528" s="189">
        <f>IF(N528="snížená",J528,0)</f>
        <v>0</v>
      </c>
      <c r="BG528" s="189">
        <f>IF(N528="zákl. přenesená",J528,0)</f>
        <v>0</v>
      </c>
      <c r="BH528" s="189">
        <f>IF(N528="sníž. přenesená",J528,0)</f>
        <v>0</v>
      </c>
      <c r="BI528" s="189">
        <f>IF(N528="nulová",J528,0)</f>
        <v>0</v>
      </c>
      <c r="BJ528" s="18" t="s">
        <v>90</v>
      </c>
      <c r="BK528" s="189">
        <f>ROUND(I528*H528,2)</f>
        <v>0</v>
      </c>
      <c r="BL528" s="18" t="s">
        <v>626</v>
      </c>
      <c r="BM528" s="188" t="s">
        <v>753</v>
      </c>
    </row>
    <row r="529" spans="1:47" s="2" customFormat="1" ht="12">
      <c r="A529" s="36"/>
      <c r="B529" s="37"/>
      <c r="C529" s="38"/>
      <c r="D529" s="190" t="s">
        <v>147</v>
      </c>
      <c r="E529" s="38"/>
      <c r="F529" s="191" t="s">
        <v>754</v>
      </c>
      <c r="G529" s="38"/>
      <c r="H529" s="38"/>
      <c r="I529" s="192"/>
      <c r="J529" s="38"/>
      <c r="K529" s="38"/>
      <c r="L529" s="41"/>
      <c r="M529" s="242"/>
      <c r="N529" s="243"/>
      <c r="O529" s="244"/>
      <c r="P529" s="244"/>
      <c r="Q529" s="244"/>
      <c r="R529" s="244"/>
      <c r="S529" s="244"/>
      <c r="T529" s="245"/>
      <c r="U529" s="36"/>
      <c r="V529" s="36"/>
      <c r="W529" s="36"/>
      <c r="X529" s="36"/>
      <c r="Y529" s="36"/>
      <c r="Z529" s="36"/>
      <c r="AA529" s="36"/>
      <c r="AB529" s="36"/>
      <c r="AC529" s="36"/>
      <c r="AD529" s="36"/>
      <c r="AE529" s="36"/>
      <c r="AT529" s="18" t="s">
        <v>147</v>
      </c>
      <c r="AU529" s="18" t="s">
        <v>92</v>
      </c>
    </row>
    <row r="530" spans="1:31" s="2" customFormat="1" ht="6.95" customHeight="1">
      <c r="A530" s="36"/>
      <c r="B530" s="49"/>
      <c r="C530" s="50"/>
      <c r="D530" s="50"/>
      <c r="E530" s="50"/>
      <c r="F530" s="50"/>
      <c r="G530" s="50"/>
      <c r="H530" s="50"/>
      <c r="I530" s="50"/>
      <c r="J530" s="50"/>
      <c r="K530" s="50"/>
      <c r="L530" s="41"/>
      <c r="M530" s="36"/>
      <c r="O530" s="36"/>
      <c r="P530" s="36"/>
      <c r="Q530" s="36"/>
      <c r="R530" s="36"/>
      <c r="S530" s="36"/>
      <c r="T530" s="36"/>
      <c r="U530" s="36"/>
      <c r="V530" s="36"/>
      <c r="W530" s="36"/>
      <c r="X530" s="36"/>
      <c r="Y530" s="36"/>
      <c r="Z530" s="36"/>
      <c r="AA530" s="36"/>
      <c r="AB530" s="36"/>
      <c r="AC530" s="36"/>
      <c r="AD530" s="36"/>
      <c r="AE530" s="36"/>
    </row>
  </sheetData>
  <sheetProtection algorithmName="SHA-512" hashValue="Z3QhQ8milAerOBJHrjo+u5bjrx1WKNcOYOzMv8ONY3WTbnLlLNLnckBA5Kewjz70JH5vLXHPMu9yS6gpJWm0Zw==" saltValue="Rbobapk2UvL28vZEXkye9jq3s5/1+GFhUrBZLPD1npEQKoYkD8CuBw9iWDjAQNu19au6cKMmNfuEhRdZHNmtMw==" spinCount="100000" sheet="1" objects="1" scenarios="1" formatColumns="0" formatRows="0" autoFilter="0"/>
  <autoFilter ref="C97:K529"/>
  <mergeCells count="9">
    <mergeCell ref="E50:H50"/>
    <mergeCell ref="E88:H88"/>
    <mergeCell ref="E90:H90"/>
    <mergeCell ref="L2:V2"/>
    <mergeCell ref="E7:H7"/>
    <mergeCell ref="E9:H9"/>
    <mergeCell ref="E18:H18"/>
    <mergeCell ref="E27:H27"/>
    <mergeCell ref="E48:H48"/>
  </mergeCells>
  <hyperlinks>
    <hyperlink ref="F103" r:id="rId1" display="https://podminky.urs.cz/item/CS_URS_2021_02/113106123"/>
    <hyperlink ref="F112" r:id="rId2" display="https://podminky.urs.cz/item/CS_URS_2021_02/113107122"/>
    <hyperlink ref="F121" r:id="rId3" display="https://podminky.urs.cz/item/CS_URS_2021_02/113107322"/>
    <hyperlink ref="F132" r:id="rId4" display="https://podminky.urs.cz/item/CS_URS_2021_02/113107323"/>
    <hyperlink ref="F141" r:id="rId5" display="https://podminky.urs.cz/item/CS_URS_2021_02/113107342"/>
    <hyperlink ref="F150" r:id="rId6" display="https://podminky.urs.cz/item/CS_URS_2021_02/113107344"/>
    <hyperlink ref="F159" r:id="rId7" display="https://podminky.urs.cz/item/CS_URS_2021_02/113202111"/>
    <hyperlink ref="F168" r:id="rId8" display="https://podminky.urs.cz/item/CS_URS_2021_02/121151103"/>
    <hyperlink ref="F175" r:id="rId9" display="https://podminky.urs.cz/item/CS_URS_2021_02/132251102"/>
    <hyperlink ref="F191" r:id="rId10" display="https://podminky.urs.cz/item/CS_URS_2021_02/132351102"/>
    <hyperlink ref="F208" r:id="rId11" display="https://podminky.urs.cz/item/CS_URS_2021_02/162251102"/>
    <hyperlink ref="F215" r:id="rId12" display="https://podminky.urs.cz/item/CS_URS_2021_02/162251122"/>
    <hyperlink ref="F223" r:id="rId13" display="https://podminky.urs.cz/item/CS_URS_2021_02/171251201"/>
    <hyperlink ref="F228" r:id="rId14" display="https://podminky.urs.cz/item/CS_URS_2021_02/174151101"/>
    <hyperlink ref="F244" r:id="rId15" display="https://podminky.urs.cz/item/CS_URS_2021_02/175151101"/>
    <hyperlink ref="F254" r:id="rId16" display="https://podminky.urs.cz/item/CS_URS_2021_02/58337303"/>
    <hyperlink ref="F261" r:id="rId17" display="https://podminky.urs.cz/item/CS_URS_2021_02/181351003"/>
    <hyperlink ref="F267" r:id="rId18" display="https://podminky.urs.cz/item/CS_URS_2021_02/181411131"/>
    <hyperlink ref="F273" r:id="rId19" display="https://podminky.urs.cz/item/CS_URS_2021_02/00572410"/>
    <hyperlink ref="F277" r:id="rId20" display="https://podminky.urs.cz/item/CS_URS_2021_02/181911101"/>
    <hyperlink ref="F285" r:id="rId21" display="https://podminky.urs.cz/item/CS_URS_2021_02/919735112"/>
    <hyperlink ref="F294" r:id="rId22" display="https://podminky.urs.cz/item/CS_URS_2021_02/919735114"/>
    <hyperlink ref="F303" r:id="rId23" display="https://podminky.urs.cz/item/CS_URS_2021_02/997221551"/>
    <hyperlink ref="F309" r:id="rId24" display="https://podminky.urs.cz/item/CS_URS_2021_02/997221561"/>
    <hyperlink ref="F314" r:id="rId25" display="https://podminky.urs.cz/item/CS_URS_2021_02/997221569"/>
    <hyperlink ref="F318" r:id="rId26" display="https://podminky.urs.cz/item/CS_URS_2021_02/997221875"/>
    <hyperlink ref="F325" r:id="rId27" display="https://podminky.urs.cz/item/CS_URS_2021_02/451573111"/>
    <hyperlink ref="F338" r:id="rId28" display="https://podminky.urs.cz/item/CS_URS_2021_02/566901232"/>
    <hyperlink ref="F349" r:id="rId29" display="https://podminky.urs.cz/item/CS_URS_2021_02/566901133"/>
    <hyperlink ref="F358" r:id="rId30" display="https://podminky.urs.cz/item/CS_URS_2021_02/566901161"/>
    <hyperlink ref="F367" r:id="rId31" display="https://podminky.urs.cz/item/CS_URS_2021_02/566901261"/>
    <hyperlink ref="F376" r:id="rId32" display="https://podminky.urs.cz/item/CS_URS_2021_02/566901242"/>
    <hyperlink ref="F385" r:id="rId33" display="https://podminky.urs.cz/item/CS_URS_2021_02/572341111"/>
    <hyperlink ref="F394" r:id="rId34" display="https://podminky.urs.cz/item/CS_URS_2021_02/596211111"/>
    <hyperlink ref="F405" r:id="rId35" display="https://podminky.urs.cz/item/CS_URS_2021_02/916231212"/>
    <hyperlink ref="F414" r:id="rId36" display="https://podminky.urs.cz/item/CS_URS_2021_02/59217018"/>
    <hyperlink ref="F418" r:id="rId37" display="https://podminky.urs.cz/item/CS_URS_2021_02/916131213"/>
    <hyperlink ref="F427" r:id="rId38" display="https://podminky.urs.cz/item/CS_URS_2021_02/460671114"/>
    <hyperlink ref="F435" r:id="rId39" display="https://podminky.urs.cz/item/CS_URS_2021_02/919122132"/>
    <hyperlink ref="F444" r:id="rId40" display="https://podminky.urs.cz/item/CS_URS_2021_02/998223011"/>
    <hyperlink ref="F451" r:id="rId41" display="https://podminky.urs.cz/item/CS_URS_2021_02/210191516"/>
    <hyperlink ref="F454" r:id="rId42" display="https://podminky.urs.cz/item/CS_URS_2021_02/210191517"/>
    <hyperlink ref="F456" r:id="rId43" display="https://podminky.urs.cz/item/CS_URS_2021_02/34113241"/>
    <hyperlink ref="F465" r:id="rId44" display="https://podminky.urs.cz/item/CS_URS_2021_02/210902047"/>
    <hyperlink ref="F467" r:id="rId45" display="https://podminky.urs.cz/item/CS_URS_2021_02/35436026"/>
    <hyperlink ref="F472" r:id="rId46" display="https://podminky.urs.cz/item/CS_URS_2021_02/741136005"/>
    <hyperlink ref="F474" r:id="rId47" display="https://podminky.urs.cz/item/CS_URS_2021_02/35436532"/>
    <hyperlink ref="F482" r:id="rId48" display="https://podminky.urs.cz/item/CS_URS_2021_02/741132423"/>
    <hyperlink ref="F484" r:id="rId49" display="https://podminky.urs.cz/item/CS_URS_2021_02/34567305"/>
    <hyperlink ref="F488" r:id="rId50" display="https://podminky.urs.cz/item/CS_URS_2021_02/210100290"/>
    <hyperlink ref="F490" r:id="rId51" display="https://podminky.urs.cz/item/CS_URS_2021_02/34567310"/>
    <hyperlink ref="F498" r:id="rId52" display="https://podminky.urs.cz/item/CS_URS_2021_02/210100291"/>
    <hyperlink ref="F500" r:id="rId53" display="https://podminky.urs.cz/item/CS_URS_2021_02/34567315"/>
    <hyperlink ref="F504" r:id="rId54" display="https://podminky.urs.cz/item/CS_URS_2021_02/210100292"/>
    <hyperlink ref="F506" r:id="rId55" display="https://podminky.urs.cz/item/CS_URS_2021_02/34567325"/>
    <hyperlink ref="F514" r:id="rId56" display="https://podminky.urs.cz/item/CS_URS_2021_02/210100294"/>
    <hyperlink ref="F516" r:id="rId57" display="https://podminky.urs.cz/item/CS_URS_2021_02/34571355"/>
    <hyperlink ref="F523" r:id="rId58" display="https://podminky.urs.cz/item/CS_URS_2021_02/741110313"/>
    <hyperlink ref="F525" r:id="rId59" display="https://podminky.urs.cz/item/CS_URS_2021_02/35432555"/>
    <hyperlink ref="F529" r:id="rId60" display="https://podminky.urs.cz/item/CS_URS_2021_02/210021057"/>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5"/>
  <sheetViews>
    <sheetView showGridLines="0" workbookViewId="0" topLeftCell="A179">
      <selection activeCell="F242" sqref="F24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3"/>
      <c r="M2" s="353"/>
      <c r="N2" s="353"/>
      <c r="O2" s="353"/>
      <c r="P2" s="353"/>
      <c r="Q2" s="353"/>
      <c r="R2" s="353"/>
      <c r="S2" s="353"/>
      <c r="T2" s="353"/>
      <c r="U2" s="353"/>
      <c r="V2" s="353"/>
      <c r="AT2" s="18" t="s">
        <v>98</v>
      </c>
    </row>
    <row r="3" spans="2:46" s="1" customFormat="1" ht="6.95" customHeight="1">
      <c r="B3" s="103"/>
      <c r="C3" s="104"/>
      <c r="D3" s="104"/>
      <c r="E3" s="104"/>
      <c r="F3" s="104"/>
      <c r="G3" s="104"/>
      <c r="H3" s="104"/>
      <c r="I3" s="104"/>
      <c r="J3" s="104"/>
      <c r="K3" s="104"/>
      <c r="L3" s="21"/>
      <c r="AT3" s="18" t="s">
        <v>92</v>
      </c>
    </row>
    <row r="4" spans="2:46" s="1" customFormat="1" ht="24.95" customHeight="1">
      <c r="B4" s="21"/>
      <c r="D4" s="105" t="s">
        <v>102</v>
      </c>
      <c r="L4" s="21"/>
      <c r="M4" s="106" t="s">
        <v>10</v>
      </c>
      <c r="AT4" s="18" t="s">
        <v>4</v>
      </c>
    </row>
    <row r="5" spans="2:12" s="1" customFormat="1" ht="6.95" customHeight="1">
      <c r="B5" s="21"/>
      <c r="L5" s="21"/>
    </row>
    <row r="6" spans="2:12" s="1" customFormat="1" ht="12" customHeight="1">
      <c r="B6" s="21"/>
      <c r="D6" s="107" t="s">
        <v>16</v>
      </c>
      <c r="L6" s="21"/>
    </row>
    <row r="7" spans="2:12" s="1" customFormat="1" ht="16.5" customHeight="1">
      <c r="B7" s="21"/>
      <c r="E7" s="370" t="str">
        <f>'Rekapitulace stavby'!K6</f>
        <v>Demolice nevyužívaného objektu K</v>
      </c>
      <c r="F7" s="371"/>
      <c r="G7" s="371"/>
      <c r="H7" s="371"/>
      <c r="L7" s="21"/>
    </row>
    <row r="8" spans="1:31" s="2" customFormat="1" ht="12" customHeight="1">
      <c r="A8" s="36"/>
      <c r="B8" s="41"/>
      <c r="C8" s="36"/>
      <c r="D8" s="107" t="s">
        <v>103</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2" t="s">
        <v>755</v>
      </c>
      <c r="F9" s="373"/>
      <c r="G9" s="373"/>
      <c r="H9" s="37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44</v>
      </c>
      <c r="G11" s="36"/>
      <c r="H11" s="36"/>
      <c r="I11" s="107" t="s">
        <v>20</v>
      </c>
      <c r="J11" s="109" t="s">
        <v>44</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4. 10. 2021</v>
      </c>
      <c r="K12" s="36"/>
      <c r="L12" s="108"/>
      <c r="S12" s="36"/>
      <c r="T12" s="36"/>
      <c r="U12" s="36"/>
      <c r="V12" s="36"/>
      <c r="W12" s="36"/>
      <c r="X12" s="36"/>
      <c r="Y12" s="36"/>
      <c r="Z12" s="36"/>
      <c r="AA12" s="36"/>
      <c r="AB12" s="36"/>
      <c r="AC12" s="36"/>
      <c r="AD12" s="36"/>
      <c r="AE12" s="36"/>
    </row>
    <row r="13" spans="1:31" s="2" customFormat="1" ht="21.75" customHeight="1">
      <c r="A13" s="36"/>
      <c r="B13" s="41"/>
      <c r="C13" s="36"/>
      <c r="D13" s="111" t="s">
        <v>26</v>
      </c>
      <c r="E13" s="36"/>
      <c r="F13" s="112" t="s">
        <v>756</v>
      </c>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4" t="str">
        <f>'Rekapitulace stavby'!E14</f>
        <v>Vyplň údaj</v>
      </c>
      <c r="F18" s="375"/>
      <c r="G18" s="375"/>
      <c r="H18" s="375"/>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41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43</v>
      </c>
      <c r="E23" s="36"/>
      <c r="F23" s="36"/>
      <c r="G23" s="36"/>
      <c r="H23" s="36"/>
      <c r="I23" s="107" t="s">
        <v>31</v>
      </c>
      <c r="J23" s="109" t="s">
        <v>44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45</v>
      </c>
      <c r="F24" s="36"/>
      <c r="G24" s="36"/>
      <c r="H24" s="36"/>
      <c r="I24" s="107" t="s">
        <v>34</v>
      </c>
      <c r="J24" s="109" t="s">
        <v>44</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3"/>
      <c r="B27" s="114"/>
      <c r="C27" s="113"/>
      <c r="D27" s="113"/>
      <c r="E27" s="376" t="s">
        <v>44</v>
      </c>
      <c r="F27" s="376"/>
      <c r="G27" s="376"/>
      <c r="H27" s="376"/>
      <c r="I27" s="113"/>
      <c r="J27" s="113"/>
      <c r="K27" s="113"/>
      <c r="L27" s="115"/>
      <c r="S27" s="113"/>
      <c r="T27" s="113"/>
      <c r="U27" s="113"/>
      <c r="V27" s="113"/>
      <c r="W27" s="113"/>
      <c r="X27" s="113"/>
      <c r="Y27" s="113"/>
      <c r="Z27" s="113"/>
      <c r="AA27" s="113"/>
      <c r="AB27" s="113"/>
      <c r="AC27" s="113"/>
      <c r="AD27" s="113"/>
      <c r="AE27" s="113"/>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6"/>
      <c r="E29" s="116"/>
      <c r="F29" s="116"/>
      <c r="G29" s="116"/>
      <c r="H29" s="116"/>
      <c r="I29" s="116"/>
      <c r="J29" s="116"/>
      <c r="K29" s="116"/>
      <c r="L29" s="108"/>
      <c r="S29" s="36"/>
      <c r="T29" s="36"/>
      <c r="U29" s="36"/>
      <c r="V29" s="36"/>
      <c r="W29" s="36"/>
      <c r="X29" s="36"/>
      <c r="Y29" s="36"/>
      <c r="Z29" s="36"/>
      <c r="AA29" s="36"/>
      <c r="AB29" s="36"/>
      <c r="AC29" s="36"/>
      <c r="AD29" s="36"/>
      <c r="AE29" s="36"/>
    </row>
    <row r="30" spans="1:31" s="2" customFormat="1" ht="25.35" customHeight="1">
      <c r="A30" s="36"/>
      <c r="B30" s="41"/>
      <c r="C30" s="36"/>
      <c r="D30" s="117" t="s">
        <v>48</v>
      </c>
      <c r="E30" s="36"/>
      <c r="F30" s="36"/>
      <c r="G30" s="36"/>
      <c r="H30" s="36"/>
      <c r="I30" s="36"/>
      <c r="J30" s="118">
        <f>ROUND(J86,2)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6"/>
      <c r="E31" s="116"/>
      <c r="F31" s="116"/>
      <c r="G31" s="116"/>
      <c r="H31" s="116"/>
      <c r="I31" s="116"/>
      <c r="J31" s="116"/>
      <c r="K31" s="116"/>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9" t="s">
        <v>50</v>
      </c>
      <c r="G32" s="36"/>
      <c r="H32" s="36"/>
      <c r="I32" s="119" t="s">
        <v>49</v>
      </c>
      <c r="J32" s="119" t="s">
        <v>51</v>
      </c>
      <c r="K32" s="36"/>
      <c r="L32" s="108"/>
      <c r="S32" s="36"/>
      <c r="T32" s="36"/>
      <c r="U32" s="36"/>
      <c r="V32" s="36"/>
      <c r="W32" s="36"/>
      <c r="X32" s="36"/>
      <c r="Y32" s="36"/>
      <c r="Z32" s="36"/>
      <c r="AA32" s="36"/>
      <c r="AB32" s="36"/>
      <c r="AC32" s="36"/>
      <c r="AD32" s="36"/>
      <c r="AE32" s="36"/>
    </row>
    <row r="33" spans="1:31" s="2" customFormat="1" ht="14.45" customHeight="1">
      <c r="A33" s="36"/>
      <c r="B33" s="41"/>
      <c r="C33" s="36"/>
      <c r="D33" s="120" t="s">
        <v>52</v>
      </c>
      <c r="E33" s="107" t="s">
        <v>53</v>
      </c>
      <c r="F33" s="121">
        <f>ROUND((SUM(BE86:BE244)),2)</f>
        <v>0</v>
      </c>
      <c r="G33" s="36"/>
      <c r="H33" s="36"/>
      <c r="I33" s="122">
        <v>0.21</v>
      </c>
      <c r="J33" s="121">
        <f>ROUND(((SUM(BE86:BE244))*I33),2)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54</v>
      </c>
      <c r="F34" s="121">
        <f>ROUND((SUM(BF86:BF244)),2)</f>
        <v>0</v>
      </c>
      <c r="G34" s="36"/>
      <c r="H34" s="36"/>
      <c r="I34" s="122">
        <v>0.15</v>
      </c>
      <c r="J34" s="121">
        <f>ROUND(((SUM(BF86:BF244))*I34),2)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55</v>
      </c>
      <c r="F35" s="121">
        <f>ROUND((SUM(BG86:BG244)),2)</f>
        <v>0</v>
      </c>
      <c r="G35" s="36"/>
      <c r="H35" s="36"/>
      <c r="I35" s="122">
        <v>0.21</v>
      </c>
      <c r="J35" s="121">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56</v>
      </c>
      <c r="F36" s="121">
        <f>ROUND((SUM(BH86:BH244)),2)</f>
        <v>0</v>
      </c>
      <c r="G36" s="36"/>
      <c r="H36" s="36"/>
      <c r="I36" s="122">
        <v>0.15</v>
      </c>
      <c r="J36" s="121">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57</v>
      </c>
      <c r="F37" s="121">
        <f>ROUND((SUM(BI86:BI244)),2)</f>
        <v>0</v>
      </c>
      <c r="G37" s="36"/>
      <c r="H37" s="36"/>
      <c r="I37" s="122">
        <v>0</v>
      </c>
      <c r="J37" s="121">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3"/>
      <c r="D39" s="124" t="s">
        <v>58</v>
      </c>
      <c r="E39" s="125"/>
      <c r="F39" s="125"/>
      <c r="G39" s="126" t="s">
        <v>59</v>
      </c>
      <c r="H39" s="127" t="s">
        <v>60</v>
      </c>
      <c r="I39" s="125"/>
      <c r="J39" s="128">
        <f>SUM(J30:J37)</f>
        <v>0</v>
      </c>
      <c r="K39" s="129"/>
      <c r="L39" s="108"/>
      <c r="S39" s="36"/>
      <c r="T39" s="36"/>
      <c r="U39" s="36"/>
      <c r="V39" s="36"/>
      <c r="W39" s="36"/>
      <c r="X39" s="36"/>
      <c r="Y39" s="36"/>
      <c r="Z39" s="36"/>
      <c r="AA39" s="36"/>
      <c r="AB39" s="36"/>
      <c r="AC39" s="36"/>
      <c r="AD39" s="36"/>
      <c r="AE39" s="36"/>
    </row>
    <row r="40" spans="1:31" s="2" customFormat="1" ht="14.45" customHeight="1">
      <c r="A40" s="36"/>
      <c r="B40" s="130"/>
      <c r="C40" s="131"/>
      <c r="D40" s="131"/>
      <c r="E40" s="131"/>
      <c r="F40" s="131"/>
      <c r="G40" s="131"/>
      <c r="H40" s="131"/>
      <c r="I40" s="131"/>
      <c r="J40" s="131"/>
      <c r="K40" s="131"/>
      <c r="L40" s="108"/>
      <c r="S40" s="36"/>
      <c r="T40" s="36"/>
      <c r="U40" s="36"/>
      <c r="V40" s="36"/>
      <c r="W40" s="36"/>
      <c r="X40" s="36"/>
      <c r="Y40" s="36"/>
      <c r="Z40" s="36"/>
      <c r="AA40" s="36"/>
      <c r="AB40" s="36"/>
      <c r="AC40" s="36"/>
      <c r="AD40" s="36"/>
      <c r="AE40" s="36"/>
    </row>
    <row r="44" spans="1:31" s="2" customFormat="1" ht="6.95" customHeight="1">
      <c r="A44" s="36"/>
      <c r="B44" s="132"/>
      <c r="C44" s="133"/>
      <c r="D44" s="133"/>
      <c r="E44" s="133"/>
      <c r="F44" s="133"/>
      <c r="G44" s="133"/>
      <c r="H44" s="133"/>
      <c r="I44" s="133"/>
      <c r="J44" s="133"/>
      <c r="K44" s="133"/>
      <c r="L44" s="108"/>
      <c r="S44" s="36"/>
      <c r="T44" s="36"/>
      <c r="U44" s="36"/>
      <c r="V44" s="36"/>
      <c r="W44" s="36"/>
      <c r="X44" s="36"/>
      <c r="Y44" s="36"/>
      <c r="Z44" s="36"/>
      <c r="AA44" s="36"/>
      <c r="AB44" s="36"/>
      <c r="AC44" s="36"/>
      <c r="AD44" s="36"/>
      <c r="AE44" s="36"/>
    </row>
    <row r="45" spans="1:31" s="2" customFormat="1" ht="24.95" customHeight="1">
      <c r="A45" s="36"/>
      <c r="B45" s="37"/>
      <c r="C45" s="24"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68" t="str">
        <f>E7</f>
        <v>Demolice nevyužívaného objektu K</v>
      </c>
      <c r="F48" s="369"/>
      <c r="G48" s="369"/>
      <c r="H48" s="36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0" t="s">
        <v>103</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47" t="str">
        <f>E9</f>
        <v>D2_02 - Kácení zeleně</v>
      </c>
      <c r="F50" s="367"/>
      <c r="G50" s="367"/>
      <c r="H50" s="36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Karlovy Vary</v>
      </c>
      <c r="G52" s="38"/>
      <c r="H52" s="38"/>
      <c r="I52" s="30" t="s">
        <v>24</v>
      </c>
      <c r="J52" s="61" t="str">
        <f>IF(J12="","",J12)</f>
        <v>4. 10. 2021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Karlovarský kraj</v>
      </c>
      <c r="G54" s="38"/>
      <c r="H54" s="38"/>
      <c r="I54" s="30" t="s">
        <v>38</v>
      </c>
      <c r="J54" s="34" t="str">
        <f>E21</f>
        <v>Penta Projekt s.r.o., Mrštíkova 12, Jihlava</v>
      </c>
      <c r="K54" s="38"/>
      <c r="L54" s="108"/>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Ing. Avuk</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4" t="s">
        <v>107</v>
      </c>
      <c r="D57" s="135"/>
      <c r="E57" s="135"/>
      <c r="F57" s="135"/>
      <c r="G57" s="135"/>
      <c r="H57" s="135"/>
      <c r="I57" s="135"/>
      <c r="J57" s="136" t="s">
        <v>108</v>
      </c>
      <c r="K57" s="135"/>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7" t="s">
        <v>80</v>
      </c>
      <c r="D59" s="38"/>
      <c r="E59" s="38"/>
      <c r="F59" s="38"/>
      <c r="G59" s="38"/>
      <c r="H59" s="38"/>
      <c r="I59" s="38"/>
      <c r="J59" s="79">
        <f>J86</f>
        <v>0</v>
      </c>
      <c r="K59" s="38"/>
      <c r="L59" s="108"/>
      <c r="S59" s="36"/>
      <c r="T59" s="36"/>
      <c r="U59" s="36"/>
      <c r="V59" s="36"/>
      <c r="W59" s="36"/>
      <c r="X59" s="36"/>
      <c r="Y59" s="36"/>
      <c r="Z59" s="36"/>
      <c r="AA59" s="36"/>
      <c r="AB59" s="36"/>
      <c r="AC59" s="36"/>
      <c r="AD59" s="36"/>
      <c r="AE59" s="36"/>
      <c r="AU59" s="18" t="s">
        <v>109</v>
      </c>
    </row>
    <row r="60" spans="2:12" s="9" customFormat="1" ht="24.95" customHeight="1">
      <c r="B60" s="138"/>
      <c r="C60" s="139"/>
      <c r="D60" s="140" t="s">
        <v>110</v>
      </c>
      <c r="E60" s="141"/>
      <c r="F60" s="141"/>
      <c r="G60" s="141"/>
      <c r="H60" s="141"/>
      <c r="I60" s="141"/>
      <c r="J60" s="142">
        <f>J87</f>
        <v>0</v>
      </c>
      <c r="K60" s="139"/>
      <c r="L60" s="143"/>
    </row>
    <row r="61" spans="2:12" s="10" customFormat="1" ht="19.9" customHeight="1">
      <c r="B61" s="144"/>
      <c r="C61" s="145"/>
      <c r="D61" s="146" t="s">
        <v>111</v>
      </c>
      <c r="E61" s="147"/>
      <c r="F61" s="147"/>
      <c r="G61" s="147"/>
      <c r="H61" s="147"/>
      <c r="I61" s="147"/>
      <c r="J61" s="148">
        <f>J88</f>
        <v>0</v>
      </c>
      <c r="K61" s="145"/>
      <c r="L61" s="149"/>
    </row>
    <row r="62" spans="2:12" s="10" customFormat="1" ht="14.85" customHeight="1">
      <c r="B62" s="144"/>
      <c r="C62" s="145"/>
      <c r="D62" s="146" t="s">
        <v>112</v>
      </c>
      <c r="E62" s="147"/>
      <c r="F62" s="147"/>
      <c r="G62" s="147"/>
      <c r="H62" s="147"/>
      <c r="I62" s="147"/>
      <c r="J62" s="148">
        <f>J89</f>
        <v>0</v>
      </c>
      <c r="K62" s="145"/>
      <c r="L62" s="149"/>
    </row>
    <row r="63" spans="2:12" s="10" customFormat="1" ht="14.85" customHeight="1">
      <c r="B63" s="144"/>
      <c r="C63" s="145"/>
      <c r="D63" s="146" t="s">
        <v>114</v>
      </c>
      <c r="E63" s="147"/>
      <c r="F63" s="147"/>
      <c r="G63" s="147"/>
      <c r="H63" s="147"/>
      <c r="I63" s="147"/>
      <c r="J63" s="148">
        <f>J122</f>
        <v>0</v>
      </c>
      <c r="K63" s="145"/>
      <c r="L63" s="149"/>
    </row>
    <row r="64" spans="2:12" s="10" customFormat="1" ht="14.85" customHeight="1">
      <c r="B64" s="144"/>
      <c r="C64" s="145"/>
      <c r="D64" s="146" t="s">
        <v>115</v>
      </c>
      <c r="E64" s="147"/>
      <c r="F64" s="147"/>
      <c r="G64" s="147"/>
      <c r="H64" s="147"/>
      <c r="I64" s="147"/>
      <c r="J64" s="148">
        <f>J223</f>
        <v>0</v>
      </c>
      <c r="K64" s="145"/>
      <c r="L64" s="149"/>
    </row>
    <row r="65" spans="2:12" s="10" customFormat="1" ht="19.9" customHeight="1">
      <c r="B65" s="144"/>
      <c r="C65" s="145"/>
      <c r="D65" s="146" t="s">
        <v>116</v>
      </c>
      <c r="E65" s="147"/>
      <c r="F65" s="147"/>
      <c r="G65" s="147"/>
      <c r="H65" s="147"/>
      <c r="I65" s="147"/>
      <c r="J65" s="148">
        <f>J238</f>
        <v>0</v>
      </c>
      <c r="K65" s="145"/>
      <c r="L65" s="149"/>
    </row>
    <row r="66" spans="2:12" s="10" customFormat="1" ht="14.85" customHeight="1">
      <c r="B66" s="144"/>
      <c r="C66" s="145"/>
      <c r="D66" s="146" t="s">
        <v>757</v>
      </c>
      <c r="E66" s="147"/>
      <c r="F66" s="147"/>
      <c r="G66" s="147"/>
      <c r="H66" s="147"/>
      <c r="I66" s="147"/>
      <c r="J66" s="148">
        <f>J239</f>
        <v>0</v>
      </c>
      <c r="K66" s="145"/>
      <c r="L66" s="149"/>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4" t="s">
        <v>120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0"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68" t="str">
        <f>E7</f>
        <v>Demolice nevyužívaného objektu K</v>
      </c>
      <c r="F76" s="369"/>
      <c r="G76" s="369"/>
      <c r="H76" s="369"/>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0" t="s">
        <v>103</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47" t="str">
        <f>E9</f>
        <v>D2_02 - Kácení zeleně</v>
      </c>
      <c r="F78" s="367"/>
      <c r="G78" s="367"/>
      <c r="H78" s="367"/>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0" t="s">
        <v>22</v>
      </c>
      <c r="D80" s="38"/>
      <c r="E80" s="38"/>
      <c r="F80" s="28" t="str">
        <f>F12</f>
        <v>Karlovy Vary</v>
      </c>
      <c r="G80" s="38"/>
      <c r="H80" s="38"/>
      <c r="I80" s="30" t="s">
        <v>24</v>
      </c>
      <c r="J80" s="61" t="str">
        <f>IF(J12="","",J12)</f>
        <v>4. 10. 2021</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25.7" customHeight="1">
      <c r="A82" s="36"/>
      <c r="B82" s="37"/>
      <c r="C82" s="30" t="s">
        <v>30</v>
      </c>
      <c r="D82" s="38"/>
      <c r="E82" s="38"/>
      <c r="F82" s="28" t="str">
        <f>E15</f>
        <v>Karlovarský kraj</v>
      </c>
      <c r="G82" s="38"/>
      <c r="H82" s="38"/>
      <c r="I82" s="30" t="s">
        <v>38</v>
      </c>
      <c r="J82" s="34" t="str">
        <f>E21</f>
        <v>Penta Projekt s.r.o., Mrštíkova 12, Jihlava</v>
      </c>
      <c r="K82" s="38"/>
      <c r="L82" s="108"/>
      <c r="S82" s="36"/>
      <c r="T82" s="36"/>
      <c r="U82" s="36"/>
      <c r="V82" s="36"/>
      <c r="W82" s="36"/>
      <c r="X82" s="36"/>
      <c r="Y82" s="36"/>
      <c r="Z82" s="36"/>
      <c r="AA82" s="36"/>
      <c r="AB82" s="36"/>
      <c r="AC82" s="36"/>
      <c r="AD82" s="36"/>
      <c r="AE82" s="36"/>
    </row>
    <row r="83" spans="1:31" s="2" customFormat="1" ht="15.2" customHeight="1">
      <c r="A83" s="36"/>
      <c r="B83" s="37"/>
      <c r="C83" s="30" t="s">
        <v>36</v>
      </c>
      <c r="D83" s="38"/>
      <c r="E83" s="38"/>
      <c r="F83" s="28" t="str">
        <f>IF(E18="","",E18)</f>
        <v>Vyplň údaj</v>
      </c>
      <c r="G83" s="38"/>
      <c r="H83" s="38"/>
      <c r="I83" s="30" t="s">
        <v>43</v>
      </c>
      <c r="J83" s="34" t="str">
        <f>E24</f>
        <v>Ing. Avuk</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50"/>
      <c r="B85" s="151"/>
      <c r="C85" s="152" t="s">
        <v>121</v>
      </c>
      <c r="D85" s="153" t="s">
        <v>67</v>
      </c>
      <c r="E85" s="153" t="s">
        <v>63</v>
      </c>
      <c r="F85" s="153" t="s">
        <v>64</v>
      </c>
      <c r="G85" s="153" t="s">
        <v>122</v>
      </c>
      <c r="H85" s="153" t="s">
        <v>123</v>
      </c>
      <c r="I85" s="153" t="s">
        <v>124</v>
      </c>
      <c r="J85" s="153" t="s">
        <v>108</v>
      </c>
      <c r="K85" s="154" t="s">
        <v>125</v>
      </c>
      <c r="L85" s="155"/>
      <c r="M85" s="70" t="s">
        <v>44</v>
      </c>
      <c r="N85" s="71" t="s">
        <v>52</v>
      </c>
      <c r="O85" s="71" t="s">
        <v>126</v>
      </c>
      <c r="P85" s="71" t="s">
        <v>127</v>
      </c>
      <c r="Q85" s="71" t="s">
        <v>128</v>
      </c>
      <c r="R85" s="71" t="s">
        <v>129</v>
      </c>
      <c r="S85" s="71" t="s">
        <v>130</v>
      </c>
      <c r="T85" s="72" t="s">
        <v>131</v>
      </c>
      <c r="U85" s="150"/>
      <c r="V85" s="150"/>
      <c r="W85" s="150"/>
      <c r="X85" s="150"/>
      <c r="Y85" s="150"/>
      <c r="Z85" s="150"/>
      <c r="AA85" s="150"/>
      <c r="AB85" s="150"/>
      <c r="AC85" s="150"/>
      <c r="AD85" s="150"/>
      <c r="AE85" s="150"/>
    </row>
    <row r="86" spans="1:63" s="2" customFormat="1" ht="22.9" customHeight="1">
      <c r="A86" s="36"/>
      <c r="B86" s="37"/>
      <c r="C86" s="77" t="s">
        <v>132</v>
      </c>
      <c r="D86" s="38"/>
      <c r="E86" s="38"/>
      <c r="F86" s="38"/>
      <c r="G86" s="38"/>
      <c r="H86" s="38"/>
      <c r="I86" s="38"/>
      <c r="J86" s="156">
        <f>BK86</f>
        <v>0</v>
      </c>
      <c r="K86" s="38"/>
      <c r="L86" s="41"/>
      <c r="M86" s="73"/>
      <c r="N86" s="157"/>
      <c r="O86" s="74"/>
      <c r="P86" s="158">
        <f>P87</f>
        <v>0</v>
      </c>
      <c r="Q86" s="74"/>
      <c r="R86" s="158">
        <f>R87</f>
        <v>0</v>
      </c>
      <c r="S86" s="74"/>
      <c r="T86" s="159">
        <f>T87</f>
        <v>0</v>
      </c>
      <c r="U86" s="36"/>
      <c r="V86" s="36"/>
      <c r="W86" s="36"/>
      <c r="X86" s="36"/>
      <c r="Y86" s="36"/>
      <c r="Z86" s="36"/>
      <c r="AA86" s="36"/>
      <c r="AB86" s="36"/>
      <c r="AC86" s="36"/>
      <c r="AD86" s="36"/>
      <c r="AE86" s="36"/>
      <c r="AT86" s="18" t="s">
        <v>81</v>
      </c>
      <c r="AU86" s="18" t="s">
        <v>109</v>
      </c>
      <c r="BK86" s="160">
        <f>BK87</f>
        <v>0</v>
      </c>
    </row>
    <row r="87" spans="2:63" s="12" customFormat="1" ht="25.9" customHeight="1">
      <c r="B87" s="161"/>
      <c r="C87" s="162"/>
      <c r="D87" s="163" t="s">
        <v>81</v>
      </c>
      <c r="E87" s="164" t="s">
        <v>133</v>
      </c>
      <c r="F87" s="164" t="s">
        <v>134</v>
      </c>
      <c r="G87" s="162"/>
      <c r="H87" s="162"/>
      <c r="I87" s="165"/>
      <c r="J87" s="166">
        <f>BK87</f>
        <v>0</v>
      </c>
      <c r="K87" s="162"/>
      <c r="L87" s="167"/>
      <c r="M87" s="168"/>
      <c r="N87" s="169"/>
      <c r="O87" s="169"/>
      <c r="P87" s="170">
        <f>P88+P238</f>
        <v>0</v>
      </c>
      <c r="Q87" s="169"/>
      <c r="R87" s="170">
        <f>R88+R238</f>
        <v>0</v>
      </c>
      <c r="S87" s="169"/>
      <c r="T87" s="171">
        <f>T88+T238</f>
        <v>0</v>
      </c>
      <c r="AR87" s="172" t="s">
        <v>90</v>
      </c>
      <c r="AT87" s="173" t="s">
        <v>81</v>
      </c>
      <c r="AU87" s="173" t="s">
        <v>82</v>
      </c>
      <c r="AY87" s="172" t="s">
        <v>135</v>
      </c>
      <c r="BK87" s="174">
        <f>BK88+BK238</f>
        <v>0</v>
      </c>
    </row>
    <row r="88" spans="2:63" s="12" customFormat="1" ht="22.9" customHeight="1">
      <c r="B88" s="161"/>
      <c r="C88" s="162"/>
      <c r="D88" s="163" t="s">
        <v>81</v>
      </c>
      <c r="E88" s="175" t="s">
        <v>90</v>
      </c>
      <c r="F88" s="175" t="s">
        <v>136</v>
      </c>
      <c r="G88" s="162"/>
      <c r="H88" s="162"/>
      <c r="I88" s="165"/>
      <c r="J88" s="176">
        <f>BK88</f>
        <v>0</v>
      </c>
      <c r="K88" s="162"/>
      <c r="L88" s="167"/>
      <c r="M88" s="168"/>
      <c r="N88" s="169"/>
      <c r="O88" s="169"/>
      <c r="P88" s="170">
        <f>P89+P122+P223</f>
        <v>0</v>
      </c>
      <c r="Q88" s="169"/>
      <c r="R88" s="170">
        <f>R89+R122+R223</f>
        <v>0</v>
      </c>
      <c r="S88" s="169"/>
      <c r="T88" s="171">
        <f>T89+T122+T223</f>
        <v>0</v>
      </c>
      <c r="AR88" s="172" t="s">
        <v>90</v>
      </c>
      <c r="AT88" s="173" t="s">
        <v>81</v>
      </c>
      <c r="AU88" s="173" t="s">
        <v>90</v>
      </c>
      <c r="AY88" s="172" t="s">
        <v>135</v>
      </c>
      <c r="BK88" s="174">
        <f>BK89+BK122+BK223</f>
        <v>0</v>
      </c>
    </row>
    <row r="89" spans="2:63" s="12" customFormat="1" ht="20.85" customHeight="1">
      <c r="B89" s="161"/>
      <c r="C89" s="162"/>
      <c r="D89" s="163" t="s">
        <v>81</v>
      </c>
      <c r="E89" s="175" t="s">
        <v>137</v>
      </c>
      <c r="F89" s="175" t="s">
        <v>138</v>
      </c>
      <c r="G89" s="162"/>
      <c r="H89" s="162"/>
      <c r="I89" s="165"/>
      <c r="J89" s="176">
        <f>BK89</f>
        <v>0</v>
      </c>
      <c r="K89" s="162"/>
      <c r="L89" s="167"/>
      <c r="M89" s="168"/>
      <c r="N89" s="169"/>
      <c r="O89" s="169"/>
      <c r="P89" s="170">
        <f>SUM(P90:P121)</f>
        <v>0</v>
      </c>
      <c r="Q89" s="169"/>
      <c r="R89" s="170">
        <f>SUM(R90:R121)</f>
        <v>0</v>
      </c>
      <c r="S89" s="169"/>
      <c r="T89" s="171">
        <f>SUM(T90:T121)</f>
        <v>0</v>
      </c>
      <c r="AR89" s="172" t="s">
        <v>90</v>
      </c>
      <c r="AT89" s="173" t="s">
        <v>81</v>
      </c>
      <c r="AU89" s="173" t="s">
        <v>92</v>
      </c>
      <c r="AY89" s="172" t="s">
        <v>135</v>
      </c>
      <c r="BK89" s="174">
        <f>SUM(BK90:BK121)</f>
        <v>0</v>
      </c>
    </row>
    <row r="90" spans="1:65" s="2" customFormat="1" ht="24.2" customHeight="1">
      <c r="A90" s="36"/>
      <c r="B90" s="37"/>
      <c r="C90" s="177" t="s">
        <v>90</v>
      </c>
      <c r="D90" s="177" t="s">
        <v>139</v>
      </c>
      <c r="E90" s="178" t="s">
        <v>758</v>
      </c>
      <c r="F90" s="179" t="s">
        <v>759</v>
      </c>
      <c r="G90" s="180" t="s">
        <v>212</v>
      </c>
      <c r="H90" s="181">
        <v>95</v>
      </c>
      <c r="I90" s="182"/>
      <c r="J90" s="183">
        <f>ROUND(I90*H90,2)</f>
        <v>0</v>
      </c>
      <c r="K90" s="179" t="s">
        <v>143</v>
      </c>
      <c r="L90" s="41"/>
      <c r="M90" s="184" t="s">
        <v>44</v>
      </c>
      <c r="N90" s="185" t="s">
        <v>53</v>
      </c>
      <c r="O90" s="66"/>
      <c r="P90" s="186">
        <f>O90*H90</f>
        <v>0</v>
      </c>
      <c r="Q90" s="186">
        <v>0</v>
      </c>
      <c r="R90" s="186">
        <f>Q90*H90</f>
        <v>0</v>
      </c>
      <c r="S90" s="186">
        <v>0</v>
      </c>
      <c r="T90" s="187">
        <f>S90*H90</f>
        <v>0</v>
      </c>
      <c r="U90" s="36"/>
      <c r="V90" s="36"/>
      <c r="W90" s="36"/>
      <c r="X90" s="36"/>
      <c r="Y90" s="36"/>
      <c r="Z90" s="36"/>
      <c r="AA90" s="36"/>
      <c r="AB90" s="36"/>
      <c r="AC90" s="36"/>
      <c r="AD90" s="36"/>
      <c r="AE90" s="36"/>
      <c r="AR90" s="188" t="s">
        <v>144</v>
      </c>
      <c r="AT90" s="188" t="s">
        <v>139</v>
      </c>
      <c r="AU90" s="188" t="s">
        <v>145</v>
      </c>
      <c r="AY90" s="18" t="s">
        <v>135</v>
      </c>
      <c r="BE90" s="189">
        <f>IF(N90="základní",J90,0)</f>
        <v>0</v>
      </c>
      <c r="BF90" s="189">
        <f>IF(N90="snížená",J90,0)</f>
        <v>0</v>
      </c>
      <c r="BG90" s="189">
        <f>IF(N90="zákl. přenesená",J90,0)</f>
        <v>0</v>
      </c>
      <c r="BH90" s="189">
        <f>IF(N90="sníž. přenesená",J90,0)</f>
        <v>0</v>
      </c>
      <c r="BI90" s="189">
        <f>IF(N90="nulová",J90,0)</f>
        <v>0</v>
      </c>
      <c r="BJ90" s="18" t="s">
        <v>90</v>
      </c>
      <c r="BK90" s="189">
        <f>ROUND(I90*H90,2)</f>
        <v>0</v>
      </c>
      <c r="BL90" s="18" t="s">
        <v>144</v>
      </c>
      <c r="BM90" s="188" t="s">
        <v>760</v>
      </c>
    </row>
    <row r="91" spans="1:47" s="2" customFormat="1" ht="12">
      <c r="A91" s="36"/>
      <c r="B91" s="37"/>
      <c r="C91" s="38"/>
      <c r="D91" s="190" t="s">
        <v>147</v>
      </c>
      <c r="E91" s="38"/>
      <c r="F91" s="191" t="s">
        <v>761</v>
      </c>
      <c r="G91" s="38"/>
      <c r="H91" s="38"/>
      <c r="I91" s="192"/>
      <c r="J91" s="38"/>
      <c r="K91" s="38"/>
      <c r="L91" s="41"/>
      <c r="M91" s="193"/>
      <c r="N91" s="194"/>
      <c r="O91" s="66"/>
      <c r="P91" s="66"/>
      <c r="Q91" s="66"/>
      <c r="R91" s="66"/>
      <c r="S91" s="66"/>
      <c r="T91" s="67"/>
      <c r="U91" s="36"/>
      <c r="V91" s="36"/>
      <c r="W91" s="36"/>
      <c r="X91" s="36"/>
      <c r="Y91" s="36"/>
      <c r="Z91" s="36"/>
      <c r="AA91" s="36"/>
      <c r="AB91" s="36"/>
      <c r="AC91" s="36"/>
      <c r="AD91" s="36"/>
      <c r="AE91" s="36"/>
      <c r="AT91" s="18" t="s">
        <v>147</v>
      </c>
      <c r="AU91" s="18" t="s">
        <v>145</v>
      </c>
    </row>
    <row r="92" spans="2:51" s="13" customFormat="1" ht="12">
      <c r="B92" s="195"/>
      <c r="C92" s="196"/>
      <c r="D92" s="197" t="s">
        <v>149</v>
      </c>
      <c r="E92" s="198" t="s">
        <v>44</v>
      </c>
      <c r="F92" s="199" t="s">
        <v>762</v>
      </c>
      <c r="G92" s="196"/>
      <c r="H92" s="198" t="s">
        <v>44</v>
      </c>
      <c r="I92" s="200"/>
      <c r="J92" s="196"/>
      <c r="K92" s="196"/>
      <c r="L92" s="201"/>
      <c r="M92" s="202"/>
      <c r="N92" s="203"/>
      <c r="O92" s="203"/>
      <c r="P92" s="203"/>
      <c r="Q92" s="203"/>
      <c r="R92" s="203"/>
      <c r="S92" s="203"/>
      <c r="T92" s="204"/>
      <c r="AT92" s="205" t="s">
        <v>149</v>
      </c>
      <c r="AU92" s="205" t="s">
        <v>145</v>
      </c>
      <c r="AV92" s="13" t="s">
        <v>90</v>
      </c>
      <c r="AW92" s="13" t="s">
        <v>42</v>
      </c>
      <c r="AX92" s="13" t="s">
        <v>82</v>
      </c>
      <c r="AY92" s="205" t="s">
        <v>135</v>
      </c>
    </row>
    <row r="93" spans="2:51" s="13" customFormat="1" ht="12">
      <c r="B93" s="195"/>
      <c r="C93" s="196"/>
      <c r="D93" s="197" t="s">
        <v>149</v>
      </c>
      <c r="E93" s="198" t="s">
        <v>44</v>
      </c>
      <c r="F93" s="199" t="s">
        <v>763</v>
      </c>
      <c r="G93" s="196"/>
      <c r="H93" s="198" t="s">
        <v>44</v>
      </c>
      <c r="I93" s="200"/>
      <c r="J93" s="196"/>
      <c r="K93" s="196"/>
      <c r="L93" s="201"/>
      <c r="M93" s="202"/>
      <c r="N93" s="203"/>
      <c r="O93" s="203"/>
      <c r="P93" s="203"/>
      <c r="Q93" s="203"/>
      <c r="R93" s="203"/>
      <c r="S93" s="203"/>
      <c r="T93" s="204"/>
      <c r="AT93" s="205" t="s">
        <v>149</v>
      </c>
      <c r="AU93" s="205" t="s">
        <v>145</v>
      </c>
      <c r="AV93" s="13" t="s">
        <v>90</v>
      </c>
      <c r="AW93" s="13" t="s">
        <v>42</v>
      </c>
      <c r="AX93" s="13" t="s">
        <v>82</v>
      </c>
      <c r="AY93" s="205" t="s">
        <v>135</v>
      </c>
    </row>
    <row r="94" spans="2:51" s="14" customFormat="1" ht="12">
      <c r="B94" s="206"/>
      <c r="C94" s="207"/>
      <c r="D94" s="197" t="s">
        <v>149</v>
      </c>
      <c r="E94" s="208" t="s">
        <v>44</v>
      </c>
      <c r="F94" s="209" t="s">
        <v>764</v>
      </c>
      <c r="G94" s="207"/>
      <c r="H94" s="210">
        <v>95</v>
      </c>
      <c r="I94" s="211"/>
      <c r="J94" s="207"/>
      <c r="K94" s="207"/>
      <c r="L94" s="212"/>
      <c r="M94" s="213"/>
      <c r="N94" s="214"/>
      <c r="O94" s="214"/>
      <c r="P94" s="214"/>
      <c r="Q94" s="214"/>
      <c r="R94" s="214"/>
      <c r="S94" s="214"/>
      <c r="T94" s="215"/>
      <c r="AT94" s="216" t="s">
        <v>149</v>
      </c>
      <c r="AU94" s="216" t="s">
        <v>145</v>
      </c>
      <c r="AV94" s="14" t="s">
        <v>92</v>
      </c>
      <c r="AW94" s="14" t="s">
        <v>42</v>
      </c>
      <c r="AX94" s="14" t="s">
        <v>82</v>
      </c>
      <c r="AY94" s="216" t="s">
        <v>135</v>
      </c>
    </row>
    <row r="95" spans="2:51" s="15" customFormat="1" ht="12">
      <c r="B95" s="217"/>
      <c r="C95" s="218"/>
      <c r="D95" s="197" t="s">
        <v>149</v>
      </c>
      <c r="E95" s="219" t="s">
        <v>44</v>
      </c>
      <c r="F95" s="220" t="s">
        <v>153</v>
      </c>
      <c r="G95" s="218"/>
      <c r="H95" s="221">
        <v>95</v>
      </c>
      <c r="I95" s="222"/>
      <c r="J95" s="218"/>
      <c r="K95" s="218"/>
      <c r="L95" s="223"/>
      <c r="M95" s="224"/>
      <c r="N95" s="225"/>
      <c r="O95" s="225"/>
      <c r="P95" s="225"/>
      <c r="Q95" s="225"/>
      <c r="R95" s="225"/>
      <c r="S95" s="225"/>
      <c r="T95" s="226"/>
      <c r="AT95" s="227" t="s">
        <v>149</v>
      </c>
      <c r="AU95" s="227" t="s">
        <v>145</v>
      </c>
      <c r="AV95" s="15" t="s">
        <v>144</v>
      </c>
      <c r="AW95" s="15" t="s">
        <v>42</v>
      </c>
      <c r="AX95" s="15" t="s">
        <v>90</v>
      </c>
      <c r="AY95" s="227" t="s">
        <v>135</v>
      </c>
    </row>
    <row r="96" spans="1:65" s="2" customFormat="1" ht="16.5" customHeight="1">
      <c r="A96" s="36"/>
      <c r="B96" s="37"/>
      <c r="C96" s="177" t="s">
        <v>92</v>
      </c>
      <c r="D96" s="177" t="s">
        <v>139</v>
      </c>
      <c r="E96" s="178" t="s">
        <v>765</v>
      </c>
      <c r="F96" s="179" t="s">
        <v>766</v>
      </c>
      <c r="G96" s="180" t="s">
        <v>632</v>
      </c>
      <c r="H96" s="181">
        <v>5</v>
      </c>
      <c r="I96" s="182"/>
      <c r="J96" s="183">
        <f>ROUND(I96*H96,2)</f>
        <v>0</v>
      </c>
      <c r="K96" s="179" t="s">
        <v>143</v>
      </c>
      <c r="L96" s="41"/>
      <c r="M96" s="184" t="s">
        <v>44</v>
      </c>
      <c r="N96" s="185" t="s">
        <v>53</v>
      </c>
      <c r="O96" s="66"/>
      <c r="P96" s="186">
        <f>O96*H96</f>
        <v>0</v>
      </c>
      <c r="Q96" s="186">
        <v>0</v>
      </c>
      <c r="R96" s="186">
        <f>Q96*H96</f>
        <v>0</v>
      </c>
      <c r="S96" s="186">
        <v>0</v>
      </c>
      <c r="T96" s="187">
        <f>S96*H96</f>
        <v>0</v>
      </c>
      <c r="U96" s="36"/>
      <c r="V96" s="36"/>
      <c r="W96" s="36"/>
      <c r="X96" s="36"/>
      <c r="Y96" s="36"/>
      <c r="Z96" s="36"/>
      <c r="AA96" s="36"/>
      <c r="AB96" s="36"/>
      <c r="AC96" s="36"/>
      <c r="AD96" s="36"/>
      <c r="AE96" s="36"/>
      <c r="AR96" s="188" t="s">
        <v>144</v>
      </c>
      <c r="AT96" s="188" t="s">
        <v>139</v>
      </c>
      <c r="AU96" s="188" t="s">
        <v>145</v>
      </c>
      <c r="AY96" s="18" t="s">
        <v>135</v>
      </c>
      <c r="BE96" s="189">
        <f>IF(N96="základní",J96,0)</f>
        <v>0</v>
      </c>
      <c r="BF96" s="189">
        <f>IF(N96="snížená",J96,0)</f>
        <v>0</v>
      </c>
      <c r="BG96" s="189">
        <f>IF(N96="zákl. přenesená",J96,0)</f>
        <v>0</v>
      </c>
      <c r="BH96" s="189">
        <f>IF(N96="sníž. přenesená",J96,0)</f>
        <v>0</v>
      </c>
      <c r="BI96" s="189">
        <f>IF(N96="nulová",J96,0)</f>
        <v>0</v>
      </c>
      <c r="BJ96" s="18" t="s">
        <v>90</v>
      </c>
      <c r="BK96" s="189">
        <f>ROUND(I96*H96,2)</f>
        <v>0</v>
      </c>
      <c r="BL96" s="18" t="s">
        <v>144</v>
      </c>
      <c r="BM96" s="188" t="s">
        <v>767</v>
      </c>
    </row>
    <row r="97" spans="1:47" s="2" customFormat="1" ht="12">
      <c r="A97" s="36"/>
      <c r="B97" s="37"/>
      <c r="C97" s="38"/>
      <c r="D97" s="190" t="s">
        <v>147</v>
      </c>
      <c r="E97" s="38"/>
      <c r="F97" s="191" t="s">
        <v>768</v>
      </c>
      <c r="G97" s="38"/>
      <c r="H97" s="38"/>
      <c r="I97" s="192"/>
      <c r="J97" s="38"/>
      <c r="K97" s="38"/>
      <c r="L97" s="41"/>
      <c r="M97" s="193"/>
      <c r="N97" s="194"/>
      <c r="O97" s="66"/>
      <c r="P97" s="66"/>
      <c r="Q97" s="66"/>
      <c r="R97" s="66"/>
      <c r="S97" s="66"/>
      <c r="T97" s="67"/>
      <c r="U97" s="36"/>
      <c r="V97" s="36"/>
      <c r="W97" s="36"/>
      <c r="X97" s="36"/>
      <c r="Y97" s="36"/>
      <c r="Z97" s="36"/>
      <c r="AA97" s="36"/>
      <c r="AB97" s="36"/>
      <c r="AC97" s="36"/>
      <c r="AD97" s="36"/>
      <c r="AE97" s="36"/>
      <c r="AT97" s="18" t="s">
        <v>147</v>
      </c>
      <c r="AU97" s="18" t="s">
        <v>145</v>
      </c>
    </row>
    <row r="98" spans="2:51" s="13" customFormat="1" ht="12">
      <c r="B98" s="195"/>
      <c r="C98" s="196"/>
      <c r="D98" s="197" t="s">
        <v>149</v>
      </c>
      <c r="E98" s="198" t="s">
        <v>44</v>
      </c>
      <c r="F98" s="199" t="s">
        <v>762</v>
      </c>
      <c r="G98" s="196"/>
      <c r="H98" s="198" t="s">
        <v>44</v>
      </c>
      <c r="I98" s="200"/>
      <c r="J98" s="196"/>
      <c r="K98" s="196"/>
      <c r="L98" s="201"/>
      <c r="M98" s="202"/>
      <c r="N98" s="203"/>
      <c r="O98" s="203"/>
      <c r="P98" s="203"/>
      <c r="Q98" s="203"/>
      <c r="R98" s="203"/>
      <c r="S98" s="203"/>
      <c r="T98" s="204"/>
      <c r="AT98" s="205" t="s">
        <v>149</v>
      </c>
      <c r="AU98" s="205" t="s">
        <v>145</v>
      </c>
      <c r="AV98" s="13" t="s">
        <v>90</v>
      </c>
      <c r="AW98" s="13" t="s">
        <v>42</v>
      </c>
      <c r="AX98" s="13" t="s">
        <v>82</v>
      </c>
      <c r="AY98" s="205" t="s">
        <v>135</v>
      </c>
    </row>
    <row r="99" spans="2:51" s="13" customFormat="1" ht="12">
      <c r="B99" s="195"/>
      <c r="C99" s="196"/>
      <c r="D99" s="197" t="s">
        <v>149</v>
      </c>
      <c r="E99" s="198" t="s">
        <v>44</v>
      </c>
      <c r="F99" s="199" t="s">
        <v>769</v>
      </c>
      <c r="G99" s="196"/>
      <c r="H99" s="198" t="s">
        <v>44</v>
      </c>
      <c r="I99" s="200"/>
      <c r="J99" s="196"/>
      <c r="K99" s="196"/>
      <c r="L99" s="201"/>
      <c r="M99" s="202"/>
      <c r="N99" s="203"/>
      <c r="O99" s="203"/>
      <c r="P99" s="203"/>
      <c r="Q99" s="203"/>
      <c r="R99" s="203"/>
      <c r="S99" s="203"/>
      <c r="T99" s="204"/>
      <c r="AT99" s="205" t="s">
        <v>149</v>
      </c>
      <c r="AU99" s="205" t="s">
        <v>145</v>
      </c>
      <c r="AV99" s="13" t="s">
        <v>90</v>
      </c>
      <c r="AW99" s="13" t="s">
        <v>42</v>
      </c>
      <c r="AX99" s="13" t="s">
        <v>82</v>
      </c>
      <c r="AY99" s="205" t="s">
        <v>135</v>
      </c>
    </row>
    <row r="100" spans="2:51" s="14" customFormat="1" ht="12">
      <c r="B100" s="206"/>
      <c r="C100" s="207"/>
      <c r="D100" s="197" t="s">
        <v>149</v>
      </c>
      <c r="E100" s="208" t="s">
        <v>44</v>
      </c>
      <c r="F100" s="209" t="s">
        <v>179</v>
      </c>
      <c r="G100" s="207"/>
      <c r="H100" s="210">
        <v>5</v>
      </c>
      <c r="I100" s="211"/>
      <c r="J100" s="207"/>
      <c r="K100" s="207"/>
      <c r="L100" s="212"/>
      <c r="M100" s="213"/>
      <c r="N100" s="214"/>
      <c r="O100" s="214"/>
      <c r="P100" s="214"/>
      <c r="Q100" s="214"/>
      <c r="R100" s="214"/>
      <c r="S100" s="214"/>
      <c r="T100" s="215"/>
      <c r="AT100" s="216" t="s">
        <v>149</v>
      </c>
      <c r="AU100" s="216" t="s">
        <v>145</v>
      </c>
      <c r="AV100" s="14" t="s">
        <v>92</v>
      </c>
      <c r="AW100" s="14" t="s">
        <v>42</v>
      </c>
      <c r="AX100" s="14" t="s">
        <v>82</v>
      </c>
      <c r="AY100" s="216" t="s">
        <v>135</v>
      </c>
    </row>
    <row r="101" spans="2:51" s="15" customFormat="1" ht="12">
      <c r="B101" s="217"/>
      <c r="C101" s="218"/>
      <c r="D101" s="197" t="s">
        <v>149</v>
      </c>
      <c r="E101" s="219" t="s">
        <v>44</v>
      </c>
      <c r="F101" s="220" t="s">
        <v>153</v>
      </c>
      <c r="G101" s="218"/>
      <c r="H101" s="221">
        <v>5</v>
      </c>
      <c r="I101" s="222"/>
      <c r="J101" s="218"/>
      <c r="K101" s="218"/>
      <c r="L101" s="223"/>
      <c r="M101" s="224"/>
      <c r="N101" s="225"/>
      <c r="O101" s="225"/>
      <c r="P101" s="225"/>
      <c r="Q101" s="225"/>
      <c r="R101" s="225"/>
      <c r="S101" s="225"/>
      <c r="T101" s="226"/>
      <c r="AT101" s="227" t="s">
        <v>149</v>
      </c>
      <c r="AU101" s="227" t="s">
        <v>145</v>
      </c>
      <c r="AV101" s="15" t="s">
        <v>144</v>
      </c>
      <c r="AW101" s="15" t="s">
        <v>42</v>
      </c>
      <c r="AX101" s="15" t="s">
        <v>90</v>
      </c>
      <c r="AY101" s="227" t="s">
        <v>135</v>
      </c>
    </row>
    <row r="102" spans="1:65" s="2" customFormat="1" ht="16.5" customHeight="1">
      <c r="A102" s="36"/>
      <c r="B102" s="37"/>
      <c r="C102" s="177" t="s">
        <v>145</v>
      </c>
      <c r="D102" s="177" t="s">
        <v>139</v>
      </c>
      <c r="E102" s="178" t="s">
        <v>770</v>
      </c>
      <c r="F102" s="179" t="s">
        <v>771</v>
      </c>
      <c r="G102" s="180" t="s">
        <v>632</v>
      </c>
      <c r="H102" s="181">
        <v>1</v>
      </c>
      <c r="I102" s="182"/>
      <c r="J102" s="183">
        <f>ROUND(I102*H102,2)</f>
        <v>0</v>
      </c>
      <c r="K102" s="179" t="s">
        <v>143</v>
      </c>
      <c r="L102" s="41"/>
      <c r="M102" s="184" t="s">
        <v>44</v>
      </c>
      <c r="N102" s="185" t="s">
        <v>53</v>
      </c>
      <c r="O102" s="66"/>
      <c r="P102" s="186">
        <f>O102*H102</f>
        <v>0</v>
      </c>
      <c r="Q102" s="186">
        <v>0</v>
      </c>
      <c r="R102" s="186">
        <f>Q102*H102</f>
        <v>0</v>
      </c>
      <c r="S102" s="186">
        <v>0</v>
      </c>
      <c r="T102" s="187">
        <f>S102*H102</f>
        <v>0</v>
      </c>
      <c r="U102" s="36"/>
      <c r="V102" s="36"/>
      <c r="W102" s="36"/>
      <c r="X102" s="36"/>
      <c r="Y102" s="36"/>
      <c r="Z102" s="36"/>
      <c r="AA102" s="36"/>
      <c r="AB102" s="36"/>
      <c r="AC102" s="36"/>
      <c r="AD102" s="36"/>
      <c r="AE102" s="36"/>
      <c r="AR102" s="188" t="s">
        <v>144</v>
      </c>
      <c r="AT102" s="188" t="s">
        <v>139</v>
      </c>
      <c r="AU102" s="188" t="s">
        <v>145</v>
      </c>
      <c r="AY102" s="18" t="s">
        <v>135</v>
      </c>
      <c r="BE102" s="189">
        <f>IF(N102="základní",J102,0)</f>
        <v>0</v>
      </c>
      <c r="BF102" s="189">
        <f>IF(N102="snížená",J102,0)</f>
        <v>0</v>
      </c>
      <c r="BG102" s="189">
        <f>IF(N102="zákl. přenesená",J102,0)</f>
        <v>0</v>
      </c>
      <c r="BH102" s="189">
        <f>IF(N102="sníž. přenesená",J102,0)</f>
        <v>0</v>
      </c>
      <c r="BI102" s="189">
        <f>IF(N102="nulová",J102,0)</f>
        <v>0</v>
      </c>
      <c r="BJ102" s="18" t="s">
        <v>90</v>
      </c>
      <c r="BK102" s="189">
        <f>ROUND(I102*H102,2)</f>
        <v>0</v>
      </c>
      <c r="BL102" s="18" t="s">
        <v>144</v>
      </c>
      <c r="BM102" s="188" t="s">
        <v>772</v>
      </c>
    </row>
    <row r="103" spans="1:47" s="2" customFormat="1" ht="12">
      <c r="A103" s="36"/>
      <c r="B103" s="37"/>
      <c r="C103" s="38"/>
      <c r="D103" s="190" t="s">
        <v>147</v>
      </c>
      <c r="E103" s="38"/>
      <c r="F103" s="191" t="s">
        <v>773</v>
      </c>
      <c r="G103" s="38"/>
      <c r="H103" s="38"/>
      <c r="I103" s="192"/>
      <c r="J103" s="38"/>
      <c r="K103" s="38"/>
      <c r="L103" s="41"/>
      <c r="M103" s="193"/>
      <c r="N103" s="194"/>
      <c r="O103" s="66"/>
      <c r="P103" s="66"/>
      <c r="Q103" s="66"/>
      <c r="R103" s="66"/>
      <c r="S103" s="66"/>
      <c r="T103" s="67"/>
      <c r="U103" s="36"/>
      <c r="V103" s="36"/>
      <c r="W103" s="36"/>
      <c r="X103" s="36"/>
      <c r="Y103" s="36"/>
      <c r="Z103" s="36"/>
      <c r="AA103" s="36"/>
      <c r="AB103" s="36"/>
      <c r="AC103" s="36"/>
      <c r="AD103" s="36"/>
      <c r="AE103" s="36"/>
      <c r="AT103" s="18" t="s">
        <v>147</v>
      </c>
      <c r="AU103" s="18" t="s">
        <v>145</v>
      </c>
    </row>
    <row r="104" spans="2:51" s="13" customFormat="1" ht="12">
      <c r="B104" s="195"/>
      <c r="C104" s="196"/>
      <c r="D104" s="197" t="s">
        <v>149</v>
      </c>
      <c r="E104" s="198" t="s">
        <v>44</v>
      </c>
      <c r="F104" s="199" t="s">
        <v>762</v>
      </c>
      <c r="G104" s="196"/>
      <c r="H104" s="198" t="s">
        <v>44</v>
      </c>
      <c r="I104" s="200"/>
      <c r="J104" s="196"/>
      <c r="K104" s="196"/>
      <c r="L104" s="201"/>
      <c r="M104" s="202"/>
      <c r="N104" s="203"/>
      <c r="O104" s="203"/>
      <c r="P104" s="203"/>
      <c r="Q104" s="203"/>
      <c r="R104" s="203"/>
      <c r="S104" s="203"/>
      <c r="T104" s="204"/>
      <c r="AT104" s="205" t="s">
        <v>149</v>
      </c>
      <c r="AU104" s="205" t="s">
        <v>145</v>
      </c>
      <c r="AV104" s="13" t="s">
        <v>90</v>
      </c>
      <c r="AW104" s="13" t="s">
        <v>42</v>
      </c>
      <c r="AX104" s="13" t="s">
        <v>82</v>
      </c>
      <c r="AY104" s="205" t="s">
        <v>135</v>
      </c>
    </row>
    <row r="105" spans="2:51" s="13" customFormat="1" ht="12">
      <c r="B105" s="195"/>
      <c r="C105" s="196"/>
      <c r="D105" s="197" t="s">
        <v>149</v>
      </c>
      <c r="E105" s="198" t="s">
        <v>44</v>
      </c>
      <c r="F105" s="199" t="s">
        <v>774</v>
      </c>
      <c r="G105" s="196"/>
      <c r="H105" s="198" t="s">
        <v>44</v>
      </c>
      <c r="I105" s="200"/>
      <c r="J105" s="196"/>
      <c r="K105" s="196"/>
      <c r="L105" s="201"/>
      <c r="M105" s="202"/>
      <c r="N105" s="203"/>
      <c r="O105" s="203"/>
      <c r="P105" s="203"/>
      <c r="Q105" s="203"/>
      <c r="R105" s="203"/>
      <c r="S105" s="203"/>
      <c r="T105" s="204"/>
      <c r="AT105" s="205" t="s">
        <v>149</v>
      </c>
      <c r="AU105" s="205" t="s">
        <v>145</v>
      </c>
      <c r="AV105" s="13" t="s">
        <v>90</v>
      </c>
      <c r="AW105" s="13" t="s">
        <v>42</v>
      </c>
      <c r="AX105" s="13" t="s">
        <v>82</v>
      </c>
      <c r="AY105" s="205" t="s">
        <v>135</v>
      </c>
    </row>
    <row r="106" spans="2:51" s="14" customFormat="1" ht="12">
      <c r="B106" s="206"/>
      <c r="C106" s="207"/>
      <c r="D106" s="197" t="s">
        <v>149</v>
      </c>
      <c r="E106" s="208" t="s">
        <v>44</v>
      </c>
      <c r="F106" s="209" t="s">
        <v>90</v>
      </c>
      <c r="G106" s="207"/>
      <c r="H106" s="210">
        <v>1</v>
      </c>
      <c r="I106" s="211"/>
      <c r="J106" s="207"/>
      <c r="K106" s="207"/>
      <c r="L106" s="212"/>
      <c r="M106" s="213"/>
      <c r="N106" s="214"/>
      <c r="O106" s="214"/>
      <c r="P106" s="214"/>
      <c r="Q106" s="214"/>
      <c r="R106" s="214"/>
      <c r="S106" s="214"/>
      <c r="T106" s="215"/>
      <c r="AT106" s="216" t="s">
        <v>149</v>
      </c>
      <c r="AU106" s="216" t="s">
        <v>145</v>
      </c>
      <c r="AV106" s="14" t="s">
        <v>92</v>
      </c>
      <c r="AW106" s="14" t="s">
        <v>42</v>
      </c>
      <c r="AX106" s="14" t="s">
        <v>82</v>
      </c>
      <c r="AY106" s="216" t="s">
        <v>135</v>
      </c>
    </row>
    <row r="107" spans="2:51" s="15" customFormat="1" ht="12">
      <c r="B107" s="217"/>
      <c r="C107" s="218"/>
      <c r="D107" s="197" t="s">
        <v>149</v>
      </c>
      <c r="E107" s="219" t="s">
        <v>44</v>
      </c>
      <c r="F107" s="220" t="s">
        <v>153</v>
      </c>
      <c r="G107" s="218"/>
      <c r="H107" s="221">
        <v>1</v>
      </c>
      <c r="I107" s="222"/>
      <c r="J107" s="218"/>
      <c r="K107" s="218"/>
      <c r="L107" s="223"/>
      <c r="M107" s="224"/>
      <c r="N107" s="225"/>
      <c r="O107" s="225"/>
      <c r="P107" s="225"/>
      <c r="Q107" s="225"/>
      <c r="R107" s="225"/>
      <c r="S107" s="225"/>
      <c r="T107" s="226"/>
      <c r="AT107" s="227" t="s">
        <v>149</v>
      </c>
      <c r="AU107" s="227" t="s">
        <v>145</v>
      </c>
      <c r="AV107" s="15" t="s">
        <v>144</v>
      </c>
      <c r="AW107" s="15" t="s">
        <v>42</v>
      </c>
      <c r="AX107" s="15" t="s">
        <v>90</v>
      </c>
      <c r="AY107" s="227" t="s">
        <v>135</v>
      </c>
    </row>
    <row r="108" spans="1:65" s="2" customFormat="1" ht="16.5" customHeight="1">
      <c r="A108" s="36"/>
      <c r="B108" s="37"/>
      <c r="C108" s="177" t="s">
        <v>144</v>
      </c>
      <c r="D108" s="177" t="s">
        <v>139</v>
      </c>
      <c r="E108" s="178" t="s">
        <v>775</v>
      </c>
      <c r="F108" s="179" t="s">
        <v>776</v>
      </c>
      <c r="G108" s="180" t="s">
        <v>632</v>
      </c>
      <c r="H108" s="181">
        <v>8</v>
      </c>
      <c r="I108" s="182"/>
      <c r="J108" s="183">
        <f>ROUND(I108*H108,2)</f>
        <v>0</v>
      </c>
      <c r="K108" s="179" t="s">
        <v>143</v>
      </c>
      <c r="L108" s="41"/>
      <c r="M108" s="184" t="s">
        <v>44</v>
      </c>
      <c r="N108" s="185" t="s">
        <v>53</v>
      </c>
      <c r="O108" s="66"/>
      <c r="P108" s="186">
        <f>O108*H108</f>
        <v>0</v>
      </c>
      <c r="Q108" s="186">
        <v>0</v>
      </c>
      <c r="R108" s="186">
        <f>Q108*H108</f>
        <v>0</v>
      </c>
      <c r="S108" s="186">
        <v>0</v>
      </c>
      <c r="T108" s="187">
        <f>S108*H108</f>
        <v>0</v>
      </c>
      <c r="U108" s="36"/>
      <c r="V108" s="36"/>
      <c r="W108" s="36"/>
      <c r="X108" s="36"/>
      <c r="Y108" s="36"/>
      <c r="Z108" s="36"/>
      <c r="AA108" s="36"/>
      <c r="AB108" s="36"/>
      <c r="AC108" s="36"/>
      <c r="AD108" s="36"/>
      <c r="AE108" s="36"/>
      <c r="AR108" s="188" t="s">
        <v>144</v>
      </c>
      <c r="AT108" s="188" t="s">
        <v>139</v>
      </c>
      <c r="AU108" s="188" t="s">
        <v>145</v>
      </c>
      <c r="AY108" s="18" t="s">
        <v>135</v>
      </c>
      <c r="BE108" s="189">
        <f>IF(N108="základní",J108,0)</f>
        <v>0</v>
      </c>
      <c r="BF108" s="189">
        <f>IF(N108="snížená",J108,0)</f>
        <v>0</v>
      </c>
      <c r="BG108" s="189">
        <f>IF(N108="zákl. přenesená",J108,0)</f>
        <v>0</v>
      </c>
      <c r="BH108" s="189">
        <f>IF(N108="sníž. přenesená",J108,0)</f>
        <v>0</v>
      </c>
      <c r="BI108" s="189">
        <f>IF(N108="nulová",J108,0)</f>
        <v>0</v>
      </c>
      <c r="BJ108" s="18" t="s">
        <v>90</v>
      </c>
      <c r="BK108" s="189">
        <f>ROUND(I108*H108,2)</f>
        <v>0</v>
      </c>
      <c r="BL108" s="18" t="s">
        <v>144</v>
      </c>
      <c r="BM108" s="188" t="s">
        <v>777</v>
      </c>
    </row>
    <row r="109" spans="1:47" s="2" customFormat="1" ht="12">
      <c r="A109" s="36"/>
      <c r="B109" s="37"/>
      <c r="C109" s="38"/>
      <c r="D109" s="190" t="s">
        <v>147</v>
      </c>
      <c r="E109" s="38"/>
      <c r="F109" s="191" t="s">
        <v>778</v>
      </c>
      <c r="G109" s="38"/>
      <c r="H109" s="38"/>
      <c r="I109" s="192"/>
      <c r="J109" s="38"/>
      <c r="K109" s="38"/>
      <c r="L109" s="41"/>
      <c r="M109" s="193"/>
      <c r="N109" s="194"/>
      <c r="O109" s="66"/>
      <c r="P109" s="66"/>
      <c r="Q109" s="66"/>
      <c r="R109" s="66"/>
      <c r="S109" s="66"/>
      <c r="T109" s="67"/>
      <c r="U109" s="36"/>
      <c r="V109" s="36"/>
      <c r="W109" s="36"/>
      <c r="X109" s="36"/>
      <c r="Y109" s="36"/>
      <c r="Z109" s="36"/>
      <c r="AA109" s="36"/>
      <c r="AB109" s="36"/>
      <c r="AC109" s="36"/>
      <c r="AD109" s="36"/>
      <c r="AE109" s="36"/>
      <c r="AT109" s="18" t="s">
        <v>147</v>
      </c>
      <c r="AU109" s="18" t="s">
        <v>145</v>
      </c>
    </row>
    <row r="110" spans="2:51" s="13" customFormat="1" ht="12">
      <c r="B110" s="195"/>
      <c r="C110" s="196"/>
      <c r="D110" s="197" t="s">
        <v>149</v>
      </c>
      <c r="E110" s="198" t="s">
        <v>44</v>
      </c>
      <c r="F110" s="199" t="s">
        <v>762</v>
      </c>
      <c r="G110" s="196"/>
      <c r="H110" s="198" t="s">
        <v>44</v>
      </c>
      <c r="I110" s="200"/>
      <c r="J110" s="196"/>
      <c r="K110" s="196"/>
      <c r="L110" s="201"/>
      <c r="M110" s="202"/>
      <c r="N110" s="203"/>
      <c r="O110" s="203"/>
      <c r="P110" s="203"/>
      <c r="Q110" s="203"/>
      <c r="R110" s="203"/>
      <c r="S110" s="203"/>
      <c r="T110" s="204"/>
      <c r="AT110" s="205" t="s">
        <v>149</v>
      </c>
      <c r="AU110" s="205" t="s">
        <v>145</v>
      </c>
      <c r="AV110" s="13" t="s">
        <v>90</v>
      </c>
      <c r="AW110" s="13" t="s">
        <v>42</v>
      </c>
      <c r="AX110" s="13" t="s">
        <v>82</v>
      </c>
      <c r="AY110" s="205" t="s">
        <v>135</v>
      </c>
    </row>
    <row r="111" spans="2:51" s="13" customFormat="1" ht="12">
      <c r="B111" s="195"/>
      <c r="C111" s="196"/>
      <c r="D111" s="197" t="s">
        <v>149</v>
      </c>
      <c r="E111" s="198" t="s">
        <v>44</v>
      </c>
      <c r="F111" s="199" t="s">
        <v>769</v>
      </c>
      <c r="G111" s="196"/>
      <c r="H111" s="198" t="s">
        <v>44</v>
      </c>
      <c r="I111" s="200"/>
      <c r="J111" s="196"/>
      <c r="K111" s="196"/>
      <c r="L111" s="201"/>
      <c r="M111" s="202"/>
      <c r="N111" s="203"/>
      <c r="O111" s="203"/>
      <c r="P111" s="203"/>
      <c r="Q111" s="203"/>
      <c r="R111" s="203"/>
      <c r="S111" s="203"/>
      <c r="T111" s="204"/>
      <c r="AT111" s="205" t="s">
        <v>149</v>
      </c>
      <c r="AU111" s="205" t="s">
        <v>145</v>
      </c>
      <c r="AV111" s="13" t="s">
        <v>90</v>
      </c>
      <c r="AW111" s="13" t="s">
        <v>42</v>
      </c>
      <c r="AX111" s="13" t="s">
        <v>82</v>
      </c>
      <c r="AY111" s="205" t="s">
        <v>135</v>
      </c>
    </row>
    <row r="112" spans="2:51" s="14" customFormat="1" ht="12">
      <c r="B112" s="206"/>
      <c r="C112" s="207"/>
      <c r="D112" s="197" t="s">
        <v>149</v>
      </c>
      <c r="E112" s="208" t="s">
        <v>44</v>
      </c>
      <c r="F112" s="209" t="s">
        <v>179</v>
      </c>
      <c r="G112" s="207"/>
      <c r="H112" s="210">
        <v>5</v>
      </c>
      <c r="I112" s="211"/>
      <c r="J112" s="207"/>
      <c r="K112" s="207"/>
      <c r="L112" s="212"/>
      <c r="M112" s="213"/>
      <c r="N112" s="214"/>
      <c r="O112" s="214"/>
      <c r="P112" s="214"/>
      <c r="Q112" s="214"/>
      <c r="R112" s="214"/>
      <c r="S112" s="214"/>
      <c r="T112" s="215"/>
      <c r="AT112" s="216" t="s">
        <v>149</v>
      </c>
      <c r="AU112" s="216" t="s">
        <v>145</v>
      </c>
      <c r="AV112" s="14" t="s">
        <v>92</v>
      </c>
      <c r="AW112" s="14" t="s">
        <v>42</v>
      </c>
      <c r="AX112" s="14" t="s">
        <v>82</v>
      </c>
      <c r="AY112" s="216" t="s">
        <v>135</v>
      </c>
    </row>
    <row r="113" spans="2:51" s="13" customFormat="1" ht="12">
      <c r="B113" s="195"/>
      <c r="C113" s="196"/>
      <c r="D113" s="197" t="s">
        <v>149</v>
      </c>
      <c r="E113" s="198" t="s">
        <v>44</v>
      </c>
      <c r="F113" s="199" t="s">
        <v>779</v>
      </c>
      <c r="G113" s="196"/>
      <c r="H113" s="198" t="s">
        <v>44</v>
      </c>
      <c r="I113" s="200"/>
      <c r="J113" s="196"/>
      <c r="K113" s="196"/>
      <c r="L113" s="201"/>
      <c r="M113" s="202"/>
      <c r="N113" s="203"/>
      <c r="O113" s="203"/>
      <c r="P113" s="203"/>
      <c r="Q113" s="203"/>
      <c r="R113" s="203"/>
      <c r="S113" s="203"/>
      <c r="T113" s="204"/>
      <c r="AT113" s="205" t="s">
        <v>149</v>
      </c>
      <c r="AU113" s="205" t="s">
        <v>145</v>
      </c>
      <c r="AV113" s="13" t="s">
        <v>90</v>
      </c>
      <c r="AW113" s="13" t="s">
        <v>42</v>
      </c>
      <c r="AX113" s="13" t="s">
        <v>82</v>
      </c>
      <c r="AY113" s="205" t="s">
        <v>135</v>
      </c>
    </row>
    <row r="114" spans="2:51" s="14" customFormat="1" ht="12">
      <c r="B114" s="206"/>
      <c r="C114" s="207"/>
      <c r="D114" s="197" t="s">
        <v>149</v>
      </c>
      <c r="E114" s="208" t="s">
        <v>44</v>
      </c>
      <c r="F114" s="209" t="s">
        <v>145</v>
      </c>
      <c r="G114" s="207"/>
      <c r="H114" s="210">
        <v>3</v>
      </c>
      <c r="I114" s="211"/>
      <c r="J114" s="207"/>
      <c r="K114" s="207"/>
      <c r="L114" s="212"/>
      <c r="M114" s="213"/>
      <c r="N114" s="214"/>
      <c r="O114" s="214"/>
      <c r="P114" s="214"/>
      <c r="Q114" s="214"/>
      <c r="R114" s="214"/>
      <c r="S114" s="214"/>
      <c r="T114" s="215"/>
      <c r="AT114" s="216" t="s">
        <v>149</v>
      </c>
      <c r="AU114" s="216" t="s">
        <v>145</v>
      </c>
      <c r="AV114" s="14" t="s">
        <v>92</v>
      </c>
      <c r="AW114" s="14" t="s">
        <v>42</v>
      </c>
      <c r="AX114" s="14" t="s">
        <v>82</v>
      </c>
      <c r="AY114" s="216" t="s">
        <v>135</v>
      </c>
    </row>
    <row r="115" spans="2:51" s="15" customFormat="1" ht="12">
      <c r="B115" s="217"/>
      <c r="C115" s="218"/>
      <c r="D115" s="197" t="s">
        <v>149</v>
      </c>
      <c r="E115" s="219" t="s">
        <v>44</v>
      </c>
      <c r="F115" s="220" t="s">
        <v>153</v>
      </c>
      <c r="G115" s="218"/>
      <c r="H115" s="221">
        <v>8</v>
      </c>
      <c r="I115" s="222"/>
      <c r="J115" s="218"/>
      <c r="K115" s="218"/>
      <c r="L115" s="223"/>
      <c r="M115" s="224"/>
      <c r="N115" s="225"/>
      <c r="O115" s="225"/>
      <c r="P115" s="225"/>
      <c r="Q115" s="225"/>
      <c r="R115" s="225"/>
      <c r="S115" s="225"/>
      <c r="T115" s="226"/>
      <c r="AT115" s="227" t="s">
        <v>149</v>
      </c>
      <c r="AU115" s="227" t="s">
        <v>145</v>
      </c>
      <c r="AV115" s="15" t="s">
        <v>144</v>
      </c>
      <c r="AW115" s="15" t="s">
        <v>42</v>
      </c>
      <c r="AX115" s="15" t="s">
        <v>90</v>
      </c>
      <c r="AY115" s="227" t="s">
        <v>135</v>
      </c>
    </row>
    <row r="116" spans="1:65" s="2" customFormat="1" ht="16.5" customHeight="1">
      <c r="A116" s="36"/>
      <c r="B116" s="37"/>
      <c r="C116" s="177" t="s">
        <v>179</v>
      </c>
      <c r="D116" s="177" t="s">
        <v>139</v>
      </c>
      <c r="E116" s="178" t="s">
        <v>780</v>
      </c>
      <c r="F116" s="179" t="s">
        <v>781</v>
      </c>
      <c r="G116" s="180" t="s">
        <v>632</v>
      </c>
      <c r="H116" s="181">
        <v>1</v>
      </c>
      <c r="I116" s="182"/>
      <c r="J116" s="183">
        <f>ROUND(I116*H116,2)</f>
        <v>0</v>
      </c>
      <c r="K116" s="179" t="s">
        <v>143</v>
      </c>
      <c r="L116" s="41"/>
      <c r="M116" s="184" t="s">
        <v>44</v>
      </c>
      <c r="N116" s="185" t="s">
        <v>53</v>
      </c>
      <c r="O116" s="66"/>
      <c r="P116" s="186">
        <f>O116*H116</f>
        <v>0</v>
      </c>
      <c r="Q116" s="186">
        <v>0</v>
      </c>
      <c r="R116" s="186">
        <f>Q116*H116</f>
        <v>0</v>
      </c>
      <c r="S116" s="186">
        <v>0</v>
      </c>
      <c r="T116" s="187">
        <f>S116*H116</f>
        <v>0</v>
      </c>
      <c r="U116" s="36"/>
      <c r="V116" s="36"/>
      <c r="W116" s="36"/>
      <c r="X116" s="36"/>
      <c r="Y116" s="36"/>
      <c r="Z116" s="36"/>
      <c r="AA116" s="36"/>
      <c r="AB116" s="36"/>
      <c r="AC116" s="36"/>
      <c r="AD116" s="36"/>
      <c r="AE116" s="36"/>
      <c r="AR116" s="188" t="s">
        <v>144</v>
      </c>
      <c r="AT116" s="188" t="s">
        <v>139</v>
      </c>
      <c r="AU116" s="188" t="s">
        <v>145</v>
      </c>
      <c r="AY116" s="18" t="s">
        <v>135</v>
      </c>
      <c r="BE116" s="189">
        <f>IF(N116="základní",J116,0)</f>
        <v>0</v>
      </c>
      <c r="BF116" s="189">
        <f>IF(N116="snížená",J116,0)</f>
        <v>0</v>
      </c>
      <c r="BG116" s="189">
        <f>IF(N116="zákl. přenesená",J116,0)</f>
        <v>0</v>
      </c>
      <c r="BH116" s="189">
        <f>IF(N116="sníž. přenesená",J116,0)</f>
        <v>0</v>
      </c>
      <c r="BI116" s="189">
        <f>IF(N116="nulová",J116,0)</f>
        <v>0</v>
      </c>
      <c r="BJ116" s="18" t="s">
        <v>90</v>
      </c>
      <c r="BK116" s="189">
        <f>ROUND(I116*H116,2)</f>
        <v>0</v>
      </c>
      <c r="BL116" s="18" t="s">
        <v>144</v>
      </c>
      <c r="BM116" s="188" t="s">
        <v>782</v>
      </c>
    </row>
    <row r="117" spans="1:47" s="2" customFormat="1" ht="12">
      <c r="A117" s="36"/>
      <c r="B117" s="37"/>
      <c r="C117" s="38"/>
      <c r="D117" s="190" t="s">
        <v>147</v>
      </c>
      <c r="E117" s="38"/>
      <c r="F117" s="191" t="s">
        <v>783</v>
      </c>
      <c r="G117" s="38"/>
      <c r="H117" s="38"/>
      <c r="I117" s="192"/>
      <c r="J117" s="38"/>
      <c r="K117" s="38"/>
      <c r="L117" s="41"/>
      <c r="M117" s="193"/>
      <c r="N117" s="194"/>
      <c r="O117" s="66"/>
      <c r="P117" s="66"/>
      <c r="Q117" s="66"/>
      <c r="R117" s="66"/>
      <c r="S117" s="66"/>
      <c r="T117" s="67"/>
      <c r="U117" s="36"/>
      <c r="V117" s="36"/>
      <c r="W117" s="36"/>
      <c r="X117" s="36"/>
      <c r="Y117" s="36"/>
      <c r="Z117" s="36"/>
      <c r="AA117" s="36"/>
      <c r="AB117" s="36"/>
      <c r="AC117" s="36"/>
      <c r="AD117" s="36"/>
      <c r="AE117" s="36"/>
      <c r="AT117" s="18" t="s">
        <v>147</v>
      </c>
      <c r="AU117" s="18" t="s">
        <v>145</v>
      </c>
    </row>
    <row r="118" spans="2:51" s="13" customFormat="1" ht="12">
      <c r="B118" s="195"/>
      <c r="C118" s="196"/>
      <c r="D118" s="197" t="s">
        <v>149</v>
      </c>
      <c r="E118" s="198" t="s">
        <v>44</v>
      </c>
      <c r="F118" s="199" t="s">
        <v>762</v>
      </c>
      <c r="G118" s="196"/>
      <c r="H118" s="198" t="s">
        <v>44</v>
      </c>
      <c r="I118" s="200"/>
      <c r="J118" s="196"/>
      <c r="K118" s="196"/>
      <c r="L118" s="201"/>
      <c r="M118" s="202"/>
      <c r="N118" s="203"/>
      <c r="O118" s="203"/>
      <c r="P118" s="203"/>
      <c r="Q118" s="203"/>
      <c r="R118" s="203"/>
      <c r="S118" s="203"/>
      <c r="T118" s="204"/>
      <c r="AT118" s="205" t="s">
        <v>149</v>
      </c>
      <c r="AU118" s="205" t="s">
        <v>145</v>
      </c>
      <c r="AV118" s="13" t="s">
        <v>90</v>
      </c>
      <c r="AW118" s="13" t="s">
        <v>42</v>
      </c>
      <c r="AX118" s="13" t="s">
        <v>82</v>
      </c>
      <c r="AY118" s="205" t="s">
        <v>135</v>
      </c>
    </row>
    <row r="119" spans="2:51" s="13" customFormat="1" ht="12">
      <c r="B119" s="195"/>
      <c r="C119" s="196"/>
      <c r="D119" s="197" t="s">
        <v>149</v>
      </c>
      <c r="E119" s="198" t="s">
        <v>44</v>
      </c>
      <c r="F119" s="199" t="s">
        <v>774</v>
      </c>
      <c r="G119" s="196"/>
      <c r="H119" s="198" t="s">
        <v>44</v>
      </c>
      <c r="I119" s="200"/>
      <c r="J119" s="196"/>
      <c r="K119" s="196"/>
      <c r="L119" s="201"/>
      <c r="M119" s="202"/>
      <c r="N119" s="203"/>
      <c r="O119" s="203"/>
      <c r="P119" s="203"/>
      <c r="Q119" s="203"/>
      <c r="R119" s="203"/>
      <c r="S119" s="203"/>
      <c r="T119" s="204"/>
      <c r="AT119" s="205" t="s">
        <v>149</v>
      </c>
      <c r="AU119" s="205" t="s">
        <v>145</v>
      </c>
      <c r="AV119" s="13" t="s">
        <v>90</v>
      </c>
      <c r="AW119" s="13" t="s">
        <v>42</v>
      </c>
      <c r="AX119" s="13" t="s">
        <v>82</v>
      </c>
      <c r="AY119" s="205" t="s">
        <v>135</v>
      </c>
    </row>
    <row r="120" spans="2:51" s="14" customFormat="1" ht="12">
      <c r="B120" s="206"/>
      <c r="C120" s="207"/>
      <c r="D120" s="197" t="s">
        <v>149</v>
      </c>
      <c r="E120" s="208" t="s">
        <v>44</v>
      </c>
      <c r="F120" s="209" t="s">
        <v>90</v>
      </c>
      <c r="G120" s="207"/>
      <c r="H120" s="210">
        <v>1</v>
      </c>
      <c r="I120" s="211"/>
      <c r="J120" s="207"/>
      <c r="K120" s="207"/>
      <c r="L120" s="212"/>
      <c r="M120" s="213"/>
      <c r="N120" s="214"/>
      <c r="O120" s="214"/>
      <c r="P120" s="214"/>
      <c r="Q120" s="214"/>
      <c r="R120" s="214"/>
      <c r="S120" s="214"/>
      <c r="T120" s="215"/>
      <c r="AT120" s="216" t="s">
        <v>149</v>
      </c>
      <c r="AU120" s="216" t="s">
        <v>145</v>
      </c>
      <c r="AV120" s="14" t="s">
        <v>92</v>
      </c>
      <c r="AW120" s="14" t="s">
        <v>42</v>
      </c>
      <c r="AX120" s="14" t="s">
        <v>82</v>
      </c>
      <c r="AY120" s="216" t="s">
        <v>135</v>
      </c>
    </row>
    <row r="121" spans="2:51" s="15" customFormat="1" ht="12">
      <c r="B121" s="217"/>
      <c r="C121" s="218"/>
      <c r="D121" s="197" t="s">
        <v>149</v>
      </c>
      <c r="E121" s="219" t="s">
        <v>44</v>
      </c>
      <c r="F121" s="220" t="s">
        <v>153</v>
      </c>
      <c r="G121" s="218"/>
      <c r="H121" s="221">
        <v>1</v>
      </c>
      <c r="I121" s="222"/>
      <c r="J121" s="218"/>
      <c r="K121" s="218"/>
      <c r="L121" s="223"/>
      <c r="M121" s="224"/>
      <c r="N121" s="225"/>
      <c r="O121" s="225"/>
      <c r="P121" s="225"/>
      <c r="Q121" s="225"/>
      <c r="R121" s="225"/>
      <c r="S121" s="225"/>
      <c r="T121" s="226"/>
      <c r="AT121" s="227" t="s">
        <v>149</v>
      </c>
      <c r="AU121" s="227" t="s">
        <v>145</v>
      </c>
      <c r="AV121" s="15" t="s">
        <v>144</v>
      </c>
      <c r="AW121" s="15" t="s">
        <v>42</v>
      </c>
      <c r="AX121" s="15" t="s">
        <v>90</v>
      </c>
      <c r="AY121" s="227" t="s">
        <v>135</v>
      </c>
    </row>
    <row r="122" spans="2:63" s="12" customFormat="1" ht="20.85" customHeight="1">
      <c r="B122" s="161"/>
      <c r="C122" s="162"/>
      <c r="D122" s="163" t="s">
        <v>81</v>
      </c>
      <c r="E122" s="175" t="s">
        <v>170</v>
      </c>
      <c r="F122" s="175" t="s">
        <v>171</v>
      </c>
      <c r="G122" s="162"/>
      <c r="H122" s="162"/>
      <c r="I122" s="165"/>
      <c r="J122" s="176">
        <f>BK122</f>
        <v>0</v>
      </c>
      <c r="K122" s="162"/>
      <c r="L122" s="167"/>
      <c r="M122" s="168"/>
      <c r="N122" s="169"/>
      <c r="O122" s="169"/>
      <c r="P122" s="170">
        <f>SUM(P123:P222)</f>
        <v>0</v>
      </c>
      <c r="Q122" s="169"/>
      <c r="R122" s="170">
        <f>SUM(R123:R222)</f>
        <v>0</v>
      </c>
      <c r="S122" s="169"/>
      <c r="T122" s="171">
        <f>SUM(T123:T222)</f>
        <v>0</v>
      </c>
      <c r="AR122" s="172" t="s">
        <v>90</v>
      </c>
      <c r="AT122" s="173" t="s">
        <v>81</v>
      </c>
      <c r="AU122" s="173" t="s">
        <v>92</v>
      </c>
      <c r="AY122" s="172" t="s">
        <v>135</v>
      </c>
      <c r="BK122" s="174">
        <f>SUM(BK123:BK222)</f>
        <v>0</v>
      </c>
    </row>
    <row r="123" spans="1:65" s="2" customFormat="1" ht="16.5" customHeight="1">
      <c r="A123" s="36"/>
      <c r="B123" s="37"/>
      <c r="C123" s="177" t="s">
        <v>187</v>
      </c>
      <c r="D123" s="177" t="s">
        <v>139</v>
      </c>
      <c r="E123" s="178" t="s">
        <v>784</v>
      </c>
      <c r="F123" s="179" t="s">
        <v>785</v>
      </c>
      <c r="G123" s="180" t="s">
        <v>632</v>
      </c>
      <c r="H123" s="181">
        <v>1</v>
      </c>
      <c r="I123" s="182"/>
      <c r="J123" s="183">
        <f>ROUND(I123*H123,2)</f>
        <v>0</v>
      </c>
      <c r="K123" s="179" t="s">
        <v>143</v>
      </c>
      <c r="L123" s="41"/>
      <c r="M123" s="184" t="s">
        <v>44</v>
      </c>
      <c r="N123" s="185" t="s">
        <v>53</v>
      </c>
      <c r="O123" s="66"/>
      <c r="P123" s="186">
        <f>O123*H123</f>
        <v>0</v>
      </c>
      <c r="Q123" s="186">
        <v>0</v>
      </c>
      <c r="R123" s="186">
        <f>Q123*H123</f>
        <v>0</v>
      </c>
      <c r="S123" s="186">
        <v>0</v>
      </c>
      <c r="T123" s="187">
        <f>S123*H123</f>
        <v>0</v>
      </c>
      <c r="U123" s="36"/>
      <c r="V123" s="36"/>
      <c r="W123" s="36"/>
      <c r="X123" s="36"/>
      <c r="Y123" s="36"/>
      <c r="Z123" s="36"/>
      <c r="AA123" s="36"/>
      <c r="AB123" s="36"/>
      <c r="AC123" s="36"/>
      <c r="AD123" s="36"/>
      <c r="AE123" s="36"/>
      <c r="AR123" s="188" t="s">
        <v>144</v>
      </c>
      <c r="AT123" s="188" t="s">
        <v>139</v>
      </c>
      <c r="AU123" s="188" t="s">
        <v>145</v>
      </c>
      <c r="AY123" s="18" t="s">
        <v>135</v>
      </c>
      <c r="BE123" s="189">
        <f>IF(N123="základní",J123,0)</f>
        <v>0</v>
      </c>
      <c r="BF123" s="189">
        <f>IF(N123="snížená",J123,0)</f>
        <v>0</v>
      </c>
      <c r="BG123" s="189">
        <f>IF(N123="zákl. přenesená",J123,0)</f>
        <v>0</v>
      </c>
      <c r="BH123" s="189">
        <f>IF(N123="sníž. přenesená",J123,0)</f>
        <v>0</v>
      </c>
      <c r="BI123" s="189">
        <f>IF(N123="nulová",J123,0)</f>
        <v>0</v>
      </c>
      <c r="BJ123" s="18" t="s">
        <v>90</v>
      </c>
      <c r="BK123" s="189">
        <f>ROUND(I123*H123,2)</f>
        <v>0</v>
      </c>
      <c r="BL123" s="18" t="s">
        <v>144</v>
      </c>
      <c r="BM123" s="188" t="s">
        <v>786</v>
      </c>
    </row>
    <row r="124" spans="1:47" s="2" customFormat="1" ht="12">
      <c r="A124" s="36"/>
      <c r="B124" s="37"/>
      <c r="C124" s="38"/>
      <c r="D124" s="190" t="s">
        <v>147</v>
      </c>
      <c r="E124" s="38"/>
      <c r="F124" s="191" t="s">
        <v>787</v>
      </c>
      <c r="G124" s="38"/>
      <c r="H124" s="38"/>
      <c r="I124" s="192"/>
      <c r="J124" s="38"/>
      <c r="K124" s="38"/>
      <c r="L124" s="41"/>
      <c r="M124" s="193"/>
      <c r="N124" s="194"/>
      <c r="O124" s="66"/>
      <c r="P124" s="66"/>
      <c r="Q124" s="66"/>
      <c r="R124" s="66"/>
      <c r="S124" s="66"/>
      <c r="T124" s="67"/>
      <c r="U124" s="36"/>
      <c r="V124" s="36"/>
      <c r="W124" s="36"/>
      <c r="X124" s="36"/>
      <c r="Y124" s="36"/>
      <c r="Z124" s="36"/>
      <c r="AA124" s="36"/>
      <c r="AB124" s="36"/>
      <c r="AC124" s="36"/>
      <c r="AD124" s="36"/>
      <c r="AE124" s="36"/>
      <c r="AT124" s="18" t="s">
        <v>147</v>
      </c>
      <c r="AU124" s="18" t="s">
        <v>145</v>
      </c>
    </row>
    <row r="125" spans="2:51" s="13" customFormat="1" ht="12">
      <c r="B125" s="195"/>
      <c r="C125" s="196"/>
      <c r="D125" s="197" t="s">
        <v>149</v>
      </c>
      <c r="E125" s="198" t="s">
        <v>44</v>
      </c>
      <c r="F125" s="199" t="s">
        <v>762</v>
      </c>
      <c r="G125" s="196"/>
      <c r="H125" s="198" t="s">
        <v>44</v>
      </c>
      <c r="I125" s="200"/>
      <c r="J125" s="196"/>
      <c r="K125" s="196"/>
      <c r="L125" s="201"/>
      <c r="M125" s="202"/>
      <c r="N125" s="203"/>
      <c r="O125" s="203"/>
      <c r="P125" s="203"/>
      <c r="Q125" s="203"/>
      <c r="R125" s="203"/>
      <c r="S125" s="203"/>
      <c r="T125" s="204"/>
      <c r="AT125" s="205" t="s">
        <v>149</v>
      </c>
      <c r="AU125" s="205" t="s">
        <v>145</v>
      </c>
      <c r="AV125" s="13" t="s">
        <v>90</v>
      </c>
      <c r="AW125" s="13" t="s">
        <v>42</v>
      </c>
      <c r="AX125" s="13" t="s">
        <v>82</v>
      </c>
      <c r="AY125" s="205" t="s">
        <v>135</v>
      </c>
    </row>
    <row r="126" spans="2:51" s="13" customFormat="1" ht="12">
      <c r="B126" s="195"/>
      <c r="C126" s="196"/>
      <c r="D126" s="197" t="s">
        <v>149</v>
      </c>
      <c r="E126" s="198" t="s">
        <v>44</v>
      </c>
      <c r="F126" s="199" t="s">
        <v>788</v>
      </c>
      <c r="G126" s="196"/>
      <c r="H126" s="198" t="s">
        <v>44</v>
      </c>
      <c r="I126" s="200"/>
      <c r="J126" s="196"/>
      <c r="K126" s="196"/>
      <c r="L126" s="201"/>
      <c r="M126" s="202"/>
      <c r="N126" s="203"/>
      <c r="O126" s="203"/>
      <c r="P126" s="203"/>
      <c r="Q126" s="203"/>
      <c r="R126" s="203"/>
      <c r="S126" s="203"/>
      <c r="T126" s="204"/>
      <c r="AT126" s="205" t="s">
        <v>149</v>
      </c>
      <c r="AU126" s="205" t="s">
        <v>145</v>
      </c>
      <c r="AV126" s="13" t="s">
        <v>90</v>
      </c>
      <c r="AW126" s="13" t="s">
        <v>42</v>
      </c>
      <c r="AX126" s="13" t="s">
        <v>82</v>
      </c>
      <c r="AY126" s="205" t="s">
        <v>135</v>
      </c>
    </row>
    <row r="127" spans="2:51" s="13" customFormat="1" ht="12">
      <c r="B127" s="195"/>
      <c r="C127" s="196"/>
      <c r="D127" s="197" t="s">
        <v>149</v>
      </c>
      <c r="E127" s="198" t="s">
        <v>44</v>
      </c>
      <c r="F127" s="199" t="s">
        <v>330</v>
      </c>
      <c r="G127" s="196"/>
      <c r="H127" s="198" t="s">
        <v>44</v>
      </c>
      <c r="I127" s="200"/>
      <c r="J127" s="196"/>
      <c r="K127" s="196"/>
      <c r="L127" s="201"/>
      <c r="M127" s="202"/>
      <c r="N127" s="203"/>
      <c r="O127" s="203"/>
      <c r="P127" s="203"/>
      <c r="Q127" s="203"/>
      <c r="R127" s="203"/>
      <c r="S127" s="203"/>
      <c r="T127" s="204"/>
      <c r="AT127" s="205" t="s">
        <v>149</v>
      </c>
      <c r="AU127" s="205" t="s">
        <v>145</v>
      </c>
      <c r="AV127" s="13" t="s">
        <v>90</v>
      </c>
      <c r="AW127" s="13" t="s">
        <v>42</v>
      </c>
      <c r="AX127" s="13" t="s">
        <v>82</v>
      </c>
      <c r="AY127" s="205" t="s">
        <v>135</v>
      </c>
    </row>
    <row r="128" spans="2:51" s="14" customFormat="1" ht="12">
      <c r="B128" s="206"/>
      <c r="C128" s="207"/>
      <c r="D128" s="197" t="s">
        <v>149</v>
      </c>
      <c r="E128" s="208" t="s">
        <v>44</v>
      </c>
      <c r="F128" s="209" t="s">
        <v>90</v>
      </c>
      <c r="G128" s="207"/>
      <c r="H128" s="210">
        <v>1</v>
      </c>
      <c r="I128" s="211"/>
      <c r="J128" s="207"/>
      <c r="K128" s="207"/>
      <c r="L128" s="212"/>
      <c r="M128" s="213"/>
      <c r="N128" s="214"/>
      <c r="O128" s="214"/>
      <c r="P128" s="214"/>
      <c r="Q128" s="214"/>
      <c r="R128" s="214"/>
      <c r="S128" s="214"/>
      <c r="T128" s="215"/>
      <c r="AT128" s="216" t="s">
        <v>149</v>
      </c>
      <c r="AU128" s="216" t="s">
        <v>145</v>
      </c>
      <c r="AV128" s="14" t="s">
        <v>92</v>
      </c>
      <c r="AW128" s="14" t="s">
        <v>42</v>
      </c>
      <c r="AX128" s="14" t="s">
        <v>82</v>
      </c>
      <c r="AY128" s="216" t="s">
        <v>135</v>
      </c>
    </row>
    <row r="129" spans="2:51" s="15" customFormat="1" ht="12">
      <c r="B129" s="217"/>
      <c r="C129" s="218"/>
      <c r="D129" s="197" t="s">
        <v>149</v>
      </c>
      <c r="E129" s="219" t="s">
        <v>44</v>
      </c>
      <c r="F129" s="220" t="s">
        <v>153</v>
      </c>
      <c r="G129" s="218"/>
      <c r="H129" s="221">
        <v>1</v>
      </c>
      <c r="I129" s="222"/>
      <c r="J129" s="218"/>
      <c r="K129" s="218"/>
      <c r="L129" s="223"/>
      <c r="M129" s="224"/>
      <c r="N129" s="225"/>
      <c r="O129" s="225"/>
      <c r="P129" s="225"/>
      <c r="Q129" s="225"/>
      <c r="R129" s="225"/>
      <c r="S129" s="225"/>
      <c r="T129" s="226"/>
      <c r="AT129" s="227" t="s">
        <v>149</v>
      </c>
      <c r="AU129" s="227" t="s">
        <v>145</v>
      </c>
      <c r="AV129" s="15" t="s">
        <v>144</v>
      </c>
      <c r="AW129" s="15" t="s">
        <v>42</v>
      </c>
      <c r="AX129" s="15" t="s">
        <v>90</v>
      </c>
      <c r="AY129" s="227" t="s">
        <v>135</v>
      </c>
    </row>
    <row r="130" spans="1:65" s="2" customFormat="1" ht="16.5" customHeight="1">
      <c r="A130" s="36"/>
      <c r="B130" s="37"/>
      <c r="C130" s="177" t="s">
        <v>197</v>
      </c>
      <c r="D130" s="177" t="s">
        <v>139</v>
      </c>
      <c r="E130" s="178" t="s">
        <v>789</v>
      </c>
      <c r="F130" s="179" t="s">
        <v>790</v>
      </c>
      <c r="G130" s="180" t="s">
        <v>632</v>
      </c>
      <c r="H130" s="181">
        <v>4</v>
      </c>
      <c r="I130" s="182"/>
      <c r="J130" s="183">
        <f>ROUND(I130*H130,2)</f>
        <v>0</v>
      </c>
      <c r="K130" s="179" t="s">
        <v>143</v>
      </c>
      <c r="L130" s="41"/>
      <c r="M130" s="184" t="s">
        <v>44</v>
      </c>
      <c r="N130" s="185" t="s">
        <v>53</v>
      </c>
      <c r="O130" s="66"/>
      <c r="P130" s="186">
        <f>O130*H130</f>
        <v>0</v>
      </c>
      <c r="Q130" s="186">
        <v>0</v>
      </c>
      <c r="R130" s="186">
        <f>Q130*H130</f>
        <v>0</v>
      </c>
      <c r="S130" s="186">
        <v>0</v>
      </c>
      <c r="T130" s="187">
        <f>S130*H130</f>
        <v>0</v>
      </c>
      <c r="U130" s="36"/>
      <c r="V130" s="36"/>
      <c r="W130" s="36"/>
      <c r="X130" s="36"/>
      <c r="Y130" s="36"/>
      <c r="Z130" s="36"/>
      <c r="AA130" s="36"/>
      <c r="AB130" s="36"/>
      <c r="AC130" s="36"/>
      <c r="AD130" s="36"/>
      <c r="AE130" s="36"/>
      <c r="AR130" s="188" t="s">
        <v>144</v>
      </c>
      <c r="AT130" s="188" t="s">
        <v>139</v>
      </c>
      <c r="AU130" s="188" t="s">
        <v>145</v>
      </c>
      <c r="AY130" s="18" t="s">
        <v>135</v>
      </c>
      <c r="BE130" s="189">
        <f>IF(N130="základní",J130,0)</f>
        <v>0</v>
      </c>
      <c r="BF130" s="189">
        <f>IF(N130="snížená",J130,0)</f>
        <v>0</v>
      </c>
      <c r="BG130" s="189">
        <f>IF(N130="zákl. přenesená",J130,0)</f>
        <v>0</v>
      </c>
      <c r="BH130" s="189">
        <f>IF(N130="sníž. přenesená",J130,0)</f>
        <v>0</v>
      </c>
      <c r="BI130" s="189">
        <f>IF(N130="nulová",J130,0)</f>
        <v>0</v>
      </c>
      <c r="BJ130" s="18" t="s">
        <v>90</v>
      </c>
      <c r="BK130" s="189">
        <f>ROUND(I130*H130,2)</f>
        <v>0</v>
      </c>
      <c r="BL130" s="18" t="s">
        <v>144</v>
      </c>
      <c r="BM130" s="188" t="s">
        <v>791</v>
      </c>
    </row>
    <row r="131" spans="1:47" s="2" customFormat="1" ht="12">
      <c r="A131" s="36"/>
      <c r="B131" s="37"/>
      <c r="C131" s="38"/>
      <c r="D131" s="190" t="s">
        <v>147</v>
      </c>
      <c r="E131" s="38"/>
      <c r="F131" s="191" t="s">
        <v>792</v>
      </c>
      <c r="G131" s="38"/>
      <c r="H131" s="38"/>
      <c r="I131" s="192"/>
      <c r="J131" s="38"/>
      <c r="K131" s="38"/>
      <c r="L131" s="41"/>
      <c r="M131" s="193"/>
      <c r="N131" s="194"/>
      <c r="O131" s="66"/>
      <c r="P131" s="66"/>
      <c r="Q131" s="66"/>
      <c r="R131" s="66"/>
      <c r="S131" s="66"/>
      <c r="T131" s="67"/>
      <c r="U131" s="36"/>
      <c r="V131" s="36"/>
      <c r="W131" s="36"/>
      <c r="X131" s="36"/>
      <c r="Y131" s="36"/>
      <c r="Z131" s="36"/>
      <c r="AA131" s="36"/>
      <c r="AB131" s="36"/>
      <c r="AC131" s="36"/>
      <c r="AD131" s="36"/>
      <c r="AE131" s="36"/>
      <c r="AT131" s="18" t="s">
        <v>147</v>
      </c>
      <c r="AU131" s="18" t="s">
        <v>145</v>
      </c>
    </row>
    <row r="132" spans="2:51" s="13" customFormat="1" ht="12">
      <c r="B132" s="195"/>
      <c r="C132" s="196"/>
      <c r="D132" s="197" t="s">
        <v>149</v>
      </c>
      <c r="E132" s="198" t="s">
        <v>44</v>
      </c>
      <c r="F132" s="199" t="s">
        <v>762</v>
      </c>
      <c r="G132" s="196"/>
      <c r="H132" s="198" t="s">
        <v>44</v>
      </c>
      <c r="I132" s="200"/>
      <c r="J132" s="196"/>
      <c r="K132" s="196"/>
      <c r="L132" s="201"/>
      <c r="M132" s="202"/>
      <c r="N132" s="203"/>
      <c r="O132" s="203"/>
      <c r="P132" s="203"/>
      <c r="Q132" s="203"/>
      <c r="R132" s="203"/>
      <c r="S132" s="203"/>
      <c r="T132" s="204"/>
      <c r="AT132" s="205" t="s">
        <v>149</v>
      </c>
      <c r="AU132" s="205" t="s">
        <v>145</v>
      </c>
      <c r="AV132" s="13" t="s">
        <v>90</v>
      </c>
      <c r="AW132" s="13" t="s">
        <v>42</v>
      </c>
      <c r="AX132" s="13" t="s">
        <v>82</v>
      </c>
      <c r="AY132" s="205" t="s">
        <v>135</v>
      </c>
    </row>
    <row r="133" spans="2:51" s="13" customFormat="1" ht="12">
      <c r="B133" s="195"/>
      <c r="C133" s="196"/>
      <c r="D133" s="197" t="s">
        <v>149</v>
      </c>
      <c r="E133" s="198" t="s">
        <v>44</v>
      </c>
      <c r="F133" s="199" t="s">
        <v>793</v>
      </c>
      <c r="G133" s="196"/>
      <c r="H133" s="198" t="s">
        <v>44</v>
      </c>
      <c r="I133" s="200"/>
      <c r="J133" s="196"/>
      <c r="K133" s="196"/>
      <c r="L133" s="201"/>
      <c r="M133" s="202"/>
      <c r="N133" s="203"/>
      <c r="O133" s="203"/>
      <c r="P133" s="203"/>
      <c r="Q133" s="203"/>
      <c r="R133" s="203"/>
      <c r="S133" s="203"/>
      <c r="T133" s="204"/>
      <c r="AT133" s="205" t="s">
        <v>149</v>
      </c>
      <c r="AU133" s="205" t="s">
        <v>145</v>
      </c>
      <c r="AV133" s="13" t="s">
        <v>90</v>
      </c>
      <c r="AW133" s="13" t="s">
        <v>42</v>
      </c>
      <c r="AX133" s="13" t="s">
        <v>82</v>
      </c>
      <c r="AY133" s="205" t="s">
        <v>135</v>
      </c>
    </row>
    <row r="134" spans="2:51" s="13" customFormat="1" ht="12">
      <c r="B134" s="195"/>
      <c r="C134" s="196"/>
      <c r="D134" s="197" t="s">
        <v>149</v>
      </c>
      <c r="E134" s="198" t="s">
        <v>44</v>
      </c>
      <c r="F134" s="199" t="s">
        <v>794</v>
      </c>
      <c r="G134" s="196"/>
      <c r="H134" s="198" t="s">
        <v>44</v>
      </c>
      <c r="I134" s="200"/>
      <c r="J134" s="196"/>
      <c r="K134" s="196"/>
      <c r="L134" s="201"/>
      <c r="M134" s="202"/>
      <c r="N134" s="203"/>
      <c r="O134" s="203"/>
      <c r="P134" s="203"/>
      <c r="Q134" s="203"/>
      <c r="R134" s="203"/>
      <c r="S134" s="203"/>
      <c r="T134" s="204"/>
      <c r="AT134" s="205" t="s">
        <v>149</v>
      </c>
      <c r="AU134" s="205" t="s">
        <v>145</v>
      </c>
      <c r="AV134" s="13" t="s">
        <v>90</v>
      </c>
      <c r="AW134" s="13" t="s">
        <v>42</v>
      </c>
      <c r="AX134" s="13" t="s">
        <v>82</v>
      </c>
      <c r="AY134" s="205" t="s">
        <v>135</v>
      </c>
    </row>
    <row r="135" spans="2:51" s="14" customFormat="1" ht="12">
      <c r="B135" s="206"/>
      <c r="C135" s="207"/>
      <c r="D135" s="197" t="s">
        <v>149</v>
      </c>
      <c r="E135" s="208" t="s">
        <v>44</v>
      </c>
      <c r="F135" s="209" t="s">
        <v>144</v>
      </c>
      <c r="G135" s="207"/>
      <c r="H135" s="210">
        <v>4</v>
      </c>
      <c r="I135" s="211"/>
      <c r="J135" s="207"/>
      <c r="K135" s="207"/>
      <c r="L135" s="212"/>
      <c r="M135" s="213"/>
      <c r="N135" s="214"/>
      <c r="O135" s="214"/>
      <c r="P135" s="214"/>
      <c r="Q135" s="214"/>
      <c r="R135" s="214"/>
      <c r="S135" s="214"/>
      <c r="T135" s="215"/>
      <c r="AT135" s="216" t="s">
        <v>149</v>
      </c>
      <c r="AU135" s="216" t="s">
        <v>145</v>
      </c>
      <c r="AV135" s="14" t="s">
        <v>92</v>
      </c>
      <c r="AW135" s="14" t="s">
        <v>42</v>
      </c>
      <c r="AX135" s="14" t="s">
        <v>82</v>
      </c>
      <c r="AY135" s="216" t="s">
        <v>135</v>
      </c>
    </row>
    <row r="136" spans="2:51" s="15" customFormat="1" ht="12">
      <c r="B136" s="217"/>
      <c r="C136" s="218"/>
      <c r="D136" s="197" t="s">
        <v>149</v>
      </c>
      <c r="E136" s="219" t="s">
        <v>44</v>
      </c>
      <c r="F136" s="220" t="s">
        <v>153</v>
      </c>
      <c r="G136" s="218"/>
      <c r="H136" s="221">
        <v>4</v>
      </c>
      <c r="I136" s="222"/>
      <c r="J136" s="218"/>
      <c r="K136" s="218"/>
      <c r="L136" s="223"/>
      <c r="M136" s="224"/>
      <c r="N136" s="225"/>
      <c r="O136" s="225"/>
      <c r="P136" s="225"/>
      <c r="Q136" s="225"/>
      <c r="R136" s="225"/>
      <c r="S136" s="225"/>
      <c r="T136" s="226"/>
      <c r="AT136" s="227" t="s">
        <v>149</v>
      </c>
      <c r="AU136" s="227" t="s">
        <v>145</v>
      </c>
      <c r="AV136" s="15" t="s">
        <v>144</v>
      </c>
      <c r="AW136" s="15" t="s">
        <v>42</v>
      </c>
      <c r="AX136" s="15" t="s">
        <v>90</v>
      </c>
      <c r="AY136" s="227" t="s">
        <v>135</v>
      </c>
    </row>
    <row r="137" spans="1:65" s="2" customFormat="1" ht="16.5" customHeight="1">
      <c r="A137" s="36"/>
      <c r="B137" s="37"/>
      <c r="C137" s="177" t="s">
        <v>209</v>
      </c>
      <c r="D137" s="177" t="s">
        <v>139</v>
      </c>
      <c r="E137" s="178" t="s">
        <v>795</v>
      </c>
      <c r="F137" s="179" t="s">
        <v>796</v>
      </c>
      <c r="G137" s="180" t="s">
        <v>632</v>
      </c>
      <c r="H137" s="181">
        <v>1</v>
      </c>
      <c r="I137" s="182"/>
      <c r="J137" s="183">
        <f>ROUND(I137*H137,2)</f>
        <v>0</v>
      </c>
      <c r="K137" s="179" t="s">
        <v>143</v>
      </c>
      <c r="L137" s="41"/>
      <c r="M137" s="184" t="s">
        <v>44</v>
      </c>
      <c r="N137" s="185" t="s">
        <v>53</v>
      </c>
      <c r="O137" s="66"/>
      <c r="P137" s="186">
        <f>O137*H137</f>
        <v>0</v>
      </c>
      <c r="Q137" s="186">
        <v>0</v>
      </c>
      <c r="R137" s="186">
        <f>Q137*H137</f>
        <v>0</v>
      </c>
      <c r="S137" s="186">
        <v>0</v>
      </c>
      <c r="T137" s="187">
        <f>S137*H137</f>
        <v>0</v>
      </c>
      <c r="U137" s="36"/>
      <c r="V137" s="36"/>
      <c r="W137" s="36"/>
      <c r="X137" s="36"/>
      <c r="Y137" s="36"/>
      <c r="Z137" s="36"/>
      <c r="AA137" s="36"/>
      <c r="AB137" s="36"/>
      <c r="AC137" s="36"/>
      <c r="AD137" s="36"/>
      <c r="AE137" s="36"/>
      <c r="AR137" s="188" t="s">
        <v>144</v>
      </c>
      <c r="AT137" s="188" t="s">
        <v>139</v>
      </c>
      <c r="AU137" s="188" t="s">
        <v>145</v>
      </c>
      <c r="AY137" s="18" t="s">
        <v>135</v>
      </c>
      <c r="BE137" s="189">
        <f>IF(N137="základní",J137,0)</f>
        <v>0</v>
      </c>
      <c r="BF137" s="189">
        <f>IF(N137="snížená",J137,0)</f>
        <v>0</v>
      </c>
      <c r="BG137" s="189">
        <f>IF(N137="zákl. přenesená",J137,0)</f>
        <v>0</v>
      </c>
      <c r="BH137" s="189">
        <f>IF(N137="sníž. přenesená",J137,0)</f>
        <v>0</v>
      </c>
      <c r="BI137" s="189">
        <f>IF(N137="nulová",J137,0)</f>
        <v>0</v>
      </c>
      <c r="BJ137" s="18" t="s">
        <v>90</v>
      </c>
      <c r="BK137" s="189">
        <f>ROUND(I137*H137,2)</f>
        <v>0</v>
      </c>
      <c r="BL137" s="18" t="s">
        <v>144</v>
      </c>
      <c r="BM137" s="188" t="s">
        <v>797</v>
      </c>
    </row>
    <row r="138" spans="1:47" s="2" customFormat="1" ht="12">
      <c r="A138" s="36"/>
      <c r="B138" s="37"/>
      <c r="C138" s="38"/>
      <c r="D138" s="190" t="s">
        <v>147</v>
      </c>
      <c r="E138" s="38"/>
      <c r="F138" s="191" t="s">
        <v>798</v>
      </c>
      <c r="G138" s="38"/>
      <c r="H138" s="38"/>
      <c r="I138" s="192"/>
      <c r="J138" s="38"/>
      <c r="K138" s="38"/>
      <c r="L138" s="41"/>
      <c r="M138" s="193"/>
      <c r="N138" s="194"/>
      <c r="O138" s="66"/>
      <c r="P138" s="66"/>
      <c r="Q138" s="66"/>
      <c r="R138" s="66"/>
      <c r="S138" s="66"/>
      <c r="T138" s="67"/>
      <c r="U138" s="36"/>
      <c r="V138" s="36"/>
      <c r="W138" s="36"/>
      <c r="X138" s="36"/>
      <c r="Y138" s="36"/>
      <c r="Z138" s="36"/>
      <c r="AA138" s="36"/>
      <c r="AB138" s="36"/>
      <c r="AC138" s="36"/>
      <c r="AD138" s="36"/>
      <c r="AE138" s="36"/>
      <c r="AT138" s="18" t="s">
        <v>147</v>
      </c>
      <c r="AU138" s="18" t="s">
        <v>145</v>
      </c>
    </row>
    <row r="139" spans="2:51" s="13" customFormat="1" ht="12">
      <c r="B139" s="195"/>
      <c r="C139" s="196"/>
      <c r="D139" s="197" t="s">
        <v>149</v>
      </c>
      <c r="E139" s="198" t="s">
        <v>44</v>
      </c>
      <c r="F139" s="199" t="s">
        <v>762</v>
      </c>
      <c r="G139" s="196"/>
      <c r="H139" s="198" t="s">
        <v>44</v>
      </c>
      <c r="I139" s="200"/>
      <c r="J139" s="196"/>
      <c r="K139" s="196"/>
      <c r="L139" s="201"/>
      <c r="M139" s="202"/>
      <c r="N139" s="203"/>
      <c r="O139" s="203"/>
      <c r="P139" s="203"/>
      <c r="Q139" s="203"/>
      <c r="R139" s="203"/>
      <c r="S139" s="203"/>
      <c r="T139" s="204"/>
      <c r="AT139" s="205" t="s">
        <v>149</v>
      </c>
      <c r="AU139" s="205" t="s">
        <v>145</v>
      </c>
      <c r="AV139" s="13" t="s">
        <v>90</v>
      </c>
      <c r="AW139" s="13" t="s">
        <v>42</v>
      </c>
      <c r="AX139" s="13" t="s">
        <v>82</v>
      </c>
      <c r="AY139" s="205" t="s">
        <v>135</v>
      </c>
    </row>
    <row r="140" spans="2:51" s="13" customFormat="1" ht="12">
      <c r="B140" s="195"/>
      <c r="C140" s="196"/>
      <c r="D140" s="197" t="s">
        <v>149</v>
      </c>
      <c r="E140" s="198" t="s">
        <v>44</v>
      </c>
      <c r="F140" s="199" t="s">
        <v>774</v>
      </c>
      <c r="G140" s="196"/>
      <c r="H140" s="198" t="s">
        <v>44</v>
      </c>
      <c r="I140" s="200"/>
      <c r="J140" s="196"/>
      <c r="K140" s="196"/>
      <c r="L140" s="201"/>
      <c r="M140" s="202"/>
      <c r="N140" s="203"/>
      <c r="O140" s="203"/>
      <c r="P140" s="203"/>
      <c r="Q140" s="203"/>
      <c r="R140" s="203"/>
      <c r="S140" s="203"/>
      <c r="T140" s="204"/>
      <c r="AT140" s="205" t="s">
        <v>149</v>
      </c>
      <c r="AU140" s="205" t="s">
        <v>145</v>
      </c>
      <c r="AV140" s="13" t="s">
        <v>90</v>
      </c>
      <c r="AW140" s="13" t="s">
        <v>42</v>
      </c>
      <c r="AX140" s="13" t="s">
        <v>82</v>
      </c>
      <c r="AY140" s="205" t="s">
        <v>135</v>
      </c>
    </row>
    <row r="141" spans="2:51" s="13" customFormat="1" ht="12">
      <c r="B141" s="195"/>
      <c r="C141" s="196"/>
      <c r="D141" s="197" t="s">
        <v>149</v>
      </c>
      <c r="E141" s="198" t="s">
        <v>44</v>
      </c>
      <c r="F141" s="199" t="s">
        <v>330</v>
      </c>
      <c r="G141" s="196"/>
      <c r="H141" s="198" t="s">
        <v>44</v>
      </c>
      <c r="I141" s="200"/>
      <c r="J141" s="196"/>
      <c r="K141" s="196"/>
      <c r="L141" s="201"/>
      <c r="M141" s="202"/>
      <c r="N141" s="203"/>
      <c r="O141" s="203"/>
      <c r="P141" s="203"/>
      <c r="Q141" s="203"/>
      <c r="R141" s="203"/>
      <c r="S141" s="203"/>
      <c r="T141" s="204"/>
      <c r="AT141" s="205" t="s">
        <v>149</v>
      </c>
      <c r="AU141" s="205" t="s">
        <v>145</v>
      </c>
      <c r="AV141" s="13" t="s">
        <v>90</v>
      </c>
      <c r="AW141" s="13" t="s">
        <v>42</v>
      </c>
      <c r="AX141" s="13" t="s">
        <v>82</v>
      </c>
      <c r="AY141" s="205" t="s">
        <v>135</v>
      </c>
    </row>
    <row r="142" spans="2:51" s="14" customFormat="1" ht="12">
      <c r="B142" s="206"/>
      <c r="C142" s="207"/>
      <c r="D142" s="197" t="s">
        <v>149</v>
      </c>
      <c r="E142" s="208" t="s">
        <v>44</v>
      </c>
      <c r="F142" s="209" t="s">
        <v>90</v>
      </c>
      <c r="G142" s="207"/>
      <c r="H142" s="210">
        <v>1</v>
      </c>
      <c r="I142" s="211"/>
      <c r="J142" s="207"/>
      <c r="K142" s="207"/>
      <c r="L142" s="212"/>
      <c r="M142" s="213"/>
      <c r="N142" s="214"/>
      <c r="O142" s="214"/>
      <c r="P142" s="214"/>
      <c r="Q142" s="214"/>
      <c r="R142" s="214"/>
      <c r="S142" s="214"/>
      <c r="T142" s="215"/>
      <c r="AT142" s="216" t="s">
        <v>149</v>
      </c>
      <c r="AU142" s="216" t="s">
        <v>145</v>
      </c>
      <c r="AV142" s="14" t="s">
        <v>92</v>
      </c>
      <c r="AW142" s="14" t="s">
        <v>42</v>
      </c>
      <c r="AX142" s="14" t="s">
        <v>82</v>
      </c>
      <c r="AY142" s="216" t="s">
        <v>135</v>
      </c>
    </row>
    <row r="143" spans="2:51" s="15" customFormat="1" ht="12">
      <c r="B143" s="217"/>
      <c r="C143" s="218"/>
      <c r="D143" s="197" t="s">
        <v>149</v>
      </c>
      <c r="E143" s="219" t="s">
        <v>44</v>
      </c>
      <c r="F143" s="220" t="s">
        <v>153</v>
      </c>
      <c r="G143" s="218"/>
      <c r="H143" s="221">
        <v>1</v>
      </c>
      <c r="I143" s="222"/>
      <c r="J143" s="218"/>
      <c r="K143" s="218"/>
      <c r="L143" s="223"/>
      <c r="M143" s="224"/>
      <c r="N143" s="225"/>
      <c r="O143" s="225"/>
      <c r="P143" s="225"/>
      <c r="Q143" s="225"/>
      <c r="R143" s="225"/>
      <c r="S143" s="225"/>
      <c r="T143" s="226"/>
      <c r="AT143" s="227" t="s">
        <v>149</v>
      </c>
      <c r="AU143" s="227" t="s">
        <v>145</v>
      </c>
      <c r="AV143" s="15" t="s">
        <v>144</v>
      </c>
      <c r="AW143" s="15" t="s">
        <v>42</v>
      </c>
      <c r="AX143" s="15" t="s">
        <v>90</v>
      </c>
      <c r="AY143" s="227" t="s">
        <v>135</v>
      </c>
    </row>
    <row r="144" spans="1:65" s="2" customFormat="1" ht="16.5" customHeight="1">
      <c r="A144" s="36"/>
      <c r="B144" s="37"/>
      <c r="C144" s="177" t="s">
        <v>205</v>
      </c>
      <c r="D144" s="177" t="s">
        <v>139</v>
      </c>
      <c r="E144" s="178" t="s">
        <v>799</v>
      </c>
      <c r="F144" s="179" t="s">
        <v>800</v>
      </c>
      <c r="G144" s="180" t="s">
        <v>632</v>
      </c>
      <c r="H144" s="181">
        <v>1</v>
      </c>
      <c r="I144" s="182"/>
      <c r="J144" s="183">
        <f>ROUND(I144*H144,2)</f>
        <v>0</v>
      </c>
      <c r="K144" s="179" t="s">
        <v>143</v>
      </c>
      <c r="L144" s="41"/>
      <c r="M144" s="184" t="s">
        <v>44</v>
      </c>
      <c r="N144" s="185" t="s">
        <v>53</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144</v>
      </c>
      <c r="AT144" s="188" t="s">
        <v>139</v>
      </c>
      <c r="AU144" s="188" t="s">
        <v>145</v>
      </c>
      <c r="AY144" s="18" t="s">
        <v>135</v>
      </c>
      <c r="BE144" s="189">
        <f>IF(N144="základní",J144,0)</f>
        <v>0</v>
      </c>
      <c r="BF144" s="189">
        <f>IF(N144="snížená",J144,0)</f>
        <v>0</v>
      </c>
      <c r="BG144" s="189">
        <f>IF(N144="zákl. přenesená",J144,0)</f>
        <v>0</v>
      </c>
      <c r="BH144" s="189">
        <f>IF(N144="sníž. přenesená",J144,0)</f>
        <v>0</v>
      </c>
      <c r="BI144" s="189">
        <f>IF(N144="nulová",J144,0)</f>
        <v>0</v>
      </c>
      <c r="BJ144" s="18" t="s">
        <v>90</v>
      </c>
      <c r="BK144" s="189">
        <f>ROUND(I144*H144,2)</f>
        <v>0</v>
      </c>
      <c r="BL144" s="18" t="s">
        <v>144</v>
      </c>
      <c r="BM144" s="188" t="s">
        <v>801</v>
      </c>
    </row>
    <row r="145" spans="1:47" s="2" customFormat="1" ht="12">
      <c r="A145" s="36"/>
      <c r="B145" s="37"/>
      <c r="C145" s="38"/>
      <c r="D145" s="190" t="s">
        <v>147</v>
      </c>
      <c r="E145" s="38"/>
      <c r="F145" s="191" t="s">
        <v>802</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147</v>
      </c>
      <c r="AU145" s="18" t="s">
        <v>145</v>
      </c>
    </row>
    <row r="146" spans="2:51" s="13" customFormat="1" ht="12">
      <c r="B146" s="195"/>
      <c r="C146" s="196"/>
      <c r="D146" s="197" t="s">
        <v>149</v>
      </c>
      <c r="E146" s="198" t="s">
        <v>44</v>
      </c>
      <c r="F146" s="199" t="s">
        <v>762</v>
      </c>
      <c r="G146" s="196"/>
      <c r="H146" s="198" t="s">
        <v>44</v>
      </c>
      <c r="I146" s="200"/>
      <c r="J146" s="196"/>
      <c r="K146" s="196"/>
      <c r="L146" s="201"/>
      <c r="M146" s="202"/>
      <c r="N146" s="203"/>
      <c r="O146" s="203"/>
      <c r="P146" s="203"/>
      <c r="Q146" s="203"/>
      <c r="R146" s="203"/>
      <c r="S146" s="203"/>
      <c r="T146" s="204"/>
      <c r="AT146" s="205" t="s">
        <v>149</v>
      </c>
      <c r="AU146" s="205" t="s">
        <v>145</v>
      </c>
      <c r="AV146" s="13" t="s">
        <v>90</v>
      </c>
      <c r="AW146" s="13" t="s">
        <v>42</v>
      </c>
      <c r="AX146" s="13" t="s">
        <v>82</v>
      </c>
      <c r="AY146" s="205" t="s">
        <v>135</v>
      </c>
    </row>
    <row r="147" spans="2:51" s="13" customFormat="1" ht="12">
      <c r="B147" s="195"/>
      <c r="C147" s="196"/>
      <c r="D147" s="197" t="s">
        <v>149</v>
      </c>
      <c r="E147" s="198" t="s">
        <v>44</v>
      </c>
      <c r="F147" s="199" t="s">
        <v>788</v>
      </c>
      <c r="G147" s="196"/>
      <c r="H147" s="198" t="s">
        <v>44</v>
      </c>
      <c r="I147" s="200"/>
      <c r="J147" s="196"/>
      <c r="K147" s="196"/>
      <c r="L147" s="201"/>
      <c r="M147" s="202"/>
      <c r="N147" s="203"/>
      <c r="O147" s="203"/>
      <c r="P147" s="203"/>
      <c r="Q147" s="203"/>
      <c r="R147" s="203"/>
      <c r="S147" s="203"/>
      <c r="T147" s="204"/>
      <c r="AT147" s="205" t="s">
        <v>149</v>
      </c>
      <c r="AU147" s="205" t="s">
        <v>145</v>
      </c>
      <c r="AV147" s="13" t="s">
        <v>90</v>
      </c>
      <c r="AW147" s="13" t="s">
        <v>42</v>
      </c>
      <c r="AX147" s="13" t="s">
        <v>82</v>
      </c>
      <c r="AY147" s="205" t="s">
        <v>135</v>
      </c>
    </row>
    <row r="148" spans="2:51" s="13" customFormat="1" ht="12">
      <c r="B148" s="195"/>
      <c r="C148" s="196"/>
      <c r="D148" s="197" t="s">
        <v>149</v>
      </c>
      <c r="E148" s="198" t="s">
        <v>44</v>
      </c>
      <c r="F148" s="199" t="s">
        <v>330</v>
      </c>
      <c r="G148" s="196"/>
      <c r="H148" s="198" t="s">
        <v>44</v>
      </c>
      <c r="I148" s="200"/>
      <c r="J148" s="196"/>
      <c r="K148" s="196"/>
      <c r="L148" s="201"/>
      <c r="M148" s="202"/>
      <c r="N148" s="203"/>
      <c r="O148" s="203"/>
      <c r="P148" s="203"/>
      <c r="Q148" s="203"/>
      <c r="R148" s="203"/>
      <c r="S148" s="203"/>
      <c r="T148" s="204"/>
      <c r="AT148" s="205" t="s">
        <v>149</v>
      </c>
      <c r="AU148" s="205" t="s">
        <v>145</v>
      </c>
      <c r="AV148" s="13" t="s">
        <v>90</v>
      </c>
      <c r="AW148" s="13" t="s">
        <v>42</v>
      </c>
      <c r="AX148" s="13" t="s">
        <v>82</v>
      </c>
      <c r="AY148" s="205" t="s">
        <v>135</v>
      </c>
    </row>
    <row r="149" spans="2:51" s="14" customFormat="1" ht="12">
      <c r="B149" s="206"/>
      <c r="C149" s="207"/>
      <c r="D149" s="197" t="s">
        <v>149</v>
      </c>
      <c r="E149" s="208" t="s">
        <v>44</v>
      </c>
      <c r="F149" s="209" t="s">
        <v>90</v>
      </c>
      <c r="G149" s="207"/>
      <c r="H149" s="210">
        <v>1</v>
      </c>
      <c r="I149" s="211"/>
      <c r="J149" s="207"/>
      <c r="K149" s="207"/>
      <c r="L149" s="212"/>
      <c r="M149" s="213"/>
      <c r="N149" s="214"/>
      <c r="O149" s="214"/>
      <c r="P149" s="214"/>
      <c r="Q149" s="214"/>
      <c r="R149" s="214"/>
      <c r="S149" s="214"/>
      <c r="T149" s="215"/>
      <c r="AT149" s="216" t="s">
        <v>149</v>
      </c>
      <c r="AU149" s="216" t="s">
        <v>145</v>
      </c>
      <c r="AV149" s="14" t="s">
        <v>92</v>
      </c>
      <c r="AW149" s="14" t="s">
        <v>42</v>
      </c>
      <c r="AX149" s="14" t="s">
        <v>82</v>
      </c>
      <c r="AY149" s="216" t="s">
        <v>135</v>
      </c>
    </row>
    <row r="150" spans="2:51" s="15" customFormat="1" ht="12">
      <c r="B150" s="217"/>
      <c r="C150" s="218"/>
      <c r="D150" s="197" t="s">
        <v>149</v>
      </c>
      <c r="E150" s="219" t="s">
        <v>44</v>
      </c>
      <c r="F150" s="220" t="s">
        <v>153</v>
      </c>
      <c r="G150" s="218"/>
      <c r="H150" s="221">
        <v>1</v>
      </c>
      <c r="I150" s="222"/>
      <c r="J150" s="218"/>
      <c r="K150" s="218"/>
      <c r="L150" s="223"/>
      <c r="M150" s="224"/>
      <c r="N150" s="225"/>
      <c r="O150" s="225"/>
      <c r="P150" s="225"/>
      <c r="Q150" s="225"/>
      <c r="R150" s="225"/>
      <c r="S150" s="225"/>
      <c r="T150" s="226"/>
      <c r="AT150" s="227" t="s">
        <v>149</v>
      </c>
      <c r="AU150" s="227" t="s">
        <v>145</v>
      </c>
      <c r="AV150" s="15" t="s">
        <v>144</v>
      </c>
      <c r="AW150" s="15" t="s">
        <v>42</v>
      </c>
      <c r="AX150" s="15" t="s">
        <v>90</v>
      </c>
      <c r="AY150" s="227" t="s">
        <v>135</v>
      </c>
    </row>
    <row r="151" spans="1:65" s="2" customFormat="1" ht="16.5" customHeight="1">
      <c r="A151" s="36"/>
      <c r="B151" s="37"/>
      <c r="C151" s="177" t="s">
        <v>222</v>
      </c>
      <c r="D151" s="177" t="s">
        <v>139</v>
      </c>
      <c r="E151" s="178" t="s">
        <v>803</v>
      </c>
      <c r="F151" s="179" t="s">
        <v>804</v>
      </c>
      <c r="G151" s="180" t="s">
        <v>632</v>
      </c>
      <c r="H151" s="181">
        <v>4</v>
      </c>
      <c r="I151" s="182"/>
      <c r="J151" s="183">
        <f>ROUND(I151*H151,2)</f>
        <v>0</v>
      </c>
      <c r="K151" s="179" t="s">
        <v>143</v>
      </c>
      <c r="L151" s="41"/>
      <c r="M151" s="184" t="s">
        <v>44</v>
      </c>
      <c r="N151" s="185" t="s">
        <v>53</v>
      </c>
      <c r="O151" s="66"/>
      <c r="P151" s="186">
        <f>O151*H151</f>
        <v>0</v>
      </c>
      <c r="Q151" s="186">
        <v>0</v>
      </c>
      <c r="R151" s="186">
        <f>Q151*H151</f>
        <v>0</v>
      </c>
      <c r="S151" s="186">
        <v>0</v>
      </c>
      <c r="T151" s="187">
        <f>S151*H151</f>
        <v>0</v>
      </c>
      <c r="U151" s="36"/>
      <c r="V151" s="36"/>
      <c r="W151" s="36"/>
      <c r="X151" s="36"/>
      <c r="Y151" s="36"/>
      <c r="Z151" s="36"/>
      <c r="AA151" s="36"/>
      <c r="AB151" s="36"/>
      <c r="AC151" s="36"/>
      <c r="AD151" s="36"/>
      <c r="AE151" s="36"/>
      <c r="AR151" s="188" t="s">
        <v>144</v>
      </c>
      <c r="AT151" s="188" t="s">
        <v>139</v>
      </c>
      <c r="AU151" s="188" t="s">
        <v>145</v>
      </c>
      <c r="AY151" s="18" t="s">
        <v>135</v>
      </c>
      <c r="BE151" s="189">
        <f>IF(N151="základní",J151,0)</f>
        <v>0</v>
      </c>
      <c r="BF151" s="189">
        <f>IF(N151="snížená",J151,0)</f>
        <v>0</v>
      </c>
      <c r="BG151" s="189">
        <f>IF(N151="zákl. přenesená",J151,0)</f>
        <v>0</v>
      </c>
      <c r="BH151" s="189">
        <f>IF(N151="sníž. přenesená",J151,0)</f>
        <v>0</v>
      </c>
      <c r="BI151" s="189">
        <f>IF(N151="nulová",J151,0)</f>
        <v>0</v>
      </c>
      <c r="BJ151" s="18" t="s">
        <v>90</v>
      </c>
      <c r="BK151" s="189">
        <f>ROUND(I151*H151,2)</f>
        <v>0</v>
      </c>
      <c r="BL151" s="18" t="s">
        <v>144</v>
      </c>
      <c r="BM151" s="188" t="s">
        <v>805</v>
      </c>
    </row>
    <row r="152" spans="1:47" s="2" customFormat="1" ht="12">
      <c r="A152" s="36"/>
      <c r="B152" s="37"/>
      <c r="C152" s="38"/>
      <c r="D152" s="190" t="s">
        <v>147</v>
      </c>
      <c r="E152" s="38"/>
      <c r="F152" s="191" t="s">
        <v>806</v>
      </c>
      <c r="G152" s="38"/>
      <c r="H152" s="38"/>
      <c r="I152" s="192"/>
      <c r="J152" s="38"/>
      <c r="K152" s="38"/>
      <c r="L152" s="41"/>
      <c r="M152" s="193"/>
      <c r="N152" s="194"/>
      <c r="O152" s="66"/>
      <c r="P152" s="66"/>
      <c r="Q152" s="66"/>
      <c r="R152" s="66"/>
      <c r="S152" s="66"/>
      <c r="T152" s="67"/>
      <c r="U152" s="36"/>
      <c r="V152" s="36"/>
      <c r="W152" s="36"/>
      <c r="X152" s="36"/>
      <c r="Y152" s="36"/>
      <c r="Z152" s="36"/>
      <c r="AA152" s="36"/>
      <c r="AB152" s="36"/>
      <c r="AC152" s="36"/>
      <c r="AD152" s="36"/>
      <c r="AE152" s="36"/>
      <c r="AT152" s="18" t="s">
        <v>147</v>
      </c>
      <c r="AU152" s="18" t="s">
        <v>145</v>
      </c>
    </row>
    <row r="153" spans="2:51" s="13" customFormat="1" ht="12">
      <c r="B153" s="195"/>
      <c r="C153" s="196"/>
      <c r="D153" s="197" t="s">
        <v>149</v>
      </c>
      <c r="E153" s="198" t="s">
        <v>44</v>
      </c>
      <c r="F153" s="199" t="s">
        <v>762</v>
      </c>
      <c r="G153" s="196"/>
      <c r="H153" s="198" t="s">
        <v>44</v>
      </c>
      <c r="I153" s="200"/>
      <c r="J153" s="196"/>
      <c r="K153" s="196"/>
      <c r="L153" s="201"/>
      <c r="M153" s="202"/>
      <c r="N153" s="203"/>
      <c r="O153" s="203"/>
      <c r="P153" s="203"/>
      <c r="Q153" s="203"/>
      <c r="R153" s="203"/>
      <c r="S153" s="203"/>
      <c r="T153" s="204"/>
      <c r="AT153" s="205" t="s">
        <v>149</v>
      </c>
      <c r="AU153" s="205" t="s">
        <v>145</v>
      </c>
      <c r="AV153" s="13" t="s">
        <v>90</v>
      </c>
      <c r="AW153" s="13" t="s">
        <v>42</v>
      </c>
      <c r="AX153" s="13" t="s">
        <v>82</v>
      </c>
      <c r="AY153" s="205" t="s">
        <v>135</v>
      </c>
    </row>
    <row r="154" spans="2:51" s="13" customFormat="1" ht="12">
      <c r="B154" s="195"/>
      <c r="C154" s="196"/>
      <c r="D154" s="197" t="s">
        <v>149</v>
      </c>
      <c r="E154" s="198" t="s">
        <v>44</v>
      </c>
      <c r="F154" s="199" t="s">
        <v>793</v>
      </c>
      <c r="G154" s="196"/>
      <c r="H154" s="198" t="s">
        <v>44</v>
      </c>
      <c r="I154" s="200"/>
      <c r="J154" s="196"/>
      <c r="K154" s="196"/>
      <c r="L154" s="201"/>
      <c r="M154" s="202"/>
      <c r="N154" s="203"/>
      <c r="O154" s="203"/>
      <c r="P154" s="203"/>
      <c r="Q154" s="203"/>
      <c r="R154" s="203"/>
      <c r="S154" s="203"/>
      <c r="T154" s="204"/>
      <c r="AT154" s="205" t="s">
        <v>149</v>
      </c>
      <c r="AU154" s="205" t="s">
        <v>145</v>
      </c>
      <c r="AV154" s="13" t="s">
        <v>90</v>
      </c>
      <c r="AW154" s="13" t="s">
        <v>42</v>
      </c>
      <c r="AX154" s="13" t="s">
        <v>82</v>
      </c>
      <c r="AY154" s="205" t="s">
        <v>135</v>
      </c>
    </row>
    <row r="155" spans="2:51" s="13" customFormat="1" ht="12">
      <c r="B155" s="195"/>
      <c r="C155" s="196"/>
      <c r="D155" s="197" t="s">
        <v>149</v>
      </c>
      <c r="E155" s="198" t="s">
        <v>44</v>
      </c>
      <c r="F155" s="199" t="s">
        <v>330</v>
      </c>
      <c r="G155" s="196"/>
      <c r="H155" s="198" t="s">
        <v>44</v>
      </c>
      <c r="I155" s="200"/>
      <c r="J155" s="196"/>
      <c r="K155" s="196"/>
      <c r="L155" s="201"/>
      <c r="M155" s="202"/>
      <c r="N155" s="203"/>
      <c r="O155" s="203"/>
      <c r="P155" s="203"/>
      <c r="Q155" s="203"/>
      <c r="R155" s="203"/>
      <c r="S155" s="203"/>
      <c r="T155" s="204"/>
      <c r="AT155" s="205" t="s">
        <v>149</v>
      </c>
      <c r="AU155" s="205" t="s">
        <v>145</v>
      </c>
      <c r="AV155" s="13" t="s">
        <v>90</v>
      </c>
      <c r="AW155" s="13" t="s">
        <v>42</v>
      </c>
      <c r="AX155" s="13" t="s">
        <v>82</v>
      </c>
      <c r="AY155" s="205" t="s">
        <v>135</v>
      </c>
    </row>
    <row r="156" spans="2:51" s="14" customFormat="1" ht="12">
      <c r="B156" s="206"/>
      <c r="C156" s="207"/>
      <c r="D156" s="197" t="s">
        <v>149</v>
      </c>
      <c r="E156" s="208" t="s">
        <v>44</v>
      </c>
      <c r="F156" s="209" t="s">
        <v>144</v>
      </c>
      <c r="G156" s="207"/>
      <c r="H156" s="210">
        <v>4</v>
      </c>
      <c r="I156" s="211"/>
      <c r="J156" s="207"/>
      <c r="K156" s="207"/>
      <c r="L156" s="212"/>
      <c r="M156" s="213"/>
      <c r="N156" s="214"/>
      <c r="O156" s="214"/>
      <c r="P156" s="214"/>
      <c r="Q156" s="214"/>
      <c r="R156" s="214"/>
      <c r="S156" s="214"/>
      <c r="T156" s="215"/>
      <c r="AT156" s="216" t="s">
        <v>149</v>
      </c>
      <c r="AU156" s="216" t="s">
        <v>145</v>
      </c>
      <c r="AV156" s="14" t="s">
        <v>92</v>
      </c>
      <c r="AW156" s="14" t="s">
        <v>42</v>
      </c>
      <c r="AX156" s="14" t="s">
        <v>82</v>
      </c>
      <c r="AY156" s="216" t="s">
        <v>135</v>
      </c>
    </row>
    <row r="157" spans="2:51" s="15" customFormat="1" ht="12">
      <c r="B157" s="217"/>
      <c r="C157" s="218"/>
      <c r="D157" s="197" t="s">
        <v>149</v>
      </c>
      <c r="E157" s="219" t="s">
        <v>44</v>
      </c>
      <c r="F157" s="220" t="s">
        <v>153</v>
      </c>
      <c r="G157" s="218"/>
      <c r="H157" s="221">
        <v>4</v>
      </c>
      <c r="I157" s="222"/>
      <c r="J157" s="218"/>
      <c r="K157" s="218"/>
      <c r="L157" s="223"/>
      <c r="M157" s="224"/>
      <c r="N157" s="225"/>
      <c r="O157" s="225"/>
      <c r="P157" s="225"/>
      <c r="Q157" s="225"/>
      <c r="R157" s="225"/>
      <c r="S157" s="225"/>
      <c r="T157" s="226"/>
      <c r="AT157" s="227" t="s">
        <v>149</v>
      </c>
      <c r="AU157" s="227" t="s">
        <v>145</v>
      </c>
      <c r="AV157" s="15" t="s">
        <v>144</v>
      </c>
      <c r="AW157" s="15" t="s">
        <v>42</v>
      </c>
      <c r="AX157" s="15" t="s">
        <v>90</v>
      </c>
      <c r="AY157" s="227" t="s">
        <v>135</v>
      </c>
    </row>
    <row r="158" spans="1:65" s="2" customFormat="1" ht="16.5" customHeight="1">
      <c r="A158" s="36"/>
      <c r="B158" s="37"/>
      <c r="C158" s="177" t="s">
        <v>137</v>
      </c>
      <c r="D158" s="177" t="s">
        <v>139</v>
      </c>
      <c r="E158" s="178" t="s">
        <v>807</v>
      </c>
      <c r="F158" s="179" t="s">
        <v>808</v>
      </c>
      <c r="G158" s="180" t="s">
        <v>632</v>
      </c>
      <c r="H158" s="181">
        <v>1</v>
      </c>
      <c r="I158" s="182"/>
      <c r="J158" s="183">
        <f>ROUND(I158*H158,2)</f>
        <v>0</v>
      </c>
      <c r="K158" s="179" t="s">
        <v>143</v>
      </c>
      <c r="L158" s="41"/>
      <c r="M158" s="184" t="s">
        <v>44</v>
      </c>
      <c r="N158" s="185" t="s">
        <v>53</v>
      </c>
      <c r="O158" s="66"/>
      <c r="P158" s="186">
        <f>O158*H158</f>
        <v>0</v>
      </c>
      <c r="Q158" s="186">
        <v>0</v>
      </c>
      <c r="R158" s="186">
        <f>Q158*H158</f>
        <v>0</v>
      </c>
      <c r="S158" s="186">
        <v>0</v>
      </c>
      <c r="T158" s="187">
        <f>S158*H158</f>
        <v>0</v>
      </c>
      <c r="U158" s="36"/>
      <c r="V158" s="36"/>
      <c r="W158" s="36"/>
      <c r="X158" s="36"/>
      <c r="Y158" s="36"/>
      <c r="Z158" s="36"/>
      <c r="AA158" s="36"/>
      <c r="AB158" s="36"/>
      <c r="AC158" s="36"/>
      <c r="AD158" s="36"/>
      <c r="AE158" s="36"/>
      <c r="AR158" s="188" t="s">
        <v>144</v>
      </c>
      <c r="AT158" s="188" t="s">
        <v>139</v>
      </c>
      <c r="AU158" s="188" t="s">
        <v>145</v>
      </c>
      <c r="AY158" s="18" t="s">
        <v>135</v>
      </c>
      <c r="BE158" s="189">
        <f>IF(N158="základní",J158,0)</f>
        <v>0</v>
      </c>
      <c r="BF158" s="189">
        <f>IF(N158="snížená",J158,0)</f>
        <v>0</v>
      </c>
      <c r="BG158" s="189">
        <f>IF(N158="zákl. přenesená",J158,0)</f>
        <v>0</v>
      </c>
      <c r="BH158" s="189">
        <f>IF(N158="sníž. přenesená",J158,0)</f>
        <v>0</v>
      </c>
      <c r="BI158" s="189">
        <f>IF(N158="nulová",J158,0)</f>
        <v>0</v>
      </c>
      <c r="BJ158" s="18" t="s">
        <v>90</v>
      </c>
      <c r="BK158" s="189">
        <f>ROUND(I158*H158,2)</f>
        <v>0</v>
      </c>
      <c r="BL158" s="18" t="s">
        <v>144</v>
      </c>
      <c r="BM158" s="188" t="s">
        <v>809</v>
      </c>
    </row>
    <row r="159" spans="1:47" s="2" customFormat="1" ht="12">
      <c r="A159" s="36"/>
      <c r="B159" s="37"/>
      <c r="C159" s="38"/>
      <c r="D159" s="190" t="s">
        <v>147</v>
      </c>
      <c r="E159" s="38"/>
      <c r="F159" s="191" t="s">
        <v>810</v>
      </c>
      <c r="G159" s="38"/>
      <c r="H159" s="38"/>
      <c r="I159" s="192"/>
      <c r="J159" s="38"/>
      <c r="K159" s="38"/>
      <c r="L159" s="41"/>
      <c r="M159" s="193"/>
      <c r="N159" s="194"/>
      <c r="O159" s="66"/>
      <c r="P159" s="66"/>
      <c r="Q159" s="66"/>
      <c r="R159" s="66"/>
      <c r="S159" s="66"/>
      <c r="T159" s="67"/>
      <c r="U159" s="36"/>
      <c r="V159" s="36"/>
      <c r="W159" s="36"/>
      <c r="X159" s="36"/>
      <c r="Y159" s="36"/>
      <c r="Z159" s="36"/>
      <c r="AA159" s="36"/>
      <c r="AB159" s="36"/>
      <c r="AC159" s="36"/>
      <c r="AD159" s="36"/>
      <c r="AE159" s="36"/>
      <c r="AT159" s="18" t="s">
        <v>147</v>
      </c>
      <c r="AU159" s="18" t="s">
        <v>145</v>
      </c>
    </row>
    <row r="160" spans="2:51" s="13" customFormat="1" ht="12">
      <c r="B160" s="195"/>
      <c r="C160" s="196"/>
      <c r="D160" s="197" t="s">
        <v>149</v>
      </c>
      <c r="E160" s="198" t="s">
        <v>44</v>
      </c>
      <c r="F160" s="199" t="s">
        <v>762</v>
      </c>
      <c r="G160" s="196"/>
      <c r="H160" s="198" t="s">
        <v>44</v>
      </c>
      <c r="I160" s="200"/>
      <c r="J160" s="196"/>
      <c r="K160" s="196"/>
      <c r="L160" s="201"/>
      <c r="M160" s="202"/>
      <c r="N160" s="203"/>
      <c r="O160" s="203"/>
      <c r="P160" s="203"/>
      <c r="Q160" s="203"/>
      <c r="R160" s="203"/>
      <c r="S160" s="203"/>
      <c r="T160" s="204"/>
      <c r="AT160" s="205" t="s">
        <v>149</v>
      </c>
      <c r="AU160" s="205" t="s">
        <v>145</v>
      </c>
      <c r="AV160" s="13" t="s">
        <v>90</v>
      </c>
      <c r="AW160" s="13" t="s">
        <v>42</v>
      </c>
      <c r="AX160" s="13" t="s">
        <v>82</v>
      </c>
      <c r="AY160" s="205" t="s">
        <v>135</v>
      </c>
    </row>
    <row r="161" spans="2:51" s="13" customFormat="1" ht="12">
      <c r="B161" s="195"/>
      <c r="C161" s="196"/>
      <c r="D161" s="197" t="s">
        <v>149</v>
      </c>
      <c r="E161" s="198" t="s">
        <v>44</v>
      </c>
      <c r="F161" s="199" t="s">
        <v>774</v>
      </c>
      <c r="G161" s="196"/>
      <c r="H161" s="198" t="s">
        <v>44</v>
      </c>
      <c r="I161" s="200"/>
      <c r="J161" s="196"/>
      <c r="K161" s="196"/>
      <c r="L161" s="201"/>
      <c r="M161" s="202"/>
      <c r="N161" s="203"/>
      <c r="O161" s="203"/>
      <c r="P161" s="203"/>
      <c r="Q161" s="203"/>
      <c r="R161" s="203"/>
      <c r="S161" s="203"/>
      <c r="T161" s="204"/>
      <c r="AT161" s="205" t="s">
        <v>149</v>
      </c>
      <c r="AU161" s="205" t="s">
        <v>145</v>
      </c>
      <c r="AV161" s="13" t="s">
        <v>90</v>
      </c>
      <c r="AW161" s="13" t="s">
        <v>42</v>
      </c>
      <c r="AX161" s="13" t="s">
        <v>82</v>
      </c>
      <c r="AY161" s="205" t="s">
        <v>135</v>
      </c>
    </row>
    <row r="162" spans="2:51" s="13" customFormat="1" ht="12">
      <c r="B162" s="195"/>
      <c r="C162" s="196"/>
      <c r="D162" s="197" t="s">
        <v>149</v>
      </c>
      <c r="E162" s="198" t="s">
        <v>44</v>
      </c>
      <c r="F162" s="199" t="s">
        <v>811</v>
      </c>
      <c r="G162" s="196"/>
      <c r="H162" s="198" t="s">
        <v>44</v>
      </c>
      <c r="I162" s="200"/>
      <c r="J162" s="196"/>
      <c r="K162" s="196"/>
      <c r="L162" s="201"/>
      <c r="M162" s="202"/>
      <c r="N162" s="203"/>
      <c r="O162" s="203"/>
      <c r="P162" s="203"/>
      <c r="Q162" s="203"/>
      <c r="R162" s="203"/>
      <c r="S162" s="203"/>
      <c r="T162" s="204"/>
      <c r="AT162" s="205" t="s">
        <v>149</v>
      </c>
      <c r="AU162" s="205" t="s">
        <v>145</v>
      </c>
      <c r="AV162" s="13" t="s">
        <v>90</v>
      </c>
      <c r="AW162" s="13" t="s">
        <v>42</v>
      </c>
      <c r="AX162" s="13" t="s">
        <v>82</v>
      </c>
      <c r="AY162" s="205" t="s">
        <v>135</v>
      </c>
    </row>
    <row r="163" spans="2:51" s="14" customFormat="1" ht="12">
      <c r="B163" s="206"/>
      <c r="C163" s="207"/>
      <c r="D163" s="197" t="s">
        <v>149</v>
      </c>
      <c r="E163" s="208" t="s">
        <v>44</v>
      </c>
      <c r="F163" s="209" t="s">
        <v>90</v>
      </c>
      <c r="G163" s="207"/>
      <c r="H163" s="210">
        <v>1</v>
      </c>
      <c r="I163" s="211"/>
      <c r="J163" s="207"/>
      <c r="K163" s="207"/>
      <c r="L163" s="212"/>
      <c r="M163" s="213"/>
      <c r="N163" s="214"/>
      <c r="O163" s="214"/>
      <c r="P163" s="214"/>
      <c r="Q163" s="214"/>
      <c r="R163" s="214"/>
      <c r="S163" s="214"/>
      <c r="T163" s="215"/>
      <c r="AT163" s="216" t="s">
        <v>149</v>
      </c>
      <c r="AU163" s="216" t="s">
        <v>145</v>
      </c>
      <c r="AV163" s="14" t="s">
        <v>92</v>
      </c>
      <c r="AW163" s="14" t="s">
        <v>42</v>
      </c>
      <c r="AX163" s="14" t="s">
        <v>82</v>
      </c>
      <c r="AY163" s="216" t="s">
        <v>135</v>
      </c>
    </row>
    <row r="164" spans="2:51" s="15" customFormat="1" ht="12">
      <c r="B164" s="217"/>
      <c r="C164" s="218"/>
      <c r="D164" s="197" t="s">
        <v>149</v>
      </c>
      <c r="E164" s="219" t="s">
        <v>44</v>
      </c>
      <c r="F164" s="220" t="s">
        <v>153</v>
      </c>
      <c r="G164" s="218"/>
      <c r="H164" s="221">
        <v>1</v>
      </c>
      <c r="I164" s="222"/>
      <c r="J164" s="218"/>
      <c r="K164" s="218"/>
      <c r="L164" s="223"/>
      <c r="M164" s="224"/>
      <c r="N164" s="225"/>
      <c r="O164" s="225"/>
      <c r="P164" s="225"/>
      <c r="Q164" s="225"/>
      <c r="R164" s="225"/>
      <c r="S164" s="225"/>
      <c r="T164" s="226"/>
      <c r="AT164" s="227" t="s">
        <v>149</v>
      </c>
      <c r="AU164" s="227" t="s">
        <v>145</v>
      </c>
      <c r="AV164" s="15" t="s">
        <v>144</v>
      </c>
      <c r="AW164" s="15" t="s">
        <v>42</v>
      </c>
      <c r="AX164" s="15" t="s">
        <v>90</v>
      </c>
      <c r="AY164" s="227" t="s">
        <v>135</v>
      </c>
    </row>
    <row r="165" spans="1:65" s="2" customFormat="1" ht="16.5" customHeight="1">
      <c r="A165" s="36"/>
      <c r="B165" s="37"/>
      <c r="C165" s="177" t="s">
        <v>159</v>
      </c>
      <c r="D165" s="177" t="s">
        <v>139</v>
      </c>
      <c r="E165" s="178" t="s">
        <v>812</v>
      </c>
      <c r="F165" s="179" t="s">
        <v>813</v>
      </c>
      <c r="G165" s="180" t="s">
        <v>632</v>
      </c>
      <c r="H165" s="181">
        <v>8</v>
      </c>
      <c r="I165" s="182"/>
      <c r="J165" s="183">
        <f>ROUND(I165*H165,2)</f>
        <v>0</v>
      </c>
      <c r="K165" s="179" t="s">
        <v>143</v>
      </c>
      <c r="L165" s="41"/>
      <c r="M165" s="184" t="s">
        <v>44</v>
      </c>
      <c r="N165" s="185" t="s">
        <v>53</v>
      </c>
      <c r="O165" s="66"/>
      <c r="P165" s="186">
        <f>O165*H165</f>
        <v>0</v>
      </c>
      <c r="Q165" s="186">
        <v>0</v>
      </c>
      <c r="R165" s="186">
        <f>Q165*H165</f>
        <v>0</v>
      </c>
      <c r="S165" s="186">
        <v>0</v>
      </c>
      <c r="T165" s="187">
        <f>S165*H165</f>
        <v>0</v>
      </c>
      <c r="U165" s="36"/>
      <c r="V165" s="36"/>
      <c r="W165" s="36"/>
      <c r="X165" s="36"/>
      <c r="Y165" s="36"/>
      <c r="Z165" s="36"/>
      <c r="AA165" s="36"/>
      <c r="AB165" s="36"/>
      <c r="AC165" s="36"/>
      <c r="AD165" s="36"/>
      <c r="AE165" s="36"/>
      <c r="AR165" s="188" t="s">
        <v>144</v>
      </c>
      <c r="AT165" s="188" t="s">
        <v>139</v>
      </c>
      <c r="AU165" s="188" t="s">
        <v>145</v>
      </c>
      <c r="AY165" s="18" t="s">
        <v>135</v>
      </c>
      <c r="BE165" s="189">
        <f>IF(N165="základní",J165,0)</f>
        <v>0</v>
      </c>
      <c r="BF165" s="189">
        <f>IF(N165="snížená",J165,0)</f>
        <v>0</v>
      </c>
      <c r="BG165" s="189">
        <f>IF(N165="zákl. přenesená",J165,0)</f>
        <v>0</v>
      </c>
      <c r="BH165" s="189">
        <f>IF(N165="sníž. přenesená",J165,0)</f>
        <v>0</v>
      </c>
      <c r="BI165" s="189">
        <f>IF(N165="nulová",J165,0)</f>
        <v>0</v>
      </c>
      <c r="BJ165" s="18" t="s">
        <v>90</v>
      </c>
      <c r="BK165" s="189">
        <f>ROUND(I165*H165,2)</f>
        <v>0</v>
      </c>
      <c r="BL165" s="18" t="s">
        <v>144</v>
      </c>
      <c r="BM165" s="188" t="s">
        <v>814</v>
      </c>
    </row>
    <row r="166" spans="1:47" s="2" customFormat="1" ht="12">
      <c r="A166" s="36"/>
      <c r="B166" s="37"/>
      <c r="C166" s="38"/>
      <c r="D166" s="190" t="s">
        <v>147</v>
      </c>
      <c r="E166" s="38"/>
      <c r="F166" s="191" t="s">
        <v>815</v>
      </c>
      <c r="G166" s="38"/>
      <c r="H166" s="38"/>
      <c r="I166" s="192"/>
      <c r="J166" s="38"/>
      <c r="K166" s="38"/>
      <c r="L166" s="41"/>
      <c r="M166" s="193"/>
      <c r="N166" s="194"/>
      <c r="O166" s="66"/>
      <c r="P166" s="66"/>
      <c r="Q166" s="66"/>
      <c r="R166" s="66"/>
      <c r="S166" s="66"/>
      <c r="T166" s="67"/>
      <c r="U166" s="36"/>
      <c r="V166" s="36"/>
      <c r="W166" s="36"/>
      <c r="X166" s="36"/>
      <c r="Y166" s="36"/>
      <c r="Z166" s="36"/>
      <c r="AA166" s="36"/>
      <c r="AB166" s="36"/>
      <c r="AC166" s="36"/>
      <c r="AD166" s="36"/>
      <c r="AE166" s="36"/>
      <c r="AT166" s="18" t="s">
        <v>147</v>
      </c>
      <c r="AU166" s="18" t="s">
        <v>145</v>
      </c>
    </row>
    <row r="167" spans="2:51" s="13" customFormat="1" ht="12">
      <c r="B167" s="195"/>
      <c r="C167" s="196"/>
      <c r="D167" s="197" t="s">
        <v>149</v>
      </c>
      <c r="E167" s="198" t="s">
        <v>44</v>
      </c>
      <c r="F167" s="199" t="s">
        <v>762</v>
      </c>
      <c r="G167" s="196"/>
      <c r="H167" s="198" t="s">
        <v>44</v>
      </c>
      <c r="I167" s="200"/>
      <c r="J167" s="196"/>
      <c r="K167" s="196"/>
      <c r="L167" s="201"/>
      <c r="M167" s="202"/>
      <c r="N167" s="203"/>
      <c r="O167" s="203"/>
      <c r="P167" s="203"/>
      <c r="Q167" s="203"/>
      <c r="R167" s="203"/>
      <c r="S167" s="203"/>
      <c r="T167" s="204"/>
      <c r="AT167" s="205" t="s">
        <v>149</v>
      </c>
      <c r="AU167" s="205" t="s">
        <v>145</v>
      </c>
      <c r="AV167" s="13" t="s">
        <v>90</v>
      </c>
      <c r="AW167" s="13" t="s">
        <v>42</v>
      </c>
      <c r="AX167" s="13" t="s">
        <v>82</v>
      </c>
      <c r="AY167" s="205" t="s">
        <v>135</v>
      </c>
    </row>
    <row r="168" spans="2:51" s="13" customFormat="1" ht="12">
      <c r="B168" s="195"/>
      <c r="C168" s="196"/>
      <c r="D168" s="197" t="s">
        <v>149</v>
      </c>
      <c r="E168" s="198" t="s">
        <v>44</v>
      </c>
      <c r="F168" s="199" t="s">
        <v>769</v>
      </c>
      <c r="G168" s="196"/>
      <c r="H168" s="198" t="s">
        <v>44</v>
      </c>
      <c r="I168" s="200"/>
      <c r="J168" s="196"/>
      <c r="K168" s="196"/>
      <c r="L168" s="201"/>
      <c r="M168" s="202"/>
      <c r="N168" s="203"/>
      <c r="O168" s="203"/>
      <c r="P168" s="203"/>
      <c r="Q168" s="203"/>
      <c r="R168" s="203"/>
      <c r="S168" s="203"/>
      <c r="T168" s="204"/>
      <c r="AT168" s="205" t="s">
        <v>149</v>
      </c>
      <c r="AU168" s="205" t="s">
        <v>145</v>
      </c>
      <c r="AV168" s="13" t="s">
        <v>90</v>
      </c>
      <c r="AW168" s="13" t="s">
        <v>42</v>
      </c>
      <c r="AX168" s="13" t="s">
        <v>82</v>
      </c>
      <c r="AY168" s="205" t="s">
        <v>135</v>
      </c>
    </row>
    <row r="169" spans="2:51" s="14" customFormat="1" ht="12">
      <c r="B169" s="206"/>
      <c r="C169" s="207"/>
      <c r="D169" s="197" t="s">
        <v>149</v>
      </c>
      <c r="E169" s="208" t="s">
        <v>44</v>
      </c>
      <c r="F169" s="209" t="s">
        <v>179</v>
      </c>
      <c r="G169" s="207"/>
      <c r="H169" s="210">
        <v>5</v>
      </c>
      <c r="I169" s="211"/>
      <c r="J169" s="207"/>
      <c r="K169" s="207"/>
      <c r="L169" s="212"/>
      <c r="M169" s="213"/>
      <c r="N169" s="214"/>
      <c r="O169" s="214"/>
      <c r="P169" s="214"/>
      <c r="Q169" s="214"/>
      <c r="R169" s="214"/>
      <c r="S169" s="214"/>
      <c r="T169" s="215"/>
      <c r="AT169" s="216" t="s">
        <v>149</v>
      </c>
      <c r="AU169" s="216" t="s">
        <v>145</v>
      </c>
      <c r="AV169" s="14" t="s">
        <v>92</v>
      </c>
      <c r="AW169" s="14" t="s">
        <v>42</v>
      </c>
      <c r="AX169" s="14" t="s">
        <v>82</v>
      </c>
      <c r="AY169" s="216" t="s">
        <v>135</v>
      </c>
    </row>
    <row r="170" spans="2:51" s="13" customFormat="1" ht="12">
      <c r="B170" s="195"/>
      <c r="C170" s="196"/>
      <c r="D170" s="197" t="s">
        <v>149</v>
      </c>
      <c r="E170" s="198" t="s">
        <v>44</v>
      </c>
      <c r="F170" s="199" t="s">
        <v>779</v>
      </c>
      <c r="G170" s="196"/>
      <c r="H170" s="198" t="s">
        <v>44</v>
      </c>
      <c r="I170" s="200"/>
      <c r="J170" s="196"/>
      <c r="K170" s="196"/>
      <c r="L170" s="201"/>
      <c r="M170" s="202"/>
      <c r="N170" s="203"/>
      <c r="O170" s="203"/>
      <c r="P170" s="203"/>
      <c r="Q170" s="203"/>
      <c r="R170" s="203"/>
      <c r="S170" s="203"/>
      <c r="T170" s="204"/>
      <c r="AT170" s="205" t="s">
        <v>149</v>
      </c>
      <c r="AU170" s="205" t="s">
        <v>145</v>
      </c>
      <c r="AV170" s="13" t="s">
        <v>90</v>
      </c>
      <c r="AW170" s="13" t="s">
        <v>42</v>
      </c>
      <c r="AX170" s="13" t="s">
        <v>82</v>
      </c>
      <c r="AY170" s="205" t="s">
        <v>135</v>
      </c>
    </row>
    <row r="171" spans="2:51" s="14" customFormat="1" ht="12">
      <c r="B171" s="206"/>
      <c r="C171" s="207"/>
      <c r="D171" s="197" t="s">
        <v>149</v>
      </c>
      <c r="E171" s="208" t="s">
        <v>44</v>
      </c>
      <c r="F171" s="209" t="s">
        <v>145</v>
      </c>
      <c r="G171" s="207"/>
      <c r="H171" s="210">
        <v>3</v>
      </c>
      <c r="I171" s="211"/>
      <c r="J171" s="207"/>
      <c r="K171" s="207"/>
      <c r="L171" s="212"/>
      <c r="M171" s="213"/>
      <c r="N171" s="214"/>
      <c r="O171" s="214"/>
      <c r="P171" s="214"/>
      <c r="Q171" s="214"/>
      <c r="R171" s="214"/>
      <c r="S171" s="214"/>
      <c r="T171" s="215"/>
      <c r="AT171" s="216" t="s">
        <v>149</v>
      </c>
      <c r="AU171" s="216" t="s">
        <v>145</v>
      </c>
      <c r="AV171" s="14" t="s">
        <v>92</v>
      </c>
      <c r="AW171" s="14" t="s">
        <v>42</v>
      </c>
      <c r="AX171" s="14" t="s">
        <v>82</v>
      </c>
      <c r="AY171" s="216" t="s">
        <v>135</v>
      </c>
    </row>
    <row r="172" spans="2:51" s="13" customFormat="1" ht="12">
      <c r="B172" s="195"/>
      <c r="C172" s="196"/>
      <c r="D172" s="197" t="s">
        <v>149</v>
      </c>
      <c r="E172" s="198" t="s">
        <v>44</v>
      </c>
      <c r="F172" s="199" t="s">
        <v>330</v>
      </c>
      <c r="G172" s="196"/>
      <c r="H172" s="198" t="s">
        <v>44</v>
      </c>
      <c r="I172" s="200"/>
      <c r="J172" s="196"/>
      <c r="K172" s="196"/>
      <c r="L172" s="201"/>
      <c r="M172" s="202"/>
      <c r="N172" s="203"/>
      <c r="O172" s="203"/>
      <c r="P172" s="203"/>
      <c r="Q172" s="203"/>
      <c r="R172" s="203"/>
      <c r="S172" s="203"/>
      <c r="T172" s="204"/>
      <c r="AT172" s="205" t="s">
        <v>149</v>
      </c>
      <c r="AU172" s="205" t="s">
        <v>145</v>
      </c>
      <c r="AV172" s="13" t="s">
        <v>90</v>
      </c>
      <c r="AW172" s="13" t="s">
        <v>42</v>
      </c>
      <c r="AX172" s="13" t="s">
        <v>82</v>
      </c>
      <c r="AY172" s="205" t="s">
        <v>135</v>
      </c>
    </row>
    <row r="173" spans="2:51" s="15" customFormat="1" ht="12">
      <c r="B173" s="217"/>
      <c r="C173" s="218"/>
      <c r="D173" s="197" t="s">
        <v>149</v>
      </c>
      <c r="E173" s="219" t="s">
        <v>44</v>
      </c>
      <c r="F173" s="220" t="s">
        <v>153</v>
      </c>
      <c r="G173" s="218"/>
      <c r="H173" s="221">
        <v>8</v>
      </c>
      <c r="I173" s="222"/>
      <c r="J173" s="218"/>
      <c r="K173" s="218"/>
      <c r="L173" s="223"/>
      <c r="M173" s="224"/>
      <c r="N173" s="225"/>
      <c r="O173" s="225"/>
      <c r="P173" s="225"/>
      <c r="Q173" s="225"/>
      <c r="R173" s="225"/>
      <c r="S173" s="225"/>
      <c r="T173" s="226"/>
      <c r="AT173" s="227" t="s">
        <v>149</v>
      </c>
      <c r="AU173" s="227" t="s">
        <v>145</v>
      </c>
      <c r="AV173" s="15" t="s">
        <v>144</v>
      </c>
      <c r="AW173" s="15" t="s">
        <v>42</v>
      </c>
      <c r="AX173" s="15" t="s">
        <v>90</v>
      </c>
      <c r="AY173" s="227" t="s">
        <v>135</v>
      </c>
    </row>
    <row r="174" spans="1:65" s="2" customFormat="1" ht="16.5" customHeight="1">
      <c r="A174" s="36"/>
      <c r="B174" s="37"/>
      <c r="C174" s="177" t="s">
        <v>237</v>
      </c>
      <c r="D174" s="177" t="s">
        <v>139</v>
      </c>
      <c r="E174" s="178" t="s">
        <v>816</v>
      </c>
      <c r="F174" s="179" t="s">
        <v>817</v>
      </c>
      <c r="G174" s="180" t="s">
        <v>632</v>
      </c>
      <c r="H174" s="181">
        <v>1</v>
      </c>
      <c r="I174" s="182"/>
      <c r="J174" s="183">
        <f>ROUND(I174*H174,2)</f>
        <v>0</v>
      </c>
      <c r="K174" s="179" t="s">
        <v>143</v>
      </c>
      <c r="L174" s="41"/>
      <c r="M174" s="184" t="s">
        <v>44</v>
      </c>
      <c r="N174" s="185" t="s">
        <v>53</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144</v>
      </c>
      <c r="AT174" s="188" t="s">
        <v>139</v>
      </c>
      <c r="AU174" s="188" t="s">
        <v>145</v>
      </c>
      <c r="AY174" s="18" t="s">
        <v>135</v>
      </c>
      <c r="BE174" s="189">
        <f>IF(N174="základní",J174,0)</f>
        <v>0</v>
      </c>
      <c r="BF174" s="189">
        <f>IF(N174="snížená",J174,0)</f>
        <v>0</v>
      </c>
      <c r="BG174" s="189">
        <f>IF(N174="zákl. přenesená",J174,0)</f>
        <v>0</v>
      </c>
      <c r="BH174" s="189">
        <f>IF(N174="sníž. přenesená",J174,0)</f>
        <v>0</v>
      </c>
      <c r="BI174" s="189">
        <f>IF(N174="nulová",J174,0)</f>
        <v>0</v>
      </c>
      <c r="BJ174" s="18" t="s">
        <v>90</v>
      </c>
      <c r="BK174" s="189">
        <f>ROUND(I174*H174,2)</f>
        <v>0</v>
      </c>
      <c r="BL174" s="18" t="s">
        <v>144</v>
      </c>
      <c r="BM174" s="188" t="s">
        <v>818</v>
      </c>
    </row>
    <row r="175" spans="1:47" s="2" customFormat="1" ht="12">
      <c r="A175" s="36"/>
      <c r="B175" s="37"/>
      <c r="C175" s="38"/>
      <c r="D175" s="190" t="s">
        <v>147</v>
      </c>
      <c r="E175" s="38"/>
      <c r="F175" s="191" t="s">
        <v>819</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147</v>
      </c>
      <c r="AU175" s="18" t="s">
        <v>145</v>
      </c>
    </row>
    <row r="176" spans="2:51" s="13" customFormat="1" ht="12">
      <c r="B176" s="195"/>
      <c r="C176" s="196"/>
      <c r="D176" s="197" t="s">
        <v>149</v>
      </c>
      <c r="E176" s="198" t="s">
        <v>44</v>
      </c>
      <c r="F176" s="199" t="s">
        <v>762</v>
      </c>
      <c r="G176" s="196"/>
      <c r="H176" s="198" t="s">
        <v>44</v>
      </c>
      <c r="I176" s="200"/>
      <c r="J176" s="196"/>
      <c r="K176" s="196"/>
      <c r="L176" s="201"/>
      <c r="M176" s="202"/>
      <c r="N176" s="203"/>
      <c r="O176" s="203"/>
      <c r="P176" s="203"/>
      <c r="Q176" s="203"/>
      <c r="R176" s="203"/>
      <c r="S176" s="203"/>
      <c r="T176" s="204"/>
      <c r="AT176" s="205" t="s">
        <v>149</v>
      </c>
      <c r="AU176" s="205" t="s">
        <v>145</v>
      </c>
      <c r="AV176" s="13" t="s">
        <v>90</v>
      </c>
      <c r="AW176" s="13" t="s">
        <v>42</v>
      </c>
      <c r="AX176" s="13" t="s">
        <v>82</v>
      </c>
      <c r="AY176" s="205" t="s">
        <v>135</v>
      </c>
    </row>
    <row r="177" spans="2:51" s="13" customFormat="1" ht="12">
      <c r="B177" s="195"/>
      <c r="C177" s="196"/>
      <c r="D177" s="197" t="s">
        <v>149</v>
      </c>
      <c r="E177" s="198" t="s">
        <v>44</v>
      </c>
      <c r="F177" s="199" t="s">
        <v>788</v>
      </c>
      <c r="G177" s="196"/>
      <c r="H177" s="198" t="s">
        <v>44</v>
      </c>
      <c r="I177" s="200"/>
      <c r="J177" s="196"/>
      <c r="K177" s="196"/>
      <c r="L177" s="201"/>
      <c r="M177" s="202"/>
      <c r="N177" s="203"/>
      <c r="O177" s="203"/>
      <c r="P177" s="203"/>
      <c r="Q177" s="203"/>
      <c r="R177" s="203"/>
      <c r="S177" s="203"/>
      <c r="T177" s="204"/>
      <c r="AT177" s="205" t="s">
        <v>149</v>
      </c>
      <c r="AU177" s="205" t="s">
        <v>145</v>
      </c>
      <c r="AV177" s="13" t="s">
        <v>90</v>
      </c>
      <c r="AW177" s="13" t="s">
        <v>42</v>
      </c>
      <c r="AX177" s="13" t="s">
        <v>82</v>
      </c>
      <c r="AY177" s="205" t="s">
        <v>135</v>
      </c>
    </row>
    <row r="178" spans="2:51" s="13" customFormat="1" ht="12">
      <c r="B178" s="195"/>
      <c r="C178" s="196"/>
      <c r="D178" s="197" t="s">
        <v>149</v>
      </c>
      <c r="E178" s="198" t="s">
        <v>44</v>
      </c>
      <c r="F178" s="199" t="s">
        <v>330</v>
      </c>
      <c r="G178" s="196"/>
      <c r="H178" s="198" t="s">
        <v>44</v>
      </c>
      <c r="I178" s="200"/>
      <c r="J178" s="196"/>
      <c r="K178" s="196"/>
      <c r="L178" s="201"/>
      <c r="M178" s="202"/>
      <c r="N178" s="203"/>
      <c r="O178" s="203"/>
      <c r="P178" s="203"/>
      <c r="Q178" s="203"/>
      <c r="R178" s="203"/>
      <c r="S178" s="203"/>
      <c r="T178" s="204"/>
      <c r="AT178" s="205" t="s">
        <v>149</v>
      </c>
      <c r="AU178" s="205" t="s">
        <v>145</v>
      </c>
      <c r="AV178" s="13" t="s">
        <v>90</v>
      </c>
      <c r="AW178" s="13" t="s">
        <v>42</v>
      </c>
      <c r="AX178" s="13" t="s">
        <v>82</v>
      </c>
      <c r="AY178" s="205" t="s">
        <v>135</v>
      </c>
    </row>
    <row r="179" spans="2:51" s="14" customFormat="1" ht="12">
      <c r="B179" s="206"/>
      <c r="C179" s="207"/>
      <c r="D179" s="197" t="s">
        <v>149</v>
      </c>
      <c r="E179" s="208" t="s">
        <v>44</v>
      </c>
      <c r="F179" s="209" t="s">
        <v>90</v>
      </c>
      <c r="G179" s="207"/>
      <c r="H179" s="210">
        <v>1</v>
      </c>
      <c r="I179" s="211"/>
      <c r="J179" s="207"/>
      <c r="K179" s="207"/>
      <c r="L179" s="212"/>
      <c r="M179" s="213"/>
      <c r="N179" s="214"/>
      <c r="O179" s="214"/>
      <c r="P179" s="214"/>
      <c r="Q179" s="214"/>
      <c r="R179" s="214"/>
      <c r="S179" s="214"/>
      <c r="T179" s="215"/>
      <c r="AT179" s="216" t="s">
        <v>149</v>
      </c>
      <c r="AU179" s="216" t="s">
        <v>145</v>
      </c>
      <c r="AV179" s="14" t="s">
        <v>92</v>
      </c>
      <c r="AW179" s="14" t="s">
        <v>42</v>
      </c>
      <c r="AX179" s="14" t="s">
        <v>82</v>
      </c>
      <c r="AY179" s="216" t="s">
        <v>135</v>
      </c>
    </row>
    <row r="180" spans="2:51" s="15" customFormat="1" ht="12">
      <c r="B180" s="217"/>
      <c r="C180" s="218"/>
      <c r="D180" s="197" t="s">
        <v>149</v>
      </c>
      <c r="E180" s="219" t="s">
        <v>44</v>
      </c>
      <c r="F180" s="220" t="s">
        <v>153</v>
      </c>
      <c r="G180" s="218"/>
      <c r="H180" s="221">
        <v>1</v>
      </c>
      <c r="I180" s="222"/>
      <c r="J180" s="218"/>
      <c r="K180" s="218"/>
      <c r="L180" s="223"/>
      <c r="M180" s="224"/>
      <c r="N180" s="225"/>
      <c r="O180" s="225"/>
      <c r="P180" s="225"/>
      <c r="Q180" s="225"/>
      <c r="R180" s="225"/>
      <c r="S180" s="225"/>
      <c r="T180" s="226"/>
      <c r="AT180" s="227" t="s">
        <v>149</v>
      </c>
      <c r="AU180" s="227" t="s">
        <v>145</v>
      </c>
      <c r="AV180" s="15" t="s">
        <v>144</v>
      </c>
      <c r="AW180" s="15" t="s">
        <v>42</v>
      </c>
      <c r="AX180" s="15" t="s">
        <v>90</v>
      </c>
      <c r="AY180" s="227" t="s">
        <v>135</v>
      </c>
    </row>
    <row r="181" spans="1:65" s="2" customFormat="1" ht="16.5" customHeight="1">
      <c r="A181" s="36"/>
      <c r="B181" s="37"/>
      <c r="C181" s="177" t="s">
        <v>244</v>
      </c>
      <c r="D181" s="177" t="s">
        <v>139</v>
      </c>
      <c r="E181" s="178" t="s">
        <v>820</v>
      </c>
      <c r="F181" s="179" t="s">
        <v>821</v>
      </c>
      <c r="G181" s="180" t="s">
        <v>212</v>
      </c>
      <c r="H181" s="181">
        <v>95</v>
      </c>
      <c r="I181" s="182"/>
      <c r="J181" s="183">
        <f>ROUND(I181*H181,2)</f>
        <v>0</v>
      </c>
      <c r="K181" s="179" t="s">
        <v>143</v>
      </c>
      <c r="L181" s="41"/>
      <c r="M181" s="184" t="s">
        <v>44</v>
      </c>
      <c r="N181" s="185" t="s">
        <v>53</v>
      </c>
      <c r="O181" s="66"/>
      <c r="P181" s="186">
        <f>O181*H181</f>
        <v>0</v>
      </c>
      <c r="Q181" s="186">
        <v>0</v>
      </c>
      <c r="R181" s="186">
        <f>Q181*H181</f>
        <v>0</v>
      </c>
      <c r="S181" s="186">
        <v>0</v>
      </c>
      <c r="T181" s="187">
        <f>S181*H181</f>
        <v>0</v>
      </c>
      <c r="U181" s="36"/>
      <c r="V181" s="36"/>
      <c r="W181" s="36"/>
      <c r="X181" s="36"/>
      <c r="Y181" s="36"/>
      <c r="Z181" s="36"/>
      <c r="AA181" s="36"/>
      <c r="AB181" s="36"/>
      <c r="AC181" s="36"/>
      <c r="AD181" s="36"/>
      <c r="AE181" s="36"/>
      <c r="AR181" s="188" t="s">
        <v>144</v>
      </c>
      <c r="AT181" s="188" t="s">
        <v>139</v>
      </c>
      <c r="AU181" s="188" t="s">
        <v>145</v>
      </c>
      <c r="AY181" s="18" t="s">
        <v>135</v>
      </c>
      <c r="BE181" s="189">
        <f>IF(N181="základní",J181,0)</f>
        <v>0</v>
      </c>
      <c r="BF181" s="189">
        <f>IF(N181="snížená",J181,0)</f>
        <v>0</v>
      </c>
      <c r="BG181" s="189">
        <f>IF(N181="zákl. přenesená",J181,0)</f>
        <v>0</v>
      </c>
      <c r="BH181" s="189">
        <f>IF(N181="sníž. přenesená",J181,0)</f>
        <v>0</v>
      </c>
      <c r="BI181" s="189">
        <f>IF(N181="nulová",J181,0)</f>
        <v>0</v>
      </c>
      <c r="BJ181" s="18" t="s">
        <v>90</v>
      </c>
      <c r="BK181" s="189">
        <f>ROUND(I181*H181,2)</f>
        <v>0</v>
      </c>
      <c r="BL181" s="18" t="s">
        <v>144</v>
      </c>
      <c r="BM181" s="188" t="s">
        <v>822</v>
      </c>
    </row>
    <row r="182" spans="1:47" s="2" customFormat="1" ht="12">
      <c r="A182" s="36"/>
      <c r="B182" s="37"/>
      <c r="C182" s="38"/>
      <c r="D182" s="190" t="s">
        <v>147</v>
      </c>
      <c r="E182" s="38"/>
      <c r="F182" s="191" t="s">
        <v>823</v>
      </c>
      <c r="G182" s="38"/>
      <c r="H182" s="38"/>
      <c r="I182" s="192"/>
      <c r="J182" s="38"/>
      <c r="K182" s="38"/>
      <c r="L182" s="41"/>
      <c r="M182" s="193"/>
      <c r="N182" s="194"/>
      <c r="O182" s="66"/>
      <c r="P182" s="66"/>
      <c r="Q182" s="66"/>
      <c r="R182" s="66"/>
      <c r="S182" s="66"/>
      <c r="T182" s="67"/>
      <c r="U182" s="36"/>
      <c r="V182" s="36"/>
      <c r="W182" s="36"/>
      <c r="X182" s="36"/>
      <c r="Y182" s="36"/>
      <c r="Z182" s="36"/>
      <c r="AA182" s="36"/>
      <c r="AB182" s="36"/>
      <c r="AC182" s="36"/>
      <c r="AD182" s="36"/>
      <c r="AE182" s="36"/>
      <c r="AT182" s="18" t="s">
        <v>147</v>
      </c>
      <c r="AU182" s="18" t="s">
        <v>145</v>
      </c>
    </row>
    <row r="183" spans="2:51" s="13" customFormat="1" ht="12">
      <c r="B183" s="195"/>
      <c r="C183" s="196"/>
      <c r="D183" s="197" t="s">
        <v>149</v>
      </c>
      <c r="E183" s="198" t="s">
        <v>44</v>
      </c>
      <c r="F183" s="199" t="s">
        <v>762</v>
      </c>
      <c r="G183" s="196"/>
      <c r="H183" s="198" t="s">
        <v>44</v>
      </c>
      <c r="I183" s="200"/>
      <c r="J183" s="196"/>
      <c r="K183" s="196"/>
      <c r="L183" s="201"/>
      <c r="M183" s="202"/>
      <c r="N183" s="203"/>
      <c r="O183" s="203"/>
      <c r="P183" s="203"/>
      <c r="Q183" s="203"/>
      <c r="R183" s="203"/>
      <c r="S183" s="203"/>
      <c r="T183" s="204"/>
      <c r="AT183" s="205" t="s">
        <v>149</v>
      </c>
      <c r="AU183" s="205" t="s">
        <v>145</v>
      </c>
      <c r="AV183" s="13" t="s">
        <v>90</v>
      </c>
      <c r="AW183" s="13" t="s">
        <v>42</v>
      </c>
      <c r="AX183" s="13" t="s">
        <v>82</v>
      </c>
      <c r="AY183" s="205" t="s">
        <v>135</v>
      </c>
    </row>
    <row r="184" spans="2:51" s="13" customFormat="1" ht="12">
      <c r="B184" s="195"/>
      <c r="C184" s="196"/>
      <c r="D184" s="197" t="s">
        <v>149</v>
      </c>
      <c r="E184" s="198" t="s">
        <v>44</v>
      </c>
      <c r="F184" s="199" t="s">
        <v>763</v>
      </c>
      <c r="G184" s="196"/>
      <c r="H184" s="198" t="s">
        <v>44</v>
      </c>
      <c r="I184" s="200"/>
      <c r="J184" s="196"/>
      <c r="K184" s="196"/>
      <c r="L184" s="201"/>
      <c r="M184" s="202"/>
      <c r="N184" s="203"/>
      <c r="O184" s="203"/>
      <c r="P184" s="203"/>
      <c r="Q184" s="203"/>
      <c r="R184" s="203"/>
      <c r="S184" s="203"/>
      <c r="T184" s="204"/>
      <c r="AT184" s="205" t="s">
        <v>149</v>
      </c>
      <c r="AU184" s="205" t="s">
        <v>145</v>
      </c>
      <c r="AV184" s="13" t="s">
        <v>90</v>
      </c>
      <c r="AW184" s="13" t="s">
        <v>42</v>
      </c>
      <c r="AX184" s="13" t="s">
        <v>82</v>
      </c>
      <c r="AY184" s="205" t="s">
        <v>135</v>
      </c>
    </row>
    <row r="185" spans="2:51" s="14" customFormat="1" ht="12">
      <c r="B185" s="206"/>
      <c r="C185" s="207"/>
      <c r="D185" s="197" t="s">
        <v>149</v>
      </c>
      <c r="E185" s="208" t="s">
        <v>44</v>
      </c>
      <c r="F185" s="209" t="s">
        <v>764</v>
      </c>
      <c r="G185" s="207"/>
      <c r="H185" s="210">
        <v>95</v>
      </c>
      <c r="I185" s="211"/>
      <c r="J185" s="207"/>
      <c r="K185" s="207"/>
      <c r="L185" s="212"/>
      <c r="M185" s="213"/>
      <c r="N185" s="214"/>
      <c r="O185" s="214"/>
      <c r="P185" s="214"/>
      <c r="Q185" s="214"/>
      <c r="R185" s="214"/>
      <c r="S185" s="214"/>
      <c r="T185" s="215"/>
      <c r="AT185" s="216" t="s">
        <v>149</v>
      </c>
      <c r="AU185" s="216" t="s">
        <v>145</v>
      </c>
      <c r="AV185" s="14" t="s">
        <v>92</v>
      </c>
      <c r="AW185" s="14" t="s">
        <v>42</v>
      </c>
      <c r="AX185" s="14" t="s">
        <v>82</v>
      </c>
      <c r="AY185" s="216" t="s">
        <v>135</v>
      </c>
    </row>
    <row r="186" spans="2:51" s="15" customFormat="1" ht="12">
      <c r="B186" s="217"/>
      <c r="C186" s="218"/>
      <c r="D186" s="197" t="s">
        <v>149</v>
      </c>
      <c r="E186" s="219" t="s">
        <v>44</v>
      </c>
      <c r="F186" s="220" t="s">
        <v>153</v>
      </c>
      <c r="G186" s="218"/>
      <c r="H186" s="221">
        <v>95</v>
      </c>
      <c r="I186" s="222"/>
      <c r="J186" s="218"/>
      <c r="K186" s="218"/>
      <c r="L186" s="223"/>
      <c r="M186" s="224"/>
      <c r="N186" s="225"/>
      <c r="O186" s="225"/>
      <c r="P186" s="225"/>
      <c r="Q186" s="225"/>
      <c r="R186" s="225"/>
      <c r="S186" s="225"/>
      <c r="T186" s="226"/>
      <c r="AT186" s="227" t="s">
        <v>149</v>
      </c>
      <c r="AU186" s="227" t="s">
        <v>145</v>
      </c>
      <c r="AV186" s="15" t="s">
        <v>144</v>
      </c>
      <c r="AW186" s="15" t="s">
        <v>42</v>
      </c>
      <c r="AX186" s="15" t="s">
        <v>90</v>
      </c>
      <c r="AY186" s="227" t="s">
        <v>135</v>
      </c>
    </row>
    <row r="187" spans="1:65" s="2" customFormat="1" ht="21.75" customHeight="1">
      <c r="A187" s="36"/>
      <c r="B187" s="37"/>
      <c r="C187" s="177" t="s">
        <v>8</v>
      </c>
      <c r="D187" s="177" t="s">
        <v>139</v>
      </c>
      <c r="E187" s="178" t="s">
        <v>824</v>
      </c>
      <c r="F187" s="179" t="s">
        <v>825</v>
      </c>
      <c r="G187" s="180" t="s">
        <v>632</v>
      </c>
      <c r="H187" s="181">
        <v>13</v>
      </c>
      <c r="I187" s="182"/>
      <c r="J187" s="183">
        <f>ROUND(I187*H187,2)</f>
        <v>0</v>
      </c>
      <c r="K187" s="179" t="s">
        <v>143</v>
      </c>
      <c r="L187" s="41"/>
      <c r="M187" s="184" t="s">
        <v>44</v>
      </c>
      <c r="N187" s="185" t="s">
        <v>53</v>
      </c>
      <c r="O187" s="66"/>
      <c r="P187" s="186">
        <f>O187*H187</f>
        <v>0</v>
      </c>
      <c r="Q187" s="186">
        <v>0</v>
      </c>
      <c r="R187" s="186">
        <f>Q187*H187</f>
        <v>0</v>
      </c>
      <c r="S187" s="186">
        <v>0</v>
      </c>
      <c r="T187" s="187">
        <f>S187*H187</f>
        <v>0</v>
      </c>
      <c r="U187" s="36"/>
      <c r="V187" s="36"/>
      <c r="W187" s="36"/>
      <c r="X187" s="36"/>
      <c r="Y187" s="36"/>
      <c r="Z187" s="36"/>
      <c r="AA187" s="36"/>
      <c r="AB187" s="36"/>
      <c r="AC187" s="36"/>
      <c r="AD187" s="36"/>
      <c r="AE187" s="36"/>
      <c r="AR187" s="188" t="s">
        <v>144</v>
      </c>
      <c r="AT187" s="188" t="s">
        <v>139</v>
      </c>
      <c r="AU187" s="188" t="s">
        <v>145</v>
      </c>
      <c r="AY187" s="18" t="s">
        <v>135</v>
      </c>
      <c r="BE187" s="189">
        <f>IF(N187="základní",J187,0)</f>
        <v>0</v>
      </c>
      <c r="BF187" s="189">
        <f>IF(N187="snížená",J187,0)</f>
        <v>0</v>
      </c>
      <c r="BG187" s="189">
        <f>IF(N187="zákl. přenesená",J187,0)</f>
        <v>0</v>
      </c>
      <c r="BH187" s="189">
        <f>IF(N187="sníž. přenesená",J187,0)</f>
        <v>0</v>
      </c>
      <c r="BI187" s="189">
        <f>IF(N187="nulová",J187,0)</f>
        <v>0</v>
      </c>
      <c r="BJ187" s="18" t="s">
        <v>90</v>
      </c>
      <c r="BK187" s="189">
        <f>ROUND(I187*H187,2)</f>
        <v>0</v>
      </c>
      <c r="BL187" s="18" t="s">
        <v>144</v>
      </c>
      <c r="BM187" s="188" t="s">
        <v>826</v>
      </c>
    </row>
    <row r="188" spans="1:47" s="2" customFormat="1" ht="12">
      <c r="A188" s="36"/>
      <c r="B188" s="37"/>
      <c r="C188" s="38"/>
      <c r="D188" s="190" t="s">
        <v>147</v>
      </c>
      <c r="E188" s="38"/>
      <c r="F188" s="191" t="s">
        <v>827</v>
      </c>
      <c r="G188" s="38"/>
      <c r="H188" s="38"/>
      <c r="I188" s="192"/>
      <c r="J188" s="38"/>
      <c r="K188" s="38"/>
      <c r="L188" s="41"/>
      <c r="M188" s="193"/>
      <c r="N188" s="194"/>
      <c r="O188" s="66"/>
      <c r="P188" s="66"/>
      <c r="Q188" s="66"/>
      <c r="R188" s="66"/>
      <c r="S188" s="66"/>
      <c r="T188" s="67"/>
      <c r="U188" s="36"/>
      <c r="V188" s="36"/>
      <c r="W188" s="36"/>
      <c r="X188" s="36"/>
      <c r="Y188" s="36"/>
      <c r="Z188" s="36"/>
      <c r="AA188" s="36"/>
      <c r="AB188" s="36"/>
      <c r="AC188" s="36"/>
      <c r="AD188" s="36"/>
      <c r="AE188" s="36"/>
      <c r="AT188" s="18" t="s">
        <v>147</v>
      </c>
      <c r="AU188" s="18" t="s">
        <v>145</v>
      </c>
    </row>
    <row r="189" spans="2:51" s="14" customFormat="1" ht="12">
      <c r="B189" s="206"/>
      <c r="C189" s="207"/>
      <c r="D189" s="197" t="s">
        <v>149</v>
      </c>
      <c r="E189" s="208" t="s">
        <v>44</v>
      </c>
      <c r="F189" s="209" t="s">
        <v>828</v>
      </c>
      <c r="G189" s="207"/>
      <c r="H189" s="210">
        <v>13</v>
      </c>
      <c r="I189" s="211"/>
      <c r="J189" s="207"/>
      <c r="K189" s="207"/>
      <c r="L189" s="212"/>
      <c r="M189" s="213"/>
      <c r="N189" s="214"/>
      <c r="O189" s="214"/>
      <c r="P189" s="214"/>
      <c r="Q189" s="214"/>
      <c r="R189" s="214"/>
      <c r="S189" s="214"/>
      <c r="T189" s="215"/>
      <c r="AT189" s="216" t="s">
        <v>149</v>
      </c>
      <c r="AU189" s="216" t="s">
        <v>145</v>
      </c>
      <c r="AV189" s="14" t="s">
        <v>92</v>
      </c>
      <c r="AW189" s="14" t="s">
        <v>42</v>
      </c>
      <c r="AX189" s="14" t="s">
        <v>82</v>
      </c>
      <c r="AY189" s="216" t="s">
        <v>135</v>
      </c>
    </row>
    <row r="190" spans="2:51" s="15" customFormat="1" ht="12">
      <c r="B190" s="217"/>
      <c r="C190" s="218"/>
      <c r="D190" s="197" t="s">
        <v>149</v>
      </c>
      <c r="E190" s="219" t="s">
        <v>44</v>
      </c>
      <c r="F190" s="220" t="s">
        <v>153</v>
      </c>
      <c r="G190" s="218"/>
      <c r="H190" s="221">
        <v>13</v>
      </c>
      <c r="I190" s="222"/>
      <c r="J190" s="218"/>
      <c r="K190" s="218"/>
      <c r="L190" s="223"/>
      <c r="M190" s="224"/>
      <c r="N190" s="225"/>
      <c r="O190" s="225"/>
      <c r="P190" s="225"/>
      <c r="Q190" s="225"/>
      <c r="R190" s="225"/>
      <c r="S190" s="225"/>
      <c r="T190" s="226"/>
      <c r="AT190" s="227" t="s">
        <v>149</v>
      </c>
      <c r="AU190" s="227" t="s">
        <v>145</v>
      </c>
      <c r="AV190" s="15" t="s">
        <v>144</v>
      </c>
      <c r="AW190" s="15" t="s">
        <v>42</v>
      </c>
      <c r="AX190" s="15" t="s">
        <v>90</v>
      </c>
      <c r="AY190" s="227" t="s">
        <v>135</v>
      </c>
    </row>
    <row r="191" spans="1:65" s="2" customFormat="1" ht="21.75" customHeight="1">
      <c r="A191" s="36"/>
      <c r="B191" s="37"/>
      <c r="C191" s="177" t="s">
        <v>170</v>
      </c>
      <c r="D191" s="177" t="s">
        <v>139</v>
      </c>
      <c r="E191" s="178" t="s">
        <v>829</v>
      </c>
      <c r="F191" s="179" t="s">
        <v>830</v>
      </c>
      <c r="G191" s="180" t="s">
        <v>632</v>
      </c>
      <c r="H191" s="181">
        <v>52</v>
      </c>
      <c r="I191" s="182"/>
      <c r="J191" s="183">
        <f>ROUND(I191*H191,2)</f>
        <v>0</v>
      </c>
      <c r="K191" s="179" t="s">
        <v>143</v>
      </c>
      <c r="L191" s="41"/>
      <c r="M191" s="184" t="s">
        <v>44</v>
      </c>
      <c r="N191" s="185" t="s">
        <v>53</v>
      </c>
      <c r="O191" s="66"/>
      <c r="P191" s="186">
        <f>O191*H191</f>
        <v>0</v>
      </c>
      <c r="Q191" s="186">
        <v>0</v>
      </c>
      <c r="R191" s="186">
        <f>Q191*H191</f>
        <v>0</v>
      </c>
      <c r="S191" s="186">
        <v>0</v>
      </c>
      <c r="T191" s="187">
        <f>S191*H191</f>
        <v>0</v>
      </c>
      <c r="U191" s="36"/>
      <c r="V191" s="36"/>
      <c r="W191" s="36"/>
      <c r="X191" s="36"/>
      <c r="Y191" s="36"/>
      <c r="Z191" s="36"/>
      <c r="AA191" s="36"/>
      <c r="AB191" s="36"/>
      <c r="AC191" s="36"/>
      <c r="AD191" s="36"/>
      <c r="AE191" s="36"/>
      <c r="AR191" s="188" t="s">
        <v>144</v>
      </c>
      <c r="AT191" s="188" t="s">
        <v>139</v>
      </c>
      <c r="AU191" s="188" t="s">
        <v>145</v>
      </c>
      <c r="AY191" s="18" t="s">
        <v>135</v>
      </c>
      <c r="BE191" s="189">
        <f>IF(N191="základní",J191,0)</f>
        <v>0</v>
      </c>
      <c r="BF191" s="189">
        <f>IF(N191="snížená",J191,0)</f>
        <v>0</v>
      </c>
      <c r="BG191" s="189">
        <f>IF(N191="zákl. přenesená",J191,0)</f>
        <v>0</v>
      </c>
      <c r="BH191" s="189">
        <f>IF(N191="sníž. přenesená",J191,0)</f>
        <v>0</v>
      </c>
      <c r="BI191" s="189">
        <f>IF(N191="nulová",J191,0)</f>
        <v>0</v>
      </c>
      <c r="BJ191" s="18" t="s">
        <v>90</v>
      </c>
      <c r="BK191" s="189">
        <f>ROUND(I191*H191,2)</f>
        <v>0</v>
      </c>
      <c r="BL191" s="18" t="s">
        <v>144</v>
      </c>
      <c r="BM191" s="188" t="s">
        <v>831</v>
      </c>
    </row>
    <row r="192" spans="1:47" s="2" customFormat="1" ht="12">
      <c r="A192" s="36"/>
      <c r="B192" s="37"/>
      <c r="C192" s="38"/>
      <c r="D192" s="190" t="s">
        <v>147</v>
      </c>
      <c r="E192" s="38"/>
      <c r="F192" s="191" t="s">
        <v>832</v>
      </c>
      <c r="G192" s="38"/>
      <c r="H192" s="38"/>
      <c r="I192" s="192"/>
      <c r="J192" s="38"/>
      <c r="K192" s="38"/>
      <c r="L192" s="41"/>
      <c r="M192" s="193"/>
      <c r="N192" s="194"/>
      <c r="O192" s="66"/>
      <c r="P192" s="66"/>
      <c r="Q192" s="66"/>
      <c r="R192" s="66"/>
      <c r="S192" s="66"/>
      <c r="T192" s="67"/>
      <c r="U192" s="36"/>
      <c r="V192" s="36"/>
      <c r="W192" s="36"/>
      <c r="X192" s="36"/>
      <c r="Y192" s="36"/>
      <c r="Z192" s="36"/>
      <c r="AA192" s="36"/>
      <c r="AB192" s="36"/>
      <c r="AC192" s="36"/>
      <c r="AD192" s="36"/>
      <c r="AE192" s="36"/>
      <c r="AT192" s="18" t="s">
        <v>147</v>
      </c>
      <c r="AU192" s="18" t="s">
        <v>145</v>
      </c>
    </row>
    <row r="193" spans="2:51" s="14" customFormat="1" ht="12">
      <c r="B193" s="206"/>
      <c r="C193" s="207"/>
      <c r="D193" s="197" t="s">
        <v>149</v>
      </c>
      <c r="E193" s="208" t="s">
        <v>44</v>
      </c>
      <c r="F193" s="209" t="s">
        <v>833</v>
      </c>
      <c r="G193" s="207"/>
      <c r="H193" s="210">
        <v>52</v>
      </c>
      <c r="I193" s="211"/>
      <c r="J193" s="207"/>
      <c r="K193" s="207"/>
      <c r="L193" s="212"/>
      <c r="M193" s="213"/>
      <c r="N193" s="214"/>
      <c r="O193" s="214"/>
      <c r="P193" s="214"/>
      <c r="Q193" s="214"/>
      <c r="R193" s="214"/>
      <c r="S193" s="214"/>
      <c r="T193" s="215"/>
      <c r="AT193" s="216" t="s">
        <v>149</v>
      </c>
      <c r="AU193" s="216" t="s">
        <v>145</v>
      </c>
      <c r="AV193" s="14" t="s">
        <v>92</v>
      </c>
      <c r="AW193" s="14" t="s">
        <v>42</v>
      </c>
      <c r="AX193" s="14" t="s">
        <v>82</v>
      </c>
      <c r="AY193" s="216" t="s">
        <v>135</v>
      </c>
    </row>
    <row r="194" spans="2:51" s="15" customFormat="1" ht="12">
      <c r="B194" s="217"/>
      <c r="C194" s="218"/>
      <c r="D194" s="197" t="s">
        <v>149</v>
      </c>
      <c r="E194" s="219" t="s">
        <v>44</v>
      </c>
      <c r="F194" s="220" t="s">
        <v>153</v>
      </c>
      <c r="G194" s="218"/>
      <c r="H194" s="221">
        <v>52</v>
      </c>
      <c r="I194" s="222"/>
      <c r="J194" s="218"/>
      <c r="K194" s="218"/>
      <c r="L194" s="223"/>
      <c r="M194" s="224"/>
      <c r="N194" s="225"/>
      <c r="O194" s="225"/>
      <c r="P194" s="225"/>
      <c r="Q194" s="225"/>
      <c r="R194" s="225"/>
      <c r="S194" s="225"/>
      <c r="T194" s="226"/>
      <c r="AT194" s="227" t="s">
        <v>149</v>
      </c>
      <c r="AU194" s="227" t="s">
        <v>145</v>
      </c>
      <c r="AV194" s="15" t="s">
        <v>144</v>
      </c>
      <c r="AW194" s="15" t="s">
        <v>42</v>
      </c>
      <c r="AX194" s="15" t="s">
        <v>90</v>
      </c>
      <c r="AY194" s="227" t="s">
        <v>135</v>
      </c>
    </row>
    <row r="195" spans="1:65" s="2" customFormat="1" ht="21.75" customHeight="1">
      <c r="A195" s="36"/>
      <c r="B195" s="37"/>
      <c r="C195" s="177" t="s">
        <v>185</v>
      </c>
      <c r="D195" s="177" t="s">
        <v>139</v>
      </c>
      <c r="E195" s="178" t="s">
        <v>834</v>
      </c>
      <c r="F195" s="179" t="s">
        <v>835</v>
      </c>
      <c r="G195" s="180" t="s">
        <v>632</v>
      </c>
      <c r="H195" s="181">
        <v>13</v>
      </c>
      <c r="I195" s="182"/>
      <c r="J195" s="183">
        <f>ROUND(I195*H195,2)</f>
        <v>0</v>
      </c>
      <c r="K195" s="179" t="s">
        <v>143</v>
      </c>
      <c r="L195" s="41"/>
      <c r="M195" s="184" t="s">
        <v>44</v>
      </c>
      <c r="N195" s="185" t="s">
        <v>53</v>
      </c>
      <c r="O195" s="66"/>
      <c r="P195" s="186">
        <f>O195*H195</f>
        <v>0</v>
      </c>
      <c r="Q195" s="186">
        <v>0</v>
      </c>
      <c r="R195" s="186">
        <f>Q195*H195</f>
        <v>0</v>
      </c>
      <c r="S195" s="186">
        <v>0</v>
      </c>
      <c r="T195" s="187">
        <f>S195*H195</f>
        <v>0</v>
      </c>
      <c r="U195" s="36"/>
      <c r="V195" s="36"/>
      <c r="W195" s="36"/>
      <c r="X195" s="36"/>
      <c r="Y195" s="36"/>
      <c r="Z195" s="36"/>
      <c r="AA195" s="36"/>
      <c r="AB195" s="36"/>
      <c r="AC195" s="36"/>
      <c r="AD195" s="36"/>
      <c r="AE195" s="36"/>
      <c r="AR195" s="188" t="s">
        <v>144</v>
      </c>
      <c r="AT195" s="188" t="s">
        <v>139</v>
      </c>
      <c r="AU195" s="188" t="s">
        <v>145</v>
      </c>
      <c r="AY195" s="18" t="s">
        <v>135</v>
      </c>
      <c r="BE195" s="189">
        <f>IF(N195="základní",J195,0)</f>
        <v>0</v>
      </c>
      <c r="BF195" s="189">
        <f>IF(N195="snížená",J195,0)</f>
        <v>0</v>
      </c>
      <c r="BG195" s="189">
        <f>IF(N195="zákl. přenesená",J195,0)</f>
        <v>0</v>
      </c>
      <c r="BH195" s="189">
        <f>IF(N195="sníž. přenesená",J195,0)</f>
        <v>0</v>
      </c>
      <c r="BI195" s="189">
        <f>IF(N195="nulová",J195,0)</f>
        <v>0</v>
      </c>
      <c r="BJ195" s="18" t="s">
        <v>90</v>
      </c>
      <c r="BK195" s="189">
        <f>ROUND(I195*H195,2)</f>
        <v>0</v>
      </c>
      <c r="BL195" s="18" t="s">
        <v>144</v>
      </c>
      <c r="BM195" s="188" t="s">
        <v>836</v>
      </c>
    </row>
    <row r="196" spans="1:47" s="2" customFormat="1" ht="12">
      <c r="A196" s="36"/>
      <c r="B196" s="37"/>
      <c r="C196" s="38"/>
      <c r="D196" s="190" t="s">
        <v>147</v>
      </c>
      <c r="E196" s="38"/>
      <c r="F196" s="191" t="s">
        <v>837</v>
      </c>
      <c r="G196" s="38"/>
      <c r="H196" s="38"/>
      <c r="I196" s="192"/>
      <c r="J196" s="38"/>
      <c r="K196" s="38"/>
      <c r="L196" s="41"/>
      <c r="M196" s="193"/>
      <c r="N196" s="194"/>
      <c r="O196" s="66"/>
      <c r="P196" s="66"/>
      <c r="Q196" s="66"/>
      <c r="R196" s="66"/>
      <c r="S196" s="66"/>
      <c r="T196" s="67"/>
      <c r="U196" s="36"/>
      <c r="V196" s="36"/>
      <c r="W196" s="36"/>
      <c r="X196" s="36"/>
      <c r="Y196" s="36"/>
      <c r="Z196" s="36"/>
      <c r="AA196" s="36"/>
      <c r="AB196" s="36"/>
      <c r="AC196" s="36"/>
      <c r="AD196" s="36"/>
      <c r="AE196" s="36"/>
      <c r="AT196" s="18" t="s">
        <v>147</v>
      </c>
      <c r="AU196" s="18" t="s">
        <v>145</v>
      </c>
    </row>
    <row r="197" spans="2:51" s="14" customFormat="1" ht="12">
      <c r="B197" s="206"/>
      <c r="C197" s="207"/>
      <c r="D197" s="197" t="s">
        <v>149</v>
      </c>
      <c r="E197" s="208" t="s">
        <v>44</v>
      </c>
      <c r="F197" s="209" t="s">
        <v>828</v>
      </c>
      <c r="G197" s="207"/>
      <c r="H197" s="210">
        <v>13</v>
      </c>
      <c r="I197" s="211"/>
      <c r="J197" s="207"/>
      <c r="K197" s="207"/>
      <c r="L197" s="212"/>
      <c r="M197" s="213"/>
      <c r="N197" s="214"/>
      <c r="O197" s="214"/>
      <c r="P197" s="214"/>
      <c r="Q197" s="214"/>
      <c r="R197" s="214"/>
      <c r="S197" s="214"/>
      <c r="T197" s="215"/>
      <c r="AT197" s="216" t="s">
        <v>149</v>
      </c>
      <c r="AU197" s="216" t="s">
        <v>145</v>
      </c>
      <c r="AV197" s="14" t="s">
        <v>92</v>
      </c>
      <c r="AW197" s="14" t="s">
        <v>42</v>
      </c>
      <c r="AX197" s="14" t="s">
        <v>82</v>
      </c>
      <c r="AY197" s="216" t="s">
        <v>135</v>
      </c>
    </row>
    <row r="198" spans="2:51" s="15" customFormat="1" ht="12">
      <c r="B198" s="217"/>
      <c r="C198" s="218"/>
      <c r="D198" s="197" t="s">
        <v>149</v>
      </c>
      <c r="E198" s="219" t="s">
        <v>44</v>
      </c>
      <c r="F198" s="220" t="s">
        <v>153</v>
      </c>
      <c r="G198" s="218"/>
      <c r="H198" s="221">
        <v>13</v>
      </c>
      <c r="I198" s="222"/>
      <c r="J198" s="218"/>
      <c r="K198" s="218"/>
      <c r="L198" s="223"/>
      <c r="M198" s="224"/>
      <c r="N198" s="225"/>
      <c r="O198" s="225"/>
      <c r="P198" s="225"/>
      <c r="Q198" s="225"/>
      <c r="R198" s="225"/>
      <c r="S198" s="225"/>
      <c r="T198" s="226"/>
      <c r="AT198" s="227" t="s">
        <v>149</v>
      </c>
      <c r="AU198" s="227" t="s">
        <v>145</v>
      </c>
      <c r="AV198" s="15" t="s">
        <v>144</v>
      </c>
      <c r="AW198" s="15" t="s">
        <v>42</v>
      </c>
      <c r="AX198" s="15" t="s">
        <v>90</v>
      </c>
      <c r="AY198" s="227" t="s">
        <v>135</v>
      </c>
    </row>
    <row r="199" spans="1:65" s="2" customFormat="1" ht="21.75" customHeight="1">
      <c r="A199" s="36"/>
      <c r="B199" s="37"/>
      <c r="C199" s="177" t="s">
        <v>281</v>
      </c>
      <c r="D199" s="177" t="s">
        <v>139</v>
      </c>
      <c r="E199" s="178" t="s">
        <v>838</v>
      </c>
      <c r="F199" s="179" t="s">
        <v>839</v>
      </c>
      <c r="G199" s="180" t="s">
        <v>632</v>
      </c>
      <c r="H199" s="181">
        <v>13</v>
      </c>
      <c r="I199" s="182"/>
      <c r="J199" s="183">
        <f>ROUND(I199*H199,2)</f>
        <v>0</v>
      </c>
      <c r="K199" s="179" t="s">
        <v>143</v>
      </c>
      <c r="L199" s="41"/>
      <c r="M199" s="184" t="s">
        <v>44</v>
      </c>
      <c r="N199" s="185" t="s">
        <v>53</v>
      </c>
      <c r="O199" s="66"/>
      <c r="P199" s="186">
        <f>O199*H199</f>
        <v>0</v>
      </c>
      <c r="Q199" s="186">
        <v>0</v>
      </c>
      <c r="R199" s="186">
        <f>Q199*H199</f>
        <v>0</v>
      </c>
      <c r="S199" s="186">
        <v>0</v>
      </c>
      <c r="T199" s="187">
        <f>S199*H199</f>
        <v>0</v>
      </c>
      <c r="U199" s="36"/>
      <c r="V199" s="36"/>
      <c r="W199" s="36"/>
      <c r="X199" s="36"/>
      <c r="Y199" s="36"/>
      <c r="Z199" s="36"/>
      <c r="AA199" s="36"/>
      <c r="AB199" s="36"/>
      <c r="AC199" s="36"/>
      <c r="AD199" s="36"/>
      <c r="AE199" s="36"/>
      <c r="AR199" s="188" t="s">
        <v>144</v>
      </c>
      <c r="AT199" s="188" t="s">
        <v>139</v>
      </c>
      <c r="AU199" s="188" t="s">
        <v>145</v>
      </c>
      <c r="AY199" s="18" t="s">
        <v>135</v>
      </c>
      <c r="BE199" s="189">
        <f>IF(N199="základní",J199,0)</f>
        <v>0</v>
      </c>
      <c r="BF199" s="189">
        <f>IF(N199="snížená",J199,0)</f>
        <v>0</v>
      </c>
      <c r="BG199" s="189">
        <f>IF(N199="zákl. přenesená",J199,0)</f>
        <v>0</v>
      </c>
      <c r="BH199" s="189">
        <f>IF(N199="sníž. přenesená",J199,0)</f>
        <v>0</v>
      </c>
      <c r="BI199" s="189">
        <f>IF(N199="nulová",J199,0)</f>
        <v>0</v>
      </c>
      <c r="BJ199" s="18" t="s">
        <v>90</v>
      </c>
      <c r="BK199" s="189">
        <f>ROUND(I199*H199,2)</f>
        <v>0</v>
      </c>
      <c r="BL199" s="18" t="s">
        <v>144</v>
      </c>
      <c r="BM199" s="188" t="s">
        <v>840</v>
      </c>
    </row>
    <row r="200" spans="1:47" s="2" customFormat="1" ht="12">
      <c r="A200" s="36"/>
      <c r="B200" s="37"/>
      <c r="C200" s="38"/>
      <c r="D200" s="190" t="s">
        <v>147</v>
      </c>
      <c r="E200" s="38"/>
      <c r="F200" s="191" t="s">
        <v>841</v>
      </c>
      <c r="G200" s="38"/>
      <c r="H200" s="38"/>
      <c r="I200" s="192"/>
      <c r="J200" s="38"/>
      <c r="K200" s="38"/>
      <c r="L200" s="41"/>
      <c r="M200" s="193"/>
      <c r="N200" s="194"/>
      <c r="O200" s="66"/>
      <c r="P200" s="66"/>
      <c r="Q200" s="66"/>
      <c r="R200" s="66"/>
      <c r="S200" s="66"/>
      <c r="T200" s="67"/>
      <c r="U200" s="36"/>
      <c r="V200" s="36"/>
      <c r="W200" s="36"/>
      <c r="X200" s="36"/>
      <c r="Y200" s="36"/>
      <c r="Z200" s="36"/>
      <c r="AA200" s="36"/>
      <c r="AB200" s="36"/>
      <c r="AC200" s="36"/>
      <c r="AD200" s="36"/>
      <c r="AE200" s="36"/>
      <c r="AT200" s="18" t="s">
        <v>147</v>
      </c>
      <c r="AU200" s="18" t="s">
        <v>145</v>
      </c>
    </row>
    <row r="201" spans="2:51" s="14" customFormat="1" ht="12">
      <c r="B201" s="206"/>
      <c r="C201" s="207"/>
      <c r="D201" s="197" t="s">
        <v>149</v>
      </c>
      <c r="E201" s="208" t="s">
        <v>44</v>
      </c>
      <c r="F201" s="209" t="s">
        <v>828</v>
      </c>
      <c r="G201" s="207"/>
      <c r="H201" s="210">
        <v>13</v>
      </c>
      <c r="I201" s="211"/>
      <c r="J201" s="207"/>
      <c r="K201" s="207"/>
      <c r="L201" s="212"/>
      <c r="M201" s="213"/>
      <c r="N201" s="214"/>
      <c r="O201" s="214"/>
      <c r="P201" s="214"/>
      <c r="Q201" s="214"/>
      <c r="R201" s="214"/>
      <c r="S201" s="214"/>
      <c r="T201" s="215"/>
      <c r="AT201" s="216" t="s">
        <v>149</v>
      </c>
      <c r="AU201" s="216" t="s">
        <v>145</v>
      </c>
      <c r="AV201" s="14" t="s">
        <v>92</v>
      </c>
      <c r="AW201" s="14" t="s">
        <v>42</v>
      </c>
      <c r="AX201" s="14" t="s">
        <v>82</v>
      </c>
      <c r="AY201" s="216" t="s">
        <v>135</v>
      </c>
    </row>
    <row r="202" spans="2:51" s="15" customFormat="1" ht="12">
      <c r="B202" s="217"/>
      <c r="C202" s="218"/>
      <c r="D202" s="197" t="s">
        <v>149</v>
      </c>
      <c r="E202" s="219" t="s">
        <v>44</v>
      </c>
      <c r="F202" s="220" t="s">
        <v>153</v>
      </c>
      <c r="G202" s="218"/>
      <c r="H202" s="221">
        <v>13</v>
      </c>
      <c r="I202" s="222"/>
      <c r="J202" s="218"/>
      <c r="K202" s="218"/>
      <c r="L202" s="223"/>
      <c r="M202" s="224"/>
      <c r="N202" s="225"/>
      <c r="O202" s="225"/>
      <c r="P202" s="225"/>
      <c r="Q202" s="225"/>
      <c r="R202" s="225"/>
      <c r="S202" s="225"/>
      <c r="T202" s="226"/>
      <c r="AT202" s="227" t="s">
        <v>149</v>
      </c>
      <c r="AU202" s="227" t="s">
        <v>145</v>
      </c>
      <c r="AV202" s="15" t="s">
        <v>144</v>
      </c>
      <c r="AW202" s="15" t="s">
        <v>42</v>
      </c>
      <c r="AX202" s="15" t="s">
        <v>90</v>
      </c>
      <c r="AY202" s="227" t="s">
        <v>135</v>
      </c>
    </row>
    <row r="203" spans="1:65" s="2" customFormat="1" ht="21.75" customHeight="1">
      <c r="A203" s="36"/>
      <c r="B203" s="37"/>
      <c r="C203" s="177" t="s">
        <v>288</v>
      </c>
      <c r="D203" s="177" t="s">
        <v>139</v>
      </c>
      <c r="E203" s="178" t="s">
        <v>842</v>
      </c>
      <c r="F203" s="179" t="s">
        <v>843</v>
      </c>
      <c r="G203" s="180" t="s">
        <v>632</v>
      </c>
      <c r="H203" s="181">
        <v>52</v>
      </c>
      <c r="I203" s="182"/>
      <c r="J203" s="183">
        <f>ROUND(I203*H203,2)</f>
        <v>0</v>
      </c>
      <c r="K203" s="179" t="s">
        <v>143</v>
      </c>
      <c r="L203" s="41"/>
      <c r="M203" s="184" t="s">
        <v>44</v>
      </c>
      <c r="N203" s="185" t="s">
        <v>53</v>
      </c>
      <c r="O203" s="66"/>
      <c r="P203" s="186">
        <f>O203*H203</f>
        <v>0</v>
      </c>
      <c r="Q203" s="186">
        <v>0</v>
      </c>
      <c r="R203" s="186">
        <f>Q203*H203</f>
        <v>0</v>
      </c>
      <c r="S203" s="186">
        <v>0</v>
      </c>
      <c r="T203" s="187">
        <f>S203*H203</f>
        <v>0</v>
      </c>
      <c r="U203" s="36"/>
      <c r="V203" s="36"/>
      <c r="W203" s="36"/>
      <c r="X203" s="36"/>
      <c r="Y203" s="36"/>
      <c r="Z203" s="36"/>
      <c r="AA203" s="36"/>
      <c r="AB203" s="36"/>
      <c r="AC203" s="36"/>
      <c r="AD203" s="36"/>
      <c r="AE203" s="36"/>
      <c r="AR203" s="188" t="s">
        <v>144</v>
      </c>
      <c r="AT203" s="188" t="s">
        <v>139</v>
      </c>
      <c r="AU203" s="188" t="s">
        <v>145</v>
      </c>
      <c r="AY203" s="18" t="s">
        <v>135</v>
      </c>
      <c r="BE203" s="189">
        <f>IF(N203="základní",J203,0)</f>
        <v>0</v>
      </c>
      <c r="BF203" s="189">
        <f>IF(N203="snížená",J203,0)</f>
        <v>0</v>
      </c>
      <c r="BG203" s="189">
        <f>IF(N203="zákl. přenesená",J203,0)</f>
        <v>0</v>
      </c>
      <c r="BH203" s="189">
        <f>IF(N203="sníž. přenesená",J203,0)</f>
        <v>0</v>
      </c>
      <c r="BI203" s="189">
        <f>IF(N203="nulová",J203,0)</f>
        <v>0</v>
      </c>
      <c r="BJ203" s="18" t="s">
        <v>90</v>
      </c>
      <c r="BK203" s="189">
        <f>ROUND(I203*H203,2)</f>
        <v>0</v>
      </c>
      <c r="BL203" s="18" t="s">
        <v>144</v>
      </c>
      <c r="BM203" s="188" t="s">
        <v>844</v>
      </c>
    </row>
    <row r="204" spans="1:47" s="2" customFormat="1" ht="12">
      <c r="A204" s="36"/>
      <c r="B204" s="37"/>
      <c r="C204" s="38"/>
      <c r="D204" s="190" t="s">
        <v>147</v>
      </c>
      <c r="E204" s="38"/>
      <c r="F204" s="191" t="s">
        <v>845</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8" t="s">
        <v>147</v>
      </c>
      <c r="AU204" s="18" t="s">
        <v>145</v>
      </c>
    </row>
    <row r="205" spans="2:51" s="14" customFormat="1" ht="12">
      <c r="B205" s="206"/>
      <c r="C205" s="207"/>
      <c r="D205" s="197" t="s">
        <v>149</v>
      </c>
      <c r="E205" s="208" t="s">
        <v>44</v>
      </c>
      <c r="F205" s="209" t="s">
        <v>833</v>
      </c>
      <c r="G205" s="207"/>
      <c r="H205" s="210">
        <v>52</v>
      </c>
      <c r="I205" s="211"/>
      <c r="J205" s="207"/>
      <c r="K205" s="207"/>
      <c r="L205" s="212"/>
      <c r="M205" s="213"/>
      <c r="N205" s="214"/>
      <c r="O205" s="214"/>
      <c r="P205" s="214"/>
      <c r="Q205" s="214"/>
      <c r="R205" s="214"/>
      <c r="S205" s="214"/>
      <c r="T205" s="215"/>
      <c r="AT205" s="216" t="s">
        <v>149</v>
      </c>
      <c r="AU205" s="216" t="s">
        <v>145</v>
      </c>
      <c r="AV205" s="14" t="s">
        <v>92</v>
      </c>
      <c r="AW205" s="14" t="s">
        <v>42</v>
      </c>
      <c r="AX205" s="14" t="s">
        <v>82</v>
      </c>
      <c r="AY205" s="216" t="s">
        <v>135</v>
      </c>
    </row>
    <row r="206" spans="2:51" s="15" customFormat="1" ht="12">
      <c r="B206" s="217"/>
      <c r="C206" s="218"/>
      <c r="D206" s="197" t="s">
        <v>149</v>
      </c>
      <c r="E206" s="219" t="s">
        <v>44</v>
      </c>
      <c r="F206" s="220" t="s">
        <v>153</v>
      </c>
      <c r="G206" s="218"/>
      <c r="H206" s="221">
        <v>52</v>
      </c>
      <c r="I206" s="222"/>
      <c r="J206" s="218"/>
      <c r="K206" s="218"/>
      <c r="L206" s="223"/>
      <c r="M206" s="224"/>
      <c r="N206" s="225"/>
      <c r="O206" s="225"/>
      <c r="P206" s="225"/>
      <c r="Q206" s="225"/>
      <c r="R206" s="225"/>
      <c r="S206" s="225"/>
      <c r="T206" s="226"/>
      <c r="AT206" s="227" t="s">
        <v>149</v>
      </c>
      <c r="AU206" s="227" t="s">
        <v>145</v>
      </c>
      <c r="AV206" s="15" t="s">
        <v>144</v>
      </c>
      <c r="AW206" s="15" t="s">
        <v>42</v>
      </c>
      <c r="AX206" s="15" t="s">
        <v>90</v>
      </c>
      <c r="AY206" s="227" t="s">
        <v>135</v>
      </c>
    </row>
    <row r="207" spans="1:65" s="2" customFormat="1" ht="21.75" customHeight="1">
      <c r="A207" s="36"/>
      <c r="B207" s="37"/>
      <c r="C207" s="177" t="s">
        <v>300</v>
      </c>
      <c r="D207" s="177" t="s">
        <v>139</v>
      </c>
      <c r="E207" s="178" t="s">
        <v>846</v>
      </c>
      <c r="F207" s="179" t="s">
        <v>847</v>
      </c>
      <c r="G207" s="180" t="s">
        <v>632</v>
      </c>
      <c r="H207" s="181">
        <v>13</v>
      </c>
      <c r="I207" s="182"/>
      <c r="J207" s="183">
        <f>ROUND(I207*H207,2)</f>
        <v>0</v>
      </c>
      <c r="K207" s="179" t="s">
        <v>143</v>
      </c>
      <c r="L207" s="41"/>
      <c r="M207" s="184" t="s">
        <v>44</v>
      </c>
      <c r="N207" s="185" t="s">
        <v>53</v>
      </c>
      <c r="O207" s="66"/>
      <c r="P207" s="186">
        <f>O207*H207</f>
        <v>0</v>
      </c>
      <c r="Q207" s="186">
        <v>0</v>
      </c>
      <c r="R207" s="186">
        <f>Q207*H207</f>
        <v>0</v>
      </c>
      <c r="S207" s="186">
        <v>0</v>
      </c>
      <c r="T207" s="187">
        <f>S207*H207</f>
        <v>0</v>
      </c>
      <c r="U207" s="36"/>
      <c r="V207" s="36"/>
      <c r="W207" s="36"/>
      <c r="X207" s="36"/>
      <c r="Y207" s="36"/>
      <c r="Z207" s="36"/>
      <c r="AA207" s="36"/>
      <c r="AB207" s="36"/>
      <c r="AC207" s="36"/>
      <c r="AD207" s="36"/>
      <c r="AE207" s="36"/>
      <c r="AR207" s="188" t="s">
        <v>144</v>
      </c>
      <c r="AT207" s="188" t="s">
        <v>139</v>
      </c>
      <c r="AU207" s="188" t="s">
        <v>145</v>
      </c>
      <c r="AY207" s="18" t="s">
        <v>135</v>
      </c>
      <c r="BE207" s="189">
        <f>IF(N207="základní",J207,0)</f>
        <v>0</v>
      </c>
      <c r="BF207" s="189">
        <f>IF(N207="snížená",J207,0)</f>
        <v>0</v>
      </c>
      <c r="BG207" s="189">
        <f>IF(N207="zákl. přenesená",J207,0)</f>
        <v>0</v>
      </c>
      <c r="BH207" s="189">
        <f>IF(N207="sníž. přenesená",J207,0)</f>
        <v>0</v>
      </c>
      <c r="BI207" s="189">
        <f>IF(N207="nulová",J207,0)</f>
        <v>0</v>
      </c>
      <c r="BJ207" s="18" t="s">
        <v>90</v>
      </c>
      <c r="BK207" s="189">
        <f>ROUND(I207*H207,2)</f>
        <v>0</v>
      </c>
      <c r="BL207" s="18" t="s">
        <v>144</v>
      </c>
      <c r="BM207" s="188" t="s">
        <v>848</v>
      </c>
    </row>
    <row r="208" spans="1:47" s="2" customFormat="1" ht="12">
      <c r="A208" s="36"/>
      <c r="B208" s="37"/>
      <c r="C208" s="38"/>
      <c r="D208" s="190" t="s">
        <v>147</v>
      </c>
      <c r="E208" s="38"/>
      <c r="F208" s="191" t="s">
        <v>849</v>
      </c>
      <c r="G208" s="38"/>
      <c r="H208" s="38"/>
      <c r="I208" s="192"/>
      <c r="J208" s="38"/>
      <c r="K208" s="38"/>
      <c r="L208" s="41"/>
      <c r="M208" s="193"/>
      <c r="N208" s="194"/>
      <c r="O208" s="66"/>
      <c r="P208" s="66"/>
      <c r="Q208" s="66"/>
      <c r="R208" s="66"/>
      <c r="S208" s="66"/>
      <c r="T208" s="67"/>
      <c r="U208" s="36"/>
      <c r="V208" s="36"/>
      <c r="W208" s="36"/>
      <c r="X208" s="36"/>
      <c r="Y208" s="36"/>
      <c r="Z208" s="36"/>
      <c r="AA208" s="36"/>
      <c r="AB208" s="36"/>
      <c r="AC208" s="36"/>
      <c r="AD208" s="36"/>
      <c r="AE208" s="36"/>
      <c r="AT208" s="18" t="s">
        <v>147</v>
      </c>
      <c r="AU208" s="18" t="s">
        <v>145</v>
      </c>
    </row>
    <row r="209" spans="2:51" s="14" customFormat="1" ht="12">
      <c r="B209" s="206"/>
      <c r="C209" s="207"/>
      <c r="D209" s="197" t="s">
        <v>149</v>
      </c>
      <c r="E209" s="208" t="s">
        <v>44</v>
      </c>
      <c r="F209" s="209" t="s">
        <v>828</v>
      </c>
      <c r="G209" s="207"/>
      <c r="H209" s="210">
        <v>13</v>
      </c>
      <c r="I209" s="211"/>
      <c r="J209" s="207"/>
      <c r="K209" s="207"/>
      <c r="L209" s="212"/>
      <c r="M209" s="213"/>
      <c r="N209" s="214"/>
      <c r="O209" s="214"/>
      <c r="P209" s="214"/>
      <c r="Q209" s="214"/>
      <c r="R209" s="214"/>
      <c r="S209" s="214"/>
      <c r="T209" s="215"/>
      <c r="AT209" s="216" t="s">
        <v>149</v>
      </c>
      <c r="AU209" s="216" t="s">
        <v>145</v>
      </c>
      <c r="AV209" s="14" t="s">
        <v>92</v>
      </c>
      <c r="AW209" s="14" t="s">
        <v>42</v>
      </c>
      <c r="AX209" s="14" t="s">
        <v>82</v>
      </c>
      <c r="AY209" s="216" t="s">
        <v>135</v>
      </c>
    </row>
    <row r="210" spans="2:51" s="15" customFormat="1" ht="12">
      <c r="B210" s="217"/>
      <c r="C210" s="218"/>
      <c r="D210" s="197" t="s">
        <v>149</v>
      </c>
      <c r="E210" s="219" t="s">
        <v>44</v>
      </c>
      <c r="F210" s="220" t="s">
        <v>153</v>
      </c>
      <c r="G210" s="218"/>
      <c r="H210" s="221">
        <v>13</v>
      </c>
      <c r="I210" s="222"/>
      <c r="J210" s="218"/>
      <c r="K210" s="218"/>
      <c r="L210" s="223"/>
      <c r="M210" s="224"/>
      <c r="N210" s="225"/>
      <c r="O210" s="225"/>
      <c r="P210" s="225"/>
      <c r="Q210" s="225"/>
      <c r="R210" s="225"/>
      <c r="S210" s="225"/>
      <c r="T210" s="226"/>
      <c r="AT210" s="227" t="s">
        <v>149</v>
      </c>
      <c r="AU210" s="227" t="s">
        <v>145</v>
      </c>
      <c r="AV210" s="15" t="s">
        <v>144</v>
      </c>
      <c r="AW210" s="15" t="s">
        <v>42</v>
      </c>
      <c r="AX210" s="15" t="s">
        <v>90</v>
      </c>
      <c r="AY210" s="227" t="s">
        <v>135</v>
      </c>
    </row>
    <row r="211" spans="1:65" s="2" customFormat="1" ht="16.5" customHeight="1">
      <c r="A211" s="36"/>
      <c r="B211" s="37"/>
      <c r="C211" s="177" t="s">
        <v>7</v>
      </c>
      <c r="D211" s="177" t="s">
        <v>139</v>
      </c>
      <c r="E211" s="178" t="s">
        <v>850</v>
      </c>
      <c r="F211" s="179" t="s">
        <v>851</v>
      </c>
      <c r="G211" s="180" t="s">
        <v>632</v>
      </c>
      <c r="H211" s="181">
        <v>104</v>
      </c>
      <c r="I211" s="182"/>
      <c r="J211" s="183">
        <f>ROUND(I211*H211,2)</f>
        <v>0</v>
      </c>
      <c r="K211" s="179" t="s">
        <v>143</v>
      </c>
      <c r="L211" s="41"/>
      <c r="M211" s="184" t="s">
        <v>44</v>
      </c>
      <c r="N211" s="185" t="s">
        <v>53</v>
      </c>
      <c r="O211" s="66"/>
      <c r="P211" s="186">
        <f>O211*H211</f>
        <v>0</v>
      </c>
      <c r="Q211" s="186">
        <v>0</v>
      </c>
      <c r="R211" s="186">
        <f>Q211*H211</f>
        <v>0</v>
      </c>
      <c r="S211" s="186">
        <v>0</v>
      </c>
      <c r="T211" s="187">
        <f>S211*H211</f>
        <v>0</v>
      </c>
      <c r="U211" s="36"/>
      <c r="V211" s="36"/>
      <c r="W211" s="36"/>
      <c r="X211" s="36"/>
      <c r="Y211" s="36"/>
      <c r="Z211" s="36"/>
      <c r="AA211" s="36"/>
      <c r="AB211" s="36"/>
      <c r="AC211" s="36"/>
      <c r="AD211" s="36"/>
      <c r="AE211" s="36"/>
      <c r="AR211" s="188" t="s">
        <v>144</v>
      </c>
      <c r="AT211" s="188" t="s">
        <v>139</v>
      </c>
      <c r="AU211" s="188" t="s">
        <v>145</v>
      </c>
      <c r="AY211" s="18" t="s">
        <v>135</v>
      </c>
      <c r="BE211" s="189">
        <f>IF(N211="základní",J211,0)</f>
        <v>0</v>
      </c>
      <c r="BF211" s="189">
        <f>IF(N211="snížená",J211,0)</f>
        <v>0</v>
      </c>
      <c r="BG211" s="189">
        <f>IF(N211="zákl. přenesená",J211,0)</f>
        <v>0</v>
      </c>
      <c r="BH211" s="189">
        <f>IF(N211="sníž. přenesená",J211,0)</f>
        <v>0</v>
      </c>
      <c r="BI211" s="189">
        <f>IF(N211="nulová",J211,0)</f>
        <v>0</v>
      </c>
      <c r="BJ211" s="18" t="s">
        <v>90</v>
      </c>
      <c r="BK211" s="189">
        <f>ROUND(I211*H211,2)</f>
        <v>0</v>
      </c>
      <c r="BL211" s="18" t="s">
        <v>144</v>
      </c>
      <c r="BM211" s="188" t="s">
        <v>852</v>
      </c>
    </row>
    <row r="212" spans="1:47" s="2" customFormat="1" ht="12">
      <c r="A212" s="36"/>
      <c r="B212" s="37"/>
      <c r="C212" s="38"/>
      <c r="D212" s="190" t="s">
        <v>147</v>
      </c>
      <c r="E212" s="38"/>
      <c r="F212" s="191" t="s">
        <v>853</v>
      </c>
      <c r="G212" s="38"/>
      <c r="H212" s="38"/>
      <c r="I212" s="192"/>
      <c r="J212" s="38"/>
      <c r="K212" s="38"/>
      <c r="L212" s="41"/>
      <c r="M212" s="193"/>
      <c r="N212" s="194"/>
      <c r="O212" s="66"/>
      <c r="P212" s="66"/>
      <c r="Q212" s="66"/>
      <c r="R212" s="66"/>
      <c r="S212" s="66"/>
      <c r="T212" s="67"/>
      <c r="U212" s="36"/>
      <c r="V212" s="36"/>
      <c r="W212" s="36"/>
      <c r="X212" s="36"/>
      <c r="Y212" s="36"/>
      <c r="Z212" s="36"/>
      <c r="AA212" s="36"/>
      <c r="AB212" s="36"/>
      <c r="AC212" s="36"/>
      <c r="AD212" s="36"/>
      <c r="AE212" s="36"/>
      <c r="AT212" s="18" t="s">
        <v>147</v>
      </c>
      <c r="AU212" s="18" t="s">
        <v>145</v>
      </c>
    </row>
    <row r="213" spans="2:51" s="14" customFormat="1" ht="12">
      <c r="B213" s="206"/>
      <c r="C213" s="207"/>
      <c r="D213" s="197" t="s">
        <v>149</v>
      </c>
      <c r="E213" s="208" t="s">
        <v>44</v>
      </c>
      <c r="F213" s="209" t="s">
        <v>854</v>
      </c>
      <c r="G213" s="207"/>
      <c r="H213" s="210">
        <v>104</v>
      </c>
      <c r="I213" s="211"/>
      <c r="J213" s="207"/>
      <c r="K213" s="207"/>
      <c r="L213" s="212"/>
      <c r="M213" s="213"/>
      <c r="N213" s="214"/>
      <c r="O213" s="214"/>
      <c r="P213" s="214"/>
      <c r="Q213" s="214"/>
      <c r="R213" s="214"/>
      <c r="S213" s="214"/>
      <c r="T213" s="215"/>
      <c r="AT213" s="216" t="s">
        <v>149</v>
      </c>
      <c r="AU213" s="216" t="s">
        <v>145</v>
      </c>
      <c r="AV213" s="14" t="s">
        <v>92</v>
      </c>
      <c r="AW213" s="14" t="s">
        <v>42</v>
      </c>
      <c r="AX213" s="14" t="s">
        <v>82</v>
      </c>
      <c r="AY213" s="216" t="s">
        <v>135</v>
      </c>
    </row>
    <row r="214" spans="2:51" s="15" customFormat="1" ht="12">
      <c r="B214" s="217"/>
      <c r="C214" s="218"/>
      <c r="D214" s="197" t="s">
        <v>149</v>
      </c>
      <c r="E214" s="219" t="s">
        <v>44</v>
      </c>
      <c r="F214" s="220" t="s">
        <v>153</v>
      </c>
      <c r="G214" s="218"/>
      <c r="H214" s="221">
        <v>104</v>
      </c>
      <c r="I214" s="222"/>
      <c r="J214" s="218"/>
      <c r="K214" s="218"/>
      <c r="L214" s="223"/>
      <c r="M214" s="224"/>
      <c r="N214" s="225"/>
      <c r="O214" s="225"/>
      <c r="P214" s="225"/>
      <c r="Q214" s="225"/>
      <c r="R214" s="225"/>
      <c r="S214" s="225"/>
      <c r="T214" s="226"/>
      <c r="AT214" s="227" t="s">
        <v>149</v>
      </c>
      <c r="AU214" s="227" t="s">
        <v>145</v>
      </c>
      <c r="AV214" s="15" t="s">
        <v>144</v>
      </c>
      <c r="AW214" s="15" t="s">
        <v>42</v>
      </c>
      <c r="AX214" s="15" t="s">
        <v>90</v>
      </c>
      <c r="AY214" s="227" t="s">
        <v>135</v>
      </c>
    </row>
    <row r="215" spans="1:65" s="2" customFormat="1" ht="16.5" customHeight="1">
      <c r="A215" s="36"/>
      <c r="B215" s="37"/>
      <c r="C215" s="177" t="s">
        <v>318</v>
      </c>
      <c r="D215" s="177" t="s">
        <v>139</v>
      </c>
      <c r="E215" s="178" t="s">
        <v>855</v>
      </c>
      <c r="F215" s="179" t="s">
        <v>856</v>
      </c>
      <c r="G215" s="180" t="s">
        <v>632</v>
      </c>
      <c r="H215" s="181">
        <v>13</v>
      </c>
      <c r="I215" s="182"/>
      <c r="J215" s="183">
        <f>ROUND(I215*H215,2)</f>
        <v>0</v>
      </c>
      <c r="K215" s="179" t="s">
        <v>143</v>
      </c>
      <c r="L215" s="41"/>
      <c r="M215" s="184" t="s">
        <v>44</v>
      </c>
      <c r="N215" s="185" t="s">
        <v>53</v>
      </c>
      <c r="O215" s="66"/>
      <c r="P215" s="186">
        <f>O215*H215</f>
        <v>0</v>
      </c>
      <c r="Q215" s="186">
        <v>0</v>
      </c>
      <c r="R215" s="186">
        <f>Q215*H215</f>
        <v>0</v>
      </c>
      <c r="S215" s="186">
        <v>0</v>
      </c>
      <c r="T215" s="187">
        <f>S215*H215</f>
        <v>0</v>
      </c>
      <c r="U215" s="36"/>
      <c r="V215" s="36"/>
      <c r="W215" s="36"/>
      <c r="X215" s="36"/>
      <c r="Y215" s="36"/>
      <c r="Z215" s="36"/>
      <c r="AA215" s="36"/>
      <c r="AB215" s="36"/>
      <c r="AC215" s="36"/>
      <c r="AD215" s="36"/>
      <c r="AE215" s="36"/>
      <c r="AR215" s="188" t="s">
        <v>144</v>
      </c>
      <c r="AT215" s="188" t="s">
        <v>139</v>
      </c>
      <c r="AU215" s="188" t="s">
        <v>145</v>
      </c>
      <c r="AY215" s="18" t="s">
        <v>135</v>
      </c>
      <c r="BE215" s="189">
        <f>IF(N215="základní",J215,0)</f>
        <v>0</v>
      </c>
      <c r="BF215" s="189">
        <f>IF(N215="snížená",J215,0)</f>
        <v>0</v>
      </c>
      <c r="BG215" s="189">
        <f>IF(N215="zákl. přenesená",J215,0)</f>
        <v>0</v>
      </c>
      <c r="BH215" s="189">
        <f>IF(N215="sníž. přenesená",J215,0)</f>
        <v>0</v>
      </c>
      <c r="BI215" s="189">
        <f>IF(N215="nulová",J215,0)</f>
        <v>0</v>
      </c>
      <c r="BJ215" s="18" t="s">
        <v>90</v>
      </c>
      <c r="BK215" s="189">
        <f>ROUND(I215*H215,2)</f>
        <v>0</v>
      </c>
      <c r="BL215" s="18" t="s">
        <v>144</v>
      </c>
      <c r="BM215" s="188" t="s">
        <v>857</v>
      </c>
    </row>
    <row r="216" spans="1:47" s="2" customFormat="1" ht="12">
      <c r="A216" s="36"/>
      <c r="B216" s="37"/>
      <c r="C216" s="38"/>
      <c r="D216" s="190" t="s">
        <v>147</v>
      </c>
      <c r="E216" s="38"/>
      <c r="F216" s="191" t="s">
        <v>858</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147</v>
      </c>
      <c r="AU216" s="18" t="s">
        <v>145</v>
      </c>
    </row>
    <row r="217" spans="2:51" s="14" customFormat="1" ht="12">
      <c r="B217" s="206"/>
      <c r="C217" s="207"/>
      <c r="D217" s="197" t="s">
        <v>149</v>
      </c>
      <c r="E217" s="208" t="s">
        <v>44</v>
      </c>
      <c r="F217" s="209" t="s">
        <v>828</v>
      </c>
      <c r="G217" s="207"/>
      <c r="H217" s="210">
        <v>13</v>
      </c>
      <c r="I217" s="211"/>
      <c r="J217" s="207"/>
      <c r="K217" s="207"/>
      <c r="L217" s="212"/>
      <c r="M217" s="213"/>
      <c r="N217" s="214"/>
      <c r="O217" s="214"/>
      <c r="P217" s="214"/>
      <c r="Q217" s="214"/>
      <c r="R217" s="214"/>
      <c r="S217" s="214"/>
      <c r="T217" s="215"/>
      <c r="AT217" s="216" t="s">
        <v>149</v>
      </c>
      <c r="AU217" s="216" t="s">
        <v>145</v>
      </c>
      <c r="AV217" s="14" t="s">
        <v>92</v>
      </c>
      <c r="AW217" s="14" t="s">
        <v>42</v>
      </c>
      <c r="AX217" s="14" t="s">
        <v>82</v>
      </c>
      <c r="AY217" s="216" t="s">
        <v>135</v>
      </c>
    </row>
    <row r="218" spans="2:51" s="15" customFormat="1" ht="12">
      <c r="B218" s="217"/>
      <c r="C218" s="218"/>
      <c r="D218" s="197" t="s">
        <v>149</v>
      </c>
      <c r="E218" s="219" t="s">
        <v>44</v>
      </c>
      <c r="F218" s="220" t="s">
        <v>153</v>
      </c>
      <c r="G218" s="218"/>
      <c r="H218" s="221">
        <v>13</v>
      </c>
      <c r="I218" s="222"/>
      <c r="J218" s="218"/>
      <c r="K218" s="218"/>
      <c r="L218" s="223"/>
      <c r="M218" s="224"/>
      <c r="N218" s="225"/>
      <c r="O218" s="225"/>
      <c r="P218" s="225"/>
      <c r="Q218" s="225"/>
      <c r="R218" s="225"/>
      <c r="S218" s="225"/>
      <c r="T218" s="226"/>
      <c r="AT218" s="227" t="s">
        <v>149</v>
      </c>
      <c r="AU218" s="227" t="s">
        <v>145</v>
      </c>
      <c r="AV218" s="15" t="s">
        <v>144</v>
      </c>
      <c r="AW218" s="15" t="s">
        <v>42</v>
      </c>
      <c r="AX218" s="15" t="s">
        <v>90</v>
      </c>
      <c r="AY218" s="227" t="s">
        <v>135</v>
      </c>
    </row>
    <row r="219" spans="1:65" s="2" customFormat="1" ht="16.5" customHeight="1">
      <c r="A219" s="36"/>
      <c r="B219" s="37"/>
      <c r="C219" s="177" t="s">
        <v>325</v>
      </c>
      <c r="D219" s="177" t="s">
        <v>139</v>
      </c>
      <c r="E219" s="178" t="s">
        <v>859</v>
      </c>
      <c r="F219" s="179" t="s">
        <v>860</v>
      </c>
      <c r="G219" s="180" t="s">
        <v>212</v>
      </c>
      <c r="H219" s="181">
        <v>855</v>
      </c>
      <c r="I219" s="182"/>
      <c r="J219" s="183">
        <f>ROUND(I219*H219,2)</f>
        <v>0</v>
      </c>
      <c r="K219" s="179" t="s">
        <v>143</v>
      </c>
      <c r="L219" s="41"/>
      <c r="M219" s="184" t="s">
        <v>44</v>
      </c>
      <c r="N219" s="185" t="s">
        <v>53</v>
      </c>
      <c r="O219" s="66"/>
      <c r="P219" s="186">
        <f>O219*H219</f>
        <v>0</v>
      </c>
      <c r="Q219" s="186">
        <v>0</v>
      </c>
      <c r="R219" s="186">
        <f>Q219*H219</f>
        <v>0</v>
      </c>
      <c r="S219" s="186">
        <v>0</v>
      </c>
      <c r="T219" s="187">
        <f>S219*H219</f>
        <v>0</v>
      </c>
      <c r="U219" s="36"/>
      <c r="V219" s="36"/>
      <c r="W219" s="36"/>
      <c r="X219" s="36"/>
      <c r="Y219" s="36"/>
      <c r="Z219" s="36"/>
      <c r="AA219" s="36"/>
      <c r="AB219" s="36"/>
      <c r="AC219" s="36"/>
      <c r="AD219" s="36"/>
      <c r="AE219" s="36"/>
      <c r="AR219" s="188" t="s">
        <v>144</v>
      </c>
      <c r="AT219" s="188" t="s">
        <v>139</v>
      </c>
      <c r="AU219" s="188" t="s">
        <v>145</v>
      </c>
      <c r="AY219" s="18" t="s">
        <v>135</v>
      </c>
      <c r="BE219" s="189">
        <f>IF(N219="základní",J219,0)</f>
        <v>0</v>
      </c>
      <c r="BF219" s="189">
        <f>IF(N219="snížená",J219,0)</f>
        <v>0</v>
      </c>
      <c r="BG219" s="189">
        <f>IF(N219="zákl. přenesená",J219,0)</f>
        <v>0</v>
      </c>
      <c r="BH219" s="189">
        <f>IF(N219="sníž. přenesená",J219,0)</f>
        <v>0</v>
      </c>
      <c r="BI219" s="189">
        <f>IF(N219="nulová",J219,0)</f>
        <v>0</v>
      </c>
      <c r="BJ219" s="18" t="s">
        <v>90</v>
      </c>
      <c r="BK219" s="189">
        <f>ROUND(I219*H219,2)</f>
        <v>0</v>
      </c>
      <c r="BL219" s="18" t="s">
        <v>144</v>
      </c>
      <c r="BM219" s="188" t="s">
        <v>861</v>
      </c>
    </row>
    <row r="220" spans="1:47" s="2" customFormat="1" ht="12">
      <c r="A220" s="36"/>
      <c r="B220" s="37"/>
      <c r="C220" s="38"/>
      <c r="D220" s="190" t="s">
        <v>147</v>
      </c>
      <c r="E220" s="38"/>
      <c r="F220" s="191" t="s">
        <v>862</v>
      </c>
      <c r="G220" s="38"/>
      <c r="H220" s="38"/>
      <c r="I220" s="192"/>
      <c r="J220" s="38"/>
      <c r="K220" s="38"/>
      <c r="L220" s="41"/>
      <c r="M220" s="193"/>
      <c r="N220" s="194"/>
      <c r="O220" s="66"/>
      <c r="P220" s="66"/>
      <c r="Q220" s="66"/>
      <c r="R220" s="66"/>
      <c r="S220" s="66"/>
      <c r="T220" s="67"/>
      <c r="U220" s="36"/>
      <c r="V220" s="36"/>
      <c r="W220" s="36"/>
      <c r="X220" s="36"/>
      <c r="Y220" s="36"/>
      <c r="Z220" s="36"/>
      <c r="AA220" s="36"/>
      <c r="AB220" s="36"/>
      <c r="AC220" s="36"/>
      <c r="AD220" s="36"/>
      <c r="AE220" s="36"/>
      <c r="AT220" s="18" t="s">
        <v>147</v>
      </c>
      <c r="AU220" s="18" t="s">
        <v>145</v>
      </c>
    </row>
    <row r="221" spans="2:51" s="14" customFormat="1" ht="12">
      <c r="B221" s="206"/>
      <c r="C221" s="207"/>
      <c r="D221" s="197" t="s">
        <v>149</v>
      </c>
      <c r="E221" s="208" t="s">
        <v>44</v>
      </c>
      <c r="F221" s="209" t="s">
        <v>863</v>
      </c>
      <c r="G221" s="207"/>
      <c r="H221" s="210">
        <v>855</v>
      </c>
      <c r="I221" s="211"/>
      <c r="J221" s="207"/>
      <c r="K221" s="207"/>
      <c r="L221" s="212"/>
      <c r="M221" s="213"/>
      <c r="N221" s="214"/>
      <c r="O221" s="214"/>
      <c r="P221" s="214"/>
      <c r="Q221" s="214"/>
      <c r="R221" s="214"/>
      <c r="S221" s="214"/>
      <c r="T221" s="215"/>
      <c r="AT221" s="216" t="s">
        <v>149</v>
      </c>
      <c r="AU221" s="216" t="s">
        <v>145</v>
      </c>
      <c r="AV221" s="14" t="s">
        <v>92</v>
      </c>
      <c r="AW221" s="14" t="s">
        <v>42</v>
      </c>
      <c r="AX221" s="14" t="s">
        <v>82</v>
      </c>
      <c r="AY221" s="216" t="s">
        <v>135</v>
      </c>
    </row>
    <row r="222" spans="2:51" s="15" customFormat="1" ht="12">
      <c r="B222" s="217"/>
      <c r="C222" s="218"/>
      <c r="D222" s="197" t="s">
        <v>149</v>
      </c>
      <c r="E222" s="219" t="s">
        <v>44</v>
      </c>
      <c r="F222" s="220" t="s">
        <v>153</v>
      </c>
      <c r="G222" s="218"/>
      <c r="H222" s="221">
        <v>855</v>
      </c>
      <c r="I222" s="222"/>
      <c r="J222" s="218"/>
      <c r="K222" s="218"/>
      <c r="L222" s="223"/>
      <c r="M222" s="224"/>
      <c r="N222" s="225"/>
      <c r="O222" s="225"/>
      <c r="P222" s="225"/>
      <c r="Q222" s="225"/>
      <c r="R222" s="225"/>
      <c r="S222" s="225"/>
      <c r="T222" s="226"/>
      <c r="AT222" s="227" t="s">
        <v>149</v>
      </c>
      <c r="AU222" s="227" t="s">
        <v>145</v>
      </c>
      <c r="AV222" s="15" t="s">
        <v>144</v>
      </c>
      <c r="AW222" s="15" t="s">
        <v>42</v>
      </c>
      <c r="AX222" s="15" t="s">
        <v>90</v>
      </c>
      <c r="AY222" s="227" t="s">
        <v>135</v>
      </c>
    </row>
    <row r="223" spans="2:63" s="12" customFormat="1" ht="20.85" customHeight="1">
      <c r="B223" s="161"/>
      <c r="C223" s="162"/>
      <c r="D223" s="163" t="s">
        <v>81</v>
      </c>
      <c r="E223" s="175" t="s">
        <v>185</v>
      </c>
      <c r="F223" s="175" t="s">
        <v>186</v>
      </c>
      <c r="G223" s="162"/>
      <c r="H223" s="162"/>
      <c r="I223" s="165"/>
      <c r="J223" s="176">
        <f>BK223</f>
        <v>0</v>
      </c>
      <c r="K223" s="162"/>
      <c r="L223" s="167"/>
      <c r="M223" s="168"/>
      <c r="N223" s="169"/>
      <c r="O223" s="169"/>
      <c r="P223" s="170">
        <f>SUM(P224:P237)</f>
        <v>0</v>
      </c>
      <c r="Q223" s="169"/>
      <c r="R223" s="170">
        <f>SUM(R224:R237)</f>
        <v>0</v>
      </c>
      <c r="S223" s="169"/>
      <c r="T223" s="171">
        <f>SUM(T224:T237)</f>
        <v>0</v>
      </c>
      <c r="AR223" s="172" t="s">
        <v>90</v>
      </c>
      <c r="AT223" s="173" t="s">
        <v>81</v>
      </c>
      <c r="AU223" s="173" t="s">
        <v>92</v>
      </c>
      <c r="AY223" s="172" t="s">
        <v>135</v>
      </c>
      <c r="BK223" s="174">
        <f>SUM(BK224:BK237)</f>
        <v>0</v>
      </c>
    </row>
    <row r="224" spans="1:65" s="2" customFormat="1" ht="16.5" customHeight="1">
      <c r="A224" s="36"/>
      <c r="B224" s="37"/>
      <c r="C224" s="177" t="s">
        <v>332</v>
      </c>
      <c r="D224" s="177" t="s">
        <v>139</v>
      </c>
      <c r="E224" s="178" t="s">
        <v>864</v>
      </c>
      <c r="F224" s="179" t="s">
        <v>865</v>
      </c>
      <c r="G224" s="180" t="s">
        <v>632</v>
      </c>
      <c r="H224" s="181">
        <v>8</v>
      </c>
      <c r="I224" s="182"/>
      <c r="J224" s="183">
        <f>ROUND(I224*H224,2)</f>
        <v>0</v>
      </c>
      <c r="K224" s="179" t="s">
        <v>143</v>
      </c>
      <c r="L224" s="41"/>
      <c r="M224" s="184" t="s">
        <v>44</v>
      </c>
      <c r="N224" s="185" t="s">
        <v>53</v>
      </c>
      <c r="O224" s="66"/>
      <c r="P224" s="186">
        <f>O224*H224</f>
        <v>0</v>
      </c>
      <c r="Q224" s="186">
        <v>0</v>
      </c>
      <c r="R224" s="186">
        <f>Q224*H224</f>
        <v>0</v>
      </c>
      <c r="S224" s="186">
        <v>0</v>
      </c>
      <c r="T224" s="187">
        <f>S224*H224</f>
        <v>0</v>
      </c>
      <c r="U224" s="36"/>
      <c r="V224" s="36"/>
      <c r="W224" s="36"/>
      <c r="X224" s="36"/>
      <c r="Y224" s="36"/>
      <c r="Z224" s="36"/>
      <c r="AA224" s="36"/>
      <c r="AB224" s="36"/>
      <c r="AC224" s="36"/>
      <c r="AD224" s="36"/>
      <c r="AE224" s="36"/>
      <c r="AR224" s="188" t="s">
        <v>144</v>
      </c>
      <c r="AT224" s="188" t="s">
        <v>139</v>
      </c>
      <c r="AU224" s="188" t="s">
        <v>145</v>
      </c>
      <c r="AY224" s="18" t="s">
        <v>135</v>
      </c>
      <c r="BE224" s="189">
        <f>IF(N224="základní",J224,0)</f>
        <v>0</v>
      </c>
      <c r="BF224" s="189">
        <f>IF(N224="snížená",J224,0)</f>
        <v>0</v>
      </c>
      <c r="BG224" s="189">
        <f>IF(N224="zákl. přenesená",J224,0)</f>
        <v>0</v>
      </c>
      <c r="BH224" s="189">
        <f>IF(N224="sníž. přenesená",J224,0)</f>
        <v>0</v>
      </c>
      <c r="BI224" s="189">
        <f>IF(N224="nulová",J224,0)</f>
        <v>0</v>
      </c>
      <c r="BJ224" s="18" t="s">
        <v>90</v>
      </c>
      <c r="BK224" s="189">
        <f>ROUND(I224*H224,2)</f>
        <v>0</v>
      </c>
      <c r="BL224" s="18" t="s">
        <v>144</v>
      </c>
      <c r="BM224" s="188" t="s">
        <v>866</v>
      </c>
    </row>
    <row r="225" spans="1:47" s="2" customFormat="1" ht="12">
      <c r="A225" s="36"/>
      <c r="B225" s="37"/>
      <c r="C225" s="38"/>
      <c r="D225" s="190" t="s">
        <v>147</v>
      </c>
      <c r="E225" s="38"/>
      <c r="F225" s="191" t="s">
        <v>867</v>
      </c>
      <c r="G225" s="38"/>
      <c r="H225" s="38"/>
      <c r="I225" s="192"/>
      <c r="J225" s="38"/>
      <c r="K225" s="38"/>
      <c r="L225" s="41"/>
      <c r="M225" s="193"/>
      <c r="N225" s="194"/>
      <c r="O225" s="66"/>
      <c r="P225" s="66"/>
      <c r="Q225" s="66"/>
      <c r="R225" s="66"/>
      <c r="S225" s="66"/>
      <c r="T225" s="67"/>
      <c r="U225" s="36"/>
      <c r="V225" s="36"/>
      <c r="W225" s="36"/>
      <c r="X225" s="36"/>
      <c r="Y225" s="36"/>
      <c r="Z225" s="36"/>
      <c r="AA225" s="36"/>
      <c r="AB225" s="36"/>
      <c r="AC225" s="36"/>
      <c r="AD225" s="36"/>
      <c r="AE225" s="36"/>
      <c r="AT225" s="18" t="s">
        <v>147</v>
      </c>
      <c r="AU225" s="18" t="s">
        <v>145</v>
      </c>
    </row>
    <row r="226" spans="2:51" s="13" customFormat="1" ht="12">
      <c r="B226" s="195"/>
      <c r="C226" s="196"/>
      <c r="D226" s="197" t="s">
        <v>149</v>
      </c>
      <c r="E226" s="198" t="s">
        <v>44</v>
      </c>
      <c r="F226" s="199" t="s">
        <v>762</v>
      </c>
      <c r="G226" s="196"/>
      <c r="H226" s="198" t="s">
        <v>44</v>
      </c>
      <c r="I226" s="200"/>
      <c r="J226" s="196"/>
      <c r="K226" s="196"/>
      <c r="L226" s="201"/>
      <c r="M226" s="202"/>
      <c r="N226" s="203"/>
      <c r="O226" s="203"/>
      <c r="P226" s="203"/>
      <c r="Q226" s="203"/>
      <c r="R226" s="203"/>
      <c r="S226" s="203"/>
      <c r="T226" s="204"/>
      <c r="AT226" s="205" t="s">
        <v>149</v>
      </c>
      <c r="AU226" s="205" t="s">
        <v>145</v>
      </c>
      <c r="AV226" s="13" t="s">
        <v>90</v>
      </c>
      <c r="AW226" s="13" t="s">
        <v>42</v>
      </c>
      <c r="AX226" s="13" t="s">
        <v>82</v>
      </c>
      <c r="AY226" s="205" t="s">
        <v>135</v>
      </c>
    </row>
    <row r="227" spans="2:51" s="13" customFormat="1" ht="12">
      <c r="B227" s="195"/>
      <c r="C227" s="196"/>
      <c r="D227" s="197" t="s">
        <v>149</v>
      </c>
      <c r="E227" s="198" t="s">
        <v>44</v>
      </c>
      <c r="F227" s="199" t="s">
        <v>769</v>
      </c>
      <c r="G227" s="196"/>
      <c r="H227" s="198" t="s">
        <v>44</v>
      </c>
      <c r="I227" s="200"/>
      <c r="J227" s="196"/>
      <c r="K227" s="196"/>
      <c r="L227" s="201"/>
      <c r="M227" s="202"/>
      <c r="N227" s="203"/>
      <c r="O227" s="203"/>
      <c r="P227" s="203"/>
      <c r="Q227" s="203"/>
      <c r="R227" s="203"/>
      <c r="S227" s="203"/>
      <c r="T227" s="204"/>
      <c r="AT227" s="205" t="s">
        <v>149</v>
      </c>
      <c r="AU227" s="205" t="s">
        <v>145</v>
      </c>
      <c r="AV227" s="13" t="s">
        <v>90</v>
      </c>
      <c r="AW227" s="13" t="s">
        <v>42</v>
      </c>
      <c r="AX227" s="13" t="s">
        <v>82</v>
      </c>
      <c r="AY227" s="205" t="s">
        <v>135</v>
      </c>
    </row>
    <row r="228" spans="2:51" s="14" customFormat="1" ht="12">
      <c r="B228" s="206"/>
      <c r="C228" s="207"/>
      <c r="D228" s="197" t="s">
        <v>149</v>
      </c>
      <c r="E228" s="208" t="s">
        <v>44</v>
      </c>
      <c r="F228" s="209" t="s">
        <v>179</v>
      </c>
      <c r="G228" s="207"/>
      <c r="H228" s="210">
        <v>5</v>
      </c>
      <c r="I228" s="211"/>
      <c r="J228" s="207"/>
      <c r="K228" s="207"/>
      <c r="L228" s="212"/>
      <c r="M228" s="213"/>
      <c r="N228" s="214"/>
      <c r="O228" s="214"/>
      <c r="P228" s="214"/>
      <c r="Q228" s="214"/>
      <c r="R228" s="214"/>
      <c r="S228" s="214"/>
      <c r="T228" s="215"/>
      <c r="AT228" s="216" t="s">
        <v>149</v>
      </c>
      <c r="AU228" s="216" t="s">
        <v>145</v>
      </c>
      <c r="AV228" s="14" t="s">
        <v>92</v>
      </c>
      <c r="AW228" s="14" t="s">
        <v>42</v>
      </c>
      <c r="AX228" s="14" t="s">
        <v>82</v>
      </c>
      <c r="AY228" s="216" t="s">
        <v>135</v>
      </c>
    </row>
    <row r="229" spans="2:51" s="13" customFormat="1" ht="12">
      <c r="B229" s="195"/>
      <c r="C229" s="196"/>
      <c r="D229" s="197" t="s">
        <v>149</v>
      </c>
      <c r="E229" s="198" t="s">
        <v>44</v>
      </c>
      <c r="F229" s="199" t="s">
        <v>779</v>
      </c>
      <c r="G229" s="196"/>
      <c r="H229" s="198" t="s">
        <v>44</v>
      </c>
      <c r="I229" s="200"/>
      <c r="J229" s="196"/>
      <c r="K229" s="196"/>
      <c r="L229" s="201"/>
      <c r="M229" s="202"/>
      <c r="N229" s="203"/>
      <c r="O229" s="203"/>
      <c r="P229" s="203"/>
      <c r="Q229" s="203"/>
      <c r="R229" s="203"/>
      <c r="S229" s="203"/>
      <c r="T229" s="204"/>
      <c r="AT229" s="205" t="s">
        <v>149</v>
      </c>
      <c r="AU229" s="205" t="s">
        <v>145</v>
      </c>
      <c r="AV229" s="13" t="s">
        <v>90</v>
      </c>
      <c r="AW229" s="13" t="s">
        <v>42</v>
      </c>
      <c r="AX229" s="13" t="s">
        <v>82</v>
      </c>
      <c r="AY229" s="205" t="s">
        <v>135</v>
      </c>
    </row>
    <row r="230" spans="2:51" s="14" customFormat="1" ht="12">
      <c r="B230" s="206"/>
      <c r="C230" s="207"/>
      <c r="D230" s="197" t="s">
        <v>149</v>
      </c>
      <c r="E230" s="208" t="s">
        <v>44</v>
      </c>
      <c r="F230" s="209" t="s">
        <v>145</v>
      </c>
      <c r="G230" s="207"/>
      <c r="H230" s="210">
        <v>3</v>
      </c>
      <c r="I230" s="211"/>
      <c r="J230" s="207"/>
      <c r="K230" s="207"/>
      <c r="L230" s="212"/>
      <c r="M230" s="213"/>
      <c r="N230" s="214"/>
      <c r="O230" s="214"/>
      <c r="P230" s="214"/>
      <c r="Q230" s="214"/>
      <c r="R230" s="214"/>
      <c r="S230" s="214"/>
      <c r="T230" s="215"/>
      <c r="AT230" s="216" t="s">
        <v>149</v>
      </c>
      <c r="AU230" s="216" t="s">
        <v>145</v>
      </c>
      <c r="AV230" s="14" t="s">
        <v>92</v>
      </c>
      <c r="AW230" s="14" t="s">
        <v>42</v>
      </c>
      <c r="AX230" s="14" t="s">
        <v>82</v>
      </c>
      <c r="AY230" s="216" t="s">
        <v>135</v>
      </c>
    </row>
    <row r="231" spans="2:51" s="15" customFormat="1" ht="12">
      <c r="B231" s="217"/>
      <c r="C231" s="218"/>
      <c r="D231" s="197" t="s">
        <v>149</v>
      </c>
      <c r="E231" s="219" t="s">
        <v>44</v>
      </c>
      <c r="F231" s="220" t="s">
        <v>153</v>
      </c>
      <c r="G231" s="218"/>
      <c r="H231" s="221">
        <v>8</v>
      </c>
      <c r="I231" s="222"/>
      <c r="J231" s="218"/>
      <c r="K231" s="218"/>
      <c r="L231" s="223"/>
      <c r="M231" s="224"/>
      <c r="N231" s="225"/>
      <c r="O231" s="225"/>
      <c r="P231" s="225"/>
      <c r="Q231" s="225"/>
      <c r="R231" s="225"/>
      <c r="S231" s="225"/>
      <c r="T231" s="226"/>
      <c r="AT231" s="227" t="s">
        <v>149</v>
      </c>
      <c r="AU231" s="227" t="s">
        <v>145</v>
      </c>
      <c r="AV231" s="15" t="s">
        <v>144</v>
      </c>
      <c r="AW231" s="15" t="s">
        <v>42</v>
      </c>
      <c r="AX231" s="15" t="s">
        <v>90</v>
      </c>
      <c r="AY231" s="227" t="s">
        <v>135</v>
      </c>
    </row>
    <row r="232" spans="1:65" s="2" customFormat="1" ht="16.5" customHeight="1">
      <c r="A232" s="36"/>
      <c r="B232" s="37"/>
      <c r="C232" s="177" t="s">
        <v>339</v>
      </c>
      <c r="D232" s="177" t="s">
        <v>139</v>
      </c>
      <c r="E232" s="178" t="s">
        <v>868</v>
      </c>
      <c r="F232" s="179" t="s">
        <v>869</v>
      </c>
      <c r="G232" s="180" t="s">
        <v>632</v>
      </c>
      <c r="H232" s="181">
        <v>1</v>
      </c>
      <c r="I232" s="182"/>
      <c r="J232" s="183">
        <f>ROUND(I232*H232,2)</f>
        <v>0</v>
      </c>
      <c r="K232" s="179" t="s">
        <v>143</v>
      </c>
      <c r="L232" s="41"/>
      <c r="M232" s="184" t="s">
        <v>44</v>
      </c>
      <c r="N232" s="185" t="s">
        <v>53</v>
      </c>
      <c r="O232" s="66"/>
      <c r="P232" s="186">
        <f>O232*H232</f>
        <v>0</v>
      </c>
      <c r="Q232" s="186">
        <v>0</v>
      </c>
      <c r="R232" s="186">
        <f>Q232*H232</f>
        <v>0</v>
      </c>
      <c r="S232" s="186">
        <v>0</v>
      </c>
      <c r="T232" s="187">
        <f>S232*H232</f>
        <v>0</v>
      </c>
      <c r="U232" s="36"/>
      <c r="V232" s="36"/>
      <c r="W232" s="36"/>
      <c r="X232" s="36"/>
      <c r="Y232" s="36"/>
      <c r="Z232" s="36"/>
      <c r="AA232" s="36"/>
      <c r="AB232" s="36"/>
      <c r="AC232" s="36"/>
      <c r="AD232" s="36"/>
      <c r="AE232" s="36"/>
      <c r="AR232" s="188" t="s">
        <v>144</v>
      </c>
      <c r="AT232" s="188" t="s">
        <v>139</v>
      </c>
      <c r="AU232" s="188" t="s">
        <v>145</v>
      </c>
      <c r="AY232" s="18" t="s">
        <v>135</v>
      </c>
      <c r="BE232" s="189">
        <f>IF(N232="základní",J232,0)</f>
        <v>0</v>
      </c>
      <c r="BF232" s="189">
        <f>IF(N232="snížená",J232,0)</f>
        <v>0</v>
      </c>
      <c r="BG232" s="189">
        <f>IF(N232="zákl. přenesená",J232,0)</f>
        <v>0</v>
      </c>
      <c r="BH232" s="189">
        <f>IF(N232="sníž. přenesená",J232,0)</f>
        <v>0</v>
      </c>
      <c r="BI232" s="189">
        <f>IF(N232="nulová",J232,0)</f>
        <v>0</v>
      </c>
      <c r="BJ232" s="18" t="s">
        <v>90</v>
      </c>
      <c r="BK232" s="189">
        <f>ROUND(I232*H232,2)</f>
        <v>0</v>
      </c>
      <c r="BL232" s="18" t="s">
        <v>144</v>
      </c>
      <c r="BM232" s="188" t="s">
        <v>870</v>
      </c>
    </row>
    <row r="233" spans="1:47" s="2" customFormat="1" ht="12">
      <c r="A233" s="36"/>
      <c r="B233" s="37"/>
      <c r="C233" s="38"/>
      <c r="D233" s="190" t="s">
        <v>147</v>
      </c>
      <c r="E233" s="38"/>
      <c r="F233" s="191" t="s">
        <v>871</v>
      </c>
      <c r="G233" s="38"/>
      <c r="H233" s="38"/>
      <c r="I233" s="192"/>
      <c r="J233" s="38"/>
      <c r="K233" s="38"/>
      <c r="L233" s="41"/>
      <c r="M233" s="193"/>
      <c r="N233" s="194"/>
      <c r="O233" s="66"/>
      <c r="P233" s="66"/>
      <c r="Q233" s="66"/>
      <c r="R233" s="66"/>
      <c r="S233" s="66"/>
      <c r="T233" s="67"/>
      <c r="U233" s="36"/>
      <c r="V233" s="36"/>
      <c r="W233" s="36"/>
      <c r="X233" s="36"/>
      <c r="Y233" s="36"/>
      <c r="Z233" s="36"/>
      <c r="AA233" s="36"/>
      <c r="AB233" s="36"/>
      <c r="AC233" s="36"/>
      <c r="AD233" s="36"/>
      <c r="AE233" s="36"/>
      <c r="AT233" s="18" t="s">
        <v>147</v>
      </c>
      <c r="AU233" s="18" t="s">
        <v>145</v>
      </c>
    </row>
    <row r="234" spans="2:51" s="13" customFormat="1" ht="12">
      <c r="B234" s="195"/>
      <c r="C234" s="196"/>
      <c r="D234" s="197" t="s">
        <v>149</v>
      </c>
      <c r="E234" s="198" t="s">
        <v>44</v>
      </c>
      <c r="F234" s="199" t="s">
        <v>762</v>
      </c>
      <c r="G234" s="196"/>
      <c r="H234" s="198" t="s">
        <v>44</v>
      </c>
      <c r="I234" s="200"/>
      <c r="J234" s="196"/>
      <c r="K234" s="196"/>
      <c r="L234" s="201"/>
      <c r="M234" s="202"/>
      <c r="N234" s="203"/>
      <c r="O234" s="203"/>
      <c r="P234" s="203"/>
      <c r="Q234" s="203"/>
      <c r="R234" s="203"/>
      <c r="S234" s="203"/>
      <c r="T234" s="204"/>
      <c r="AT234" s="205" t="s">
        <v>149</v>
      </c>
      <c r="AU234" s="205" t="s">
        <v>145</v>
      </c>
      <c r="AV234" s="13" t="s">
        <v>90</v>
      </c>
      <c r="AW234" s="13" t="s">
        <v>42</v>
      </c>
      <c r="AX234" s="13" t="s">
        <v>82</v>
      </c>
      <c r="AY234" s="205" t="s">
        <v>135</v>
      </c>
    </row>
    <row r="235" spans="2:51" s="13" customFormat="1" ht="12">
      <c r="B235" s="195"/>
      <c r="C235" s="196"/>
      <c r="D235" s="197" t="s">
        <v>149</v>
      </c>
      <c r="E235" s="198" t="s">
        <v>44</v>
      </c>
      <c r="F235" s="199" t="s">
        <v>774</v>
      </c>
      <c r="G235" s="196"/>
      <c r="H235" s="198" t="s">
        <v>44</v>
      </c>
      <c r="I235" s="200"/>
      <c r="J235" s="196"/>
      <c r="K235" s="196"/>
      <c r="L235" s="201"/>
      <c r="M235" s="202"/>
      <c r="N235" s="203"/>
      <c r="O235" s="203"/>
      <c r="P235" s="203"/>
      <c r="Q235" s="203"/>
      <c r="R235" s="203"/>
      <c r="S235" s="203"/>
      <c r="T235" s="204"/>
      <c r="AT235" s="205" t="s">
        <v>149</v>
      </c>
      <c r="AU235" s="205" t="s">
        <v>145</v>
      </c>
      <c r="AV235" s="13" t="s">
        <v>90</v>
      </c>
      <c r="AW235" s="13" t="s">
        <v>42</v>
      </c>
      <c r="AX235" s="13" t="s">
        <v>82</v>
      </c>
      <c r="AY235" s="205" t="s">
        <v>135</v>
      </c>
    </row>
    <row r="236" spans="2:51" s="14" customFormat="1" ht="12">
      <c r="B236" s="206"/>
      <c r="C236" s="207"/>
      <c r="D236" s="197" t="s">
        <v>149</v>
      </c>
      <c r="E236" s="208" t="s">
        <v>44</v>
      </c>
      <c r="F236" s="209" t="s">
        <v>90</v>
      </c>
      <c r="G236" s="207"/>
      <c r="H236" s="210">
        <v>1</v>
      </c>
      <c r="I236" s="211"/>
      <c r="J236" s="207"/>
      <c r="K236" s="207"/>
      <c r="L236" s="212"/>
      <c r="M236" s="213"/>
      <c r="N236" s="214"/>
      <c r="O236" s="214"/>
      <c r="P236" s="214"/>
      <c r="Q236" s="214"/>
      <c r="R236" s="214"/>
      <c r="S236" s="214"/>
      <c r="T236" s="215"/>
      <c r="AT236" s="216" t="s">
        <v>149</v>
      </c>
      <c r="AU236" s="216" t="s">
        <v>145</v>
      </c>
      <c r="AV236" s="14" t="s">
        <v>92</v>
      </c>
      <c r="AW236" s="14" t="s">
        <v>42</v>
      </c>
      <c r="AX236" s="14" t="s">
        <v>82</v>
      </c>
      <c r="AY236" s="216" t="s">
        <v>135</v>
      </c>
    </row>
    <row r="237" spans="2:51" s="15" customFormat="1" ht="12">
      <c r="B237" s="217"/>
      <c r="C237" s="218"/>
      <c r="D237" s="197" t="s">
        <v>149</v>
      </c>
      <c r="E237" s="219" t="s">
        <v>44</v>
      </c>
      <c r="F237" s="220" t="s">
        <v>153</v>
      </c>
      <c r="G237" s="218"/>
      <c r="H237" s="221">
        <v>1</v>
      </c>
      <c r="I237" s="222"/>
      <c r="J237" s="218"/>
      <c r="K237" s="218"/>
      <c r="L237" s="223"/>
      <c r="M237" s="224"/>
      <c r="N237" s="225"/>
      <c r="O237" s="225"/>
      <c r="P237" s="225"/>
      <c r="Q237" s="225"/>
      <c r="R237" s="225"/>
      <c r="S237" s="225"/>
      <c r="T237" s="226"/>
      <c r="AT237" s="227" t="s">
        <v>149</v>
      </c>
      <c r="AU237" s="227" t="s">
        <v>145</v>
      </c>
      <c r="AV237" s="15" t="s">
        <v>144</v>
      </c>
      <c r="AW237" s="15" t="s">
        <v>42</v>
      </c>
      <c r="AX237" s="15" t="s">
        <v>90</v>
      </c>
      <c r="AY237" s="227" t="s">
        <v>135</v>
      </c>
    </row>
    <row r="238" spans="2:63" s="12" customFormat="1" ht="22.9" customHeight="1">
      <c r="B238" s="161"/>
      <c r="C238" s="162"/>
      <c r="D238" s="163" t="s">
        <v>81</v>
      </c>
      <c r="E238" s="175" t="s">
        <v>205</v>
      </c>
      <c r="F238" s="175" t="s">
        <v>206</v>
      </c>
      <c r="G238" s="162"/>
      <c r="H238" s="162"/>
      <c r="I238" s="165"/>
      <c r="J238" s="176">
        <f>BK238</f>
        <v>0</v>
      </c>
      <c r="K238" s="162"/>
      <c r="L238" s="167"/>
      <c r="M238" s="168"/>
      <c r="N238" s="169"/>
      <c r="O238" s="169"/>
      <c r="P238" s="170">
        <f>P239</f>
        <v>0</v>
      </c>
      <c r="Q238" s="169"/>
      <c r="R238" s="170">
        <f>R239</f>
        <v>0</v>
      </c>
      <c r="S238" s="169"/>
      <c r="T238" s="171">
        <f>T239</f>
        <v>0</v>
      </c>
      <c r="AR238" s="172" t="s">
        <v>90</v>
      </c>
      <c r="AT238" s="173" t="s">
        <v>81</v>
      </c>
      <c r="AU238" s="173" t="s">
        <v>90</v>
      </c>
      <c r="AY238" s="172" t="s">
        <v>135</v>
      </c>
      <c r="BK238" s="174">
        <f>BK239</f>
        <v>0</v>
      </c>
    </row>
    <row r="239" spans="2:63" s="12" customFormat="1" ht="20.85" customHeight="1">
      <c r="B239" s="161"/>
      <c r="C239" s="162"/>
      <c r="D239" s="163" t="s">
        <v>81</v>
      </c>
      <c r="E239" s="175" t="s">
        <v>872</v>
      </c>
      <c r="F239" s="175" t="s">
        <v>873</v>
      </c>
      <c r="G239" s="162"/>
      <c r="H239" s="162"/>
      <c r="I239" s="165"/>
      <c r="J239" s="176">
        <f>BK239</f>
        <v>0</v>
      </c>
      <c r="K239" s="162"/>
      <c r="L239" s="167"/>
      <c r="M239" s="168"/>
      <c r="N239" s="169"/>
      <c r="O239" s="169"/>
      <c r="P239" s="170">
        <f>SUM(P240:P244)</f>
        <v>0</v>
      </c>
      <c r="Q239" s="169"/>
      <c r="R239" s="170">
        <f>SUM(R240:R244)</f>
        <v>0</v>
      </c>
      <c r="S239" s="169"/>
      <c r="T239" s="171">
        <f>SUM(T240:T244)</f>
        <v>0</v>
      </c>
      <c r="AR239" s="172" t="s">
        <v>90</v>
      </c>
      <c r="AT239" s="173" t="s">
        <v>81</v>
      </c>
      <c r="AU239" s="173" t="s">
        <v>92</v>
      </c>
      <c r="AY239" s="172" t="s">
        <v>135</v>
      </c>
      <c r="BK239" s="174">
        <f>SUM(BK240:BK244)</f>
        <v>0</v>
      </c>
    </row>
    <row r="240" spans="1:65" s="2" customFormat="1" ht="21.75" customHeight="1">
      <c r="A240" s="36"/>
      <c r="B240" s="37"/>
      <c r="C240" s="177" t="s">
        <v>346</v>
      </c>
      <c r="D240" s="177" t="s">
        <v>139</v>
      </c>
      <c r="E240" s="178" t="s">
        <v>333</v>
      </c>
      <c r="F240" s="179" t="s">
        <v>334</v>
      </c>
      <c r="G240" s="180" t="s">
        <v>303</v>
      </c>
      <c r="H240" s="181">
        <v>10.36</v>
      </c>
      <c r="I240" s="182"/>
      <c r="J240" s="183">
        <f>ROUND(I240*H240,2)</f>
        <v>0</v>
      </c>
      <c r="K240" s="179" t="s">
        <v>143</v>
      </c>
      <c r="L240" s="41"/>
      <c r="M240" s="184" t="s">
        <v>44</v>
      </c>
      <c r="N240" s="185" t="s">
        <v>53</v>
      </c>
      <c r="O240" s="66"/>
      <c r="P240" s="186">
        <f>O240*H240</f>
        <v>0</v>
      </c>
      <c r="Q240" s="186">
        <v>0</v>
      </c>
      <c r="R240" s="186">
        <f>Q240*H240</f>
        <v>0</v>
      </c>
      <c r="S240" s="186">
        <v>0</v>
      </c>
      <c r="T240" s="187">
        <f>S240*H240</f>
        <v>0</v>
      </c>
      <c r="U240" s="36"/>
      <c r="V240" s="36"/>
      <c r="W240" s="36"/>
      <c r="X240" s="36"/>
      <c r="Y240" s="36"/>
      <c r="Z240" s="36"/>
      <c r="AA240" s="36"/>
      <c r="AB240" s="36"/>
      <c r="AC240" s="36"/>
      <c r="AD240" s="36"/>
      <c r="AE240" s="36"/>
      <c r="AR240" s="188" t="s">
        <v>144</v>
      </c>
      <c r="AT240" s="188" t="s">
        <v>139</v>
      </c>
      <c r="AU240" s="188" t="s">
        <v>145</v>
      </c>
      <c r="AY240" s="18" t="s">
        <v>135</v>
      </c>
      <c r="BE240" s="189">
        <f>IF(N240="základní",J240,0)</f>
        <v>0</v>
      </c>
      <c r="BF240" s="189">
        <f>IF(N240="snížená",J240,0)</f>
        <v>0</v>
      </c>
      <c r="BG240" s="189">
        <f>IF(N240="zákl. přenesená",J240,0)</f>
        <v>0</v>
      </c>
      <c r="BH240" s="189">
        <f>IF(N240="sníž. přenesená",J240,0)</f>
        <v>0</v>
      </c>
      <c r="BI240" s="189">
        <f>IF(N240="nulová",J240,0)</f>
        <v>0</v>
      </c>
      <c r="BJ240" s="18" t="s">
        <v>90</v>
      </c>
      <c r="BK240" s="189">
        <f>ROUND(I240*H240,2)</f>
        <v>0</v>
      </c>
      <c r="BL240" s="18" t="s">
        <v>144</v>
      </c>
      <c r="BM240" s="188" t="s">
        <v>874</v>
      </c>
    </row>
    <row r="241" spans="1:47" s="2" customFormat="1" ht="12">
      <c r="A241" s="36"/>
      <c r="B241" s="37"/>
      <c r="C241" s="38"/>
      <c r="D241" s="190" t="s">
        <v>147</v>
      </c>
      <c r="E241" s="38"/>
      <c r="F241" s="191" t="s">
        <v>336</v>
      </c>
      <c r="G241" s="38"/>
      <c r="H241" s="38"/>
      <c r="I241" s="192"/>
      <c r="J241" s="38"/>
      <c r="K241" s="38"/>
      <c r="L241" s="41"/>
      <c r="M241" s="193"/>
      <c r="N241" s="194"/>
      <c r="O241" s="66"/>
      <c r="P241" s="66"/>
      <c r="Q241" s="66"/>
      <c r="R241" s="66"/>
      <c r="S241" s="66"/>
      <c r="T241" s="67"/>
      <c r="U241" s="36"/>
      <c r="V241" s="36"/>
      <c r="W241" s="36"/>
      <c r="X241" s="36"/>
      <c r="Y241" s="36"/>
      <c r="Z241" s="36"/>
      <c r="AA241" s="36"/>
      <c r="AB241" s="36"/>
      <c r="AC241" s="36"/>
      <c r="AD241" s="36"/>
      <c r="AE241" s="36"/>
      <c r="AT241" s="18" t="s">
        <v>147</v>
      </c>
      <c r="AU241" s="18" t="s">
        <v>145</v>
      </c>
    </row>
    <row r="242" spans="2:51" s="14" customFormat="1" ht="12">
      <c r="B242" s="206"/>
      <c r="C242" s="207"/>
      <c r="D242" s="197" t="s">
        <v>149</v>
      </c>
      <c r="E242" s="208" t="s">
        <v>44</v>
      </c>
      <c r="F242" s="209" t="s">
        <v>875</v>
      </c>
      <c r="G242" s="207"/>
      <c r="H242" s="210">
        <v>9.36</v>
      </c>
      <c r="I242" s="211"/>
      <c r="J242" s="207"/>
      <c r="K242" s="207"/>
      <c r="L242" s="212"/>
      <c r="M242" s="213"/>
      <c r="N242" s="214"/>
      <c r="O242" s="214"/>
      <c r="P242" s="214"/>
      <c r="Q242" s="214"/>
      <c r="R242" s="214"/>
      <c r="S242" s="214"/>
      <c r="T242" s="215"/>
      <c r="AT242" s="216" t="s">
        <v>149</v>
      </c>
      <c r="AU242" s="216" t="s">
        <v>145</v>
      </c>
      <c r="AV242" s="14" t="s">
        <v>92</v>
      </c>
      <c r="AW242" s="14" t="s">
        <v>42</v>
      </c>
      <c r="AX242" s="14" t="s">
        <v>82</v>
      </c>
      <c r="AY242" s="216" t="s">
        <v>135</v>
      </c>
    </row>
    <row r="243" spans="2:51" s="14" customFormat="1" ht="12">
      <c r="B243" s="206"/>
      <c r="C243" s="207"/>
      <c r="D243" s="197" t="s">
        <v>149</v>
      </c>
      <c r="E243" s="208" t="s">
        <v>44</v>
      </c>
      <c r="F243" s="209" t="s">
        <v>876</v>
      </c>
      <c r="G243" s="207"/>
      <c r="H243" s="210">
        <v>1</v>
      </c>
      <c r="I243" s="211"/>
      <c r="J243" s="207"/>
      <c r="K243" s="207"/>
      <c r="L243" s="212"/>
      <c r="M243" s="213"/>
      <c r="N243" s="214"/>
      <c r="O243" s="214"/>
      <c r="P243" s="214"/>
      <c r="Q243" s="214"/>
      <c r="R243" s="214"/>
      <c r="S243" s="214"/>
      <c r="T243" s="215"/>
      <c r="AT243" s="216" t="s">
        <v>149</v>
      </c>
      <c r="AU243" s="216" t="s">
        <v>145</v>
      </c>
      <c r="AV243" s="14" t="s">
        <v>92</v>
      </c>
      <c r="AW243" s="14" t="s">
        <v>42</v>
      </c>
      <c r="AX243" s="14" t="s">
        <v>82</v>
      </c>
      <c r="AY243" s="216" t="s">
        <v>135</v>
      </c>
    </row>
    <row r="244" spans="2:51" s="15" customFormat="1" ht="12">
      <c r="B244" s="217"/>
      <c r="C244" s="218"/>
      <c r="D244" s="197" t="s">
        <v>149</v>
      </c>
      <c r="E244" s="219" t="s">
        <v>44</v>
      </c>
      <c r="F244" s="220" t="s">
        <v>153</v>
      </c>
      <c r="G244" s="218"/>
      <c r="H244" s="221">
        <v>10.36</v>
      </c>
      <c r="I244" s="222"/>
      <c r="J244" s="218"/>
      <c r="K244" s="218"/>
      <c r="L244" s="223"/>
      <c r="M244" s="229"/>
      <c r="N244" s="230"/>
      <c r="O244" s="230"/>
      <c r="P244" s="230"/>
      <c r="Q244" s="230"/>
      <c r="R244" s="230"/>
      <c r="S244" s="230"/>
      <c r="T244" s="231"/>
      <c r="AT244" s="227" t="s">
        <v>149</v>
      </c>
      <c r="AU244" s="227" t="s">
        <v>145</v>
      </c>
      <c r="AV244" s="15" t="s">
        <v>144</v>
      </c>
      <c r="AW244" s="15" t="s">
        <v>42</v>
      </c>
      <c r="AX244" s="15" t="s">
        <v>90</v>
      </c>
      <c r="AY244" s="227" t="s">
        <v>135</v>
      </c>
    </row>
    <row r="245" spans="1:31" s="2" customFormat="1" ht="6.95" customHeight="1">
      <c r="A245" s="36"/>
      <c r="B245" s="49"/>
      <c r="C245" s="50"/>
      <c r="D245" s="50"/>
      <c r="E245" s="50"/>
      <c r="F245" s="50"/>
      <c r="G245" s="50"/>
      <c r="H245" s="50"/>
      <c r="I245" s="50"/>
      <c r="J245" s="50"/>
      <c r="K245" s="50"/>
      <c r="L245" s="41"/>
      <c r="M245" s="36"/>
      <c r="O245" s="36"/>
      <c r="P245" s="36"/>
      <c r="Q245" s="36"/>
      <c r="R245" s="36"/>
      <c r="S245" s="36"/>
      <c r="T245" s="36"/>
      <c r="U245" s="36"/>
      <c r="V245" s="36"/>
      <c r="W245" s="36"/>
      <c r="X245" s="36"/>
      <c r="Y245" s="36"/>
      <c r="Z245" s="36"/>
      <c r="AA245" s="36"/>
      <c r="AB245" s="36"/>
      <c r="AC245" s="36"/>
      <c r="AD245" s="36"/>
      <c r="AE245" s="36"/>
    </row>
  </sheetData>
  <sheetProtection algorithmName="SHA-512" hashValue="FefoE+1UuZTkiHgUIojtqpUxGicUzXc2Ihqr1CJgIEkrd8pzXoKdkAwDTxEnqyemMRmMMTYDkjOIZyWe+8eBxg==" saltValue="vt7MYYc1qmTRcbgbpabUAdbp7q7bZNJ4Z4KrNzUFelVXqZj4B8+O0+GvcS4c1Xh6qCXX5m69QvyxJTxz69g2sQ==" spinCount="100000" sheet="1" objects="1" scenarios="1" formatColumns="0" formatRows="0" autoFilter="0"/>
  <autoFilter ref="C85:K244"/>
  <mergeCells count="9">
    <mergeCell ref="E50:H50"/>
    <mergeCell ref="E76:H76"/>
    <mergeCell ref="E78:H78"/>
    <mergeCell ref="L2:V2"/>
    <mergeCell ref="E7:H7"/>
    <mergeCell ref="E9:H9"/>
    <mergeCell ref="E18:H18"/>
    <mergeCell ref="E27:H27"/>
    <mergeCell ref="E48:H48"/>
  </mergeCells>
  <hyperlinks>
    <hyperlink ref="F91" r:id="rId1" display="https://podminky.urs.cz/item/CS_URS_2021_02/111251101"/>
    <hyperlink ref="F97" r:id="rId2" display="https://podminky.urs.cz/item/CS_URS_2021_02/112151314"/>
    <hyperlink ref="F103" r:id="rId3" display="https://podminky.urs.cz/item/CS_URS_2021_02/112151315"/>
    <hyperlink ref="F109" r:id="rId4" display="https://podminky.urs.cz/item/CS_URS_2021_02/112251102"/>
    <hyperlink ref="F117" r:id="rId5" display="https://podminky.urs.cz/item/CS_URS_2021_02/112251103"/>
    <hyperlink ref="F124" r:id="rId6" display="https://podminky.urs.cz/item/CS_URS_2021_02/162201402"/>
    <hyperlink ref="F131" r:id="rId7" display="https://podminky.urs.cz/item/CS_URS_2021_02/162201406"/>
    <hyperlink ref="F138" r:id="rId8" display="https://podminky.urs.cz/item/CS_URS_2021_02/162201407"/>
    <hyperlink ref="F145" r:id="rId9" display="https://podminky.urs.cz/item/CS_URS_2021_02/162201412"/>
    <hyperlink ref="F152" r:id="rId10" display="https://podminky.urs.cz/item/CS_URS_2021_02/162201416"/>
    <hyperlink ref="F159" r:id="rId11" display="https://podminky.urs.cz/item/CS_URS_2021_02/162201417"/>
    <hyperlink ref="F166" r:id="rId12" display="https://podminky.urs.cz/item/CS_URS_2021_02/162201422"/>
    <hyperlink ref="F175" r:id="rId13" display="https://podminky.urs.cz/item/CS_URS_2021_02/162201423"/>
    <hyperlink ref="F182" r:id="rId14" display="https://podminky.urs.cz/item/CS_URS_2021_02/162301501"/>
    <hyperlink ref="F188" r:id="rId15" display="https://podminky.urs.cz/item/CS_URS_2021_02/162301932"/>
    <hyperlink ref="F192" r:id="rId16" display="https://podminky.urs.cz/item/CS_URS_2021_02/162301942"/>
    <hyperlink ref="F196" r:id="rId17" display="https://podminky.urs.cz/item/CS_URS_2021_02/162301943"/>
    <hyperlink ref="F200" r:id="rId18" display="https://podminky.urs.cz/item/CS_URS_2021_02/162301952"/>
    <hyperlink ref="F204" r:id="rId19" display="https://podminky.urs.cz/item/CS_URS_2021_02/162301962"/>
    <hyperlink ref="F208" r:id="rId20" display="https://podminky.urs.cz/item/CS_URS_2021_02/162301963"/>
    <hyperlink ref="F212" r:id="rId21" display="https://podminky.urs.cz/item/CS_URS_2021_02/162301972"/>
    <hyperlink ref="F216" r:id="rId22" display="https://podminky.urs.cz/item/CS_URS_2021_02/162301973"/>
    <hyperlink ref="F220" r:id="rId23" display="https://podminky.urs.cz/item/CS_URS_2021_02/162301981"/>
    <hyperlink ref="F225" r:id="rId24" display="https://podminky.urs.cz/item/CS_URS_2021_02/174251202"/>
    <hyperlink ref="F233" r:id="rId25" display="https://podminky.urs.cz/item/CS_URS_2021_02/174251203"/>
    <hyperlink ref="F241" r:id="rId26" display="https://podminky.urs.cz/item/CS_URS_2021_02/9970138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0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3"/>
      <c r="M2" s="353"/>
      <c r="N2" s="353"/>
      <c r="O2" s="353"/>
      <c r="P2" s="353"/>
      <c r="Q2" s="353"/>
      <c r="R2" s="353"/>
      <c r="S2" s="353"/>
      <c r="T2" s="353"/>
      <c r="U2" s="353"/>
      <c r="V2" s="353"/>
      <c r="AT2" s="18" t="s">
        <v>101</v>
      </c>
    </row>
    <row r="3" spans="2:46" s="1" customFormat="1" ht="6.95" customHeight="1">
      <c r="B3" s="103"/>
      <c r="C3" s="104"/>
      <c r="D3" s="104"/>
      <c r="E3" s="104"/>
      <c r="F3" s="104"/>
      <c r="G3" s="104"/>
      <c r="H3" s="104"/>
      <c r="I3" s="104"/>
      <c r="J3" s="104"/>
      <c r="K3" s="104"/>
      <c r="L3" s="21"/>
      <c r="AT3" s="18" t="s">
        <v>92</v>
      </c>
    </row>
    <row r="4" spans="2:46" s="1" customFormat="1" ht="24.95" customHeight="1">
      <c r="B4" s="21"/>
      <c r="D4" s="105" t="s">
        <v>102</v>
      </c>
      <c r="L4" s="21"/>
      <c r="M4" s="106" t="s">
        <v>10</v>
      </c>
      <c r="AT4" s="18" t="s">
        <v>4</v>
      </c>
    </row>
    <row r="5" spans="2:12" s="1" customFormat="1" ht="6.95" customHeight="1">
      <c r="B5" s="21"/>
      <c r="L5" s="21"/>
    </row>
    <row r="6" spans="2:12" s="1" customFormat="1" ht="12" customHeight="1">
      <c r="B6" s="21"/>
      <c r="D6" s="107" t="s">
        <v>16</v>
      </c>
      <c r="L6" s="21"/>
    </row>
    <row r="7" spans="2:12" s="1" customFormat="1" ht="16.5" customHeight="1">
      <c r="B7" s="21"/>
      <c r="E7" s="370" t="str">
        <f>'Rekapitulace stavby'!K6</f>
        <v>Demolice nevyužívaného objektu K</v>
      </c>
      <c r="F7" s="371"/>
      <c r="G7" s="371"/>
      <c r="H7" s="371"/>
      <c r="L7" s="21"/>
    </row>
    <row r="8" spans="1:31" s="2" customFormat="1" ht="12" customHeight="1">
      <c r="A8" s="36"/>
      <c r="B8" s="41"/>
      <c r="C8" s="36"/>
      <c r="D8" s="107" t="s">
        <v>103</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2" t="s">
        <v>877</v>
      </c>
      <c r="F9" s="373"/>
      <c r="G9" s="373"/>
      <c r="H9" s="37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44</v>
      </c>
      <c r="G11" s="36"/>
      <c r="H11" s="36"/>
      <c r="I11" s="107" t="s">
        <v>20</v>
      </c>
      <c r="J11" s="109" t="s">
        <v>44</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4. 10. 2021</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4" t="str">
        <f>'Rekapitulace stavby'!E14</f>
        <v>Vyplň údaj</v>
      </c>
      <c r="F18" s="375"/>
      <c r="G18" s="375"/>
      <c r="H18" s="375"/>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41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43</v>
      </c>
      <c r="E23" s="36"/>
      <c r="F23" s="36"/>
      <c r="G23" s="36"/>
      <c r="H23" s="36"/>
      <c r="I23" s="107" t="s">
        <v>31</v>
      </c>
      <c r="J23" s="109" t="s">
        <v>44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45</v>
      </c>
      <c r="F24" s="36"/>
      <c r="G24" s="36"/>
      <c r="H24" s="36"/>
      <c r="I24" s="107" t="s">
        <v>34</v>
      </c>
      <c r="J24" s="109" t="s">
        <v>44</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3"/>
      <c r="B27" s="114"/>
      <c r="C27" s="113"/>
      <c r="D27" s="113"/>
      <c r="E27" s="376" t="s">
        <v>44</v>
      </c>
      <c r="F27" s="376"/>
      <c r="G27" s="376"/>
      <c r="H27" s="376"/>
      <c r="I27" s="113"/>
      <c r="J27" s="113"/>
      <c r="K27" s="113"/>
      <c r="L27" s="115"/>
      <c r="S27" s="113"/>
      <c r="T27" s="113"/>
      <c r="U27" s="113"/>
      <c r="V27" s="113"/>
      <c r="W27" s="113"/>
      <c r="X27" s="113"/>
      <c r="Y27" s="113"/>
      <c r="Z27" s="113"/>
      <c r="AA27" s="113"/>
      <c r="AB27" s="113"/>
      <c r="AC27" s="113"/>
      <c r="AD27" s="113"/>
      <c r="AE27" s="113"/>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6"/>
      <c r="E29" s="116"/>
      <c r="F29" s="116"/>
      <c r="G29" s="116"/>
      <c r="H29" s="116"/>
      <c r="I29" s="116"/>
      <c r="J29" s="116"/>
      <c r="K29" s="116"/>
      <c r="L29" s="108"/>
      <c r="S29" s="36"/>
      <c r="T29" s="36"/>
      <c r="U29" s="36"/>
      <c r="V29" s="36"/>
      <c r="W29" s="36"/>
      <c r="X29" s="36"/>
      <c r="Y29" s="36"/>
      <c r="Z29" s="36"/>
      <c r="AA29" s="36"/>
      <c r="AB29" s="36"/>
      <c r="AC29" s="36"/>
      <c r="AD29" s="36"/>
      <c r="AE29" s="36"/>
    </row>
    <row r="30" spans="1:31" s="2" customFormat="1" ht="25.35" customHeight="1">
      <c r="A30" s="36"/>
      <c r="B30" s="41"/>
      <c r="C30" s="36"/>
      <c r="D30" s="117" t="s">
        <v>48</v>
      </c>
      <c r="E30" s="36"/>
      <c r="F30" s="36"/>
      <c r="G30" s="36"/>
      <c r="H30" s="36"/>
      <c r="I30" s="36"/>
      <c r="J30" s="118">
        <f>ROUND(J86,2)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6"/>
      <c r="E31" s="116"/>
      <c r="F31" s="116"/>
      <c r="G31" s="116"/>
      <c r="H31" s="116"/>
      <c r="I31" s="116"/>
      <c r="J31" s="116"/>
      <c r="K31" s="116"/>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9" t="s">
        <v>50</v>
      </c>
      <c r="G32" s="36"/>
      <c r="H32" s="36"/>
      <c r="I32" s="119" t="s">
        <v>49</v>
      </c>
      <c r="J32" s="119" t="s">
        <v>51</v>
      </c>
      <c r="K32" s="36"/>
      <c r="L32" s="108"/>
      <c r="S32" s="36"/>
      <c r="T32" s="36"/>
      <c r="U32" s="36"/>
      <c r="V32" s="36"/>
      <c r="W32" s="36"/>
      <c r="X32" s="36"/>
      <c r="Y32" s="36"/>
      <c r="Z32" s="36"/>
      <c r="AA32" s="36"/>
      <c r="AB32" s="36"/>
      <c r="AC32" s="36"/>
      <c r="AD32" s="36"/>
      <c r="AE32" s="36"/>
    </row>
    <row r="33" spans="1:31" s="2" customFormat="1" ht="14.45" customHeight="1">
      <c r="A33" s="36"/>
      <c r="B33" s="41"/>
      <c r="C33" s="36"/>
      <c r="D33" s="120" t="s">
        <v>52</v>
      </c>
      <c r="E33" s="107" t="s">
        <v>53</v>
      </c>
      <c r="F33" s="121">
        <f>ROUND((SUM(BE86:BE127)),2)</f>
        <v>0</v>
      </c>
      <c r="G33" s="36"/>
      <c r="H33" s="36"/>
      <c r="I33" s="122">
        <v>0.21</v>
      </c>
      <c r="J33" s="121">
        <f>ROUND(((SUM(BE86:BE127))*I33),2)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54</v>
      </c>
      <c r="F34" s="121">
        <f>ROUND((SUM(BF86:BF127)),2)</f>
        <v>0</v>
      </c>
      <c r="G34" s="36"/>
      <c r="H34" s="36"/>
      <c r="I34" s="122">
        <v>0.15</v>
      </c>
      <c r="J34" s="121">
        <f>ROUND(((SUM(BF86:BF127))*I34),2)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55</v>
      </c>
      <c r="F35" s="121">
        <f>ROUND((SUM(BG86:BG127)),2)</f>
        <v>0</v>
      </c>
      <c r="G35" s="36"/>
      <c r="H35" s="36"/>
      <c r="I35" s="122">
        <v>0.21</v>
      </c>
      <c r="J35" s="121">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56</v>
      </c>
      <c r="F36" s="121">
        <f>ROUND((SUM(BH86:BH127)),2)</f>
        <v>0</v>
      </c>
      <c r="G36" s="36"/>
      <c r="H36" s="36"/>
      <c r="I36" s="122">
        <v>0.15</v>
      </c>
      <c r="J36" s="121">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57</v>
      </c>
      <c r="F37" s="121">
        <f>ROUND((SUM(BI86:BI127)),2)</f>
        <v>0</v>
      </c>
      <c r="G37" s="36"/>
      <c r="H37" s="36"/>
      <c r="I37" s="122">
        <v>0</v>
      </c>
      <c r="J37" s="121">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3"/>
      <c r="D39" s="124" t="s">
        <v>58</v>
      </c>
      <c r="E39" s="125"/>
      <c r="F39" s="125"/>
      <c r="G39" s="126" t="s">
        <v>59</v>
      </c>
      <c r="H39" s="127" t="s">
        <v>60</v>
      </c>
      <c r="I39" s="125"/>
      <c r="J39" s="128">
        <f>SUM(J30:J37)</f>
        <v>0</v>
      </c>
      <c r="K39" s="129"/>
      <c r="L39" s="108"/>
      <c r="S39" s="36"/>
      <c r="T39" s="36"/>
      <c r="U39" s="36"/>
      <c r="V39" s="36"/>
      <c r="W39" s="36"/>
      <c r="X39" s="36"/>
      <c r="Y39" s="36"/>
      <c r="Z39" s="36"/>
      <c r="AA39" s="36"/>
      <c r="AB39" s="36"/>
      <c r="AC39" s="36"/>
      <c r="AD39" s="36"/>
      <c r="AE39" s="36"/>
    </row>
    <row r="40" spans="1:31" s="2" customFormat="1" ht="14.45" customHeight="1">
      <c r="A40" s="36"/>
      <c r="B40" s="130"/>
      <c r="C40" s="131"/>
      <c r="D40" s="131"/>
      <c r="E40" s="131"/>
      <c r="F40" s="131"/>
      <c r="G40" s="131"/>
      <c r="H40" s="131"/>
      <c r="I40" s="131"/>
      <c r="J40" s="131"/>
      <c r="K40" s="131"/>
      <c r="L40" s="108"/>
      <c r="S40" s="36"/>
      <c r="T40" s="36"/>
      <c r="U40" s="36"/>
      <c r="V40" s="36"/>
      <c r="W40" s="36"/>
      <c r="X40" s="36"/>
      <c r="Y40" s="36"/>
      <c r="Z40" s="36"/>
      <c r="AA40" s="36"/>
      <c r="AB40" s="36"/>
      <c r="AC40" s="36"/>
      <c r="AD40" s="36"/>
      <c r="AE40" s="36"/>
    </row>
    <row r="44" spans="1:31" s="2" customFormat="1" ht="6.95" customHeight="1">
      <c r="A44" s="36"/>
      <c r="B44" s="132"/>
      <c r="C44" s="133"/>
      <c r="D44" s="133"/>
      <c r="E44" s="133"/>
      <c r="F44" s="133"/>
      <c r="G44" s="133"/>
      <c r="H44" s="133"/>
      <c r="I44" s="133"/>
      <c r="J44" s="133"/>
      <c r="K44" s="133"/>
      <c r="L44" s="108"/>
      <c r="S44" s="36"/>
      <c r="T44" s="36"/>
      <c r="U44" s="36"/>
      <c r="V44" s="36"/>
      <c r="W44" s="36"/>
      <c r="X44" s="36"/>
      <c r="Y44" s="36"/>
      <c r="Z44" s="36"/>
      <c r="AA44" s="36"/>
      <c r="AB44" s="36"/>
      <c r="AC44" s="36"/>
      <c r="AD44" s="36"/>
      <c r="AE44" s="36"/>
    </row>
    <row r="45" spans="1:31" s="2" customFormat="1" ht="24.95" customHeight="1">
      <c r="A45" s="36"/>
      <c r="B45" s="37"/>
      <c r="C45" s="24"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68" t="str">
        <f>E7</f>
        <v>Demolice nevyužívaného objektu K</v>
      </c>
      <c r="F48" s="369"/>
      <c r="G48" s="369"/>
      <c r="H48" s="36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0" t="s">
        <v>103</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47" t="str">
        <f>E9</f>
        <v>VRN - Vedlejší rozpočtové...</v>
      </c>
      <c r="F50" s="367"/>
      <c r="G50" s="367"/>
      <c r="H50" s="36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Karlovy Vary</v>
      </c>
      <c r="G52" s="38"/>
      <c r="H52" s="38"/>
      <c r="I52" s="30" t="s">
        <v>24</v>
      </c>
      <c r="J52" s="61" t="str">
        <f>IF(J12="","",J12)</f>
        <v>4. 10. 2021</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0" t="s">
        <v>30</v>
      </c>
      <c r="D54" s="38"/>
      <c r="E54" s="38"/>
      <c r="F54" s="28" t="str">
        <f>E15</f>
        <v>Karlovarský kraj</v>
      </c>
      <c r="G54" s="38"/>
      <c r="H54" s="38"/>
      <c r="I54" s="30" t="s">
        <v>38</v>
      </c>
      <c r="J54" s="34" t="str">
        <f>E21</f>
        <v>Penta Projekt s.r.o., Mrštíkova 12, Jihlava</v>
      </c>
      <c r="K54" s="38"/>
      <c r="L54" s="108"/>
      <c r="S54" s="36"/>
      <c r="T54" s="36"/>
      <c r="U54" s="36"/>
      <c r="V54" s="36"/>
      <c r="W54" s="36"/>
      <c r="X54" s="36"/>
      <c r="Y54" s="36"/>
      <c r="Z54" s="36"/>
      <c r="AA54" s="36"/>
      <c r="AB54" s="36"/>
      <c r="AC54" s="36"/>
      <c r="AD54" s="36"/>
      <c r="AE54" s="36"/>
    </row>
    <row r="55" spans="1:31" s="2" customFormat="1" ht="15.2" customHeight="1">
      <c r="A55" s="36"/>
      <c r="B55" s="37"/>
      <c r="C55" s="30" t="s">
        <v>36</v>
      </c>
      <c r="D55" s="38"/>
      <c r="E55" s="38"/>
      <c r="F55" s="28" t="str">
        <f>IF(E18="","",E18)</f>
        <v>Vyplň údaj</v>
      </c>
      <c r="G55" s="38"/>
      <c r="H55" s="38"/>
      <c r="I55" s="30" t="s">
        <v>43</v>
      </c>
      <c r="J55" s="34" t="str">
        <f>E24</f>
        <v>Ing. Avuk</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4" t="s">
        <v>107</v>
      </c>
      <c r="D57" s="135"/>
      <c r="E57" s="135"/>
      <c r="F57" s="135"/>
      <c r="G57" s="135"/>
      <c r="H57" s="135"/>
      <c r="I57" s="135"/>
      <c r="J57" s="136" t="s">
        <v>108</v>
      </c>
      <c r="K57" s="135"/>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7" t="s">
        <v>80</v>
      </c>
      <c r="D59" s="38"/>
      <c r="E59" s="38"/>
      <c r="F59" s="38"/>
      <c r="G59" s="38"/>
      <c r="H59" s="38"/>
      <c r="I59" s="38"/>
      <c r="J59" s="79">
        <f>J86</f>
        <v>0</v>
      </c>
      <c r="K59" s="38"/>
      <c r="L59" s="108"/>
      <c r="S59" s="36"/>
      <c r="T59" s="36"/>
      <c r="U59" s="36"/>
      <c r="V59" s="36"/>
      <c r="W59" s="36"/>
      <c r="X59" s="36"/>
      <c r="Y59" s="36"/>
      <c r="Z59" s="36"/>
      <c r="AA59" s="36"/>
      <c r="AB59" s="36"/>
      <c r="AC59" s="36"/>
      <c r="AD59" s="36"/>
      <c r="AE59" s="36"/>
      <c r="AU59" s="18" t="s">
        <v>109</v>
      </c>
    </row>
    <row r="60" spans="2:12" s="9" customFormat="1" ht="24.95" customHeight="1">
      <c r="B60" s="138"/>
      <c r="C60" s="139"/>
      <c r="D60" s="140" t="s">
        <v>878</v>
      </c>
      <c r="E60" s="141"/>
      <c r="F60" s="141"/>
      <c r="G60" s="141"/>
      <c r="H60" s="141"/>
      <c r="I60" s="141"/>
      <c r="J60" s="142">
        <f>J87</f>
        <v>0</v>
      </c>
      <c r="K60" s="139"/>
      <c r="L60" s="143"/>
    </row>
    <row r="61" spans="2:12" s="10" customFormat="1" ht="19.9" customHeight="1">
      <c r="B61" s="144"/>
      <c r="C61" s="145"/>
      <c r="D61" s="146" t="s">
        <v>879</v>
      </c>
      <c r="E61" s="147"/>
      <c r="F61" s="147"/>
      <c r="G61" s="147"/>
      <c r="H61" s="147"/>
      <c r="I61" s="147"/>
      <c r="J61" s="148">
        <f>J88</f>
        <v>0</v>
      </c>
      <c r="K61" s="145"/>
      <c r="L61" s="149"/>
    </row>
    <row r="62" spans="2:12" s="10" customFormat="1" ht="19.9" customHeight="1">
      <c r="B62" s="144"/>
      <c r="C62" s="145"/>
      <c r="D62" s="146" t="s">
        <v>880</v>
      </c>
      <c r="E62" s="147"/>
      <c r="F62" s="147"/>
      <c r="G62" s="147"/>
      <c r="H62" s="147"/>
      <c r="I62" s="147"/>
      <c r="J62" s="148">
        <f>J98</f>
        <v>0</v>
      </c>
      <c r="K62" s="145"/>
      <c r="L62" s="149"/>
    </row>
    <row r="63" spans="2:12" s="10" customFormat="1" ht="19.9" customHeight="1">
      <c r="B63" s="144"/>
      <c r="C63" s="145"/>
      <c r="D63" s="146" t="s">
        <v>881</v>
      </c>
      <c r="E63" s="147"/>
      <c r="F63" s="147"/>
      <c r="G63" s="147"/>
      <c r="H63" s="147"/>
      <c r="I63" s="147"/>
      <c r="J63" s="148">
        <f>J104</f>
        <v>0</v>
      </c>
      <c r="K63" s="145"/>
      <c r="L63" s="149"/>
    </row>
    <row r="64" spans="2:12" s="10" customFormat="1" ht="19.9" customHeight="1">
      <c r="B64" s="144"/>
      <c r="C64" s="145"/>
      <c r="D64" s="146" t="s">
        <v>882</v>
      </c>
      <c r="E64" s="147"/>
      <c r="F64" s="147"/>
      <c r="G64" s="147"/>
      <c r="H64" s="147"/>
      <c r="I64" s="147"/>
      <c r="J64" s="148">
        <f>J110</f>
        <v>0</v>
      </c>
      <c r="K64" s="145"/>
      <c r="L64" s="149"/>
    </row>
    <row r="65" spans="2:12" s="10" customFormat="1" ht="19.9" customHeight="1">
      <c r="B65" s="144"/>
      <c r="C65" s="145"/>
      <c r="D65" s="146" t="s">
        <v>883</v>
      </c>
      <c r="E65" s="147"/>
      <c r="F65" s="147"/>
      <c r="G65" s="147"/>
      <c r="H65" s="147"/>
      <c r="I65" s="147"/>
      <c r="J65" s="148">
        <f>J116</f>
        <v>0</v>
      </c>
      <c r="K65" s="145"/>
      <c r="L65" s="149"/>
    </row>
    <row r="66" spans="2:12" s="10" customFormat="1" ht="19.9" customHeight="1">
      <c r="B66" s="144"/>
      <c r="C66" s="145"/>
      <c r="D66" s="146" t="s">
        <v>884</v>
      </c>
      <c r="E66" s="147"/>
      <c r="F66" s="147"/>
      <c r="G66" s="147"/>
      <c r="H66" s="147"/>
      <c r="I66" s="147"/>
      <c r="J66" s="148">
        <f>J122</f>
        <v>0</v>
      </c>
      <c r="K66" s="145"/>
      <c r="L66" s="149"/>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4" t="s">
        <v>120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0"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68" t="str">
        <f>E7</f>
        <v>Demolice nevyužívaného objektu K</v>
      </c>
      <c r="F76" s="369"/>
      <c r="G76" s="369"/>
      <c r="H76" s="369"/>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0" t="s">
        <v>103</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47" t="str">
        <f>E9</f>
        <v>VRN - Vedlejší rozpočtové...</v>
      </c>
      <c r="F78" s="367"/>
      <c r="G78" s="367"/>
      <c r="H78" s="367"/>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0" t="s">
        <v>22</v>
      </c>
      <c r="D80" s="38"/>
      <c r="E80" s="38"/>
      <c r="F80" s="28" t="str">
        <f>F12</f>
        <v>Karlovy Vary</v>
      </c>
      <c r="G80" s="38"/>
      <c r="H80" s="38"/>
      <c r="I80" s="30" t="s">
        <v>24</v>
      </c>
      <c r="J80" s="61" t="str">
        <f>IF(J12="","",J12)</f>
        <v>4. 10. 2021</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25.7" customHeight="1">
      <c r="A82" s="36"/>
      <c r="B82" s="37"/>
      <c r="C82" s="30" t="s">
        <v>30</v>
      </c>
      <c r="D82" s="38"/>
      <c r="E82" s="38"/>
      <c r="F82" s="28" t="str">
        <f>E15</f>
        <v>Karlovarský kraj</v>
      </c>
      <c r="G82" s="38"/>
      <c r="H82" s="38"/>
      <c r="I82" s="30" t="s">
        <v>38</v>
      </c>
      <c r="J82" s="34" t="str">
        <f>E21</f>
        <v>Penta Projekt s.r.o., Mrštíkova 12, Jihlava</v>
      </c>
      <c r="K82" s="38"/>
      <c r="L82" s="108"/>
      <c r="S82" s="36"/>
      <c r="T82" s="36"/>
      <c r="U82" s="36"/>
      <c r="V82" s="36"/>
      <c r="W82" s="36"/>
      <c r="X82" s="36"/>
      <c r="Y82" s="36"/>
      <c r="Z82" s="36"/>
      <c r="AA82" s="36"/>
      <c r="AB82" s="36"/>
      <c r="AC82" s="36"/>
      <c r="AD82" s="36"/>
      <c r="AE82" s="36"/>
    </row>
    <row r="83" spans="1:31" s="2" customFormat="1" ht="15.2" customHeight="1">
      <c r="A83" s="36"/>
      <c r="B83" s="37"/>
      <c r="C83" s="30" t="s">
        <v>36</v>
      </c>
      <c r="D83" s="38"/>
      <c r="E83" s="38"/>
      <c r="F83" s="28" t="str">
        <f>IF(E18="","",E18)</f>
        <v>Vyplň údaj</v>
      </c>
      <c r="G83" s="38"/>
      <c r="H83" s="38"/>
      <c r="I83" s="30" t="s">
        <v>43</v>
      </c>
      <c r="J83" s="34" t="str">
        <f>E24</f>
        <v>Ing. Avuk</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50"/>
      <c r="B85" s="151"/>
      <c r="C85" s="152" t="s">
        <v>121</v>
      </c>
      <c r="D85" s="153" t="s">
        <v>67</v>
      </c>
      <c r="E85" s="153" t="s">
        <v>63</v>
      </c>
      <c r="F85" s="153" t="s">
        <v>64</v>
      </c>
      <c r="G85" s="153" t="s">
        <v>122</v>
      </c>
      <c r="H85" s="153" t="s">
        <v>123</v>
      </c>
      <c r="I85" s="153" t="s">
        <v>124</v>
      </c>
      <c r="J85" s="153" t="s">
        <v>108</v>
      </c>
      <c r="K85" s="154" t="s">
        <v>125</v>
      </c>
      <c r="L85" s="155"/>
      <c r="M85" s="70" t="s">
        <v>44</v>
      </c>
      <c r="N85" s="71" t="s">
        <v>52</v>
      </c>
      <c r="O85" s="71" t="s">
        <v>126</v>
      </c>
      <c r="P85" s="71" t="s">
        <v>127</v>
      </c>
      <c r="Q85" s="71" t="s">
        <v>128</v>
      </c>
      <c r="R85" s="71" t="s">
        <v>129</v>
      </c>
      <c r="S85" s="71" t="s">
        <v>130</v>
      </c>
      <c r="T85" s="72" t="s">
        <v>131</v>
      </c>
      <c r="U85" s="150"/>
      <c r="V85" s="150"/>
      <c r="W85" s="150"/>
      <c r="X85" s="150"/>
      <c r="Y85" s="150"/>
      <c r="Z85" s="150"/>
      <c r="AA85" s="150"/>
      <c r="AB85" s="150"/>
      <c r="AC85" s="150"/>
      <c r="AD85" s="150"/>
      <c r="AE85" s="150"/>
    </row>
    <row r="86" spans="1:63" s="2" customFormat="1" ht="22.9" customHeight="1">
      <c r="A86" s="36"/>
      <c r="B86" s="37"/>
      <c r="C86" s="77" t="s">
        <v>132</v>
      </c>
      <c r="D86" s="38"/>
      <c r="E86" s="38"/>
      <c r="F86" s="38"/>
      <c r="G86" s="38"/>
      <c r="H86" s="38"/>
      <c r="I86" s="38"/>
      <c r="J86" s="156">
        <f>BK86</f>
        <v>0</v>
      </c>
      <c r="K86" s="38"/>
      <c r="L86" s="41"/>
      <c r="M86" s="73"/>
      <c r="N86" s="157"/>
      <c r="O86" s="74"/>
      <c r="P86" s="158">
        <f>P87</f>
        <v>0</v>
      </c>
      <c r="Q86" s="74"/>
      <c r="R86" s="158">
        <f>R87</f>
        <v>0</v>
      </c>
      <c r="S86" s="74"/>
      <c r="T86" s="159">
        <f>T87</f>
        <v>0</v>
      </c>
      <c r="U86" s="36"/>
      <c r="V86" s="36"/>
      <c r="W86" s="36"/>
      <c r="X86" s="36"/>
      <c r="Y86" s="36"/>
      <c r="Z86" s="36"/>
      <c r="AA86" s="36"/>
      <c r="AB86" s="36"/>
      <c r="AC86" s="36"/>
      <c r="AD86" s="36"/>
      <c r="AE86" s="36"/>
      <c r="AT86" s="18" t="s">
        <v>81</v>
      </c>
      <c r="AU86" s="18" t="s">
        <v>109</v>
      </c>
      <c r="BK86" s="160">
        <f>BK87</f>
        <v>0</v>
      </c>
    </row>
    <row r="87" spans="2:63" s="12" customFormat="1" ht="25.9" customHeight="1">
      <c r="B87" s="161"/>
      <c r="C87" s="162"/>
      <c r="D87" s="163" t="s">
        <v>81</v>
      </c>
      <c r="E87" s="164" t="s">
        <v>99</v>
      </c>
      <c r="F87" s="164" t="s">
        <v>885</v>
      </c>
      <c r="G87" s="162"/>
      <c r="H87" s="162"/>
      <c r="I87" s="165"/>
      <c r="J87" s="166">
        <f>BK87</f>
        <v>0</v>
      </c>
      <c r="K87" s="162"/>
      <c r="L87" s="167"/>
      <c r="M87" s="168"/>
      <c r="N87" s="169"/>
      <c r="O87" s="169"/>
      <c r="P87" s="170">
        <f>P88+P98+P104+P110+P116+P122</f>
        <v>0</v>
      </c>
      <c r="Q87" s="169"/>
      <c r="R87" s="170">
        <f>R88+R98+R104+R110+R116+R122</f>
        <v>0</v>
      </c>
      <c r="S87" s="169"/>
      <c r="T87" s="171">
        <f>T88+T98+T104+T110+T116+T122</f>
        <v>0</v>
      </c>
      <c r="AR87" s="172" t="s">
        <v>179</v>
      </c>
      <c r="AT87" s="173" t="s">
        <v>81</v>
      </c>
      <c r="AU87" s="173" t="s">
        <v>82</v>
      </c>
      <c r="AY87" s="172" t="s">
        <v>135</v>
      </c>
      <c r="BK87" s="174">
        <f>BK88+BK98+BK104+BK110+BK116+BK122</f>
        <v>0</v>
      </c>
    </row>
    <row r="88" spans="2:63" s="12" customFormat="1" ht="22.9" customHeight="1">
      <c r="B88" s="161"/>
      <c r="C88" s="162"/>
      <c r="D88" s="163" t="s">
        <v>81</v>
      </c>
      <c r="E88" s="175" t="s">
        <v>886</v>
      </c>
      <c r="F88" s="175" t="s">
        <v>887</v>
      </c>
      <c r="G88" s="162"/>
      <c r="H88" s="162"/>
      <c r="I88" s="165"/>
      <c r="J88" s="176">
        <f>BK88</f>
        <v>0</v>
      </c>
      <c r="K88" s="162"/>
      <c r="L88" s="167"/>
      <c r="M88" s="168"/>
      <c r="N88" s="169"/>
      <c r="O88" s="169"/>
      <c r="P88" s="170">
        <f>SUM(P89:P97)</f>
        <v>0</v>
      </c>
      <c r="Q88" s="169"/>
      <c r="R88" s="170">
        <f>SUM(R89:R97)</f>
        <v>0</v>
      </c>
      <c r="S88" s="169"/>
      <c r="T88" s="171">
        <f>SUM(T89:T97)</f>
        <v>0</v>
      </c>
      <c r="AR88" s="172" t="s">
        <v>179</v>
      </c>
      <c r="AT88" s="173" t="s">
        <v>81</v>
      </c>
      <c r="AU88" s="173" t="s">
        <v>90</v>
      </c>
      <c r="AY88" s="172" t="s">
        <v>135</v>
      </c>
      <c r="BK88" s="174">
        <f>SUM(BK89:BK97)</f>
        <v>0</v>
      </c>
    </row>
    <row r="89" spans="1:65" s="2" customFormat="1" ht="16.5" customHeight="1">
      <c r="A89" s="36"/>
      <c r="B89" s="37"/>
      <c r="C89" s="177" t="s">
        <v>90</v>
      </c>
      <c r="D89" s="177" t="s">
        <v>139</v>
      </c>
      <c r="E89" s="178" t="s">
        <v>888</v>
      </c>
      <c r="F89" s="179" t="s">
        <v>889</v>
      </c>
      <c r="G89" s="180" t="s">
        <v>247</v>
      </c>
      <c r="H89" s="181">
        <v>1</v>
      </c>
      <c r="I89" s="182"/>
      <c r="J89" s="183">
        <f>ROUND(I89*H89,2)</f>
        <v>0</v>
      </c>
      <c r="K89" s="179" t="s">
        <v>143</v>
      </c>
      <c r="L89" s="41"/>
      <c r="M89" s="184" t="s">
        <v>44</v>
      </c>
      <c r="N89" s="185" t="s">
        <v>53</v>
      </c>
      <c r="O89" s="66"/>
      <c r="P89" s="186">
        <f>O89*H89</f>
        <v>0</v>
      </c>
      <c r="Q89" s="186">
        <v>0</v>
      </c>
      <c r="R89" s="186">
        <f>Q89*H89</f>
        <v>0</v>
      </c>
      <c r="S89" s="186">
        <v>0</v>
      </c>
      <c r="T89" s="187">
        <f>S89*H89</f>
        <v>0</v>
      </c>
      <c r="U89" s="36"/>
      <c r="V89" s="36"/>
      <c r="W89" s="36"/>
      <c r="X89" s="36"/>
      <c r="Y89" s="36"/>
      <c r="Z89" s="36"/>
      <c r="AA89" s="36"/>
      <c r="AB89" s="36"/>
      <c r="AC89" s="36"/>
      <c r="AD89" s="36"/>
      <c r="AE89" s="36"/>
      <c r="AR89" s="188" t="s">
        <v>144</v>
      </c>
      <c r="AT89" s="188" t="s">
        <v>139</v>
      </c>
      <c r="AU89" s="188" t="s">
        <v>92</v>
      </c>
      <c r="AY89" s="18" t="s">
        <v>135</v>
      </c>
      <c r="BE89" s="189">
        <f>IF(N89="základní",J89,0)</f>
        <v>0</v>
      </c>
      <c r="BF89" s="189">
        <f>IF(N89="snížená",J89,0)</f>
        <v>0</v>
      </c>
      <c r="BG89" s="189">
        <f>IF(N89="zákl. přenesená",J89,0)</f>
        <v>0</v>
      </c>
      <c r="BH89" s="189">
        <f>IF(N89="sníž. přenesená",J89,0)</f>
        <v>0</v>
      </c>
      <c r="BI89" s="189">
        <f>IF(N89="nulová",J89,0)</f>
        <v>0</v>
      </c>
      <c r="BJ89" s="18" t="s">
        <v>90</v>
      </c>
      <c r="BK89" s="189">
        <f>ROUND(I89*H89,2)</f>
        <v>0</v>
      </c>
      <c r="BL89" s="18" t="s">
        <v>144</v>
      </c>
      <c r="BM89" s="188" t="s">
        <v>890</v>
      </c>
    </row>
    <row r="90" spans="1:47" s="2" customFormat="1" ht="12">
      <c r="A90" s="36"/>
      <c r="B90" s="37"/>
      <c r="C90" s="38"/>
      <c r="D90" s="190" t="s">
        <v>147</v>
      </c>
      <c r="E90" s="38"/>
      <c r="F90" s="191" t="s">
        <v>891</v>
      </c>
      <c r="G90" s="38"/>
      <c r="H90" s="38"/>
      <c r="I90" s="192"/>
      <c r="J90" s="38"/>
      <c r="K90" s="38"/>
      <c r="L90" s="41"/>
      <c r="M90" s="193"/>
      <c r="N90" s="194"/>
      <c r="O90" s="66"/>
      <c r="P90" s="66"/>
      <c r="Q90" s="66"/>
      <c r="R90" s="66"/>
      <c r="S90" s="66"/>
      <c r="T90" s="67"/>
      <c r="U90" s="36"/>
      <c r="V90" s="36"/>
      <c r="W90" s="36"/>
      <c r="X90" s="36"/>
      <c r="Y90" s="36"/>
      <c r="Z90" s="36"/>
      <c r="AA90" s="36"/>
      <c r="AB90" s="36"/>
      <c r="AC90" s="36"/>
      <c r="AD90" s="36"/>
      <c r="AE90" s="36"/>
      <c r="AT90" s="18" t="s">
        <v>147</v>
      </c>
      <c r="AU90" s="18" t="s">
        <v>92</v>
      </c>
    </row>
    <row r="91" spans="1:47" s="2" customFormat="1" ht="29.25">
      <c r="A91" s="36"/>
      <c r="B91" s="37"/>
      <c r="C91" s="38"/>
      <c r="D91" s="197" t="s">
        <v>256</v>
      </c>
      <c r="E91" s="38"/>
      <c r="F91" s="228" t="s">
        <v>892</v>
      </c>
      <c r="G91" s="38"/>
      <c r="H91" s="38"/>
      <c r="I91" s="192"/>
      <c r="J91" s="38"/>
      <c r="K91" s="38"/>
      <c r="L91" s="41"/>
      <c r="M91" s="193"/>
      <c r="N91" s="194"/>
      <c r="O91" s="66"/>
      <c r="P91" s="66"/>
      <c r="Q91" s="66"/>
      <c r="R91" s="66"/>
      <c r="S91" s="66"/>
      <c r="T91" s="67"/>
      <c r="U91" s="36"/>
      <c r="V91" s="36"/>
      <c r="W91" s="36"/>
      <c r="X91" s="36"/>
      <c r="Y91" s="36"/>
      <c r="Z91" s="36"/>
      <c r="AA91" s="36"/>
      <c r="AB91" s="36"/>
      <c r="AC91" s="36"/>
      <c r="AD91" s="36"/>
      <c r="AE91" s="36"/>
      <c r="AT91" s="18" t="s">
        <v>256</v>
      </c>
      <c r="AU91" s="18" t="s">
        <v>92</v>
      </c>
    </row>
    <row r="92" spans="2:51" s="14" customFormat="1" ht="12">
      <c r="B92" s="206"/>
      <c r="C92" s="207"/>
      <c r="D92" s="197" t="s">
        <v>149</v>
      </c>
      <c r="E92" s="208" t="s">
        <v>44</v>
      </c>
      <c r="F92" s="209" t="s">
        <v>90</v>
      </c>
      <c r="G92" s="207"/>
      <c r="H92" s="210">
        <v>1</v>
      </c>
      <c r="I92" s="211"/>
      <c r="J92" s="207"/>
      <c r="K92" s="207"/>
      <c r="L92" s="212"/>
      <c r="M92" s="213"/>
      <c r="N92" s="214"/>
      <c r="O92" s="214"/>
      <c r="P92" s="214"/>
      <c r="Q92" s="214"/>
      <c r="R92" s="214"/>
      <c r="S92" s="214"/>
      <c r="T92" s="215"/>
      <c r="AT92" s="216" t="s">
        <v>149</v>
      </c>
      <c r="AU92" s="216" t="s">
        <v>92</v>
      </c>
      <c r="AV92" s="14" t="s">
        <v>92</v>
      </c>
      <c r="AW92" s="14" t="s">
        <v>42</v>
      </c>
      <c r="AX92" s="14" t="s">
        <v>82</v>
      </c>
      <c r="AY92" s="216" t="s">
        <v>135</v>
      </c>
    </row>
    <row r="93" spans="2:51" s="15" customFormat="1" ht="12">
      <c r="B93" s="217"/>
      <c r="C93" s="218"/>
      <c r="D93" s="197" t="s">
        <v>149</v>
      </c>
      <c r="E93" s="219" t="s">
        <v>44</v>
      </c>
      <c r="F93" s="220" t="s">
        <v>153</v>
      </c>
      <c r="G93" s="218"/>
      <c r="H93" s="221">
        <v>1</v>
      </c>
      <c r="I93" s="222"/>
      <c r="J93" s="218"/>
      <c r="K93" s="218"/>
      <c r="L93" s="223"/>
      <c r="M93" s="224"/>
      <c r="N93" s="225"/>
      <c r="O93" s="225"/>
      <c r="P93" s="225"/>
      <c r="Q93" s="225"/>
      <c r="R93" s="225"/>
      <c r="S93" s="225"/>
      <c r="T93" s="226"/>
      <c r="AT93" s="227" t="s">
        <v>149</v>
      </c>
      <c r="AU93" s="227" t="s">
        <v>92</v>
      </c>
      <c r="AV93" s="15" t="s">
        <v>144</v>
      </c>
      <c r="AW93" s="15" t="s">
        <v>42</v>
      </c>
      <c r="AX93" s="15" t="s">
        <v>90</v>
      </c>
      <c r="AY93" s="227" t="s">
        <v>135</v>
      </c>
    </row>
    <row r="94" spans="1:65" s="2" customFormat="1" ht="16.5" customHeight="1">
      <c r="A94" s="36"/>
      <c r="B94" s="37"/>
      <c r="C94" s="177" t="s">
        <v>92</v>
      </c>
      <c r="D94" s="177" t="s">
        <v>139</v>
      </c>
      <c r="E94" s="178" t="s">
        <v>893</v>
      </c>
      <c r="F94" s="179" t="s">
        <v>894</v>
      </c>
      <c r="G94" s="180" t="s">
        <v>247</v>
      </c>
      <c r="H94" s="181">
        <v>1</v>
      </c>
      <c r="I94" s="182"/>
      <c r="J94" s="183">
        <f>ROUND(I94*H94,2)</f>
        <v>0</v>
      </c>
      <c r="K94" s="179" t="s">
        <v>143</v>
      </c>
      <c r="L94" s="41"/>
      <c r="M94" s="184" t="s">
        <v>44</v>
      </c>
      <c r="N94" s="185" t="s">
        <v>53</v>
      </c>
      <c r="O94" s="66"/>
      <c r="P94" s="186">
        <f>O94*H94</f>
        <v>0</v>
      </c>
      <c r="Q94" s="186">
        <v>0</v>
      </c>
      <c r="R94" s="186">
        <f>Q94*H94</f>
        <v>0</v>
      </c>
      <c r="S94" s="186">
        <v>0</v>
      </c>
      <c r="T94" s="187">
        <f>S94*H94</f>
        <v>0</v>
      </c>
      <c r="U94" s="36"/>
      <c r="V94" s="36"/>
      <c r="W94" s="36"/>
      <c r="X94" s="36"/>
      <c r="Y94" s="36"/>
      <c r="Z94" s="36"/>
      <c r="AA94" s="36"/>
      <c r="AB94" s="36"/>
      <c r="AC94" s="36"/>
      <c r="AD94" s="36"/>
      <c r="AE94" s="36"/>
      <c r="AR94" s="188" t="s">
        <v>144</v>
      </c>
      <c r="AT94" s="188" t="s">
        <v>139</v>
      </c>
      <c r="AU94" s="188" t="s">
        <v>92</v>
      </c>
      <c r="AY94" s="18" t="s">
        <v>135</v>
      </c>
      <c r="BE94" s="189">
        <f>IF(N94="základní",J94,0)</f>
        <v>0</v>
      </c>
      <c r="BF94" s="189">
        <f>IF(N94="snížená",J94,0)</f>
        <v>0</v>
      </c>
      <c r="BG94" s="189">
        <f>IF(N94="zákl. přenesená",J94,0)</f>
        <v>0</v>
      </c>
      <c r="BH94" s="189">
        <f>IF(N94="sníž. přenesená",J94,0)</f>
        <v>0</v>
      </c>
      <c r="BI94" s="189">
        <f>IF(N94="nulová",J94,0)</f>
        <v>0</v>
      </c>
      <c r="BJ94" s="18" t="s">
        <v>90</v>
      </c>
      <c r="BK94" s="189">
        <f>ROUND(I94*H94,2)</f>
        <v>0</v>
      </c>
      <c r="BL94" s="18" t="s">
        <v>144</v>
      </c>
      <c r="BM94" s="188" t="s">
        <v>895</v>
      </c>
    </row>
    <row r="95" spans="1:47" s="2" customFormat="1" ht="12">
      <c r="A95" s="36"/>
      <c r="B95" s="37"/>
      <c r="C95" s="38"/>
      <c r="D95" s="190" t="s">
        <v>147</v>
      </c>
      <c r="E95" s="38"/>
      <c r="F95" s="191" t="s">
        <v>896</v>
      </c>
      <c r="G95" s="38"/>
      <c r="H95" s="38"/>
      <c r="I95" s="192"/>
      <c r="J95" s="38"/>
      <c r="K95" s="38"/>
      <c r="L95" s="41"/>
      <c r="M95" s="193"/>
      <c r="N95" s="194"/>
      <c r="O95" s="66"/>
      <c r="P95" s="66"/>
      <c r="Q95" s="66"/>
      <c r="R95" s="66"/>
      <c r="S95" s="66"/>
      <c r="T95" s="67"/>
      <c r="U95" s="36"/>
      <c r="V95" s="36"/>
      <c r="W95" s="36"/>
      <c r="X95" s="36"/>
      <c r="Y95" s="36"/>
      <c r="Z95" s="36"/>
      <c r="AA95" s="36"/>
      <c r="AB95" s="36"/>
      <c r="AC95" s="36"/>
      <c r="AD95" s="36"/>
      <c r="AE95" s="36"/>
      <c r="AT95" s="18" t="s">
        <v>147</v>
      </c>
      <c r="AU95" s="18" t="s">
        <v>92</v>
      </c>
    </row>
    <row r="96" spans="2:51" s="14" customFormat="1" ht="12">
      <c r="B96" s="206"/>
      <c r="C96" s="207"/>
      <c r="D96" s="197" t="s">
        <v>149</v>
      </c>
      <c r="E96" s="208" t="s">
        <v>44</v>
      </c>
      <c r="F96" s="209" t="s">
        <v>90</v>
      </c>
      <c r="G96" s="207"/>
      <c r="H96" s="210">
        <v>1</v>
      </c>
      <c r="I96" s="211"/>
      <c r="J96" s="207"/>
      <c r="K96" s="207"/>
      <c r="L96" s="212"/>
      <c r="M96" s="213"/>
      <c r="N96" s="214"/>
      <c r="O96" s="214"/>
      <c r="P96" s="214"/>
      <c r="Q96" s="214"/>
      <c r="R96" s="214"/>
      <c r="S96" s="214"/>
      <c r="T96" s="215"/>
      <c r="AT96" s="216" t="s">
        <v>149</v>
      </c>
      <c r="AU96" s="216" t="s">
        <v>92</v>
      </c>
      <c r="AV96" s="14" t="s">
        <v>92</v>
      </c>
      <c r="AW96" s="14" t="s">
        <v>42</v>
      </c>
      <c r="AX96" s="14" t="s">
        <v>82</v>
      </c>
      <c r="AY96" s="216" t="s">
        <v>135</v>
      </c>
    </row>
    <row r="97" spans="2:51" s="15" customFormat="1" ht="12">
      <c r="B97" s="217"/>
      <c r="C97" s="218"/>
      <c r="D97" s="197" t="s">
        <v>149</v>
      </c>
      <c r="E97" s="219" t="s">
        <v>44</v>
      </c>
      <c r="F97" s="220" t="s">
        <v>153</v>
      </c>
      <c r="G97" s="218"/>
      <c r="H97" s="221">
        <v>1</v>
      </c>
      <c r="I97" s="222"/>
      <c r="J97" s="218"/>
      <c r="K97" s="218"/>
      <c r="L97" s="223"/>
      <c r="M97" s="224"/>
      <c r="N97" s="225"/>
      <c r="O97" s="225"/>
      <c r="P97" s="225"/>
      <c r="Q97" s="225"/>
      <c r="R97" s="225"/>
      <c r="S97" s="225"/>
      <c r="T97" s="226"/>
      <c r="AT97" s="227" t="s">
        <v>149</v>
      </c>
      <c r="AU97" s="227" t="s">
        <v>92</v>
      </c>
      <c r="AV97" s="15" t="s">
        <v>144</v>
      </c>
      <c r="AW97" s="15" t="s">
        <v>42</v>
      </c>
      <c r="AX97" s="15" t="s">
        <v>90</v>
      </c>
      <c r="AY97" s="227" t="s">
        <v>135</v>
      </c>
    </row>
    <row r="98" spans="2:63" s="12" customFormat="1" ht="22.9" customHeight="1">
      <c r="B98" s="161"/>
      <c r="C98" s="162"/>
      <c r="D98" s="163" t="s">
        <v>81</v>
      </c>
      <c r="E98" s="175" t="s">
        <v>897</v>
      </c>
      <c r="F98" s="175" t="s">
        <v>898</v>
      </c>
      <c r="G98" s="162"/>
      <c r="H98" s="162"/>
      <c r="I98" s="165"/>
      <c r="J98" s="176">
        <f>BK98</f>
        <v>0</v>
      </c>
      <c r="K98" s="162"/>
      <c r="L98" s="167"/>
      <c r="M98" s="168"/>
      <c r="N98" s="169"/>
      <c r="O98" s="169"/>
      <c r="P98" s="170">
        <f>SUM(P99:P103)</f>
        <v>0</v>
      </c>
      <c r="Q98" s="169"/>
      <c r="R98" s="170">
        <f>SUM(R99:R103)</f>
        <v>0</v>
      </c>
      <c r="S98" s="169"/>
      <c r="T98" s="171">
        <f>SUM(T99:T103)</f>
        <v>0</v>
      </c>
      <c r="AR98" s="172" t="s">
        <v>179</v>
      </c>
      <c r="AT98" s="173" t="s">
        <v>81</v>
      </c>
      <c r="AU98" s="173" t="s">
        <v>90</v>
      </c>
      <c r="AY98" s="172" t="s">
        <v>135</v>
      </c>
      <c r="BK98" s="174">
        <f>SUM(BK99:BK103)</f>
        <v>0</v>
      </c>
    </row>
    <row r="99" spans="1:65" s="2" customFormat="1" ht="16.5" customHeight="1">
      <c r="A99" s="36"/>
      <c r="B99" s="37"/>
      <c r="C99" s="177" t="s">
        <v>145</v>
      </c>
      <c r="D99" s="177" t="s">
        <v>139</v>
      </c>
      <c r="E99" s="178" t="s">
        <v>899</v>
      </c>
      <c r="F99" s="179" t="s">
        <v>898</v>
      </c>
      <c r="G99" s="180" t="s">
        <v>247</v>
      </c>
      <c r="H99" s="181">
        <v>1</v>
      </c>
      <c r="I99" s="182"/>
      <c r="J99" s="183">
        <f>ROUND(I99*H99,2)</f>
        <v>0</v>
      </c>
      <c r="K99" s="179" t="s">
        <v>143</v>
      </c>
      <c r="L99" s="41"/>
      <c r="M99" s="184" t="s">
        <v>44</v>
      </c>
      <c r="N99" s="185" t="s">
        <v>53</v>
      </c>
      <c r="O99" s="66"/>
      <c r="P99" s="186">
        <f>O99*H99</f>
        <v>0</v>
      </c>
      <c r="Q99" s="186">
        <v>0</v>
      </c>
      <c r="R99" s="186">
        <f>Q99*H99</f>
        <v>0</v>
      </c>
      <c r="S99" s="186">
        <v>0</v>
      </c>
      <c r="T99" s="187">
        <f>S99*H99</f>
        <v>0</v>
      </c>
      <c r="U99" s="36"/>
      <c r="V99" s="36"/>
      <c r="W99" s="36"/>
      <c r="X99" s="36"/>
      <c r="Y99" s="36"/>
      <c r="Z99" s="36"/>
      <c r="AA99" s="36"/>
      <c r="AB99" s="36"/>
      <c r="AC99" s="36"/>
      <c r="AD99" s="36"/>
      <c r="AE99" s="36"/>
      <c r="AR99" s="188" t="s">
        <v>144</v>
      </c>
      <c r="AT99" s="188" t="s">
        <v>139</v>
      </c>
      <c r="AU99" s="188" t="s">
        <v>92</v>
      </c>
      <c r="AY99" s="18" t="s">
        <v>135</v>
      </c>
      <c r="BE99" s="189">
        <f>IF(N99="základní",J99,0)</f>
        <v>0</v>
      </c>
      <c r="BF99" s="189">
        <f>IF(N99="snížená",J99,0)</f>
        <v>0</v>
      </c>
      <c r="BG99" s="189">
        <f>IF(N99="zákl. přenesená",J99,0)</f>
        <v>0</v>
      </c>
      <c r="BH99" s="189">
        <f>IF(N99="sníž. přenesená",J99,0)</f>
        <v>0</v>
      </c>
      <c r="BI99" s="189">
        <f>IF(N99="nulová",J99,0)</f>
        <v>0</v>
      </c>
      <c r="BJ99" s="18" t="s">
        <v>90</v>
      </c>
      <c r="BK99" s="189">
        <f>ROUND(I99*H99,2)</f>
        <v>0</v>
      </c>
      <c r="BL99" s="18" t="s">
        <v>144</v>
      </c>
      <c r="BM99" s="188" t="s">
        <v>900</v>
      </c>
    </row>
    <row r="100" spans="1:47" s="2" customFormat="1" ht="12">
      <c r="A100" s="36"/>
      <c r="B100" s="37"/>
      <c r="C100" s="38"/>
      <c r="D100" s="190" t="s">
        <v>147</v>
      </c>
      <c r="E100" s="38"/>
      <c r="F100" s="191" t="s">
        <v>901</v>
      </c>
      <c r="G100" s="38"/>
      <c r="H100" s="38"/>
      <c r="I100" s="192"/>
      <c r="J100" s="38"/>
      <c r="K100" s="38"/>
      <c r="L100" s="41"/>
      <c r="M100" s="193"/>
      <c r="N100" s="194"/>
      <c r="O100" s="66"/>
      <c r="P100" s="66"/>
      <c r="Q100" s="66"/>
      <c r="R100" s="66"/>
      <c r="S100" s="66"/>
      <c r="T100" s="67"/>
      <c r="U100" s="36"/>
      <c r="V100" s="36"/>
      <c r="W100" s="36"/>
      <c r="X100" s="36"/>
      <c r="Y100" s="36"/>
      <c r="Z100" s="36"/>
      <c r="AA100" s="36"/>
      <c r="AB100" s="36"/>
      <c r="AC100" s="36"/>
      <c r="AD100" s="36"/>
      <c r="AE100" s="36"/>
      <c r="AT100" s="18" t="s">
        <v>147</v>
      </c>
      <c r="AU100" s="18" t="s">
        <v>92</v>
      </c>
    </row>
    <row r="101" spans="1:47" s="2" customFormat="1" ht="136.5">
      <c r="A101" s="36"/>
      <c r="B101" s="37"/>
      <c r="C101" s="38"/>
      <c r="D101" s="197" t="s">
        <v>256</v>
      </c>
      <c r="E101" s="38"/>
      <c r="F101" s="228" t="s">
        <v>902</v>
      </c>
      <c r="G101" s="38"/>
      <c r="H101" s="38"/>
      <c r="I101" s="192"/>
      <c r="J101" s="38"/>
      <c r="K101" s="38"/>
      <c r="L101" s="41"/>
      <c r="M101" s="193"/>
      <c r="N101" s="194"/>
      <c r="O101" s="66"/>
      <c r="P101" s="66"/>
      <c r="Q101" s="66"/>
      <c r="R101" s="66"/>
      <c r="S101" s="66"/>
      <c r="T101" s="67"/>
      <c r="U101" s="36"/>
      <c r="V101" s="36"/>
      <c r="W101" s="36"/>
      <c r="X101" s="36"/>
      <c r="Y101" s="36"/>
      <c r="Z101" s="36"/>
      <c r="AA101" s="36"/>
      <c r="AB101" s="36"/>
      <c r="AC101" s="36"/>
      <c r="AD101" s="36"/>
      <c r="AE101" s="36"/>
      <c r="AT101" s="18" t="s">
        <v>256</v>
      </c>
      <c r="AU101" s="18" t="s">
        <v>92</v>
      </c>
    </row>
    <row r="102" spans="2:51" s="14" customFormat="1" ht="12">
      <c r="B102" s="206"/>
      <c r="C102" s="207"/>
      <c r="D102" s="197" t="s">
        <v>149</v>
      </c>
      <c r="E102" s="208" t="s">
        <v>44</v>
      </c>
      <c r="F102" s="209" t="s">
        <v>90</v>
      </c>
      <c r="G102" s="207"/>
      <c r="H102" s="210">
        <v>1</v>
      </c>
      <c r="I102" s="211"/>
      <c r="J102" s="207"/>
      <c r="K102" s="207"/>
      <c r="L102" s="212"/>
      <c r="M102" s="213"/>
      <c r="N102" s="214"/>
      <c r="O102" s="214"/>
      <c r="P102" s="214"/>
      <c r="Q102" s="214"/>
      <c r="R102" s="214"/>
      <c r="S102" s="214"/>
      <c r="T102" s="215"/>
      <c r="AT102" s="216" t="s">
        <v>149</v>
      </c>
      <c r="AU102" s="216" t="s">
        <v>92</v>
      </c>
      <c r="AV102" s="14" t="s">
        <v>92</v>
      </c>
      <c r="AW102" s="14" t="s">
        <v>42</v>
      </c>
      <c r="AX102" s="14" t="s">
        <v>82</v>
      </c>
      <c r="AY102" s="216" t="s">
        <v>135</v>
      </c>
    </row>
    <row r="103" spans="2:51" s="15" customFormat="1" ht="12">
      <c r="B103" s="217"/>
      <c r="C103" s="218"/>
      <c r="D103" s="197" t="s">
        <v>149</v>
      </c>
      <c r="E103" s="219" t="s">
        <v>44</v>
      </c>
      <c r="F103" s="220" t="s">
        <v>153</v>
      </c>
      <c r="G103" s="218"/>
      <c r="H103" s="221">
        <v>1</v>
      </c>
      <c r="I103" s="222"/>
      <c r="J103" s="218"/>
      <c r="K103" s="218"/>
      <c r="L103" s="223"/>
      <c r="M103" s="224"/>
      <c r="N103" s="225"/>
      <c r="O103" s="225"/>
      <c r="P103" s="225"/>
      <c r="Q103" s="225"/>
      <c r="R103" s="225"/>
      <c r="S103" s="225"/>
      <c r="T103" s="226"/>
      <c r="AT103" s="227" t="s">
        <v>149</v>
      </c>
      <c r="AU103" s="227" t="s">
        <v>92</v>
      </c>
      <c r="AV103" s="15" t="s">
        <v>144</v>
      </c>
      <c r="AW103" s="15" t="s">
        <v>42</v>
      </c>
      <c r="AX103" s="15" t="s">
        <v>90</v>
      </c>
      <c r="AY103" s="227" t="s">
        <v>135</v>
      </c>
    </row>
    <row r="104" spans="2:63" s="12" customFormat="1" ht="22.9" customHeight="1">
      <c r="B104" s="161"/>
      <c r="C104" s="162"/>
      <c r="D104" s="163" t="s">
        <v>81</v>
      </c>
      <c r="E104" s="175" t="s">
        <v>903</v>
      </c>
      <c r="F104" s="175" t="s">
        <v>904</v>
      </c>
      <c r="G104" s="162"/>
      <c r="H104" s="162"/>
      <c r="I104" s="165"/>
      <c r="J104" s="176">
        <f>BK104</f>
        <v>0</v>
      </c>
      <c r="K104" s="162"/>
      <c r="L104" s="167"/>
      <c r="M104" s="168"/>
      <c r="N104" s="169"/>
      <c r="O104" s="169"/>
      <c r="P104" s="170">
        <f>SUM(P105:P109)</f>
        <v>0</v>
      </c>
      <c r="Q104" s="169"/>
      <c r="R104" s="170">
        <f>SUM(R105:R109)</f>
        <v>0</v>
      </c>
      <c r="S104" s="169"/>
      <c r="T104" s="171">
        <f>SUM(T105:T109)</f>
        <v>0</v>
      </c>
      <c r="AR104" s="172" t="s">
        <v>179</v>
      </c>
      <c r="AT104" s="173" t="s">
        <v>81</v>
      </c>
      <c r="AU104" s="173" t="s">
        <v>90</v>
      </c>
      <c r="AY104" s="172" t="s">
        <v>135</v>
      </c>
      <c r="BK104" s="174">
        <f>SUM(BK105:BK109)</f>
        <v>0</v>
      </c>
    </row>
    <row r="105" spans="1:65" s="2" customFormat="1" ht="16.5" customHeight="1">
      <c r="A105" s="36"/>
      <c r="B105" s="37"/>
      <c r="C105" s="177" t="s">
        <v>144</v>
      </c>
      <c r="D105" s="177" t="s">
        <v>139</v>
      </c>
      <c r="E105" s="178" t="s">
        <v>905</v>
      </c>
      <c r="F105" s="179" t="s">
        <v>906</v>
      </c>
      <c r="G105" s="180" t="s">
        <v>247</v>
      </c>
      <c r="H105" s="181">
        <v>1</v>
      </c>
      <c r="I105" s="182"/>
      <c r="J105" s="183">
        <f>ROUND(I105*H105,2)</f>
        <v>0</v>
      </c>
      <c r="K105" s="179" t="s">
        <v>143</v>
      </c>
      <c r="L105" s="41"/>
      <c r="M105" s="184" t="s">
        <v>44</v>
      </c>
      <c r="N105" s="185" t="s">
        <v>53</v>
      </c>
      <c r="O105" s="66"/>
      <c r="P105" s="186">
        <f>O105*H105</f>
        <v>0</v>
      </c>
      <c r="Q105" s="186">
        <v>0</v>
      </c>
      <c r="R105" s="186">
        <f>Q105*H105</f>
        <v>0</v>
      </c>
      <c r="S105" s="186">
        <v>0</v>
      </c>
      <c r="T105" s="187">
        <f>S105*H105</f>
        <v>0</v>
      </c>
      <c r="U105" s="36"/>
      <c r="V105" s="36"/>
      <c r="W105" s="36"/>
      <c r="X105" s="36"/>
      <c r="Y105" s="36"/>
      <c r="Z105" s="36"/>
      <c r="AA105" s="36"/>
      <c r="AB105" s="36"/>
      <c r="AC105" s="36"/>
      <c r="AD105" s="36"/>
      <c r="AE105" s="36"/>
      <c r="AR105" s="188" t="s">
        <v>144</v>
      </c>
      <c r="AT105" s="188" t="s">
        <v>139</v>
      </c>
      <c r="AU105" s="188" t="s">
        <v>92</v>
      </c>
      <c r="AY105" s="18" t="s">
        <v>135</v>
      </c>
      <c r="BE105" s="189">
        <f>IF(N105="základní",J105,0)</f>
        <v>0</v>
      </c>
      <c r="BF105" s="189">
        <f>IF(N105="snížená",J105,0)</f>
        <v>0</v>
      </c>
      <c r="BG105" s="189">
        <f>IF(N105="zákl. přenesená",J105,0)</f>
        <v>0</v>
      </c>
      <c r="BH105" s="189">
        <f>IF(N105="sníž. přenesená",J105,0)</f>
        <v>0</v>
      </c>
      <c r="BI105" s="189">
        <f>IF(N105="nulová",J105,0)</f>
        <v>0</v>
      </c>
      <c r="BJ105" s="18" t="s">
        <v>90</v>
      </c>
      <c r="BK105" s="189">
        <f>ROUND(I105*H105,2)</f>
        <v>0</v>
      </c>
      <c r="BL105" s="18" t="s">
        <v>144</v>
      </c>
      <c r="BM105" s="188" t="s">
        <v>907</v>
      </c>
    </row>
    <row r="106" spans="1:47" s="2" customFormat="1" ht="12">
      <c r="A106" s="36"/>
      <c r="B106" s="37"/>
      <c r="C106" s="38"/>
      <c r="D106" s="190" t="s">
        <v>147</v>
      </c>
      <c r="E106" s="38"/>
      <c r="F106" s="191" t="s">
        <v>908</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147</v>
      </c>
      <c r="AU106" s="18" t="s">
        <v>92</v>
      </c>
    </row>
    <row r="107" spans="1:47" s="2" customFormat="1" ht="19.5">
      <c r="A107" s="36"/>
      <c r="B107" s="37"/>
      <c r="C107" s="38"/>
      <c r="D107" s="197" t="s">
        <v>256</v>
      </c>
      <c r="E107" s="38"/>
      <c r="F107" s="228" t="s">
        <v>909</v>
      </c>
      <c r="G107" s="38"/>
      <c r="H107" s="38"/>
      <c r="I107" s="192"/>
      <c r="J107" s="38"/>
      <c r="K107" s="38"/>
      <c r="L107" s="41"/>
      <c r="M107" s="193"/>
      <c r="N107" s="194"/>
      <c r="O107" s="66"/>
      <c r="P107" s="66"/>
      <c r="Q107" s="66"/>
      <c r="R107" s="66"/>
      <c r="S107" s="66"/>
      <c r="T107" s="67"/>
      <c r="U107" s="36"/>
      <c r="V107" s="36"/>
      <c r="W107" s="36"/>
      <c r="X107" s="36"/>
      <c r="Y107" s="36"/>
      <c r="Z107" s="36"/>
      <c r="AA107" s="36"/>
      <c r="AB107" s="36"/>
      <c r="AC107" s="36"/>
      <c r="AD107" s="36"/>
      <c r="AE107" s="36"/>
      <c r="AT107" s="18" t="s">
        <v>256</v>
      </c>
      <c r="AU107" s="18" t="s">
        <v>92</v>
      </c>
    </row>
    <row r="108" spans="2:51" s="14" customFormat="1" ht="12">
      <c r="B108" s="206"/>
      <c r="C108" s="207"/>
      <c r="D108" s="197" t="s">
        <v>149</v>
      </c>
      <c r="E108" s="208" t="s">
        <v>44</v>
      </c>
      <c r="F108" s="209" t="s">
        <v>90</v>
      </c>
      <c r="G108" s="207"/>
      <c r="H108" s="210">
        <v>1</v>
      </c>
      <c r="I108" s="211"/>
      <c r="J108" s="207"/>
      <c r="K108" s="207"/>
      <c r="L108" s="212"/>
      <c r="M108" s="213"/>
      <c r="N108" s="214"/>
      <c r="O108" s="214"/>
      <c r="P108" s="214"/>
      <c r="Q108" s="214"/>
      <c r="R108" s="214"/>
      <c r="S108" s="214"/>
      <c r="T108" s="215"/>
      <c r="AT108" s="216" t="s">
        <v>149</v>
      </c>
      <c r="AU108" s="216" t="s">
        <v>92</v>
      </c>
      <c r="AV108" s="14" t="s">
        <v>92</v>
      </c>
      <c r="AW108" s="14" t="s">
        <v>42</v>
      </c>
      <c r="AX108" s="14" t="s">
        <v>82</v>
      </c>
      <c r="AY108" s="216" t="s">
        <v>135</v>
      </c>
    </row>
    <row r="109" spans="2:51" s="15" customFormat="1" ht="12">
      <c r="B109" s="217"/>
      <c r="C109" s="218"/>
      <c r="D109" s="197" t="s">
        <v>149</v>
      </c>
      <c r="E109" s="219" t="s">
        <v>44</v>
      </c>
      <c r="F109" s="220" t="s">
        <v>153</v>
      </c>
      <c r="G109" s="218"/>
      <c r="H109" s="221">
        <v>1</v>
      </c>
      <c r="I109" s="222"/>
      <c r="J109" s="218"/>
      <c r="K109" s="218"/>
      <c r="L109" s="223"/>
      <c r="M109" s="224"/>
      <c r="N109" s="225"/>
      <c r="O109" s="225"/>
      <c r="P109" s="225"/>
      <c r="Q109" s="225"/>
      <c r="R109" s="225"/>
      <c r="S109" s="225"/>
      <c r="T109" s="226"/>
      <c r="AT109" s="227" t="s">
        <v>149</v>
      </c>
      <c r="AU109" s="227" t="s">
        <v>92</v>
      </c>
      <c r="AV109" s="15" t="s">
        <v>144</v>
      </c>
      <c r="AW109" s="15" t="s">
        <v>42</v>
      </c>
      <c r="AX109" s="15" t="s">
        <v>90</v>
      </c>
      <c r="AY109" s="227" t="s">
        <v>135</v>
      </c>
    </row>
    <row r="110" spans="2:63" s="12" customFormat="1" ht="22.9" customHeight="1">
      <c r="B110" s="161"/>
      <c r="C110" s="162"/>
      <c r="D110" s="163" t="s">
        <v>81</v>
      </c>
      <c r="E110" s="175" t="s">
        <v>910</v>
      </c>
      <c r="F110" s="175" t="s">
        <v>911</v>
      </c>
      <c r="G110" s="162"/>
      <c r="H110" s="162"/>
      <c r="I110" s="165"/>
      <c r="J110" s="176">
        <f>BK110</f>
        <v>0</v>
      </c>
      <c r="K110" s="162"/>
      <c r="L110" s="167"/>
      <c r="M110" s="168"/>
      <c r="N110" s="169"/>
      <c r="O110" s="169"/>
      <c r="P110" s="170">
        <f>SUM(P111:P115)</f>
        <v>0</v>
      </c>
      <c r="Q110" s="169"/>
      <c r="R110" s="170">
        <f>SUM(R111:R115)</f>
        <v>0</v>
      </c>
      <c r="S110" s="169"/>
      <c r="T110" s="171">
        <f>SUM(T111:T115)</f>
        <v>0</v>
      </c>
      <c r="AR110" s="172" t="s">
        <v>179</v>
      </c>
      <c r="AT110" s="173" t="s">
        <v>81</v>
      </c>
      <c r="AU110" s="173" t="s">
        <v>90</v>
      </c>
      <c r="AY110" s="172" t="s">
        <v>135</v>
      </c>
      <c r="BK110" s="174">
        <f>SUM(BK111:BK115)</f>
        <v>0</v>
      </c>
    </row>
    <row r="111" spans="1:65" s="2" customFormat="1" ht="16.5" customHeight="1">
      <c r="A111" s="36"/>
      <c r="B111" s="37"/>
      <c r="C111" s="177" t="s">
        <v>179</v>
      </c>
      <c r="D111" s="177" t="s">
        <v>139</v>
      </c>
      <c r="E111" s="178" t="s">
        <v>912</v>
      </c>
      <c r="F111" s="179" t="s">
        <v>911</v>
      </c>
      <c r="G111" s="180" t="s">
        <v>247</v>
      </c>
      <c r="H111" s="181">
        <v>1</v>
      </c>
      <c r="I111" s="182"/>
      <c r="J111" s="183">
        <f>ROUND(I111*H111,2)</f>
        <v>0</v>
      </c>
      <c r="K111" s="179" t="s">
        <v>143</v>
      </c>
      <c r="L111" s="41"/>
      <c r="M111" s="184" t="s">
        <v>44</v>
      </c>
      <c r="N111" s="185" t="s">
        <v>53</v>
      </c>
      <c r="O111" s="66"/>
      <c r="P111" s="186">
        <f>O111*H111</f>
        <v>0</v>
      </c>
      <c r="Q111" s="186">
        <v>0</v>
      </c>
      <c r="R111" s="186">
        <f>Q111*H111</f>
        <v>0</v>
      </c>
      <c r="S111" s="186">
        <v>0</v>
      </c>
      <c r="T111" s="187">
        <f>S111*H111</f>
        <v>0</v>
      </c>
      <c r="U111" s="36"/>
      <c r="V111" s="36"/>
      <c r="W111" s="36"/>
      <c r="X111" s="36"/>
      <c r="Y111" s="36"/>
      <c r="Z111" s="36"/>
      <c r="AA111" s="36"/>
      <c r="AB111" s="36"/>
      <c r="AC111" s="36"/>
      <c r="AD111" s="36"/>
      <c r="AE111" s="36"/>
      <c r="AR111" s="188" t="s">
        <v>144</v>
      </c>
      <c r="AT111" s="188" t="s">
        <v>139</v>
      </c>
      <c r="AU111" s="188" t="s">
        <v>92</v>
      </c>
      <c r="AY111" s="18" t="s">
        <v>135</v>
      </c>
      <c r="BE111" s="189">
        <f>IF(N111="základní",J111,0)</f>
        <v>0</v>
      </c>
      <c r="BF111" s="189">
        <f>IF(N111="snížená",J111,0)</f>
        <v>0</v>
      </c>
      <c r="BG111" s="189">
        <f>IF(N111="zákl. přenesená",J111,0)</f>
        <v>0</v>
      </c>
      <c r="BH111" s="189">
        <f>IF(N111="sníž. přenesená",J111,0)</f>
        <v>0</v>
      </c>
      <c r="BI111" s="189">
        <f>IF(N111="nulová",J111,0)</f>
        <v>0</v>
      </c>
      <c r="BJ111" s="18" t="s">
        <v>90</v>
      </c>
      <c r="BK111" s="189">
        <f>ROUND(I111*H111,2)</f>
        <v>0</v>
      </c>
      <c r="BL111" s="18" t="s">
        <v>144</v>
      </c>
      <c r="BM111" s="188" t="s">
        <v>913</v>
      </c>
    </row>
    <row r="112" spans="1:47" s="2" customFormat="1" ht="12">
      <c r="A112" s="36"/>
      <c r="B112" s="37"/>
      <c r="C112" s="38"/>
      <c r="D112" s="190" t="s">
        <v>147</v>
      </c>
      <c r="E112" s="38"/>
      <c r="F112" s="191" t="s">
        <v>914</v>
      </c>
      <c r="G112" s="38"/>
      <c r="H112" s="38"/>
      <c r="I112" s="192"/>
      <c r="J112" s="38"/>
      <c r="K112" s="38"/>
      <c r="L112" s="41"/>
      <c r="M112" s="193"/>
      <c r="N112" s="194"/>
      <c r="O112" s="66"/>
      <c r="P112" s="66"/>
      <c r="Q112" s="66"/>
      <c r="R112" s="66"/>
      <c r="S112" s="66"/>
      <c r="T112" s="67"/>
      <c r="U112" s="36"/>
      <c r="V112" s="36"/>
      <c r="W112" s="36"/>
      <c r="X112" s="36"/>
      <c r="Y112" s="36"/>
      <c r="Z112" s="36"/>
      <c r="AA112" s="36"/>
      <c r="AB112" s="36"/>
      <c r="AC112" s="36"/>
      <c r="AD112" s="36"/>
      <c r="AE112" s="36"/>
      <c r="AT112" s="18" t="s">
        <v>147</v>
      </c>
      <c r="AU112" s="18" t="s">
        <v>92</v>
      </c>
    </row>
    <row r="113" spans="1:47" s="2" customFormat="1" ht="19.5">
      <c r="A113" s="36"/>
      <c r="B113" s="37"/>
      <c r="C113" s="38"/>
      <c r="D113" s="197" t="s">
        <v>256</v>
      </c>
      <c r="E113" s="38"/>
      <c r="F113" s="228" t="s">
        <v>915</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256</v>
      </c>
      <c r="AU113" s="18" t="s">
        <v>92</v>
      </c>
    </row>
    <row r="114" spans="2:51" s="14" customFormat="1" ht="12">
      <c r="B114" s="206"/>
      <c r="C114" s="207"/>
      <c r="D114" s="197" t="s">
        <v>149</v>
      </c>
      <c r="E114" s="208" t="s">
        <v>44</v>
      </c>
      <c r="F114" s="209" t="s">
        <v>90</v>
      </c>
      <c r="G114" s="207"/>
      <c r="H114" s="210">
        <v>1</v>
      </c>
      <c r="I114" s="211"/>
      <c r="J114" s="207"/>
      <c r="K114" s="207"/>
      <c r="L114" s="212"/>
      <c r="M114" s="213"/>
      <c r="N114" s="214"/>
      <c r="O114" s="214"/>
      <c r="P114" s="214"/>
      <c r="Q114" s="214"/>
      <c r="R114" s="214"/>
      <c r="S114" s="214"/>
      <c r="T114" s="215"/>
      <c r="AT114" s="216" t="s">
        <v>149</v>
      </c>
      <c r="AU114" s="216" t="s">
        <v>92</v>
      </c>
      <c r="AV114" s="14" t="s">
        <v>92</v>
      </c>
      <c r="AW114" s="14" t="s">
        <v>42</v>
      </c>
      <c r="AX114" s="14" t="s">
        <v>82</v>
      </c>
      <c r="AY114" s="216" t="s">
        <v>135</v>
      </c>
    </row>
    <row r="115" spans="2:51" s="15" customFormat="1" ht="12">
      <c r="B115" s="217"/>
      <c r="C115" s="218"/>
      <c r="D115" s="197" t="s">
        <v>149</v>
      </c>
      <c r="E115" s="219" t="s">
        <v>44</v>
      </c>
      <c r="F115" s="220" t="s">
        <v>153</v>
      </c>
      <c r="G115" s="218"/>
      <c r="H115" s="221">
        <v>1</v>
      </c>
      <c r="I115" s="222"/>
      <c r="J115" s="218"/>
      <c r="K115" s="218"/>
      <c r="L115" s="223"/>
      <c r="M115" s="224"/>
      <c r="N115" s="225"/>
      <c r="O115" s="225"/>
      <c r="P115" s="225"/>
      <c r="Q115" s="225"/>
      <c r="R115" s="225"/>
      <c r="S115" s="225"/>
      <c r="T115" s="226"/>
      <c r="AT115" s="227" t="s">
        <v>149</v>
      </c>
      <c r="AU115" s="227" t="s">
        <v>92</v>
      </c>
      <c r="AV115" s="15" t="s">
        <v>144</v>
      </c>
      <c r="AW115" s="15" t="s">
        <v>42</v>
      </c>
      <c r="AX115" s="15" t="s">
        <v>90</v>
      </c>
      <c r="AY115" s="227" t="s">
        <v>135</v>
      </c>
    </row>
    <row r="116" spans="2:63" s="12" customFormat="1" ht="22.9" customHeight="1">
      <c r="B116" s="161"/>
      <c r="C116" s="162"/>
      <c r="D116" s="163" t="s">
        <v>81</v>
      </c>
      <c r="E116" s="175" t="s">
        <v>916</v>
      </c>
      <c r="F116" s="175" t="s">
        <v>917</v>
      </c>
      <c r="G116" s="162"/>
      <c r="H116" s="162"/>
      <c r="I116" s="165"/>
      <c r="J116" s="176">
        <f>BK116</f>
        <v>0</v>
      </c>
      <c r="K116" s="162"/>
      <c r="L116" s="167"/>
      <c r="M116" s="168"/>
      <c r="N116" s="169"/>
      <c r="O116" s="169"/>
      <c r="P116" s="170">
        <f>SUM(P117:P121)</f>
        <v>0</v>
      </c>
      <c r="Q116" s="169"/>
      <c r="R116" s="170">
        <f>SUM(R117:R121)</f>
        <v>0</v>
      </c>
      <c r="S116" s="169"/>
      <c r="T116" s="171">
        <f>SUM(T117:T121)</f>
        <v>0</v>
      </c>
      <c r="AR116" s="172" t="s">
        <v>179</v>
      </c>
      <c r="AT116" s="173" t="s">
        <v>81</v>
      </c>
      <c r="AU116" s="173" t="s">
        <v>90</v>
      </c>
      <c r="AY116" s="172" t="s">
        <v>135</v>
      </c>
      <c r="BK116" s="174">
        <f>SUM(BK117:BK121)</f>
        <v>0</v>
      </c>
    </row>
    <row r="117" spans="1:65" s="2" customFormat="1" ht="16.5" customHeight="1">
      <c r="A117" s="36"/>
      <c r="B117" s="37"/>
      <c r="C117" s="177" t="s">
        <v>187</v>
      </c>
      <c r="D117" s="177" t="s">
        <v>139</v>
      </c>
      <c r="E117" s="178" t="s">
        <v>918</v>
      </c>
      <c r="F117" s="179" t="s">
        <v>919</v>
      </c>
      <c r="G117" s="180" t="s">
        <v>247</v>
      </c>
      <c r="H117" s="181">
        <v>1</v>
      </c>
      <c r="I117" s="182"/>
      <c r="J117" s="183">
        <f>ROUND(I117*H117,2)</f>
        <v>0</v>
      </c>
      <c r="K117" s="179" t="s">
        <v>143</v>
      </c>
      <c r="L117" s="41"/>
      <c r="M117" s="184" t="s">
        <v>44</v>
      </c>
      <c r="N117" s="185" t="s">
        <v>53</v>
      </c>
      <c r="O117" s="66"/>
      <c r="P117" s="186">
        <f>O117*H117</f>
        <v>0</v>
      </c>
      <c r="Q117" s="186">
        <v>0</v>
      </c>
      <c r="R117" s="186">
        <f>Q117*H117</f>
        <v>0</v>
      </c>
      <c r="S117" s="186">
        <v>0</v>
      </c>
      <c r="T117" s="187">
        <f>S117*H117</f>
        <v>0</v>
      </c>
      <c r="U117" s="36"/>
      <c r="V117" s="36"/>
      <c r="W117" s="36"/>
      <c r="X117" s="36"/>
      <c r="Y117" s="36"/>
      <c r="Z117" s="36"/>
      <c r="AA117" s="36"/>
      <c r="AB117" s="36"/>
      <c r="AC117" s="36"/>
      <c r="AD117" s="36"/>
      <c r="AE117" s="36"/>
      <c r="AR117" s="188" t="s">
        <v>144</v>
      </c>
      <c r="AT117" s="188" t="s">
        <v>139</v>
      </c>
      <c r="AU117" s="188" t="s">
        <v>92</v>
      </c>
      <c r="AY117" s="18" t="s">
        <v>135</v>
      </c>
      <c r="BE117" s="189">
        <f>IF(N117="základní",J117,0)</f>
        <v>0</v>
      </c>
      <c r="BF117" s="189">
        <f>IF(N117="snížená",J117,0)</f>
        <v>0</v>
      </c>
      <c r="BG117" s="189">
        <f>IF(N117="zákl. přenesená",J117,0)</f>
        <v>0</v>
      </c>
      <c r="BH117" s="189">
        <f>IF(N117="sníž. přenesená",J117,0)</f>
        <v>0</v>
      </c>
      <c r="BI117" s="189">
        <f>IF(N117="nulová",J117,0)</f>
        <v>0</v>
      </c>
      <c r="BJ117" s="18" t="s">
        <v>90</v>
      </c>
      <c r="BK117" s="189">
        <f>ROUND(I117*H117,2)</f>
        <v>0</v>
      </c>
      <c r="BL117" s="18" t="s">
        <v>144</v>
      </c>
      <c r="BM117" s="188" t="s">
        <v>920</v>
      </c>
    </row>
    <row r="118" spans="1:47" s="2" customFormat="1" ht="12">
      <c r="A118" s="36"/>
      <c r="B118" s="37"/>
      <c r="C118" s="38"/>
      <c r="D118" s="190" t="s">
        <v>147</v>
      </c>
      <c r="E118" s="38"/>
      <c r="F118" s="191" t="s">
        <v>921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147</v>
      </c>
      <c r="AU118" s="18" t="s">
        <v>92</v>
      </c>
    </row>
    <row r="119" spans="1:47" s="2" customFormat="1" ht="58.5">
      <c r="A119" s="36"/>
      <c r="B119" s="37"/>
      <c r="C119" s="38"/>
      <c r="D119" s="197" t="s">
        <v>256</v>
      </c>
      <c r="E119" s="38"/>
      <c r="F119" s="228" t="s">
        <v>922</v>
      </c>
      <c r="G119" s="38"/>
      <c r="H119" s="38"/>
      <c r="I119" s="192"/>
      <c r="J119" s="38"/>
      <c r="K119" s="38"/>
      <c r="L119" s="41"/>
      <c r="M119" s="193"/>
      <c r="N119" s="194"/>
      <c r="O119" s="66"/>
      <c r="P119" s="66"/>
      <c r="Q119" s="66"/>
      <c r="R119" s="66"/>
      <c r="S119" s="66"/>
      <c r="T119" s="67"/>
      <c r="U119" s="36"/>
      <c r="V119" s="36"/>
      <c r="W119" s="36"/>
      <c r="X119" s="36"/>
      <c r="Y119" s="36"/>
      <c r="Z119" s="36"/>
      <c r="AA119" s="36"/>
      <c r="AB119" s="36"/>
      <c r="AC119" s="36"/>
      <c r="AD119" s="36"/>
      <c r="AE119" s="36"/>
      <c r="AT119" s="18" t="s">
        <v>256</v>
      </c>
      <c r="AU119" s="18" t="s">
        <v>92</v>
      </c>
    </row>
    <row r="120" spans="2:51" s="14" customFormat="1" ht="12">
      <c r="B120" s="206"/>
      <c r="C120" s="207"/>
      <c r="D120" s="197" t="s">
        <v>149</v>
      </c>
      <c r="E120" s="208" t="s">
        <v>44</v>
      </c>
      <c r="F120" s="209" t="s">
        <v>90</v>
      </c>
      <c r="G120" s="207"/>
      <c r="H120" s="210">
        <v>1</v>
      </c>
      <c r="I120" s="211"/>
      <c r="J120" s="207"/>
      <c r="K120" s="207"/>
      <c r="L120" s="212"/>
      <c r="M120" s="213"/>
      <c r="N120" s="214"/>
      <c r="O120" s="214"/>
      <c r="P120" s="214"/>
      <c r="Q120" s="214"/>
      <c r="R120" s="214"/>
      <c r="S120" s="214"/>
      <c r="T120" s="215"/>
      <c r="AT120" s="216" t="s">
        <v>149</v>
      </c>
      <c r="AU120" s="216" t="s">
        <v>92</v>
      </c>
      <c r="AV120" s="14" t="s">
        <v>92</v>
      </c>
      <c r="AW120" s="14" t="s">
        <v>42</v>
      </c>
      <c r="AX120" s="14" t="s">
        <v>82</v>
      </c>
      <c r="AY120" s="216" t="s">
        <v>135</v>
      </c>
    </row>
    <row r="121" spans="2:51" s="15" customFormat="1" ht="12">
      <c r="B121" s="217"/>
      <c r="C121" s="218"/>
      <c r="D121" s="197" t="s">
        <v>149</v>
      </c>
      <c r="E121" s="219" t="s">
        <v>44</v>
      </c>
      <c r="F121" s="220" t="s">
        <v>153</v>
      </c>
      <c r="G121" s="218"/>
      <c r="H121" s="221">
        <v>1</v>
      </c>
      <c r="I121" s="222"/>
      <c r="J121" s="218"/>
      <c r="K121" s="218"/>
      <c r="L121" s="223"/>
      <c r="M121" s="224"/>
      <c r="N121" s="225"/>
      <c r="O121" s="225"/>
      <c r="P121" s="225"/>
      <c r="Q121" s="225"/>
      <c r="R121" s="225"/>
      <c r="S121" s="225"/>
      <c r="T121" s="226"/>
      <c r="AT121" s="227" t="s">
        <v>149</v>
      </c>
      <c r="AU121" s="227" t="s">
        <v>92</v>
      </c>
      <c r="AV121" s="15" t="s">
        <v>144</v>
      </c>
      <c r="AW121" s="15" t="s">
        <v>42</v>
      </c>
      <c r="AX121" s="15" t="s">
        <v>90</v>
      </c>
      <c r="AY121" s="227" t="s">
        <v>135</v>
      </c>
    </row>
    <row r="122" spans="2:63" s="12" customFormat="1" ht="22.9" customHeight="1">
      <c r="B122" s="161"/>
      <c r="C122" s="162"/>
      <c r="D122" s="163" t="s">
        <v>81</v>
      </c>
      <c r="E122" s="175" t="s">
        <v>923</v>
      </c>
      <c r="F122" s="175" t="s">
        <v>924</v>
      </c>
      <c r="G122" s="162"/>
      <c r="H122" s="162"/>
      <c r="I122" s="165"/>
      <c r="J122" s="176">
        <f>BK122</f>
        <v>0</v>
      </c>
      <c r="K122" s="162"/>
      <c r="L122" s="167"/>
      <c r="M122" s="168"/>
      <c r="N122" s="169"/>
      <c r="O122" s="169"/>
      <c r="P122" s="170">
        <f>SUM(P123:P127)</f>
        <v>0</v>
      </c>
      <c r="Q122" s="169"/>
      <c r="R122" s="170">
        <f>SUM(R123:R127)</f>
        <v>0</v>
      </c>
      <c r="S122" s="169"/>
      <c r="T122" s="171">
        <f>SUM(T123:T127)</f>
        <v>0</v>
      </c>
      <c r="AR122" s="172" t="s">
        <v>179</v>
      </c>
      <c r="AT122" s="173" t="s">
        <v>81</v>
      </c>
      <c r="AU122" s="173" t="s">
        <v>90</v>
      </c>
      <c r="AY122" s="172" t="s">
        <v>135</v>
      </c>
      <c r="BK122" s="174">
        <f>SUM(BK123:BK127)</f>
        <v>0</v>
      </c>
    </row>
    <row r="123" spans="1:65" s="2" customFormat="1" ht="16.5" customHeight="1">
      <c r="A123" s="36"/>
      <c r="B123" s="37"/>
      <c r="C123" s="177" t="s">
        <v>197</v>
      </c>
      <c r="D123" s="177" t="s">
        <v>139</v>
      </c>
      <c r="E123" s="178" t="s">
        <v>925</v>
      </c>
      <c r="F123" s="179" t="s">
        <v>926</v>
      </c>
      <c r="G123" s="180" t="s">
        <v>247</v>
      </c>
      <c r="H123" s="181">
        <v>1</v>
      </c>
      <c r="I123" s="182"/>
      <c r="J123" s="183">
        <f>ROUND(I123*H123,2)</f>
        <v>0</v>
      </c>
      <c r="K123" s="179" t="s">
        <v>143</v>
      </c>
      <c r="L123" s="41"/>
      <c r="M123" s="184" t="s">
        <v>44</v>
      </c>
      <c r="N123" s="185" t="s">
        <v>53</v>
      </c>
      <c r="O123" s="66"/>
      <c r="P123" s="186">
        <f>O123*H123</f>
        <v>0</v>
      </c>
      <c r="Q123" s="186">
        <v>0</v>
      </c>
      <c r="R123" s="186">
        <f>Q123*H123</f>
        <v>0</v>
      </c>
      <c r="S123" s="186">
        <v>0</v>
      </c>
      <c r="T123" s="187">
        <f>S123*H123</f>
        <v>0</v>
      </c>
      <c r="U123" s="36"/>
      <c r="V123" s="36"/>
      <c r="W123" s="36"/>
      <c r="X123" s="36"/>
      <c r="Y123" s="36"/>
      <c r="Z123" s="36"/>
      <c r="AA123" s="36"/>
      <c r="AB123" s="36"/>
      <c r="AC123" s="36"/>
      <c r="AD123" s="36"/>
      <c r="AE123" s="36"/>
      <c r="AR123" s="188" t="s">
        <v>144</v>
      </c>
      <c r="AT123" s="188" t="s">
        <v>139</v>
      </c>
      <c r="AU123" s="188" t="s">
        <v>92</v>
      </c>
      <c r="AY123" s="18" t="s">
        <v>135</v>
      </c>
      <c r="BE123" s="189">
        <f>IF(N123="základní",J123,0)</f>
        <v>0</v>
      </c>
      <c r="BF123" s="189">
        <f>IF(N123="snížená",J123,0)</f>
        <v>0</v>
      </c>
      <c r="BG123" s="189">
        <f>IF(N123="zákl. přenesená",J123,0)</f>
        <v>0</v>
      </c>
      <c r="BH123" s="189">
        <f>IF(N123="sníž. přenesená",J123,0)</f>
        <v>0</v>
      </c>
      <c r="BI123" s="189">
        <f>IF(N123="nulová",J123,0)</f>
        <v>0</v>
      </c>
      <c r="BJ123" s="18" t="s">
        <v>90</v>
      </c>
      <c r="BK123" s="189">
        <f>ROUND(I123*H123,2)</f>
        <v>0</v>
      </c>
      <c r="BL123" s="18" t="s">
        <v>144</v>
      </c>
      <c r="BM123" s="188" t="s">
        <v>927</v>
      </c>
    </row>
    <row r="124" spans="1:47" s="2" customFormat="1" ht="12">
      <c r="A124" s="36"/>
      <c r="B124" s="37"/>
      <c r="C124" s="38"/>
      <c r="D124" s="190" t="s">
        <v>147</v>
      </c>
      <c r="E124" s="38"/>
      <c r="F124" s="191" t="s">
        <v>928</v>
      </c>
      <c r="G124" s="38"/>
      <c r="H124" s="38"/>
      <c r="I124" s="192"/>
      <c r="J124" s="38"/>
      <c r="K124" s="38"/>
      <c r="L124" s="41"/>
      <c r="M124" s="193"/>
      <c r="N124" s="194"/>
      <c r="O124" s="66"/>
      <c r="P124" s="66"/>
      <c r="Q124" s="66"/>
      <c r="R124" s="66"/>
      <c r="S124" s="66"/>
      <c r="T124" s="67"/>
      <c r="U124" s="36"/>
      <c r="V124" s="36"/>
      <c r="W124" s="36"/>
      <c r="X124" s="36"/>
      <c r="Y124" s="36"/>
      <c r="Z124" s="36"/>
      <c r="AA124" s="36"/>
      <c r="AB124" s="36"/>
      <c r="AC124" s="36"/>
      <c r="AD124" s="36"/>
      <c r="AE124" s="36"/>
      <c r="AT124" s="18" t="s">
        <v>147</v>
      </c>
      <c r="AU124" s="18" t="s">
        <v>92</v>
      </c>
    </row>
    <row r="125" spans="1:47" s="2" customFormat="1" ht="39">
      <c r="A125" s="36"/>
      <c r="B125" s="37"/>
      <c r="C125" s="38"/>
      <c r="D125" s="197" t="s">
        <v>256</v>
      </c>
      <c r="E125" s="38"/>
      <c r="F125" s="228" t="s">
        <v>929</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256</v>
      </c>
      <c r="AU125" s="18" t="s">
        <v>92</v>
      </c>
    </row>
    <row r="126" spans="2:51" s="14" customFormat="1" ht="12">
      <c r="B126" s="206"/>
      <c r="C126" s="207"/>
      <c r="D126" s="197" t="s">
        <v>149</v>
      </c>
      <c r="E126" s="208" t="s">
        <v>44</v>
      </c>
      <c r="F126" s="209" t="s">
        <v>90</v>
      </c>
      <c r="G126" s="207"/>
      <c r="H126" s="210">
        <v>1</v>
      </c>
      <c r="I126" s="211"/>
      <c r="J126" s="207"/>
      <c r="K126" s="207"/>
      <c r="L126" s="212"/>
      <c r="M126" s="213"/>
      <c r="N126" s="214"/>
      <c r="O126" s="214"/>
      <c r="P126" s="214"/>
      <c r="Q126" s="214"/>
      <c r="R126" s="214"/>
      <c r="S126" s="214"/>
      <c r="T126" s="215"/>
      <c r="AT126" s="216" t="s">
        <v>149</v>
      </c>
      <c r="AU126" s="216" t="s">
        <v>92</v>
      </c>
      <c r="AV126" s="14" t="s">
        <v>92</v>
      </c>
      <c r="AW126" s="14" t="s">
        <v>42</v>
      </c>
      <c r="AX126" s="14" t="s">
        <v>82</v>
      </c>
      <c r="AY126" s="216" t="s">
        <v>135</v>
      </c>
    </row>
    <row r="127" spans="2:51" s="15" customFormat="1" ht="12">
      <c r="B127" s="217"/>
      <c r="C127" s="218"/>
      <c r="D127" s="197" t="s">
        <v>149</v>
      </c>
      <c r="E127" s="219" t="s">
        <v>44</v>
      </c>
      <c r="F127" s="220" t="s">
        <v>153</v>
      </c>
      <c r="G127" s="218"/>
      <c r="H127" s="221">
        <v>1</v>
      </c>
      <c r="I127" s="222"/>
      <c r="J127" s="218"/>
      <c r="K127" s="218"/>
      <c r="L127" s="223"/>
      <c r="M127" s="229"/>
      <c r="N127" s="230"/>
      <c r="O127" s="230"/>
      <c r="P127" s="230"/>
      <c r="Q127" s="230"/>
      <c r="R127" s="230"/>
      <c r="S127" s="230"/>
      <c r="T127" s="231"/>
      <c r="AT127" s="227" t="s">
        <v>149</v>
      </c>
      <c r="AU127" s="227" t="s">
        <v>92</v>
      </c>
      <c r="AV127" s="15" t="s">
        <v>144</v>
      </c>
      <c r="AW127" s="15" t="s">
        <v>42</v>
      </c>
      <c r="AX127" s="15" t="s">
        <v>90</v>
      </c>
      <c r="AY127" s="227" t="s">
        <v>135</v>
      </c>
    </row>
    <row r="128" spans="1:31" s="2" customFormat="1" ht="6.95" customHeight="1">
      <c r="A128" s="36"/>
      <c r="B128" s="49"/>
      <c r="C128" s="50"/>
      <c r="D128" s="50"/>
      <c r="E128" s="50"/>
      <c r="F128" s="50"/>
      <c r="G128" s="50"/>
      <c r="H128" s="50"/>
      <c r="I128" s="50"/>
      <c r="J128" s="50"/>
      <c r="K128" s="50"/>
      <c r="L128" s="41"/>
      <c r="M128" s="36"/>
      <c r="O128" s="36"/>
      <c r="P128" s="36"/>
      <c r="Q128" s="36"/>
      <c r="R128" s="36"/>
      <c r="S128" s="36"/>
      <c r="T128" s="36"/>
      <c r="U128" s="36"/>
      <c r="V128" s="36"/>
      <c r="W128" s="36"/>
      <c r="X128" s="36"/>
      <c r="Y128" s="36"/>
      <c r="Z128" s="36"/>
      <c r="AA128" s="36"/>
      <c r="AB128" s="36"/>
      <c r="AC128" s="36"/>
      <c r="AD128" s="36"/>
      <c r="AE128" s="36"/>
    </row>
  </sheetData>
  <sheetProtection algorithmName="SHA-512" hashValue="0yUrCnwgLkxhQqi5gylavQ+l1agkFJmcLOYwvOGWiSbHZhYzftFZJlIj6ObVzml+Rjr4PlVtx1w0HkrcN/HkkA==" saltValue="b4IdEJ+/LSklYQ9R580Gnt3tOo2tSD0FFQWOPDzxCn7qF+OOnCicF1p88cW6IaymgZFc5aWGcbphYkBt4zsCtQ==" spinCount="100000" sheet="1" objects="1" scenarios="1" formatColumns="0" formatRows="0" autoFilter="0"/>
  <autoFilter ref="C85:K127"/>
  <mergeCells count="9">
    <mergeCell ref="E50:H50"/>
    <mergeCell ref="E76:H76"/>
    <mergeCell ref="E78:H78"/>
    <mergeCell ref="L2:V2"/>
    <mergeCell ref="E7:H7"/>
    <mergeCell ref="E9:H9"/>
    <mergeCell ref="E18:H18"/>
    <mergeCell ref="E27:H27"/>
    <mergeCell ref="E48:H48"/>
  </mergeCells>
  <hyperlinks>
    <hyperlink ref="F90" r:id="rId1" display="https://podminky.urs.cz/item/CS_URS_2021_02/012103000"/>
    <hyperlink ref="F95" r:id="rId2" display="https://podminky.urs.cz/item/CS_URS_2021_02/012303000"/>
    <hyperlink ref="F100" r:id="rId3" display="https://podminky.urs.cz/item/CS_URS_2021_02/030001000"/>
    <hyperlink ref="F106" r:id="rId4" display="https://podminky.urs.cz/item/CS_URS_2021_02/044002000"/>
    <hyperlink ref="F112" r:id="rId5" display="https://podminky.urs.cz/item/CS_URS_2021_02/060001000"/>
    <hyperlink ref="F118" r:id="rId6" display="https://podminky.urs.cz/item/CS_URS_2021_02/071103000"/>
    <hyperlink ref="F124" r:id="rId7" display="https://podminky.urs.cz/item/CS_URS_2021_02/091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40"/>
  </sheetViews>
  <sheetFormatPr defaultColWidth="9.140625" defaultRowHeight="12"/>
  <cols>
    <col min="1" max="1" width="8.28125" style="246" customWidth="1"/>
    <col min="2" max="2" width="1.7109375" style="246" customWidth="1"/>
    <col min="3" max="4" width="5.00390625" style="246" customWidth="1"/>
    <col min="5" max="5" width="11.7109375" style="246" customWidth="1"/>
    <col min="6" max="6" width="9.140625" style="246" customWidth="1"/>
    <col min="7" max="7" width="5.00390625" style="246" customWidth="1"/>
    <col min="8" max="8" width="77.8515625" style="246" customWidth="1"/>
    <col min="9" max="10" width="20.00390625" style="246" customWidth="1"/>
    <col min="11" max="11" width="1.7109375" style="246" customWidth="1"/>
  </cols>
  <sheetData>
    <row r="1" s="1" customFormat="1" ht="37.5" customHeight="1"/>
    <row r="2" spans="2:11" s="1" customFormat="1" ht="7.5" customHeight="1">
      <c r="B2" s="247"/>
      <c r="C2" s="248"/>
      <c r="D2" s="248"/>
      <c r="E2" s="248"/>
      <c r="F2" s="248"/>
      <c r="G2" s="248"/>
      <c r="H2" s="248"/>
      <c r="I2" s="248"/>
      <c r="J2" s="248"/>
      <c r="K2" s="249"/>
    </row>
    <row r="3" spans="2:11" s="16" customFormat="1" ht="45" customHeight="1">
      <c r="B3" s="250"/>
      <c r="C3" s="378" t="s">
        <v>930</v>
      </c>
      <c r="D3" s="378"/>
      <c r="E3" s="378"/>
      <c r="F3" s="378"/>
      <c r="G3" s="378"/>
      <c r="H3" s="378"/>
      <c r="I3" s="378"/>
      <c r="J3" s="378"/>
      <c r="K3" s="251"/>
    </row>
    <row r="4" spans="2:11" s="1" customFormat="1" ht="25.5" customHeight="1">
      <c r="B4" s="252"/>
      <c r="C4" s="383" t="s">
        <v>931</v>
      </c>
      <c r="D4" s="383"/>
      <c r="E4" s="383"/>
      <c r="F4" s="383"/>
      <c r="G4" s="383"/>
      <c r="H4" s="383"/>
      <c r="I4" s="383"/>
      <c r="J4" s="383"/>
      <c r="K4" s="253"/>
    </row>
    <row r="5" spans="2:11" s="1" customFormat="1" ht="5.25" customHeight="1">
      <c r="B5" s="252"/>
      <c r="C5" s="254"/>
      <c r="D5" s="254"/>
      <c r="E5" s="254"/>
      <c r="F5" s="254"/>
      <c r="G5" s="254"/>
      <c r="H5" s="254"/>
      <c r="I5" s="254"/>
      <c r="J5" s="254"/>
      <c r="K5" s="253"/>
    </row>
    <row r="6" spans="2:11" s="1" customFormat="1" ht="15" customHeight="1">
      <c r="B6" s="252"/>
      <c r="C6" s="382" t="s">
        <v>932</v>
      </c>
      <c r="D6" s="382"/>
      <c r="E6" s="382"/>
      <c r="F6" s="382"/>
      <c r="G6" s="382"/>
      <c r="H6" s="382"/>
      <c r="I6" s="382"/>
      <c r="J6" s="382"/>
      <c r="K6" s="253"/>
    </row>
    <row r="7" spans="2:11" s="1" customFormat="1" ht="15" customHeight="1">
      <c r="B7" s="256"/>
      <c r="C7" s="382" t="s">
        <v>933</v>
      </c>
      <c r="D7" s="382"/>
      <c r="E7" s="382"/>
      <c r="F7" s="382"/>
      <c r="G7" s="382"/>
      <c r="H7" s="382"/>
      <c r="I7" s="382"/>
      <c r="J7" s="382"/>
      <c r="K7" s="253"/>
    </row>
    <row r="8" spans="2:11" s="1" customFormat="1" ht="12.75" customHeight="1">
      <c r="B8" s="256"/>
      <c r="C8" s="255"/>
      <c r="D8" s="255"/>
      <c r="E8" s="255"/>
      <c r="F8" s="255"/>
      <c r="G8" s="255"/>
      <c r="H8" s="255"/>
      <c r="I8" s="255"/>
      <c r="J8" s="255"/>
      <c r="K8" s="253"/>
    </row>
    <row r="9" spans="2:11" s="1" customFormat="1" ht="15" customHeight="1">
      <c r="B9" s="256"/>
      <c r="C9" s="382" t="s">
        <v>934</v>
      </c>
      <c r="D9" s="382"/>
      <c r="E9" s="382"/>
      <c r="F9" s="382"/>
      <c r="G9" s="382"/>
      <c r="H9" s="382"/>
      <c r="I9" s="382"/>
      <c r="J9" s="382"/>
      <c r="K9" s="253"/>
    </row>
    <row r="10" spans="2:11" s="1" customFormat="1" ht="15" customHeight="1">
      <c r="B10" s="256"/>
      <c r="C10" s="255"/>
      <c r="D10" s="382" t="s">
        <v>935</v>
      </c>
      <c r="E10" s="382"/>
      <c r="F10" s="382"/>
      <c r="G10" s="382"/>
      <c r="H10" s="382"/>
      <c r="I10" s="382"/>
      <c r="J10" s="382"/>
      <c r="K10" s="253"/>
    </row>
    <row r="11" spans="2:11" s="1" customFormat="1" ht="15" customHeight="1">
      <c r="B11" s="256"/>
      <c r="C11" s="257"/>
      <c r="D11" s="382" t="s">
        <v>936</v>
      </c>
      <c r="E11" s="382"/>
      <c r="F11" s="382"/>
      <c r="G11" s="382"/>
      <c r="H11" s="382"/>
      <c r="I11" s="382"/>
      <c r="J11" s="382"/>
      <c r="K11" s="253"/>
    </row>
    <row r="12" spans="2:11" s="1" customFormat="1" ht="15" customHeight="1">
      <c r="B12" s="256"/>
      <c r="C12" s="257"/>
      <c r="D12" s="255"/>
      <c r="E12" s="255"/>
      <c r="F12" s="255"/>
      <c r="G12" s="255"/>
      <c r="H12" s="255"/>
      <c r="I12" s="255"/>
      <c r="J12" s="255"/>
      <c r="K12" s="253"/>
    </row>
    <row r="13" spans="2:11" s="1" customFormat="1" ht="15" customHeight="1">
      <c r="B13" s="256"/>
      <c r="C13" s="257"/>
      <c r="D13" s="258" t="s">
        <v>937</v>
      </c>
      <c r="E13" s="255"/>
      <c r="F13" s="255"/>
      <c r="G13" s="255"/>
      <c r="H13" s="255"/>
      <c r="I13" s="255"/>
      <c r="J13" s="255"/>
      <c r="K13" s="253"/>
    </row>
    <row r="14" spans="2:11" s="1" customFormat="1" ht="12.75" customHeight="1">
      <c r="B14" s="256"/>
      <c r="C14" s="257"/>
      <c r="D14" s="257"/>
      <c r="E14" s="257"/>
      <c r="F14" s="257"/>
      <c r="G14" s="257"/>
      <c r="H14" s="257"/>
      <c r="I14" s="257"/>
      <c r="J14" s="257"/>
      <c r="K14" s="253"/>
    </row>
    <row r="15" spans="2:11" s="1" customFormat="1" ht="15" customHeight="1">
      <c r="B15" s="256"/>
      <c r="C15" s="257"/>
      <c r="D15" s="382" t="s">
        <v>938</v>
      </c>
      <c r="E15" s="382"/>
      <c r="F15" s="382"/>
      <c r="G15" s="382"/>
      <c r="H15" s="382"/>
      <c r="I15" s="382"/>
      <c r="J15" s="382"/>
      <c r="K15" s="253"/>
    </row>
    <row r="16" spans="2:11" s="1" customFormat="1" ht="15" customHeight="1">
      <c r="B16" s="256"/>
      <c r="C16" s="257"/>
      <c r="D16" s="382" t="s">
        <v>939</v>
      </c>
      <c r="E16" s="382"/>
      <c r="F16" s="382"/>
      <c r="G16" s="382"/>
      <c r="H16" s="382"/>
      <c r="I16" s="382"/>
      <c r="J16" s="382"/>
      <c r="K16" s="253"/>
    </row>
    <row r="17" spans="2:11" s="1" customFormat="1" ht="15" customHeight="1">
      <c r="B17" s="256"/>
      <c r="C17" s="257"/>
      <c r="D17" s="382" t="s">
        <v>940</v>
      </c>
      <c r="E17" s="382"/>
      <c r="F17" s="382"/>
      <c r="G17" s="382"/>
      <c r="H17" s="382"/>
      <c r="I17" s="382"/>
      <c r="J17" s="382"/>
      <c r="K17" s="253"/>
    </row>
    <row r="18" spans="2:11" s="1" customFormat="1" ht="15" customHeight="1">
      <c r="B18" s="256"/>
      <c r="C18" s="257"/>
      <c r="D18" s="257"/>
      <c r="E18" s="259" t="s">
        <v>89</v>
      </c>
      <c r="F18" s="382" t="s">
        <v>941</v>
      </c>
      <c r="G18" s="382"/>
      <c r="H18" s="382"/>
      <c r="I18" s="382"/>
      <c r="J18" s="382"/>
      <c r="K18" s="253"/>
    </row>
    <row r="19" spans="2:11" s="1" customFormat="1" ht="15" customHeight="1">
      <c r="B19" s="256"/>
      <c r="C19" s="257"/>
      <c r="D19" s="257"/>
      <c r="E19" s="259" t="s">
        <v>942</v>
      </c>
      <c r="F19" s="382" t="s">
        <v>943</v>
      </c>
      <c r="G19" s="382"/>
      <c r="H19" s="382"/>
      <c r="I19" s="382"/>
      <c r="J19" s="382"/>
      <c r="K19" s="253"/>
    </row>
    <row r="20" spans="2:11" s="1" customFormat="1" ht="15" customHeight="1">
      <c r="B20" s="256"/>
      <c r="C20" s="257"/>
      <c r="D20" s="257"/>
      <c r="E20" s="259" t="s">
        <v>944</v>
      </c>
      <c r="F20" s="382" t="s">
        <v>945</v>
      </c>
      <c r="G20" s="382"/>
      <c r="H20" s="382"/>
      <c r="I20" s="382"/>
      <c r="J20" s="382"/>
      <c r="K20" s="253"/>
    </row>
    <row r="21" spans="2:11" s="1" customFormat="1" ht="15" customHeight="1">
      <c r="B21" s="256"/>
      <c r="C21" s="257"/>
      <c r="D21" s="257"/>
      <c r="E21" s="259" t="s">
        <v>946</v>
      </c>
      <c r="F21" s="382" t="s">
        <v>947</v>
      </c>
      <c r="G21" s="382"/>
      <c r="H21" s="382"/>
      <c r="I21" s="382"/>
      <c r="J21" s="382"/>
      <c r="K21" s="253"/>
    </row>
    <row r="22" spans="2:11" s="1" customFormat="1" ht="15" customHeight="1">
      <c r="B22" s="256"/>
      <c r="C22" s="257"/>
      <c r="D22" s="257"/>
      <c r="E22" s="259" t="s">
        <v>948</v>
      </c>
      <c r="F22" s="382" t="s">
        <v>949</v>
      </c>
      <c r="G22" s="382"/>
      <c r="H22" s="382"/>
      <c r="I22" s="382"/>
      <c r="J22" s="382"/>
      <c r="K22" s="253"/>
    </row>
    <row r="23" spans="2:11" s="1" customFormat="1" ht="15" customHeight="1">
      <c r="B23" s="256"/>
      <c r="C23" s="257"/>
      <c r="D23" s="257"/>
      <c r="E23" s="259" t="s">
        <v>950</v>
      </c>
      <c r="F23" s="382" t="s">
        <v>951</v>
      </c>
      <c r="G23" s="382"/>
      <c r="H23" s="382"/>
      <c r="I23" s="382"/>
      <c r="J23" s="382"/>
      <c r="K23" s="253"/>
    </row>
    <row r="24" spans="2:11" s="1" customFormat="1" ht="12.75" customHeight="1">
      <c r="B24" s="256"/>
      <c r="C24" s="257"/>
      <c r="D24" s="257"/>
      <c r="E24" s="257"/>
      <c r="F24" s="257"/>
      <c r="G24" s="257"/>
      <c r="H24" s="257"/>
      <c r="I24" s="257"/>
      <c r="J24" s="257"/>
      <c r="K24" s="253"/>
    </row>
    <row r="25" spans="2:11" s="1" customFormat="1" ht="15" customHeight="1">
      <c r="B25" s="256"/>
      <c r="C25" s="382" t="s">
        <v>952</v>
      </c>
      <c r="D25" s="382"/>
      <c r="E25" s="382"/>
      <c r="F25" s="382"/>
      <c r="G25" s="382"/>
      <c r="H25" s="382"/>
      <c r="I25" s="382"/>
      <c r="J25" s="382"/>
      <c r="K25" s="253"/>
    </row>
    <row r="26" spans="2:11" s="1" customFormat="1" ht="15" customHeight="1">
      <c r="B26" s="256"/>
      <c r="C26" s="382" t="s">
        <v>953</v>
      </c>
      <c r="D26" s="382"/>
      <c r="E26" s="382"/>
      <c r="F26" s="382"/>
      <c r="G26" s="382"/>
      <c r="H26" s="382"/>
      <c r="I26" s="382"/>
      <c r="J26" s="382"/>
      <c r="K26" s="253"/>
    </row>
    <row r="27" spans="2:11" s="1" customFormat="1" ht="15" customHeight="1">
      <c r="B27" s="256"/>
      <c r="C27" s="255"/>
      <c r="D27" s="382" t="s">
        <v>954</v>
      </c>
      <c r="E27" s="382"/>
      <c r="F27" s="382"/>
      <c r="G27" s="382"/>
      <c r="H27" s="382"/>
      <c r="I27" s="382"/>
      <c r="J27" s="382"/>
      <c r="K27" s="253"/>
    </row>
    <row r="28" spans="2:11" s="1" customFormat="1" ht="15" customHeight="1">
      <c r="B28" s="256"/>
      <c r="C28" s="257"/>
      <c r="D28" s="382" t="s">
        <v>955</v>
      </c>
      <c r="E28" s="382"/>
      <c r="F28" s="382"/>
      <c r="G28" s="382"/>
      <c r="H28" s="382"/>
      <c r="I28" s="382"/>
      <c r="J28" s="382"/>
      <c r="K28" s="253"/>
    </row>
    <row r="29" spans="2:11" s="1" customFormat="1" ht="12.75" customHeight="1">
      <c r="B29" s="256"/>
      <c r="C29" s="257"/>
      <c r="D29" s="257"/>
      <c r="E29" s="257"/>
      <c r="F29" s="257"/>
      <c r="G29" s="257"/>
      <c r="H29" s="257"/>
      <c r="I29" s="257"/>
      <c r="J29" s="257"/>
      <c r="K29" s="253"/>
    </row>
    <row r="30" spans="2:11" s="1" customFormat="1" ht="15" customHeight="1">
      <c r="B30" s="256"/>
      <c r="C30" s="257"/>
      <c r="D30" s="382" t="s">
        <v>956</v>
      </c>
      <c r="E30" s="382"/>
      <c r="F30" s="382"/>
      <c r="G30" s="382"/>
      <c r="H30" s="382"/>
      <c r="I30" s="382"/>
      <c r="J30" s="382"/>
      <c r="K30" s="253"/>
    </row>
    <row r="31" spans="2:11" s="1" customFormat="1" ht="15" customHeight="1">
      <c r="B31" s="256"/>
      <c r="C31" s="257"/>
      <c r="D31" s="382" t="s">
        <v>957</v>
      </c>
      <c r="E31" s="382"/>
      <c r="F31" s="382"/>
      <c r="G31" s="382"/>
      <c r="H31" s="382"/>
      <c r="I31" s="382"/>
      <c r="J31" s="382"/>
      <c r="K31" s="253"/>
    </row>
    <row r="32" spans="2:11" s="1" customFormat="1" ht="12.75" customHeight="1">
      <c r="B32" s="256"/>
      <c r="C32" s="257"/>
      <c r="D32" s="257"/>
      <c r="E32" s="257"/>
      <c r="F32" s="257"/>
      <c r="G32" s="257"/>
      <c r="H32" s="257"/>
      <c r="I32" s="257"/>
      <c r="J32" s="257"/>
      <c r="K32" s="253"/>
    </row>
    <row r="33" spans="2:11" s="1" customFormat="1" ht="15" customHeight="1">
      <c r="B33" s="256"/>
      <c r="C33" s="257"/>
      <c r="D33" s="382" t="s">
        <v>958</v>
      </c>
      <c r="E33" s="382"/>
      <c r="F33" s="382"/>
      <c r="G33" s="382"/>
      <c r="H33" s="382"/>
      <c r="I33" s="382"/>
      <c r="J33" s="382"/>
      <c r="K33" s="253"/>
    </row>
    <row r="34" spans="2:11" s="1" customFormat="1" ht="15" customHeight="1">
      <c r="B34" s="256"/>
      <c r="C34" s="257"/>
      <c r="D34" s="382" t="s">
        <v>959</v>
      </c>
      <c r="E34" s="382"/>
      <c r="F34" s="382"/>
      <c r="G34" s="382"/>
      <c r="H34" s="382"/>
      <c r="I34" s="382"/>
      <c r="J34" s="382"/>
      <c r="K34" s="253"/>
    </row>
    <row r="35" spans="2:11" s="1" customFormat="1" ht="15" customHeight="1">
      <c r="B35" s="256"/>
      <c r="C35" s="257"/>
      <c r="D35" s="382" t="s">
        <v>960</v>
      </c>
      <c r="E35" s="382"/>
      <c r="F35" s="382"/>
      <c r="G35" s="382"/>
      <c r="H35" s="382"/>
      <c r="I35" s="382"/>
      <c r="J35" s="382"/>
      <c r="K35" s="253"/>
    </row>
    <row r="36" spans="2:11" s="1" customFormat="1" ht="15" customHeight="1">
      <c r="B36" s="256"/>
      <c r="C36" s="257"/>
      <c r="D36" s="255"/>
      <c r="E36" s="258" t="s">
        <v>121</v>
      </c>
      <c r="F36" s="255"/>
      <c r="G36" s="382" t="s">
        <v>961</v>
      </c>
      <c r="H36" s="382"/>
      <c r="I36" s="382"/>
      <c r="J36" s="382"/>
      <c r="K36" s="253"/>
    </row>
    <row r="37" spans="2:11" s="1" customFormat="1" ht="30.75" customHeight="1">
      <c r="B37" s="256"/>
      <c r="C37" s="257"/>
      <c r="D37" s="255"/>
      <c r="E37" s="258" t="s">
        <v>962</v>
      </c>
      <c r="F37" s="255"/>
      <c r="G37" s="382" t="s">
        <v>963</v>
      </c>
      <c r="H37" s="382"/>
      <c r="I37" s="382"/>
      <c r="J37" s="382"/>
      <c r="K37" s="253"/>
    </row>
    <row r="38" spans="2:11" s="1" customFormat="1" ht="15" customHeight="1">
      <c r="B38" s="256"/>
      <c r="C38" s="257"/>
      <c r="D38" s="255"/>
      <c r="E38" s="258" t="s">
        <v>63</v>
      </c>
      <c r="F38" s="255"/>
      <c r="G38" s="382" t="s">
        <v>964</v>
      </c>
      <c r="H38" s="382"/>
      <c r="I38" s="382"/>
      <c r="J38" s="382"/>
      <c r="K38" s="253"/>
    </row>
    <row r="39" spans="2:11" s="1" customFormat="1" ht="15" customHeight="1">
      <c r="B39" s="256"/>
      <c r="C39" s="257"/>
      <c r="D39" s="255"/>
      <c r="E39" s="258" t="s">
        <v>64</v>
      </c>
      <c r="F39" s="255"/>
      <c r="G39" s="382" t="s">
        <v>965</v>
      </c>
      <c r="H39" s="382"/>
      <c r="I39" s="382"/>
      <c r="J39" s="382"/>
      <c r="K39" s="253"/>
    </row>
    <row r="40" spans="2:11" s="1" customFormat="1" ht="15" customHeight="1">
      <c r="B40" s="256"/>
      <c r="C40" s="257"/>
      <c r="D40" s="255"/>
      <c r="E40" s="258" t="s">
        <v>122</v>
      </c>
      <c r="F40" s="255"/>
      <c r="G40" s="382" t="s">
        <v>966</v>
      </c>
      <c r="H40" s="382"/>
      <c r="I40" s="382"/>
      <c r="J40" s="382"/>
      <c r="K40" s="253"/>
    </row>
    <row r="41" spans="2:11" s="1" customFormat="1" ht="15" customHeight="1">
      <c r="B41" s="256"/>
      <c r="C41" s="257"/>
      <c r="D41" s="255"/>
      <c r="E41" s="258" t="s">
        <v>123</v>
      </c>
      <c r="F41" s="255"/>
      <c r="G41" s="382" t="s">
        <v>967</v>
      </c>
      <c r="H41" s="382"/>
      <c r="I41" s="382"/>
      <c r="J41" s="382"/>
      <c r="K41" s="253"/>
    </row>
    <row r="42" spans="2:11" s="1" customFormat="1" ht="15" customHeight="1">
      <c r="B42" s="256"/>
      <c r="C42" s="257"/>
      <c r="D42" s="255"/>
      <c r="E42" s="258" t="s">
        <v>968</v>
      </c>
      <c r="F42" s="255"/>
      <c r="G42" s="382" t="s">
        <v>969</v>
      </c>
      <c r="H42" s="382"/>
      <c r="I42" s="382"/>
      <c r="J42" s="382"/>
      <c r="K42" s="253"/>
    </row>
    <row r="43" spans="2:11" s="1" customFormat="1" ht="15" customHeight="1">
      <c r="B43" s="256"/>
      <c r="C43" s="257"/>
      <c r="D43" s="255"/>
      <c r="E43" s="258"/>
      <c r="F43" s="255"/>
      <c r="G43" s="382" t="s">
        <v>970</v>
      </c>
      <c r="H43" s="382"/>
      <c r="I43" s="382"/>
      <c r="J43" s="382"/>
      <c r="K43" s="253"/>
    </row>
    <row r="44" spans="2:11" s="1" customFormat="1" ht="15" customHeight="1">
      <c r="B44" s="256"/>
      <c r="C44" s="257"/>
      <c r="D44" s="255"/>
      <c r="E44" s="258" t="s">
        <v>971</v>
      </c>
      <c r="F44" s="255"/>
      <c r="G44" s="382" t="s">
        <v>972</v>
      </c>
      <c r="H44" s="382"/>
      <c r="I44" s="382"/>
      <c r="J44" s="382"/>
      <c r="K44" s="253"/>
    </row>
    <row r="45" spans="2:11" s="1" customFormat="1" ht="15" customHeight="1">
      <c r="B45" s="256"/>
      <c r="C45" s="257"/>
      <c r="D45" s="255"/>
      <c r="E45" s="258" t="s">
        <v>125</v>
      </c>
      <c r="F45" s="255"/>
      <c r="G45" s="382" t="s">
        <v>973</v>
      </c>
      <c r="H45" s="382"/>
      <c r="I45" s="382"/>
      <c r="J45" s="382"/>
      <c r="K45" s="253"/>
    </row>
    <row r="46" spans="2:11" s="1" customFormat="1" ht="12.75" customHeight="1">
      <c r="B46" s="256"/>
      <c r="C46" s="257"/>
      <c r="D46" s="255"/>
      <c r="E46" s="255"/>
      <c r="F46" s="255"/>
      <c r="G46" s="255"/>
      <c r="H46" s="255"/>
      <c r="I46" s="255"/>
      <c r="J46" s="255"/>
      <c r="K46" s="253"/>
    </row>
    <row r="47" spans="2:11" s="1" customFormat="1" ht="15" customHeight="1">
      <c r="B47" s="256"/>
      <c r="C47" s="257"/>
      <c r="D47" s="382" t="s">
        <v>974</v>
      </c>
      <c r="E47" s="382"/>
      <c r="F47" s="382"/>
      <c r="G47" s="382"/>
      <c r="H47" s="382"/>
      <c r="I47" s="382"/>
      <c r="J47" s="382"/>
      <c r="K47" s="253"/>
    </row>
    <row r="48" spans="2:11" s="1" customFormat="1" ht="15" customHeight="1">
      <c r="B48" s="256"/>
      <c r="C48" s="257"/>
      <c r="D48" s="257"/>
      <c r="E48" s="382" t="s">
        <v>975</v>
      </c>
      <c r="F48" s="382"/>
      <c r="G48" s="382"/>
      <c r="H48" s="382"/>
      <c r="I48" s="382"/>
      <c r="J48" s="382"/>
      <c r="K48" s="253"/>
    </row>
    <row r="49" spans="2:11" s="1" customFormat="1" ht="15" customHeight="1">
      <c r="B49" s="256"/>
      <c r="C49" s="257"/>
      <c r="D49" s="257"/>
      <c r="E49" s="382" t="s">
        <v>976</v>
      </c>
      <c r="F49" s="382"/>
      <c r="G49" s="382"/>
      <c r="H49" s="382"/>
      <c r="I49" s="382"/>
      <c r="J49" s="382"/>
      <c r="K49" s="253"/>
    </row>
    <row r="50" spans="2:11" s="1" customFormat="1" ht="15" customHeight="1">
      <c r="B50" s="256"/>
      <c r="C50" s="257"/>
      <c r="D50" s="257"/>
      <c r="E50" s="382" t="s">
        <v>977</v>
      </c>
      <c r="F50" s="382"/>
      <c r="G50" s="382"/>
      <c r="H50" s="382"/>
      <c r="I50" s="382"/>
      <c r="J50" s="382"/>
      <c r="K50" s="253"/>
    </row>
    <row r="51" spans="2:11" s="1" customFormat="1" ht="15" customHeight="1">
      <c r="B51" s="256"/>
      <c r="C51" s="257"/>
      <c r="D51" s="382" t="s">
        <v>978</v>
      </c>
      <c r="E51" s="382"/>
      <c r="F51" s="382"/>
      <c r="G51" s="382"/>
      <c r="H51" s="382"/>
      <c r="I51" s="382"/>
      <c r="J51" s="382"/>
      <c r="K51" s="253"/>
    </row>
    <row r="52" spans="2:11" s="1" customFormat="1" ht="25.5" customHeight="1">
      <c r="B52" s="252"/>
      <c r="C52" s="383" t="s">
        <v>979</v>
      </c>
      <c r="D52" s="383"/>
      <c r="E52" s="383"/>
      <c r="F52" s="383"/>
      <c r="G52" s="383"/>
      <c r="H52" s="383"/>
      <c r="I52" s="383"/>
      <c r="J52" s="383"/>
      <c r="K52" s="253"/>
    </row>
    <row r="53" spans="2:11" s="1" customFormat="1" ht="5.25" customHeight="1">
      <c r="B53" s="252"/>
      <c r="C53" s="254"/>
      <c r="D53" s="254"/>
      <c r="E53" s="254"/>
      <c r="F53" s="254"/>
      <c r="G53" s="254"/>
      <c r="H53" s="254"/>
      <c r="I53" s="254"/>
      <c r="J53" s="254"/>
      <c r="K53" s="253"/>
    </row>
    <row r="54" spans="2:11" s="1" customFormat="1" ht="15" customHeight="1">
      <c r="B54" s="252"/>
      <c r="C54" s="382" t="s">
        <v>980</v>
      </c>
      <c r="D54" s="382"/>
      <c r="E54" s="382"/>
      <c r="F54" s="382"/>
      <c r="G54" s="382"/>
      <c r="H54" s="382"/>
      <c r="I54" s="382"/>
      <c r="J54" s="382"/>
      <c r="K54" s="253"/>
    </row>
    <row r="55" spans="2:11" s="1" customFormat="1" ht="15" customHeight="1">
      <c r="B55" s="252"/>
      <c r="C55" s="382" t="s">
        <v>981</v>
      </c>
      <c r="D55" s="382"/>
      <c r="E55" s="382"/>
      <c r="F55" s="382"/>
      <c r="G55" s="382"/>
      <c r="H55" s="382"/>
      <c r="I55" s="382"/>
      <c r="J55" s="382"/>
      <c r="K55" s="253"/>
    </row>
    <row r="56" spans="2:11" s="1" customFormat="1" ht="12.75" customHeight="1">
      <c r="B56" s="252"/>
      <c r="C56" s="255"/>
      <c r="D56" s="255"/>
      <c r="E56" s="255"/>
      <c r="F56" s="255"/>
      <c r="G56" s="255"/>
      <c r="H56" s="255"/>
      <c r="I56" s="255"/>
      <c r="J56" s="255"/>
      <c r="K56" s="253"/>
    </row>
    <row r="57" spans="2:11" s="1" customFormat="1" ht="15" customHeight="1">
      <c r="B57" s="252"/>
      <c r="C57" s="382" t="s">
        <v>982</v>
      </c>
      <c r="D57" s="382"/>
      <c r="E57" s="382"/>
      <c r="F57" s="382"/>
      <c r="G57" s="382"/>
      <c r="H57" s="382"/>
      <c r="I57" s="382"/>
      <c r="J57" s="382"/>
      <c r="K57" s="253"/>
    </row>
    <row r="58" spans="2:11" s="1" customFormat="1" ht="15" customHeight="1">
      <c r="B58" s="252"/>
      <c r="C58" s="257"/>
      <c r="D58" s="382" t="s">
        <v>983</v>
      </c>
      <c r="E58" s="382"/>
      <c r="F58" s="382"/>
      <c r="G58" s="382"/>
      <c r="H58" s="382"/>
      <c r="I58" s="382"/>
      <c r="J58" s="382"/>
      <c r="K58" s="253"/>
    </row>
    <row r="59" spans="2:11" s="1" customFormat="1" ht="15" customHeight="1">
      <c r="B59" s="252"/>
      <c r="C59" s="257"/>
      <c r="D59" s="382" t="s">
        <v>984</v>
      </c>
      <c r="E59" s="382"/>
      <c r="F59" s="382"/>
      <c r="G59" s="382"/>
      <c r="H59" s="382"/>
      <c r="I59" s="382"/>
      <c r="J59" s="382"/>
      <c r="K59" s="253"/>
    </row>
    <row r="60" spans="2:11" s="1" customFormat="1" ht="15" customHeight="1">
      <c r="B60" s="252"/>
      <c r="C60" s="257"/>
      <c r="D60" s="382" t="s">
        <v>985</v>
      </c>
      <c r="E60" s="382"/>
      <c r="F60" s="382"/>
      <c r="G60" s="382"/>
      <c r="H60" s="382"/>
      <c r="I60" s="382"/>
      <c r="J60" s="382"/>
      <c r="K60" s="253"/>
    </row>
    <row r="61" spans="2:11" s="1" customFormat="1" ht="15" customHeight="1">
      <c r="B61" s="252"/>
      <c r="C61" s="257"/>
      <c r="D61" s="382" t="s">
        <v>986</v>
      </c>
      <c r="E61" s="382"/>
      <c r="F61" s="382"/>
      <c r="G61" s="382"/>
      <c r="H61" s="382"/>
      <c r="I61" s="382"/>
      <c r="J61" s="382"/>
      <c r="K61" s="253"/>
    </row>
    <row r="62" spans="2:11" s="1" customFormat="1" ht="15" customHeight="1">
      <c r="B62" s="252"/>
      <c r="C62" s="257"/>
      <c r="D62" s="384" t="s">
        <v>987</v>
      </c>
      <c r="E62" s="384"/>
      <c r="F62" s="384"/>
      <c r="G62" s="384"/>
      <c r="H62" s="384"/>
      <c r="I62" s="384"/>
      <c r="J62" s="384"/>
      <c r="K62" s="253"/>
    </row>
    <row r="63" spans="2:11" s="1" customFormat="1" ht="15" customHeight="1">
      <c r="B63" s="252"/>
      <c r="C63" s="257"/>
      <c r="D63" s="382" t="s">
        <v>988</v>
      </c>
      <c r="E63" s="382"/>
      <c r="F63" s="382"/>
      <c r="G63" s="382"/>
      <c r="H63" s="382"/>
      <c r="I63" s="382"/>
      <c r="J63" s="382"/>
      <c r="K63" s="253"/>
    </row>
    <row r="64" spans="2:11" s="1" customFormat="1" ht="12.75" customHeight="1">
      <c r="B64" s="252"/>
      <c r="C64" s="257"/>
      <c r="D64" s="257"/>
      <c r="E64" s="260"/>
      <c r="F64" s="257"/>
      <c r="G64" s="257"/>
      <c r="H64" s="257"/>
      <c r="I64" s="257"/>
      <c r="J64" s="257"/>
      <c r="K64" s="253"/>
    </row>
    <row r="65" spans="2:11" s="1" customFormat="1" ht="15" customHeight="1">
      <c r="B65" s="252"/>
      <c r="C65" s="257"/>
      <c r="D65" s="382" t="s">
        <v>989</v>
      </c>
      <c r="E65" s="382"/>
      <c r="F65" s="382"/>
      <c r="G65" s="382"/>
      <c r="H65" s="382"/>
      <c r="I65" s="382"/>
      <c r="J65" s="382"/>
      <c r="K65" s="253"/>
    </row>
    <row r="66" spans="2:11" s="1" customFormat="1" ht="15" customHeight="1">
      <c r="B66" s="252"/>
      <c r="C66" s="257"/>
      <c r="D66" s="384" t="s">
        <v>990</v>
      </c>
      <c r="E66" s="384"/>
      <c r="F66" s="384"/>
      <c r="G66" s="384"/>
      <c r="H66" s="384"/>
      <c r="I66" s="384"/>
      <c r="J66" s="384"/>
      <c r="K66" s="253"/>
    </row>
    <row r="67" spans="2:11" s="1" customFormat="1" ht="15" customHeight="1">
      <c r="B67" s="252"/>
      <c r="C67" s="257"/>
      <c r="D67" s="382" t="s">
        <v>991</v>
      </c>
      <c r="E67" s="382"/>
      <c r="F67" s="382"/>
      <c r="G67" s="382"/>
      <c r="H67" s="382"/>
      <c r="I67" s="382"/>
      <c r="J67" s="382"/>
      <c r="K67" s="253"/>
    </row>
    <row r="68" spans="2:11" s="1" customFormat="1" ht="15" customHeight="1">
      <c r="B68" s="252"/>
      <c r="C68" s="257"/>
      <c r="D68" s="382" t="s">
        <v>992</v>
      </c>
      <c r="E68" s="382"/>
      <c r="F68" s="382"/>
      <c r="G68" s="382"/>
      <c r="H68" s="382"/>
      <c r="I68" s="382"/>
      <c r="J68" s="382"/>
      <c r="K68" s="253"/>
    </row>
    <row r="69" spans="2:11" s="1" customFormat="1" ht="15" customHeight="1">
      <c r="B69" s="252"/>
      <c r="C69" s="257"/>
      <c r="D69" s="382" t="s">
        <v>993</v>
      </c>
      <c r="E69" s="382"/>
      <c r="F69" s="382"/>
      <c r="G69" s="382"/>
      <c r="H69" s="382"/>
      <c r="I69" s="382"/>
      <c r="J69" s="382"/>
      <c r="K69" s="253"/>
    </row>
    <row r="70" spans="2:11" s="1" customFormat="1" ht="15" customHeight="1">
      <c r="B70" s="252"/>
      <c r="C70" s="257"/>
      <c r="D70" s="382" t="s">
        <v>994</v>
      </c>
      <c r="E70" s="382"/>
      <c r="F70" s="382"/>
      <c r="G70" s="382"/>
      <c r="H70" s="382"/>
      <c r="I70" s="382"/>
      <c r="J70" s="382"/>
      <c r="K70" s="253"/>
    </row>
    <row r="71" spans="2:11" s="1" customFormat="1" ht="12.75" customHeight="1">
      <c r="B71" s="261"/>
      <c r="C71" s="262"/>
      <c r="D71" s="262"/>
      <c r="E71" s="262"/>
      <c r="F71" s="262"/>
      <c r="G71" s="262"/>
      <c r="H71" s="262"/>
      <c r="I71" s="262"/>
      <c r="J71" s="262"/>
      <c r="K71" s="263"/>
    </row>
    <row r="72" spans="2:11" s="1" customFormat="1" ht="18.75" customHeight="1">
      <c r="B72" s="264"/>
      <c r="C72" s="264"/>
      <c r="D72" s="264"/>
      <c r="E72" s="264"/>
      <c r="F72" s="264"/>
      <c r="G72" s="264"/>
      <c r="H72" s="264"/>
      <c r="I72" s="264"/>
      <c r="J72" s="264"/>
      <c r="K72" s="265"/>
    </row>
    <row r="73" spans="2:11" s="1" customFormat="1" ht="18.75" customHeight="1">
      <c r="B73" s="265"/>
      <c r="C73" s="265"/>
      <c r="D73" s="265"/>
      <c r="E73" s="265"/>
      <c r="F73" s="265"/>
      <c r="G73" s="265"/>
      <c r="H73" s="265"/>
      <c r="I73" s="265"/>
      <c r="J73" s="265"/>
      <c r="K73" s="265"/>
    </row>
    <row r="74" spans="2:11" s="1" customFormat="1" ht="7.5" customHeight="1">
      <c r="B74" s="266"/>
      <c r="C74" s="267"/>
      <c r="D74" s="267"/>
      <c r="E74" s="267"/>
      <c r="F74" s="267"/>
      <c r="G74" s="267"/>
      <c r="H74" s="267"/>
      <c r="I74" s="267"/>
      <c r="J74" s="267"/>
      <c r="K74" s="268"/>
    </row>
    <row r="75" spans="2:11" s="1" customFormat="1" ht="45" customHeight="1">
      <c r="B75" s="269"/>
      <c r="C75" s="377" t="s">
        <v>995</v>
      </c>
      <c r="D75" s="377"/>
      <c r="E75" s="377"/>
      <c r="F75" s="377"/>
      <c r="G75" s="377"/>
      <c r="H75" s="377"/>
      <c r="I75" s="377"/>
      <c r="J75" s="377"/>
      <c r="K75" s="270"/>
    </row>
    <row r="76" spans="2:11" s="1" customFormat="1" ht="17.25" customHeight="1">
      <c r="B76" s="269"/>
      <c r="C76" s="271" t="s">
        <v>996</v>
      </c>
      <c r="D76" s="271"/>
      <c r="E76" s="271"/>
      <c r="F76" s="271" t="s">
        <v>997</v>
      </c>
      <c r="G76" s="272"/>
      <c r="H76" s="271" t="s">
        <v>64</v>
      </c>
      <c r="I76" s="271" t="s">
        <v>67</v>
      </c>
      <c r="J76" s="271" t="s">
        <v>998</v>
      </c>
      <c r="K76" s="270"/>
    </row>
    <row r="77" spans="2:11" s="1" customFormat="1" ht="17.25" customHeight="1">
      <c r="B77" s="269"/>
      <c r="C77" s="273" t="s">
        <v>999</v>
      </c>
      <c r="D77" s="273"/>
      <c r="E77" s="273"/>
      <c r="F77" s="274" t="s">
        <v>1000</v>
      </c>
      <c r="G77" s="275"/>
      <c r="H77" s="273"/>
      <c r="I77" s="273"/>
      <c r="J77" s="273" t="s">
        <v>1001</v>
      </c>
      <c r="K77" s="270"/>
    </row>
    <row r="78" spans="2:11" s="1" customFormat="1" ht="5.25" customHeight="1">
      <c r="B78" s="269"/>
      <c r="C78" s="276"/>
      <c r="D78" s="276"/>
      <c r="E78" s="276"/>
      <c r="F78" s="276"/>
      <c r="G78" s="277"/>
      <c r="H78" s="276"/>
      <c r="I78" s="276"/>
      <c r="J78" s="276"/>
      <c r="K78" s="270"/>
    </row>
    <row r="79" spans="2:11" s="1" customFormat="1" ht="15" customHeight="1">
      <c r="B79" s="269"/>
      <c r="C79" s="258" t="s">
        <v>63</v>
      </c>
      <c r="D79" s="278"/>
      <c r="E79" s="278"/>
      <c r="F79" s="279" t="s">
        <v>1002</v>
      </c>
      <c r="G79" s="280"/>
      <c r="H79" s="258" t="s">
        <v>1003</v>
      </c>
      <c r="I79" s="258" t="s">
        <v>1004</v>
      </c>
      <c r="J79" s="258">
        <v>20</v>
      </c>
      <c r="K79" s="270"/>
    </row>
    <row r="80" spans="2:11" s="1" customFormat="1" ht="15" customHeight="1">
      <c r="B80" s="269"/>
      <c r="C80" s="258" t="s">
        <v>1005</v>
      </c>
      <c r="D80" s="258"/>
      <c r="E80" s="258"/>
      <c r="F80" s="279" t="s">
        <v>1002</v>
      </c>
      <c r="G80" s="280"/>
      <c r="H80" s="258" t="s">
        <v>1006</v>
      </c>
      <c r="I80" s="258" t="s">
        <v>1004</v>
      </c>
      <c r="J80" s="258">
        <v>120</v>
      </c>
      <c r="K80" s="270"/>
    </row>
    <row r="81" spans="2:11" s="1" customFormat="1" ht="15" customHeight="1">
      <c r="B81" s="281"/>
      <c r="C81" s="258" t="s">
        <v>1007</v>
      </c>
      <c r="D81" s="258"/>
      <c r="E81" s="258"/>
      <c r="F81" s="279" t="s">
        <v>1008</v>
      </c>
      <c r="G81" s="280"/>
      <c r="H81" s="258" t="s">
        <v>1009</v>
      </c>
      <c r="I81" s="258" t="s">
        <v>1004</v>
      </c>
      <c r="J81" s="258">
        <v>50</v>
      </c>
      <c r="K81" s="270"/>
    </row>
    <row r="82" spans="2:11" s="1" customFormat="1" ht="15" customHeight="1">
      <c r="B82" s="281"/>
      <c r="C82" s="258" t="s">
        <v>1010</v>
      </c>
      <c r="D82" s="258"/>
      <c r="E82" s="258"/>
      <c r="F82" s="279" t="s">
        <v>1002</v>
      </c>
      <c r="G82" s="280"/>
      <c r="H82" s="258" t="s">
        <v>1011</v>
      </c>
      <c r="I82" s="258" t="s">
        <v>1012</v>
      </c>
      <c r="J82" s="258"/>
      <c r="K82" s="270"/>
    </row>
    <row r="83" spans="2:11" s="1" customFormat="1" ht="15" customHeight="1">
      <c r="B83" s="281"/>
      <c r="C83" s="282" t="s">
        <v>1013</v>
      </c>
      <c r="D83" s="282"/>
      <c r="E83" s="282"/>
      <c r="F83" s="283" t="s">
        <v>1008</v>
      </c>
      <c r="G83" s="282"/>
      <c r="H83" s="282" t="s">
        <v>1014</v>
      </c>
      <c r="I83" s="282" t="s">
        <v>1004</v>
      </c>
      <c r="J83" s="282">
        <v>15</v>
      </c>
      <c r="K83" s="270"/>
    </row>
    <row r="84" spans="2:11" s="1" customFormat="1" ht="15" customHeight="1">
      <c r="B84" s="281"/>
      <c r="C84" s="282" t="s">
        <v>1015</v>
      </c>
      <c r="D84" s="282"/>
      <c r="E84" s="282"/>
      <c r="F84" s="283" t="s">
        <v>1008</v>
      </c>
      <c r="G84" s="282"/>
      <c r="H84" s="282" t="s">
        <v>1016</v>
      </c>
      <c r="I84" s="282" t="s">
        <v>1004</v>
      </c>
      <c r="J84" s="282">
        <v>15</v>
      </c>
      <c r="K84" s="270"/>
    </row>
    <row r="85" spans="2:11" s="1" customFormat="1" ht="15" customHeight="1">
      <c r="B85" s="281"/>
      <c r="C85" s="282" t="s">
        <v>1017</v>
      </c>
      <c r="D85" s="282"/>
      <c r="E85" s="282"/>
      <c r="F85" s="283" t="s">
        <v>1008</v>
      </c>
      <c r="G85" s="282"/>
      <c r="H85" s="282" t="s">
        <v>1018</v>
      </c>
      <c r="I85" s="282" t="s">
        <v>1004</v>
      </c>
      <c r="J85" s="282">
        <v>20</v>
      </c>
      <c r="K85" s="270"/>
    </row>
    <row r="86" spans="2:11" s="1" customFormat="1" ht="15" customHeight="1">
      <c r="B86" s="281"/>
      <c r="C86" s="282" t="s">
        <v>1019</v>
      </c>
      <c r="D86" s="282"/>
      <c r="E86" s="282"/>
      <c r="F86" s="283" t="s">
        <v>1008</v>
      </c>
      <c r="G86" s="282"/>
      <c r="H86" s="282" t="s">
        <v>1020</v>
      </c>
      <c r="I86" s="282" t="s">
        <v>1004</v>
      </c>
      <c r="J86" s="282">
        <v>20</v>
      </c>
      <c r="K86" s="270"/>
    </row>
    <row r="87" spans="2:11" s="1" customFormat="1" ht="15" customHeight="1">
      <c r="B87" s="281"/>
      <c r="C87" s="258" t="s">
        <v>1021</v>
      </c>
      <c r="D87" s="258"/>
      <c r="E87" s="258"/>
      <c r="F87" s="279" t="s">
        <v>1008</v>
      </c>
      <c r="G87" s="280"/>
      <c r="H87" s="258" t="s">
        <v>1022</v>
      </c>
      <c r="I87" s="258" t="s">
        <v>1004</v>
      </c>
      <c r="J87" s="258">
        <v>50</v>
      </c>
      <c r="K87" s="270"/>
    </row>
    <row r="88" spans="2:11" s="1" customFormat="1" ht="15" customHeight="1">
      <c r="B88" s="281"/>
      <c r="C88" s="258" t="s">
        <v>1023</v>
      </c>
      <c r="D88" s="258"/>
      <c r="E88" s="258"/>
      <c r="F88" s="279" t="s">
        <v>1008</v>
      </c>
      <c r="G88" s="280"/>
      <c r="H88" s="258" t="s">
        <v>1024</v>
      </c>
      <c r="I88" s="258" t="s">
        <v>1004</v>
      </c>
      <c r="J88" s="258">
        <v>20</v>
      </c>
      <c r="K88" s="270"/>
    </row>
    <row r="89" spans="2:11" s="1" customFormat="1" ht="15" customHeight="1">
      <c r="B89" s="281"/>
      <c r="C89" s="258" t="s">
        <v>1025</v>
      </c>
      <c r="D89" s="258"/>
      <c r="E89" s="258"/>
      <c r="F89" s="279" t="s">
        <v>1008</v>
      </c>
      <c r="G89" s="280"/>
      <c r="H89" s="258" t="s">
        <v>1026</v>
      </c>
      <c r="I89" s="258" t="s">
        <v>1004</v>
      </c>
      <c r="J89" s="258">
        <v>20</v>
      </c>
      <c r="K89" s="270"/>
    </row>
    <row r="90" spans="2:11" s="1" customFormat="1" ht="15" customHeight="1">
      <c r="B90" s="281"/>
      <c r="C90" s="258" t="s">
        <v>1027</v>
      </c>
      <c r="D90" s="258"/>
      <c r="E90" s="258"/>
      <c r="F90" s="279" t="s">
        <v>1008</v>
      </c>
      <c r="G90" s="280"/>
      <c r="H90" s="258" t="s">
        <v>1028</v>
      </c>
      <c r="I90" s="258" t="s">
        <v>1004</v>
      </c>
      <c r="J90" s="258">
        <v>50</v>
      </c>
      <c r="K90" s="270"/>
    </row>
    <row r="91" spans="2:11" s="1" customFormat="1" ht="15" customHeight="1">
      <c r="B91" s="281"/>
      <c r="C91" s="258" t="s">
        <v>1029</v>
      </c>
      <c r="D91" s="258"/>
      <c r="E91" s="258"/>
      <c r="F91" s="279" t="s">
        <v>1008</v>
      </c>
      <c r="G91" s="280"/>
      <c r="H91" s="258" t="s">
        <v>1029</v>
      </c>
      <c r="I91" s="258" t="s">
        <v>1004</v>
      </c>
      <c r="J91" s="258">
        <v>50</v>
      </c>
      <c r="K91" s="270"/>
    </row>
    <row r="92" spans="2:11" s="1" customFormat="1" ht="15" customHeight="1">
      <c r="B92" s="281"/>
      <c r="C92" s="258" t="s">
        <v>1030</v>
      </c>
      <c r="D92" s="258"/>
      <c r="E92" s="258"/>
      <c r="F92" s="279" t="s">
        <v>1008</v>
      </c>
      <c r="G92" s="280"/>
      <c r="H92" s="258" t="s">
        <v>1031</v>
      </c>
      <c r="I92" s="258" t="s">
        <v>1004</v>
      </c>
      <c r="J92" s="258">
        <v>255</v>
      </c>
      <c r="K92" s="270"/>
    </row>
    <row r="93" spans="2:11" s="1" customFormat="1" ht="15" customHeight="1">
      <c r="B93" s="281"/>
      <c r="C93" s="258" t="s">
        <v>1032</v>
      </c>
      <c r="D93" s="258"/>
      <c r="E93" s="258"/>
      <c r="F93" s="279" t="s">
        <v>1002</v>
      </c>
      <c r="G93" s="280"/>
      <c r="H93" s="258" t="s">
        <v>1033</v>
      </c>
      <c r="I93" s="258" t="s">
        <v>1034</v>
      </c>
      <c r="J93" s="258"/>
      <c r="K93" s="270"/>
    </row>
    <row r="94" spans="2:11" s="1" customFormat="1" ht="15" customHeight="1">
      <c r="B94" s="281"/>
      <c r="C94" s="258" t="s">
        <v>1035</v>
      </c>
      <c r="D94" s="258"/>
      <c r="E94" s="258"/>
      <c r="F94" s="279" t="s">
        <v>1002</v>
      </c>
      <c r="G94" s="280"/>
      <c r="H94" s="258" t="s">
        <v>1036</v>
      </c>
      <c r="I94" s="258" t="s">
        <v>1037</v>
      </c>
      <c r="J94" s="258"/>
      <c r="K94" s="270"/>
    </row>
    <row r="95" spans="2:11" s="1" customFormat="1" ht="15" customHeight="1">
      <c r="B95" s="281"/>
      <c r="C95" s="258" t="s">
        <v>1038</v>
      </c>
      <c r="D95" s="258"/>
      <c r="E95" s="258"/>
      <c r="F95" s="279" t="s">
        <v>1002</v>
      </c>
      <c r="G95" s="280"/>
      <c r="H95" s="258" t="s">
        <v>1038</v>
      </c>
      <c r="I95" s="258" t="s">
        <v>1037</v>
      </c>
      <c r="J95" s="258"/>
      <c r="K95" s="270"/>
    </row>
    <row r="96" spans="2:11" s="1" customFormat="1" ht="15" customHeight="1">
      <c r="B96" s="281"/>
      <c r="C96" s="258" t="s">
        <v>48</v>
      </c>
      <c r="D96" s="258"/>
      <c r="E96" s="258"/>
      <c r="F96" s="279" t="s">
        <v>1002</v>
      </c>
      <c r="G96" s="280"/>
      <c r="H96" s="258" t="s">
        <v>1039</v>
      </c>
      <c r="I96" s="258" t="s">
        <v>1037</v>
      </c>
      <c r="J96" s="258"/>
      <c r="K96" s="270"/>
    </row>
    <row r="97" spans="2:11" s="1" customFormat="1" ht="15" customHeight="1">
      <c r="B97" s="281"/>
      <c r="C97" s="258" t="s">
        <v>58</v>
      </c>
      <c r="D97" s="258"/>
      <c r="E97" s="258"/>
      <c r="F97" s="279" t="s">
        <v>1002</v>
      </c>
      <c r="G97" s="280"/>
      <c r="H97" s="258" t="s">
        <v>1040</v>
      </c>
      <c r="I97" s="258" t="s">
        <v>1037</v>
      </c>
      <c r="J97" s="258"/>
      <c r="K97" s="270"/>
    </row>
    <row r="98" spans="2:11" s="1" customFormat="1" ht="15" customHeight="1">
      <c r="B98" s="284"/>
      <c r="C98" s="285"/>
      <c r="D98" s="285"/>
      <c r="E98" s="285"/>
      <c r="F98" s="285"/>
      <c r="G98" s="285"/>
      <c r="H98" s="285"/>
      <c r="I98" s="285"/>
      <c r="J98" s="285"/>
      <c r="K98" s="286"/>
    </row>
    <row r="99" spans="2:11" s="1" customFormat="1" ht="18.75" customHeight="1">
      <c r="B99" s="287"/>
      <c r="C99" s="288"/>
      <c r="D99" s="288"/>
      <c r="E99" s="288"/>
      <c r="F99" s="288"/>
      <c r="G99" s="288"/>
      <c r="H99" s="288"/>
      <c r="I99" s="288"/>
      <c r="J99" s="288"/>
      <c r="K99" s="287"/>
    </row>
    <row r="100" spans="2:11" s="1" customFormat="1" ht="18.75" customHeight="1">
      <c r="B100" s="265"/>
      <c r="C100" s="265"/>
      <c r="D100" s="265"/>
      <c r="E100" s="265"/>
      <c r="F100" s="265"/>
      <c r="G100" s="265"/>
      <c r="H100" s="265"/>
      <c r="I100" s="265"/>
      <c r="J100" s="265"/>
      <c r="K100" s="265"/>
    </row>
    <row r="101" spans="2:11" s="1" customFormat="1" ht="7.5" customHeight="1">
      <c r="B101" s="266"/>
      <c r="C101" s="267"/>
      <c r="D101" s="267"/>
      <c r="E101" s="267"/>
      <c r="F101" s="267"/>
      <c r="G101" s="267"/>
      <c r="H101" s="267"/>
      <c r="I101" s="267"/>
      <c r="J101" s="267"/>
      <c r="K101" s="268"/>
    </row>
    <row r="102" spans="2:11" s="1" customFormat="1" ht="45" customHeight="1">
      <c r="B102" s="269"/>
      <c r="C102" s="377" t="s">
        <v>1041</v>
      </c>
      <c r="D102" s="377"/>
      <c r="E102" s="377"/>
      <c r="F102" s="377"/>
      <c r="G102" s="377"/>
      <c r="H102" s="377"/>
      <c r="I102" s="377"/>
      <c r="J102" s="377"/>
      <c r="K102" s="270"/>
    </row>
    <row r="103" spans="2:11" s="1" customFormat="1" ht="17.25" customHeight="1">
      <c r="B103" s="269"/>
      <c r="C103" s="271" t="s">
        <v>996</v>
      </c>
      <c r="D103" s="271"/>
      <c r="E103" s="271"/>
      <c r="F103" s="271" t="s">
        <v>997</v>
      </c>
      <c r="G103" s="272"/>
      <c r="H103" s="271" t="s">
        <v>64</v>
      </c>
      <c r="I103" s="271" t="s">
        <v>67</v>
      </c>
      <c r="J103" s="271" t="s">
        <v>998</v>
      </c>
      <c r="K103" s="270"/>
    </row>
    <row r="104" spans="2:11" s="1" customFormat="1" ht="17.25" customHeight="1">
      <c r="B104" s="269"/>
      <c r="C104" s="273" t="s">
        <v>999</v>
      </c>
      <c r="D104" s="273"/>
      <c r="E104" s="273"/>
      <c r="F104" s="274" t="s">
        <v>1000</v>
      </c>
      <c r="G104" s="275"/>
      <c r="H104" s="273"/>
      <c r="I104" s="273"/>
      <c r="J104" s="273" t="s">
        <v>1001</v>
      </c>
      <c r="K104" s="270"/>
    </row>
    <row r="105" spans="2:11" s="1" customFormat="1" ht="5.25" customHeight="1">
      <c r="B105" s="269"/>
      <c r="C105" s="271"/>
      <c r="D105" s="271"/>
      <c r="E105" s="271"/>
      <c r="F105" s="271"/>
      <c r="G105" s="289"/>
      <c r="H105" s="271"/>
      <c r="I105" s="271"/>
      <c r="J105" s="271"/>
      <c r="K105" s="270"/>
    </row>
    <row r="106" spans="2:11" s="1" customFormat="1" ht="15" customHeight="1">
      <c r="B106" s="269"/>
      <c r="C106" s="258" t="s">
        <v>63</v>
      </c>
      <c r="D106" s="278"/>
      <c r="E106" s="278"/>
      <c r="F106" s="279" t="s">
        <v>1002</v>
      </c>
      <c r="G106" s="258"/>
      <c r="H106" s="258" t="s">
        <v>1042</v>
      </c>
      <c r="I106" s="258" t="s">
        <v>1004</v>
      </c>
      <c r="J106" s="258">
        <v>20</v>
      </c>
      <c r="K106" s="270"/>
    </row>
    <row r="107" spans="2:11" s="1" customFormat="1" ht="15" customHeight="1">
      <c r="B107" s="269"/>
      <c r="C107" s="258" t="s">
        <v>1005</v>
      </c>
      <c r="D107" s="258"/>
      <c r="E107" s="258"/>
      <c r="F107" s="279" t="s">
        <v>1002</v>
      </c>
      <c r="G107" s="258"/>
      <c r="H107" s="258" t="s">
        <v>1042</v>
      </c>
      <c r="I107" s="258" t="s">
        <v>1004</v>
      </c>
      <c r="J107" s="258">
        <v>120</v>
      </c>
      <c r="K107" s="270"/>
    </row>
    <row r="108" spans="2:11" s="1" customFormat="1" ht="15" customHeight="1">
      <c r="B108" s="281"/>
      <c r="C108" s="258" t="s">
        <v>1007</v>
      </c>
      <c r="D108" s="258"/>
      <c r="E108" s="258"/>
      <c r="F108" s="279" t="s">
        <v>1008</v>
      </c>
      <c r="G108" s="258"/>
      <c r="H108" s="258" t="s">
        <v>1042</v>
      </c>
      <c r="I108" s="258" t="s">
        <v>1004</v>
      </c>
      <c r="J108" s="258">
        <v>50</v>
      </c>
      <c r="K108" s="270"/>
    </row>
    <row r="109" spans="2:11" s="1" customFormat="1" ht="15" customHeight="1">
      <c r="B109" s="281"/>
      <c r="C109" s="258" t="s">
        <v>1010</v>
      </c>
      <c r="D109" s="258"/>
      <c r="E109" s="258"/>
      <c r="F109" s="279" t="s">
        <v>1002</v>
      </c>
      <c r="G109" s="258"/>
      <c r="H109" s="258" t="s">
        <v>1042</v>
      </c>
      <c r="I109" s="258" t="s">
        <v>1012</v>
      </c>
      <c r="J109" s="258"/>
      <c r="K109" s="270"/>
    </row>
    <row r="110" spans="2:11" s="1" customFormat="1" ht="15" customHeight="1">
      <c r="B110" s="281"/>
      <c r="C110" s="258" t="s">
        <v>1021</v>
      </c>
      <c r="D110" s="258"/>
      <c r="E110" s="258"/>
      <c r="F110" s="279" t="s">
        <v>1008</v>
      </c>
      <c r="G110" s="258"/>
      <c r="H110" s="258" t="s">
        <v>1042</v>
      </c>
      <c r="I110" s="258" t="s">
        <v>1004</v>
      </c>
      <c r="J110" s="258">
        <v>50</v>
      </c>
      <c r="K110" s="270"/>
    </row>
    <row r="111" spans="2:11" s="1" customFormat="1" ht="15" customHeight="1">
      <c r="B111" s="281"/>
      <c r="C111" s="258" t="s">
        <v>1029</v>
      </c>
      <c r="D111" s="258"/>
      <c r="E111" s="258"/>
      <c r="F111" s="279" t="s">
        <v>1008</v>
      </c>
      <c r="G111" s="258"/>
      <c r="H111" s="258" t="s">
        <v>1042</v>
      </c>
      <c r="I111" s="258" t="s">
        <v>1004</v>
      </c>
      <c r="J111" s="258">
        <v>50</v>
      </c>
      <c r="K111" s="270"/>
    </row>
    <row r="112" spans="2:11" s="1" customFormat="1" ht="15" customHeight="1">
      <c r="B112" s="281"/>
      <c r="C112" s="258" t="s">
        <v>1027</v>
      </c>
      <c r="D112" s="258"/>
      <c r="E112" s="258"/>
      <c r="F112" s="279" t="s">
        <v>1008</v>
      </c>
      <c r="G112" s="258"/>
      <c r="H112" s="258" t="s">
        <v>1042</v>
      </c>
      <c r="I112" s="258" t="s">
        <v>1004</v>
      </c>
      <c r="J112" s="258">
        <v>50</v>
      </c>
      <c r="K112" s="270"/>
    </row>
    <row r="113" spans="2:11" s="1" customFormat="1" ht="15" customHeight="1">
      <c r="B113" s="281"/>
      <c r="C113" s="258" t="s">
        <v>63</v>
      </c>
      <c r="D113" s="258"/>
      <c r="E113" s="258"/>
      <c r="F113" s="279" t="s">
        <v>1002</v>
      </c>
      <c r="G113" s="258"/>
      <c r="H113" s="258" t="s">
        <v>1043</v>
      </c>
      <c r="I113" s="258" t="s">
        <v>1004</v>
      </c>
      <c r="J113" s="258">
        <v>20</v>
      </c>
      <c r="K113" s="270"/>
    </row>
    <row r="114" spans="2:11" s="1" customFormat="1" ht="15" customHeight="1">
      <c r="B114" s="281"/>
      <c r="C114" s="258" t="s">
        <v>1044</v>
      </c>
      <c r="D114" s="258"/>
      <c r="E114" s="258"/>
      <c r="F114" s="279" t="s">
        <v>1002</v>
      </c>
      <c r="G114" s="258"/>
      <c r="H114" s="258" t="s">
        <v>1045</v>
      </c>
      <c r="I114" s="258" t="s">
        <v>1004</v>
      </c>
      <c r="J114" s="258">
        <v>120</v>
      </c>
      <c r="K114" s="270"/>
    </row>
    <row r="115" spans="2:11" s="1" customFormat="1" ht="15" customHeight="1">
      <c r="B115" s="281"/>
      <c r="C115" s="258" t="s">
        <v>48</v>
      </c>
      <c r="D115" s="258"/>
      <c r="E115" s="258"/>
      <c r="F115" s="279" t="s">
        <v>1002</v>
      </c>
      <c r="G115" s="258"/>
      <c r="H115" s="258" t="s">
        <v>1046</v>
      </c>
      <c r="I115" s="258" t="s">
        <v>1037</v>
      </c>
      <c r="J115" s="258"/>
      <c r="K115" s="270"/>
    </row>
    <row r="116" spans="2:11" s="1" customFormat="1" ht="15" customHeight="1">
      <c r="B116" s="281"/>
      <c r="C116" s="258" t="s">
        <v>58</v>
      </c>
      <c r="D116" s="258"/>
      <c r="E116" s="258"/>
      <c r="F116" s="279" t="s">
        <v>1002</v>
      </c>
      <c r="G116" s="258"/>
      <c r="H116" s="258" t="s">
        <v>1047</v>
      </c>
      <c r="I116" s="258" t="s">
        <v>1037</v>
      </c>
      <c r="J116" s="258"/>
      <c r="K116" s="270"/>
    </row>
    <row r="117" spans="2:11" s="1" customFormat="1" ht="15" customHeight="1">
      <c r="B117" s="281"/>
      <c r="C117" s="258" t="s">
        <v>67</v>
      </c>
      <c r="D117" s="258"/>
      <c r="E117" s="258"/>
      <c r="F117" s="279" t="s">
        <v>1002</v>
      </c>
      <c r="G117" s="258"/>
      <c r="H117" s="258" t="s">
        <v>1048</v>
      </c>
      <c r="I117" s="258" t="s">
        <v>1049</v>
      </c>
      <c r="J117" s="258"/>
      <c r="K117" s="270"/>
    </row>
    <row r="118" spans="2:11" s="1" customFormat="1" ht="15" customHeight="1">
      <c r="B118" s="284"/>
      <c r="C118" s="290"/>
      <c r="D118" s="290"/>
      <c r="E118" s="290"/>
      <c r="F118" s="290"/>
      <c r="G118" s="290"/>
      <c r="H118" s="290"/>
      <c r="I118" s="290"/>
      <c r="J118" s="290"/>
      <c r="K118" s="286"/>
    </row>
    <row r="119" spans="2:11" s="1" customFormat="1" ht="18.75" customHeight="1">
      <c r="B119" s="291"/>
      <c r="C119" s="292"/>
      <c r="D119" s="292"/>
      <c r="E119" s="292"/>
      <c r="F119" s="293"/>
      <c r="G119" s="292"/>
      <c r="H119" s="292"/>
      <c r="I119" s="292"/>
      <c r="J119" s="292"/>
      <c r="K119" s="291"/>
    </row>
    <row r="120" spans="2:11" s="1" customFormat="1" ht="18.75" customHeight="1">
      <c r="B120" s="265"/>
      <c r="C120" s="265"/>
      <c r="D120" s="265"/>
      <c r="E120" s="265"/>
      <c r="F120" s="265"/>
      <c r="G120" s="265"/>
      <c r="H120" s="265"/>
      <c r="I120" s="265"/>
      <c r="J120" s="265"/>
      <c r="K120" s="265"/>
    </row>
    <row r="121" spans="2:11" s="1" customFormat="1" ht="7.5" customHeight="1">
      <c r="B121" s="294"/>
      <c r="C121" s="295"/>
      <c r="D121" s="295"/>
      <c r="E121" s="295"/>
      <c r="F121" s="295"/>
      <c r="G121" s="295"/>
      <c r="H121" s="295"/>
      <c r="I121" s="295"/>
      <c r="J121" s="295"/>
      <c r="K121" s="296"/>
    </row>
    <row r="122" spans="2:11" s="1" customFormat="1" ht="45" customHeight="1">
      <c r="B122" s="297"/>
      <c r="C122" s="378" t="s">
        <v>1050</v>
      </c>
      <c r="D122" s="378"/>
      <c r="E122" s="378"/>
      <c r="F122" s="378"/>
      <c r="G122" s="378"/>
      <c r="H122" s="378"/>
      <c r="I122" s="378"/>
      <c r="J122" s="378"/>
      <c r="K122" s="298"/>
    </row>
    <row r="123" spans="2:11" s="1" customFormat="1" ht="17.25" customHeight="1">
      <c r="B123" s="299"/>
      <c r="C123" s="271" t="s">
        <v>996</v>
      </c>
      <c r="D123" s="271"/>
      <c r="E123" s="271"/>
      <c r="F123" s="271" t="s">
        <v>997</v>
      </c>
      <c r="G123" s="272"/>
      <c r="H123" s="271" t="s">
        <v>64</v>
      </c>
      <c r="I123" s="271" t="s">
        <v>67</v>
      </c>
      <c r="J123" s="271" t="s">
        <v>998</v>
      </c>
      <c r="K123" s="300"/>
    </row>
    <row r="124" spans="2:11" s="1" customFormat="1" ht="17.25" customHeight="1">
      <c r="B124" s="299"/>
      <c r="C124" s="273" t="s">
        <v>999</v>
      </c>
      <c r="D124" s="273"/>
      <c r="E124" s="273"/>
      <c r="F124" s="274" t="s">
        <v>1000</v>
      </c>
      <c r="G124" s="275"/>
      <c r="H124" s="273"/>
      <c r="I124" s="273"/>
      <c r="J124" s="273" t="s">
        <v>1001</v>
      </c>
      <c r="K124" s="300"/>
    </row>
    <row r="125" spans="2:11" s="1" customFormat="1" ht="5.25" customHeight="1">
      <c r="B125" s="301"/>
      <c r="C125" s="276"/>
      <c r="D125" s="276"/>
      <c r="E125" s="276"/>
      <c r="F125" s="276"/>
      <c r="G125" s="302"/>
      <c r="H125" s="276"/>
      <c r="I125" s="276"/>
      <c r="J125" s="276"/>
      <c r="K125" s="303"/>
    </row>
    <row r="126" spans="2:11" s="1" customFormat="1" ht="15" customHeight="1">
      <c r="B126" s="301"/>
      <c r="C126" s="258" t="s">
        <v>1005</v>
      </c>
      <c r="D126" s="278"/>
      <c r="E126" s="278"/>
      <c r="F126" s="279" t="s">
        <v>1002</v>
      </c>
      <c r="G126" s="258"/>
      <c r="H126" s="258" t="s">
        <v>1042</v>
      </c>
      <c r="I126" s="258" t="s">
        <v>1004</v>
      </c>
      <c r="J126" s="258">
        <v>120</v>
      </c>
      <c r="K126" s="304"/>
    </row>
    <row r="127" spans="2:11" s="1" customFormat="1" ht="15" customHeight="1">
      <c r="B127" s="301"/>
      <c r="C127" s="258" t="s">
        <v>1051</v>
      </c>
      <c r="D127" s="258"/>
      <c r="E127" s="258"/>
      <c r="F127" s="279" t="s">
        <v>1002</v>
      </c>
      <c r="G127" s="258"/>
      <c r="H127" s="258" t="s">
        <v>1052</v>
      </c>
      <c r="I127" s="258" t="s">
        <v>1004</v>
      </c>
      <c r="J127" s="258" t="s">
        <v>1053</v>
      </c>
      <c r="K127" s="304"/>
    </row>
    <row r="128" spans="2:11" s="1" customFormat="1" ht="15" customHeight="1">
      <c r="B128" s="301"/>
      <c r="C128" s="258" t="s">
        <v>950</v>
      </c>
      <c r="D128" s="258"/>
      <c r="E128" s="258"/>
      <c r="F128" s="279" t="s">
        <v>1002</v>
      </c>
      <c r="G128" s="258"/>
      <c r="H128" s="258" t="s">
        <v>1054</v>
      </c>
      <c r="I128" s="258" t="s">
        <v>1004</v>
      </c>
      <c r="J128" s="258" t="s">
        <v>1053</v>
      </c>
      <c r="K128" s="304"/>
    </row>
    <row r="129" spans="2:11" s="1" customFormat="1" ht="15" customHeight="1">
      <c r="B129" s="301"/>
      <c r="C129" s="258" t="s">
        <v>1013</v>
      </c>
      <c r="D129" s="258"/>
      <c r="E129" s="258"/>
      <c r="F129" s="279" t="s">
        <v>1008</v>
      </c>
      <c r="G129" s="258"/>
      <c r="H129" s="258" t="s">
        <v>1014</v>
      </c>
      <c r="I129" s="258" t="s">
        <v>1004</v>
      </c>
      <c r="J129" s="258">
        <v>15</v>
      </c>
      <c r="K129" s="304"/>
    </row>
    <row r="130" spans="2:11" s="1" customFormat="1" ht="15" customHeight="1">
      <c r="B130" s="301"/>
      <c r="C130" s="282" t="s">
        <v>1015</v>
      </c>
      <c r="D130" s="282"/>
      <c r="E130" s="282"/>
      <c r="F130" s="283" t="s">
        <v>1008</v>
      </c>
      <c r="G130" s="282"/>
      <c r="H130" s="282" t="s">
        <v>1016</v>
      </c>
      <c r="I130" s="282" t="s">
        <v>1004</v>
      </c>
      <c r="J130" s="282">
        <v>15</v>
      </c>
      <c r="K130" s="304"/>
    </row>
    <row r="131" spans="2:11" s="1" customFormat="1" ht="15" customHeight="1">
      <c r="B131" s="301"/>
      <c r="C131" s="282" t="s">
        <v>1017</v>
      </c>
      <c r="D131" s="282"/>
      <c r="E131" s="282"/>
      <c r="F131" s="283" t="s">
        <v>1008</v>
      </c>
      <c r="G131" s="282"/>
      <c r="H131" s="282" t="s">
        <v>1018</v>
      </c>
      <c r="I131" s="282" t="s">
        <v>1004</v>
      </c>
      <c r="J131" s="282">
        <v>20</v>
      </c>
      <c r="K131" s="304"/>
    </row>
    <row r="132" spans="2:11" s="1" customFormat="1" ht="15" customHeight="1">
      <c r="B132" s="301"/>
      <c r="C132" s="282" t="s">
        <v>1019</v>
      </c>
      <c r="D132" s="282"/>
      <c r="E132" s="282"/>
      <c r="F132" s="283" t="s">
        <v>1008</v>
      </c>
      <c r="G132" s="282"/>
      <c r="H132" s="282" t="s">
        <v>1020</v>
      </c>
      <c r="I132" s="282" t="s">
        <v>1004</v>
      </c>
      <c r="J132" s="282">
        <v>20</v>
      </c>
      <c r="K132" s="304"/>
    </row>
    <row r="133" spans="2:11" s="1" customFormat="1" ht="15" customHeight="1">
      <c r="B133" s="301"/>
      <c r="C133" s="258" t="s">
        <v>1007</v>
      </c>
      <c r="D133" s="258"/>
      <c r="E133" s="258"/>
      <c r="F133" s="279" t="s">
        <v>1008</v>
      </c>
      <c r="G133" s="258"/>
      <c r="H133" s="258" t="s">
        <v>1042</v>
      </c>
      <c r="I133" s="258" t="s">
        <v>1004</v>
      </c>
      <c r="J133" s="258">
        <v>50</v>
      </c>
      <c r="K133" s="304"/>
    </row>
    <row r="134" spans="2:11" s="1" customFormat="1" ht="15" customHeight="1">
      <c r="B134" s="301"/>
      <c r="C134" s="258" t="s">
        <v>1021</v>
      </c>
      <c r="D134" s="258"/>
      <c r="E134" s="258"/>
      <c r="F134" s="279" t="s">
        <v>1008</v>
      </c>
      <c r="G134" s="258"/>
      <c r="H134" s="258" t="s">
        <v>1042</v>
      </c>
      <c r="I134" s="258" t="s">
        <v>1004</v>
      </c>
      <c r="J134" s="258">
        <v>50</v>
      </c>
      <c r="K134" s="304"/>
    </row>
    <row r="135" spans="2:11" s="1" customFormat="1" ht="15" customHeight="1">
      <c r="B135" s="301"/>
      <c r="C135" s="258" t="s">
        <v>1027</v>
      </c>
      <c r="D135" s="258"/>
      <c r="E135" s="258"/>
      <c r="F135" s="279" t="s">
        <v>1008</v>
      </c>
      <c r="G135" s="258"/>
      <c r="H135" s="258" t="s">
        <v>1042</v>
      </c>
      <c r="I135" s="258" t="s">
        <v>1004</v>
      </c>
      <c r="J135" s="258">
        <v>50</v>
      </c>
      <c r="K135" s="304"/>
    </row>
    <row r="136" spans="2:11" s="1" customFormat="1" ht="15" customHeight="1">
      <c r="B136" s="301"/>
      <c r="C136" s="258" t="s">
        <v>1029</v>
      </c>
      <c r="D136" s="258"/>
      <c r="E136" s="258"/>
      <c r="F136" s="279" t="s">
        <v>1008</v>
      </c>
      <c r="G136" s="258"/>
      <c r="H136" s="258" t="s">
        <v>1042</v>
      </c>
      <c r="I136" s="258" t="s">
        <v>1004</v>
      </c>
      <c r="J136" s="258">
        <v>50</v>
      </c>
      <c r="K136" s="304"/>
    </row>
    <row r="137" spans="2:11" s="1" customFormat="1" ht="15" customHeight="1">
      <c r="B137" s="301"/>
      <c r="C137" s="258" t="s">
        <v>1030</v>
      </c>
      <c r="D137" s="258"/>
      <c r="E137" s="258"/>
      <c r="F137" s="279" t="s">
        <v>1008</v>
      </c>
      <c r="G137" s="258"/>
      <c r="H137" s="258" t="s">
        <v>1055</v>
      </c>
      <c r="I137" s="258" t="s">
        <v>1004</v>
      </c>
      <c r="J137" s="258">
        <v>255</v>
      </c>
      <c r="K137" s="304"/>
    </row>
    <row r="138" spans="2:11" s="1" customFormat="1" ht="15" customHeight="1">
      <c r="B138" s="301"/>
      <c r="C138" s="258" t="s">
        <v>1032</v>
      </c>
      <c r="D138" s="258"/>
      <c r="E138" s="258"/>
      <c r="F138" s="279" t="s">
        <v>1002</v>
      </c>
      <c r="G138" s="258"/>
      <c r="H138" s="258" t="s">
        <v>1056</v>
      </c>
      <c r="I138" s="258" t="s">
        <v>1034</v>
      </c>
      <c r="J138" s="258"/>
      <c r="K138" s="304"/>
    </row>
    <row r="139" spans="2:11" s="1" customFormat="1" ht="15" customHeight="1">
      <c r="B139" s="301"/>
      <c r="C139" s="258" t="s">
        <v>1035</v>
      </c>
      <c r="D139" s="258"/>
      <c r="E139" s="258"/>
      <c r="F139" s="279" t="s">
        <v>1002</v>
      </c>
      <c r="G139" s="258"/>
      <c r="H139" s="258" t="s">
        <v>1057</v>
      </c>
      <c r="I139" s="258" t="s">
        <v>1037</v>
      </c>
      <c r="J139" s="258"/>
      <c r="K139" s="304"/>
    </row>
    <row r="140" spans="2:11" s="1" customFormat="1" ht="15" customHeight="1">
      <c r="B140" s="301"/>
      <c r="C140" s="258" t="s">
        <v>1038</v>
      </c>
      <c r="D140" s="258"/>
      <c r="E140" s="258"/>
      <c r="F140" s="279" t="s">
        <v>1002</v>
      </c>
      <c r="G140" s="258"/>
      <c r="H140" s="258" t="s">
        <v>1038</v>
      </c>
      <c r="I140" s="258" t="s">
        <v>1037</v>
      </c>
      <c r="J140" s="258"/>
      <c r="K140" s="304"/>
    </row>
    <row r="141" spans="2:11" s="1" customFormat="1" ht="15" customHeight="1">
      <c r="B141" s="301"/>
      <c r="C141" s="258" t="s">
        <v>48</v>
      </c>
      <c r="D141" s="258"/>
      <c r="E141" s="258"/>
      <c r="F141" s="279" t="s">
        <v>1002</v>
      </c>
      <c r="G141" s="258"/>
      <c r="H141" s="258" t="s">
        <v>1058</v>
      </c>
      <c r="I141" s="258" t="s">
        <v>1037</v>
      </c>
      <c r="J141" s="258"/>
      <c r="K141" s="304"/>
    </row>
    <row r="142" spans="2:11" s="1" customFormat="1" ht="15" customHeight="1">
      <c r="B142" s="301"/>
      <c r="C142" s="258" t="s">
        <v>1059</v>
      </c>
      <c r="D142" s="258"/>
      <c r="E142" s="258"/>
      <c r="F142" s="279" t="s">
        <v>1002</v>
      </c>
      <c r="G142" s="258"/>
      <c r="H142" s="258" t="s">
        <v>1060</v>
      </c>
      <c r="I142" s="258" t="s">
        <v>1037</v>
      </c>
      <c r="J142" s="258"/>
      <c r="K142" s="304"/>
    </row>
    <row r="143" spans="2:11" s="1" customFormat="1" ht="15" customHeight="1">
      <c r="B143" s="305"/>
      <c r="C143" s="306"/>
      <c r="D143" s="306"/>
      <c r="E143" s="306"/>
      <c r="F143" s="306"/>
      <c r="G143" s="306"/>
      <c r="H143" s="306"/>
      <c r="I143" s="306"/>
      <c r="J143" s="306"/>
      <c r="K143" s="307"/>
    </row>
    <row r="144" spans="2:11" s="1" customFormat="1" ht="18.75" customHeight="1">
      <c r="B144" s="292"/>
      <c r="C144" s="292"/>
      <c r="D144" s="292"/>
      <c r="E144" s="292"/>
      <c r="F144" s="293"/>
      <c r="G144" s="292"/>
      <c r="H144" s="292"/>
      <c r="I144" s="292"/>
      <c r="J144" s="292"/>
      <c r="K144" s="292"/>
    </row>
    <row r="145" spans="2:11" s="1" customFormat="1" ht="18.75" customHeight="1">
      <c r="B145" s="265"/>
      <c r="C145" s="265"/>
      <c r="D145" s="265"/>
      <c r="E145" s="265"/>
      <c r="F145" s="265"/>
      <c r="G145" s="265"/>
      <c r="H145" s="265"/>
      <c r="I145" s="265"/>
      <c r="J145" s="265"/>
      <c r="K145" s="265"/>
    </row>
    <row r="146" spans="2:11" s="1" customFormat="1" ht="7.5" customHeight="1">
      <c r="B146" s="266"/>
      <c r="C146" s="267"/>
      <c r="D146" s="267"/>
      <c r="E146" s="267"/>
      <c r="F146" s="267"/>
      <c r="G146" s="267"/>
      <c r="H146" s="267"/>
      <c r="I146" s="267"/>
      <c r="J146" s="267"/>
      <c r="K146" s="268"/>
    </row>
    <row r="147" spans="2:11" s="1" customFormat="1" ht="45" customHeight="1">
      <c r="B147" s="269"/>
      <c r="C147" s="377" t="s">
        <v>1061</v>
      </c>
      <c r="D147" s="377"/>
      <c r="E147" s="377"/>
      <c r="F147" s="377"/>
      <c r="G147" s="377"/>
      <c r="H147" s="377"/>
      <c r="I147" s="377"/>
      <c r="J147" s="377"/>
      <c r="K147" s="270"/>
    </row>
    <row r="148" spans="2:11" s="1" customFormat="1" ht="17.25" customHeight="1">
      <c r="B148" s="269"/>
      <c r="C148" s="271" t="s">
        <v>996</v>
      </c>
      <c r="D148" s="271"/>
      <c r="E148" s="271"/>
      <c r="F148" s="271" t="s">
        <v>997</v>
      </c>
      <c r="G148" s="272"/>
      <c r="H148" s="271" t="s">
        <v>64</v>
      </c>
      <c r="I148" s="271" t="s">
        <v>67</v>
      </c>
      <c r="J148" s="271" t="s">
        <v>998</v>
      </c>
      <c r="K148" s="270"/>
    </row>
    <row r="149" spans="2:11" s="1" customFormat="1" ht="17.25" customHeight="1">
      <c r="B149" s="269"/>
      <c r="C149" s="273" t="s">
        <v>999</v>
      </c>
      <c r="D149" s="273"/>
      <c r="E149" s="273"/>
      <c r="F149" s="274" t="s">
        <v>1000</v>
      </c>
      <c r="G149" s="275"/>
      <c r="H149" s="273"/>
      <c r="I149" s="273"/>
      <c r="J149" s="273" t="s">
        <v>1001</v>
      </c>
      <c r="K149" s="270"/>
    </row>
    <row r="150" spans="2:11" s="1" customFormat="1" ht="5.25" customHeight="1">
      <c r="B150" s="281"/>
      <c r="C150" s="276"/>
      <c r="D150" s="276"/>
      <c r="E150" s="276"/>
      <c r="F150" s="276"/>
      <c r="G150" s="277"/>
      <c r="H150" s="276"/>
      <c r="I150" s="276"/>
      <c r="J150" s="276"/>
      <c r="K150" s="304"/>
    </row>
    <row r="151" spans="2:11" s="1" customFormat="1" ht="15" customHeight="1">
      <c r="B151" s="281"/>
      <c r="C151" s="308" t="s">
        <v>1005</v>
      </c>
      <c r="D151" s="258"/>
      <c r="E151" s="258"/>
      <c r="F151" s="309" t="s">
        <v>1002</v>
      </c>
      <c r="G151" s="258"/>
      <c r="H151" s="308" t="s">
        <v>1042</v>
      </c>
      <c r="I151" s="308" t="s">
        <v>1004</v>
      </c>
      <c r="J151" s="308">
        <v>120</v>
      </c>
      <c r="K151" s="304"/>
    </row>
    <row r="152" spans="2:11" s="1" customFormat="1" ht="15" customHeight="1">
      <c r="B152" s="281"/>
      <c r="C152" s="308" t="s">
        <v>1051</v>
      </c>
      <c r="D152" s="258"/>
      <c r="E152" s="258"/>
      <c r="F152" s="309" t="s">
        <v>1002</v>
      </c>
      <c r="G152" s="258"/>
      <c r="H152" s="308" t="s">
        <v>1062</v>
      </c>
      <c r="I152" s="308" t="s">
        <v>1004</v>
      </c>
      <c r="J152" s="308" t="s">
        <v>1053</v>
      </c>
      <c r="K152" s="304"/>
    </row>
    <row r="153" spans="2:11" s="1" customFormat="1" ht="15" customHeight="1">
      <c r="B153" s="281"/>
      <c r="C153" s="308" t="s">
        <v>950</v>
      </c>
      <c r="D153" s="258"/>
      <c r="E153" s="258"/>
      <c r="F153" s="309" t="s">
        <v>1002</v>
      </c>
      <c r="G153" s="258"/>
      <c r="H153" s="308" t="s">
        <v>1063</v>
      </c>
      <c r="I153" s="308" t="s">
        <v>1004</v>
      </c>
      <c r="J153" s="308" t="s">
        <v>1053</v>
      </c>
      <c r="K153" s="304"/>
    </row>
    <row r="154" spans="2:11" s="1" customFormat="1" ht="15" customHeight="1">
      <c r="B154" s="281"/>
      <c r="C154" s="308" t="s">
        <v>1007</v>
      </c>
      <c r="D154" s="258"/>
      <c r="E154" s="258"/>
      <c r="F154" s="309" t="s">
        <v>1008</v>
      </c>
      <c r="G154" s="258"/>
      <c r="H154" s="308" t="s">
        <v>1042</v>
      </c>
      <c r="I154" s="308" t="s">
        <v>1004</v>
      </c>
      <c r="J154" s="308">
        <v>50</v>
      </c>
      <c r="K154" s="304"/>
    </row>
    <row r="155" spans="2:11" s="1" customFormat="1" ht="15" customHeight="1">
      <c r="B155" s="281"/>
      <c r="C155" s="308" t="s">
        <v>1010</v>
      </c>
      <c r="D155" s="258"/>
      <c r="E155" s="258"/>
      <c r="F155" s="309" t="s">
        <v>1002</v>
      </c>
      <c r="G155" s="258"/>
      <c r="H155" s="308" t="s">
        <v>1042</v>
      </c>
      <c r="I155" s="308" t="s">
        <v>1012</v>
      </c>
      <c r="J155" s="308"/>
      <c r="K155" s="304"/>
    </row>
    <row r="156" spans="2:11" s="1" customFormat="1" ht="15" customHeight="1">
      <c r="B156" s="281"/>
      <c r="C156" s="308" t="s">
        <v>1021</v>
      </c>
      <c r="D156" s="258"/>
      <c r="E156" s="258"/>
      <c r="F156" s="309" t="s">
        <v>1008</v>
      </c>
      <c r="G156" s="258"/>
      <c r="H156" s="308" t="s">
        <v>1042</v>
      </c>
      <c r="I156" s="308" t="s">
        <v>1004</v>
      </c>
      <c r="J156" s="308">
        <v>50</v>
      </c>
      <c r="K156" s="304"/>
    </row>
    <row r="157" spans="2:11" s="1" customFormat="1" ht="15" customHeight="1">
      <c r="B157" s="281"/>
      <c r="C157" s="308" t="s">
        <v>1029</v>
      </c>
      <c r="D157" s="258"/>
      <c r="E157" s="258"/>
      <c r="F157" s="309" t="s">
        <v>1008</v>
      </c>
      <c r="G157" s="258"/>
      <c r="H157" s="308" t="s">
        <v>1042</v>
      </c>
      <c r="I157" s="308" t="s">
        <v>1004</v>
      </c>
      <c r="J157" s="308">
        <v>50</v>
      </c>
      <c r="K157" s="304"/>
    </row>
    <row r="158" spans="2:11" s="1" customFormat="1" ht="15" customHeight="1">
      <c r="B158" s="281"/>
      <c r="C158" s="308" t="s">
        <v>1027</v>
      </c>
      <c r="D158" s="258"/>
      <c r="E158" s="258"/>
      <c r="F158" s="309" t="s">
        <v>1008</v>
      </c>
      <c r="G158" s="258"/>
      <c r="H158" s="308" t="s">
        <v>1042</v>
      </c>
      <c r="I158" s="308" t="s">
        <v>1004</v>
      </c>
      <c r="J158" s="308">
        <v>50</v>
      </c>
      <c r="K158" s="304"/>
    </row>
    <row r="159" spans="2:11" s="1" customFormat="1" ht="15" customHeight="1">
      <c r="B159" s="281"/>
      <c r="C159" s="308" t="s">
        <v>107</v>
      </c>
      <c r="D159" s="258"/>
      <c r="E159" s="258"/>
      <c r="F159" s="309" t="s">
        <v>1002</v>
      </c>
      <c r="G159" s="258"/>
      <c r="H159" s="308" t="s">
        <v>1064</v>
      </c>
      <c r="I159" s="308" t="s">
        <v>1004</v>
      </c>
      <c r="J159" s="308" t="s">
        <v>1065</v>
      </c>
      <c r="K159" s="304"/>
    </row>
    <row r="160" spans="2:11" s="1" customFormat="1" ht="15" customHeight="1">
      <c r="B160" s="281"/>
      <c r="C160" s="308" t="s">
        <v>1066</v>
      </c>
      <c r="D160" s="258"/>
      <c r="E160" s="258"/>
      <c r="F160" s="309" t="s">
        <v>1002</v>
      </c>
      <c r="G160" s="258"/>
      <c r="H160" s="308" t="s">
        <v>1067</v>
      </c>
      <c r="I160" s="308" t="s">
        <v>1037</v>
      </c>
      <c r="J160" s="308"/>
      <c r="K160" s="304"/>
    </row>
    <row r="161" spans="2:11" s="1" customFormat="1" ht="15" customHeight="1">
      <c r="B161" s="310"/>
      <c r="C161" s="290"/>
      <c r="D161" s="290"/>
      <c r="E161" s="290"/>
      <c r="F161" s="290"/>
      <c r="G161" s="290"/>
      <c r="H161" s="290"/>
      <c r="I161" s="290"/>
      <c r="J161" s="290"/>
      <c r="K161" s="311"/>
    </row>
    <row r="162" spans="2:11" s="1" customFormat="1" ht="18.75" customHeight="1">
      <c r="B162" s="292"/>
      <c r="C162" s="302"/>
      <c r="D162" s="302"/>
      <c r="E162" s="302"/>
      <c r="F162" s="312"/>
      <c r="G162" s="302"/>
      <c r="H162" s="302"/>
      <c r="I162" s="302"/>
      <c r="J162" s="302"/>
      <c r="K162" s="292"/>
    </row>
    <row r="163" spans="2:11" s="1" customFormat="1" ht="18.75" customHeight="1">
      <c r="B163" s="265"/>
      <c r="C163" s="265"/>
      <c r="D163" s="265"/>
      <c r="E163" s="265"/>
      <c r="F163" s="265"/>
      <c r="G163" s="265"/>
      <c r="H163" s="265"/>
      <c r="I163" s="265"/>
      <c r="J163" s="265"/>
      <c r="K163" s="265"/>
    </row>
    <row r="164" spans="2:11" s="1" customFormat="1" ht="7.5" customHeight="1">
      <c r="B164" s="247"/>
      <c r="C164" s="248"/>
      <c r="D164" s="248"/>
      <c r="E164" s="248"/>
      <c r="F164" s="248"/>
      <c r="G164" s="248"/>
      <c r="H164" s="248"/>
      <c r="I164" s="248"/>
      <c r="J164" s="248"/>
      <c r="K164" s="249"/>
    </row>
    <row r="165" spans="2:11" s="1" customFormat="1" ht="45" customHeight="1">
      <c r="B165" s="250"/>
      <c r="C165" s="378" t="s">
        <v>1068</v>
      </c>
      <c r="D165" s="378"/>
      <c r="E165" s="378"/>
      <c r="F165" s="378"/>
      <c r="G165" s="378"/>
      <c r="H165" s="378"/>
      <c r="I165" s="378"/>
      <c r="J165" s="378"/>
      <c r="K165" s="251"/>
    </row>
    <row r="166" spans="2:11" s="1" customFormat="1" ht="17.25" customHeight="1">
      <c r="B166" s="250"/>
      <c r="C166" s="271" t="s">
        <v>996</v>
      </c>
      <c r="D166" s="271"/>
      <c r="E166" s="271"/>
      <c r="F166" s="271" t="s">
        <v>997</v>
      </c>
      <c r="G166" s="313"/>
      <c r="H166" s="314" t="s">
        <v>64</v>
      </c>
      <c r="I166" s="314" t="s">
        <v>67</v>
      </c>
      <c r="J166" s="271" t="s">
        <v>998</v>
      </c>
      <c r="K166" s="251"/>
    </row>
    <row r="167" spans="2:11" s="1" customFormat="1" ht="17.25" customHeight="1">
      <c r="B167" s="252"/>
      <c r="C167" s="273" t="s">
        <v>999</v>
      </c>
      <c r="D167" s="273"/>
      <c r="E167" s="273"/>
      <c r="F167" s="274" t="s">
        <v>1000</v>
      </c>
      <c r="G167" s="315"/>
      <c r="H167" s="316"/>
      <c r="I167" s="316"/>
      <c r="J167" s="273" t="s">
        <v>1001</v>
      </c>
      <c r="K167" s="253"/>
    </row>
    <row r="168" spans="2:11" s="1" customFormat="1" ht="5.25" customHeight="1">
      <c r="B168" s="281"/>
      <c r="C168" s="276"/>
      <c r="D168" s="276"/>
      <c r="E168" s="276"/>
      <c r="F168" s="276"/>
      <c r="G168" s="277"/>
      <c r="H168" s="276"/>
      <c r="I168" s="276"/>
      <c r="J168" s="276"/>
      <c r="K168" s="304"/>
    </row>
    <row r="169" spans="2:11" s="1" customFormat="1" ht="15" customHeight="1">
      <c r="B169" s="281"/>
      <c r="C169" s="258" t="s">
        <v>1005</v>
      </c>
      <c r="D169" s="258"/>
      <c r="E169" s="258"/>
      <c r="F169" s="279" t="s">
        <v>1002</v>
      </c>
      <c r="G169" s="258"/>
      <c r="H169" s="258" t="s">
        <v>1042</v>
      </c>
      <c r="I169" s="258" t="s">
        <v>1004</v>
      </c>
      <c r="J169" s="258">
        <v>120</v>
      </c>
      <c r="K169" s="304"/>
    </row>
    <row r="170" spans="2:11" s="1" customFormat="1" ht="15" customHeight="1">
      <c r="B170" s="281"/>
      <c r="C170" s="258" t="s">
        <v>1051</v>
      </c>
      <c r="D170" s="258"/>
      <c r="E170" s="258"/>
      <c r="F170" s="279" t="s">
        <v>1002</v>
      </c>
      <c r="G170" s="258"/>
      <c r="H170" s="258" t="s">
        <v>1052</v>
      </c>
      <c r="I170" s="258" t="s">
        <v>1004</v>
      </c>
      <c r="J170" s="258" t="s">
        <v>1053</v>
      </c>
      <c r="K170" s="304"/>
    </row>
    <row r="171" spans="2:11" s="1" customFormat="1" ht="15" customHeight="1">
      <c r="B171" s="281"/>
      <c r="C171" s="258" t="s">
        <v>950</v>
      </c>
      <c r="D171" s="258"/>
      <c r="E171" s="258"/>
      <c r="F171" s="279" t="s">
        <v>1002</v>
      </c>
      <c r="G171" s="258"/>
      <c r="H171" s="258" t="s">
        <v>1069</v>
      </c>
      <c r="I171" s="258" t="s">
        <v>1004</v>
      </c>
      <c r="J171" s="258" t="s">
        <v>1053</v>
      </c>
      <c r="K171" s="304"/>
    </row>
    <row r="172" spans="2:11" s="1" customFormat="1" ht="15" customHeight="1">
      <c r="B172" s="281"/>
      <c r="C172" s="258" t="s">
        <v>1007</v>
      </c>
      <c r="D172" s="258"/>
      <c r="E172" s="258"/>
      <c r="F172" s="279" t="s">
        <v>1008</v>
      </c>
      <c r="G172" s="258"/>
      <c r="H172" s="258" t="s">
        <v>1069</v>
      </c>
      <c r="I172" s="258" t="s">
        <v>1004</v>
      </c>
      <c r="J172" s="258">
        <v>50</v>
      </c>
      <c r="K172" s="304"/>
    </row>
    <row r="173" spans="2:11" s="1" customFormat="1" ht="15" customHeight="1">
      <c r="B173" s="281"/>
      <c r="C173" s="258" t="s">
        <v>1010</v>
      </c>
      <c r="D173" s="258"/>
      <c r="E173" s="258"/>
      <c r="F173" s="279" t="s">
        <v>1002</v>
      </c>
      <c r="G173" s="258"/>
      <c r="H173" s="258" t="s">
        <v>1069</v>
      </c>
      <c r="I173" s="258" t="s">
        <v>1012</v>
      </c>
      <c r="J173" s="258"/>
      <c r="K173" s="304"/>
    </row>
    <row r="174" spans="2:11" s="1" customFormat="1" ht="15" customHeight="1">
      <c r="B174" s="281"/>
      <c r="C174" s="258" t="s">
        <v>1021</v>
      </c>
      <c r="D174" s="258"/>
      <c r="E174" s="258"/>
      <c r="F174" s="279" t="s">
        <v>1008</v>
      </c>
      <c r="G174" s="258"/>
      <c r="H174" s="258" t="s">
        <v>1069</v>
      </c>
      <c r="I174" s="258" t="s">
        <v>1004</v>
      </c>
      <c r="J174" s="258">
        <v>50</v>
      </c>
      <c r="K174" s="304"/>
    </row>
    <row r="175" spans="2:11" s="1" customFormat="1" ht="15" customHeight="1">
      <c r="B175" s="281"/>
      <c r="C175" s="258" t="s">
        <v>1029</v>
      </c>
      <c r="D175" s="258"/>
      <c r="E175" s="258"/>
      <c r="F175" s="279" t="s">
        <v>1008</v>
      </c>
      <c r="G175" s="258"/>
      <c r="H175" s="258" t="s">
        <v>1069</v>
      </c>
      <c r="I175" s="258" t="s">
        <v>1004</v>
      </c>
      <c r="J175" s="258">
        <v>50</v>
      </c>
      <c r="K175" s="304"/>
    </row>
    <row r="176" spans="2:11" s="1" customFormat="1" ht="15" customHeight="1">
      <c r="B176" s="281"/>
      <c r="C176" s="258" t="s">
        <v>1027</v>
      </c>
      <c r="D176" s="258"/>
      <c r="E176" s="258"/>
      <c r="F176" s="279" t="s">
        <v>1008</v>
      </c>
      <c r="G176" s="258"/>
      <c r="H176" s="258" t="s">
        <v>1069</v>
      </c>
      <c r="I176" s="258" t="s">
        <v>1004</v>
      </c>
      <c r="J176" s="258">
        <v>50</v>
      </c>
      <c r="K176" s="304"/>
    </row>
    <row r="177" spans="2:11" s="1" customFormat="1" ht="15" customHeight="1">
      <c r="B177" s="281"/>
      <c r="C177" s="258" t="s">
        <v>121</v>
      </c>
      <c r="D177" s="258"/>
      <c r="E177" s="258"/>
      <c r="F177" s="279" t="s">
        <v>1002</v>
      </c>
      <c r="G177" s="258"/>
      <c r="H177" s="258" t="s">
        <v>1070</v>
      </c>
      <c r="I177" s="258" t="s">
        <v>1071</v>
      </c>
      <c r="J177" s="258"/>
      <c r="K177" s="304"/>
    </row>
    <row r="178" spans="2:11" s="1" customFormat="1" ht="15" customHeight="1">
      <c r="B178" s="281"/>
      <c r="C178" s="258" t="s">
        <v>67</v>
      </c>
      <c r="D178" s="258"/>
      <c r="E178" s="258"/>
      <c r="F178" s="279" t="s">
        <v>1002</v>
      </c>
      <c r="G178" s="258"/>
      <c r="H178" s="258" t="s">
        <v>1072</v>
      </c>
      <c r="I178" s="258" t="s">
        <v>1073</v>
      </c>
      <c r="J178" s="258">
        <v>1</v>
      </c>
      <c r="K178" s="304"/>
    </row>
    <row r="179" spans="2:11" s="1" customFormat="1" ht="15" customHeight="1">
      <c r="B179" s="281"/>
      <c r="C179" s="258" t="s">
        <v>63</v>
      </c>
      <c r="D179" s="258"/>
      <c r="E179" s="258"/>
      <c r="F179" s="279" t="s">
        <v>1002</v>
      </c>
      <c r="G179" s="258"/>
      <c r="H179" s="258" t="s">
        <v>1074</v>
      </c>
      <c r="I179" s="258" t="s">
        <v>1004</v>
      </c>
      <c r="J179" s="258">
        <v>20</v>
      </c>
      <c r="K179" s="304"/>
    </row>
    <row r="180" spans="2:11" s="1" customFormat="1" ht="15" customHeight="1">
      <c r="B180" s="281"/>
      <c r="C180" s="258" t="s">
        <v>64</v>
      </c>
      <c r="D180" s="258"/>
      <c r="E180" s="258"/>
      <c r="F180" s="279" t="s">
        <v>1002</v>
      </c>
      <c r="G180" s="258"/>
      <c r="H180" s="258" t="s">
        <v>1075</v>
      </c>
      <c r="I180" s="258" t="s">
        <v>1004</v>
      </c>
      <c r="J180" s="258">
        <v>255</v>
      </c>
      <c r="K180" s="304"/>
    </row>
    <row r="181" spans="2:11" s="1" customFormat="1" ht="15" customHeight="1">
      <c r="B181" s="281"/>
      <c r="C181" s="258" t="s">
        <v>122</v>
      </c>
      <c r="D181" s="258"/>
      <c r="E181" s="258"/>
      <c r="F181" s="279" t="s">
        <v>1002</v>
      </c>
      <c r="G181" s="258"/>
      <c r="H181" s="258" t="s">
        <v>966</v>
      </c>
      <c r="I181" s="258" t="s">
        <v>1004</v>
      </c>
      <c r="J181" s="258">
        <v>10</v>
      </c>
      <c r="K181" s="304"/>
    </row>
    <row r="182" spans="2:11" s="1" customFormat="1" ht="15" customHeight="1">
      <c r="B182" s="281"/>
      <c r="C182" s="258" t="s">
        <v>123</v>
      </c>
      <c r="D182" s="258"/>
      <c r="E182" s="258"/>
      <c r="F182" s="279" t="s">
        <v>1002</v>
      </c>
      <c r="G182" s="258"/>
      <c r="H182" s="258" t="s">
        <v>1076</v>
      </c>
      <c r="I182" s="258" t="s">
        <v>1037</v>
      </c>
      <c r="J182" s="258"/>
      <c r="K182" s="304"/>
    </row>
    <row r="183" spans="2:11" s="1" customFormat="1" ht="15" customHeight="1">
      <c r="B183" s="281"/>
      <c r="C183" s="258" t="s">
        <v>1077</v>
      </c>
      <c r="D183" s="258"/>
      <c r="E183" s="258"/>
      <c r="F183" s="279" t="s">
        <v>1002</v>
      </c>
      <c r="G183" s="258"/>
      <c r="H183" s="258" t="s">
        <v>1078</v>
      </c>
      <c r="I183" s="258" t="s">
        <v>1037</v>
      </c>
      <c r="J183" s="258"/>
      <c r="K183" s="304"/>
    </row>
    <row r="184" spans="2:11" s="1" customFormat="1" ht="15" customHeight="1">
      <c r="B184" s="281"/>
      <c r="C184" s="258" t="s">
        <v>1066</v>
      </c>
      <c r="D184" s="258"/>
      <c r="E184" s="258"/>
      <c r="F184" s="279" t="s">
        <v>1002</v>
      </c>
      <c r="G184" s="258"/>
      <c r="H184" s="258" t="s">
        <v>1079</v>
      </c>
      <c r="I184" s="258" t="s">
        <v>1037</v>
      </c>
      <c r="J184" s="258"/>
      <c r="K184" s="304"/>
    </row>
    <row r="185" spans="2:11" s="1" customFormat="1" ht="15" customHeight="1">
      <c r="B185" s="281"/>
      <c r="C185" s="258" t="s">
        <v>125</v>
      </c>
      <c r="D185" s="258"/>
      <c r="E185" s="258"/>
      <c r="F185" s="279" t="s">
        <v>1008</v>
      </c>
      <c r="G185" s="258"/>
      <c r="H185" s="258" t="s">
        <v>1080</v>
      </c>
      <c r="I185" s="258" t="s">
        <v>1004</v>
      </c>
      <c r="J185" s="258">
        <v>50</v>
      </c>
      <c r="K185" s="304"/>
    </row>
    <row r="186" spans="2:11" s="1" customFormat="1" ht="15" customHeight="1">
      <c r="B186" s="281"/>
      <c r="C186" s="258" t="s">
        <v>1081</v>
      </c>
      <c r="D186" s="258"/>
      <c r="E186" s="258"/>
      <c r="F186" s="279" t="s">
        <v>1008</v>
      </c>
      <c r="G186" s="258"/>
      <c r="H186" s="258" t="s">
        <v>1082</v>
      </c>
      <c r="I186" s="258" t="s">
        <v>1083</v>
      </c>
      <c r="J186" s="258"/>
      <c r="K186" s="304"/>
    </row>
    <row r="187" spans="2:11" s="1" customFormat="1" ht="15" customHeight="1">
      <c r="B187" s="281"/>
      <c r="C187" s="258" t="s">
        <v>1084</v>
      </c>
      <c r="D187" s="258"/>
      <c r="E187" s="258"/>
      <c r="F187" s="279" t="s">
        <v>1008</v>
      </c>
      <c r="G187" s="258"/>
      <c r="H187" s="258" t="s">
        <v>1085</v>
      </c>
      <c r="I187" s="258" t="s">
        <v>1083</v>
      </c>
      <c r="J187" s="258"/>
      <c r="K187" s="304"/>
    </row>
    <row r="188" spans="2:11" s="1" customFormat="1" ht="15" customHeight="1">
      <c r="B188" s="281"/>
      <c r="C188" s="258" t="s">
        <v>1086</v>
      </c>
      <c r="D188" s="258"/>
      <c r="E188" s="258"/>
      <c r="F188" s="279" t="s">
        <v>1008</v>
      </c>
      <c r="G188" s="258"/>
      <c r="H188" s="258" t="s">
        <v>1087</v>
      </c>
      <c r="I188" s="258" t="s">
        <v>1083</v>
      </c>
      <c r="J188" s="258"/>
      <c r="K188" s="304"/>
    </row>
    <row r="189" spans="2:11" s="1" customFormat="1" ht="15" customHeight="1">
      <c r="B189" s="281"/>
      <c r="C189" s="317" t="s">
        <v>1088</v>
      </c>
      <c r="D189" s="258"/>
      <c r="E189" s="258"/>
      <c r="F189" s="279" t="s">
        <v>1008</v>
      </c>
      <c r="G189" s="258"/>
      <c r="H189" s="258" t="s">
        <v>1089</v>
      </c>
      <c r="I189" s="258" t="s">
        <v>1090</v>
      </c>
      <c r="J189" s="318" t="s">
        <v>1091</v>
      </c>
      <c r="K189" s="304"/>
    </row>
    <row r="190" spans="2:11" s="1" customFormat="1" ht="15" customHeight="1">
      <c r="B190" s="281"/>
      <c r="C190" s="317" t="s">
        <v>52</v>
      </c>
      <c r="D190" s="258"/>
      <c r="E190" s="258"/>
      <c r="F190" s="279" t="s">
        <v>1002</v>
      </c>
      <c r="G190" s="258"/>
      <c r="H190" s="255" t="s">
        <v>1092</v>
      </c>
      <c r="I190" s="258" t="s">
        <v>1093</v>
      </c>
      <c r="J190" s="258"/>
      <c r="K190" s="304"/>
    </row>
    <row r="191" spans="2:11" s="1" customFormat="1" ht="15" customHeight="1">
      <c r="B191" s="281"/>
      <c r="C191" s="317" t="s">
        <v>1094</v>
      </c>
      <c r="D191" s="258"/>
      <c r="E191" s="258"/>
      <c r="F191" s="279" t="s">
        <v>1002</v>
      </c>
      <c r="G191" s="258"/>
      <c r="H191" s="258" t="s">
        <v>1095</v>
      </c>
      <c r="I191" s="258" t="s">
        <v>1037</v>
      </c>
      <c r="J191" s="258"/>
      <c r="K191" s="304"/>
    </row>
    <row r="192" spans="2:11" s="1" customFormat="1" ht="15" customHeight="1">
      <c r="B192" s="281"/>
      <c r="C192" s="317" t="s">
        <v>1096</v>
      </c>
      <c r="D192" s="258"/>
      <c r="E192" s="258"/>
      <c r="F192" s="279" t="s">
        <v>1002</v>
      </c>
      <c r="G192" s="258"/>
      <c r="H192" s="258" t="s">
        <v>1097</v>
      </c>
      <c r="I192" s="258" t="s">
        <v>1037</v>
      </c>
      <c r="J192" s="258"/>
      <c r="K192" s="304"/>
    </row>
    <row r="193" spans="2:11" s="1" customFormat="1" ht="15" customHeight="1">
      <c r="B193" s="281"/>
      <c r="C193" s="317" t="s">
        <v>1098</v>
      </c>
      <c r="D193" s="258"/>
      <c r="E193" s="258"/>
      <c r="F193" s="279" t="s">
        <v>1008</v>
      </c>
      <c r="G193" s="258"/>
      <c r="H193" s="258" t="s">
        <v>1099</v>
      </c>
      <c r="I193" s="258" t="s">
        <v>1037</v>
      </c>
      <c r="J193" s="258"/>
      <c r="K193" s="304"/>
    </row>
    <row r="194" spans="2:11" s="1" customFormat="1" ht="15" customHeight="1">
      <c r="B194" s="310"/>
      <c r="C194" s="319"/>
      <c r="D194" s="290"/>
      <c r="E194" s="290"/>
      <c r="F194" s="290"/>
      <c r="G194" s="290"/>
      <c r="H194" s="290"/>
      <c r="I194" s="290"/>
      <c r="J194" s="290"/>
      <c r="K194" s="311"/>
    </row>
    <row r="195" spans="2:11" s="1" customFormat="1" ht="18.75" customHeight="1">
      <c r="B195" s="292"/>
      <c r="C195" s="302"/>
      <c r="D195" s="302"/>
      <c r="E195" s="302"/>
      <c r="F195" s="312"/>
      <c r="G195" s="302"/>
      <c r="H195" s="302"/>
      <c r="I195" s="302"/>
      <c r="J195" s="302"/>
      <c r="K195" s="292"/>
    </row>
    <row r="196" spans="2:11" s="1" customFormat="1" ht="18.75" customHeight="1">
      <c r="B196" s="292"/>
      <c r="C196" s="302"/>
      <c r="D196" s="302"/>
      <c r="E196" s="302"/>
      <c r="F196" s="312"/>
      <c r="G196" s="302"/>
      <c r="H196" s="302"/>
      <c r="I196" s="302"/>
      <c r="J196" s="302"/>
      <c r="K196" s="292"/>
    </row>
    <row r="197" spans="2:11" s="1" customFormat="1" ht="18.75" customHeight="1">
      <c r="B197" s="265"/>
      <c r="C197" s="265"/>
      <c r="D197" s="265"/>
      <c r="E197" s="265"/>
      <c r="F197" s="265"/>
      <c r="G197" s="265"/>
      <c r="H197" s="265"/>
      <c r="I197" s="265"/>
      <c r="J197" s="265"/>
      <c r="K197" s="265"/>
    </row>
    <row r="198" spans="2:11" s="1" customFormat="1" ht="13.5">
      <c r="B198" s="247"/>
      <c r="C198" s="248"/>
      <c r="D198" s="248"/>
      <c r="E198" s="248"/>
      <c r="F198" s="248"/>
      <c r="G198" s="248"/>
      <c r="H198" s="248"/>
      <c r="I198" s="248"/>
      <c r="J198" s="248"/>
      <c r="K198" s="249"/>
    </row>
    <row r="199" spans="2:11" s="1" customFormat="1" ht="21">
      <c r="B199" s="250"/>
      <c r="C199" s="378" t="s">
        <v>1100</v>
      </c>
      <c r="D199" s="378"/>
      <c r="E199" s="378"/>
      <c r="F199" s="378"/>
      <c r="G199" s="378"/>
      <c r="H199" s="378"/>
      <c r="I199" s="378"/>
      <c r="J199" s="378"/>
      <c r="K199" s="251"/>
    </row>
    <row r="200" spans="2:11" s="1" customFormat="1" ht="25.5" customHeight="1">
      <c r="B200" s="250"/>
      <c r="C200" s="320" t="s">
        <v>1101</v>
      </c>
      <c r="D200" s="320"/>
      <c r="E200" s="320"/>
      <c r="F200" s="320" t="s">
        <v>1102</v>
      </c>
      <c r="G200" s="321"/>
      <c r="H200" s="379" t="s">
        <v>1103</v>
      </c>
      <c r="I200" s="379"/>
      <c r="J200" s="379"/>
      <c r="K200" s="251"/>
    </row>
    <row r="201" spans="2:11" s="1" customFormat="1" ht="5.25" customHeight="1">
      <c r="B201" s="281"/>
      <c r="C201" s="276"/>
      <c r="D201" s="276"/>
      <c r="E201" s="276"/>
      <c r="F201" s="276"/>
      <c r="G201" s="302"/>
      <c r="H201" s="276"/>
      <c r="I201" s="276"/>
      <c r="J201" s="276"/>
      <c r="K201" s="304"/>
    </row>
    <row r="202" spans="2:11" s="1" customFormat="1" ht="15" customHeight="1">
      <c r="B202" s="281"/>
      <c r="C202" s="258" t="s">
        <v>1093</v>
      </c>
      <c r="D202" s="258"/>
      <c r="E202" s="258"/>
      <c r="F202" s="279" t="s">
        <v>53</v>
      </c>
      <c r="G202" s="258"/>
      <c r="H202" s="380" t="s">
        <v>1104</v>
      </c>
      <c r="I202" s="380"/>
      <c r="J202" s="380"/>
      <c r="K202" s="304"/>
    </row>
    <row r="203" spans="2:11" s="1" customFormat="1" ht="15" customHeight="1">
      <c r="B203" s="281"/>
      <c r="C203" s="258"/>
      <c r="D203" s="258"/>
      <c r="E203" s="258"/>
      <c r="F203" s="279" t="s">
        <v>54</v>
      </c>
      <c r="G203" s="258"/>
      <c r="H203" s="380" t="s">
        <v>1105</v>
      </c>
      <c r="I203" s="380"/>
      <c r="J203" s="380"/>
      <c r="K203" s="304"/>
    </row>
    <row r="204" spans="2:11" s="1" customFormat="1" ht="15" customHeight="1">
      <c r="B204" s="281"/>
      <c r="C204" s="258"/>
      <c r="D204" s="258"/>
      <c r="E204" s="258"/>
      <c r="F204" s="279" t="s">
        <v>57</v>
      </c>
      <c r="G204" s="258"/>
      <c r="H204" s="380" t="s">
        <v>1106</v>
      </c>
      <c r="I204" s="380"/>
      <c r="J204" s="380"/>
      <c r="K204" s="304"/>
    </row>
    <row r="205" spans="2:11" s="1" customFormat="1" ht="15" customHeight="1">
      <c r="B205" s="281"/>
      <c r="C205" s="258"/>
      <c r="D205" s="258"/>
      <c r="E205" s="258"/>
      <c r="F205" s="279" t="s">
        <v>55</v>
      </c>
      <c r="G205" s="258"/>
      <c r="H205" s="380" t="s">
        <v>1107</v>
      </c>
      <c r="I205" s="380"/>
      <c r="J205" s="380"/>
      <c r="K205" s="304"/>
    </row>
    <row r="206" spans="2:11" s="1" customFormat="1" ht="15" customHeight="1">
      <c r="B206" s="281"/>
      <c r="C206" s="258"/>
      <c r="D206" s="258"/>
      <c r="E206" s="258"/>
      <c r="F206" s="279" t="s">
        <v>56</v>
      </c>
      <c r="G206" s="258"/>
      <c r="H206" s="380" t="s">
        <v>1108</v>
      </c>
      <c r="I206" s="380"/>
      <c r="J206" s="380"/>
      <c r="K206" s="304"/>
    </row>
    <row r="207" spans="2:11" s="1" customFormat="1" ht="15" customHeight="1">
      <c r="B207" s="281"/>
      <c r="C207" s="258"/>
      <c r="D207" s="258"/>
      <c r="E207" s="258"/>
      <c r="F207" s="279"/>
      <c r="G207" s="258"/>
      <c r="H207" s="258"/>
      <c r="I207" s="258"/>
      <c r="J207" s="258"/>
      <c r="K207" s="304"/>
    </row>
    <row r="208" spans="2:11" s="1" customFormat="1" ht="15" customHeight="1">
      <c r="B208" s="281"/>
      <c r="C208" s="258" t="s">
        <v>1049</v>
      </c>
      <c r="D208" s="258"/>
      <c r="E208" s="258"/>
      <c r="F208" s="279" t="s">
        <v>89</v>
      </c>
      <c r="G208" s="258"/>
      <c r="H208" s="380" t="s">
        <v>1109</v>
      </c>
      <c r="I208" s="380"/>
      <c r="J208" s="380"/>
      <c r="K208" s="304"/>
    </row>
    <row r="209" spans="2:11" s="1" customFormat="1" ht="15" customHeight="1">
      <c r="B209" s="281"/>
      <c r="C209" s="258"/>
      <c r="D209" s="258"/>
      <c r="E209" s="258"/>
      <c r="F209" s="279" t="s">
        <v>944</v>
      </c>
      <c r="G209" s="258"/>
      <c r="H209" s="380" t="s">
        <v>945</v>
      </c>
      <c r="I209" s="380"/>
      <c r="J209" s="380"/>
      <c r="K209" s="304"/>
    </row>
    <row r="210" spans="2:11" s="1" customFormat="1" ht="15" customHeight="1">
      <c r="B210" s="281"/>
      <c r="C210" s="258"/>
      <c r="D210" s="258"/>
      <c r="E210" s="258"/>
      <c r="F210" s="279" t="s">
        <v>942</v>
      </c>
      <c r="G210" s="258"/>
      <c r="H210" s="380" t="s">
        <v>1110</v>
      </c>
      <c r="I210" s="380"/>
      <c r="J210" s="380"/>
      <c r="K210" s="304"/>
    </row>
    <row r="211" spans="2:11" s="1" customFormat="1" ht="15" customHeight="1">
      <c r="B211" s="322"/>
      <c r="C211" s="258"/>
      <c r="D211" s="258"/>
      <c r="E211" s="258"/>
      <c r="F211" s="279" t="s">
        <v>946</v>
      </c>
      <c r="G211" s="317"/>
      <c r="H211" s="381" t="s">
        <v>947</v>
      </c>
      <c r="I211" s="381"/>
      <c r="J211" s="381"/>
      <c r="K211" s="323"/>
    </row>
    <row r="212" spans="2:11" s="1" customFormat="1" ht="15" customHeight="1">
      <c r="B212" s="322"/>
      <c r="C212" s="258"/>
      <c r="D212" s="258"/>
      <c r="E212" s="258"/>
      <c r="F212" s="279" t="s">
        <v>948</v>
      </c>
      <c r="G212" s="317"/>
      <c r="H212" s="381" t="s">
        <v>924</v>
      </c>
      <c r="I212" s="381"/>
      <c r="J212" s="381"/>
      <c r="K212" s="323"/>
    </row>
    <row r="213" spans="2:11" s="1" customFormat="1" ht="15" customHeight="1">
      <c r="B213" s="322"/>
      <c r="C213" s="258"/>
      <c r="D213" s="258"/>
      <c r="E213" s="258"/>
      <c r="F213" s="279"/>
      <c r="G213" s="317"/>
      <c r="H213" s="308"/>
      <c r="I213" s="308"/>
      <c r="J213" s="308"/>
      <c r="K213" s="323"/>
    </row>
    <row r="214" spans="2:11" s="1" customFormat="1" ht="15" customHeight="1">
      <c r="B214" s="322"/>
      <c r="C214" s="258" t="s">
        <v>1073</v>
      </c>
      <c r="D214" s="258"/>
      <c r="E214" s="258"/>
      <c r="F214" s="279">
        <v>1</v>
      </c>
      <c r="G214" s="317"/>
      <c r="H214" s="381" t="s">
        <v>1111</v>
      </c>
      <c r="I214" s="381"/>
      <c r="J214" s="381"/>
      <c r="K214" s="323"/>
    </row>
    <row r="215" spans="2:11" s="1" customFormat="1" ht="15" customHeight="1">
      <c r="B215" s="322"/>
      <c r="C215" s="258"/>
      <c r="D215" s="258"/>
      <c r="E215" s="258"/>
      <c r="F215" s="279">
        <v>2</v>
      </c>
      <c r="G215" s="317"/>
      <c r="H215" s="381" t="s">
        <v>1112</v>
      </c>
      <c r="I215" s="381"/>
      <c r="J215" s="381"/>
      <c r="K215" s="323"/>
    </row>
    <row r="216" spans="2:11" s="1" customFormat="1" ht="15" customHeight="1">
      <c r="B216" s="322"/>
      <c r="C216" s="258"/>
      <c r="D216" s="258"/>
      <c r="E216" s="258"/>
      <c r="F216" s="279">
        <v>3</v>
      </c>
      <c r="G216" s="317"/>
      <c r="H216" s="381" t="s">
        <v>1113</v>
      </c>
      <c r="I216" s="381"/>
      <c r="J216" s="381"/>
      <c r="K216" s="323"/>
    </row>
    <row r="217" spans="2:11" s="1" customFormat="1" ht="15" customHeight="1">
      <c r="B217" s="322"/>
      <c r="C217" s="258"/>
      <c r="D217" s="258"/>
      <c r="E217" s="258"/>
      <c r="F217" s="279">
        <v>4</v>
      </c>
      <c r="G217" s="317"/>
      <c r="H217" s="381" t="s">
        <v>1114</v>
      </c>
      <c r="I217" s="381"/>
      <c r="J217" s="381"/>
      <c r="K217" s="323"/>
    </row>
    <row r="218" spans="2:11" s="1" customFormat="1" ht="12.75" customHeight="1">
      <c r="B218" s="324"/>
      <c r="C218" s="325"/>
      <c r="D218" s="325"/>
      <c r="E218" s="325"/>
      <c r="F218" s="325"/>
      <c r="G218" s="325"/>
      <c r="H218" s="325"/>
      <c r="I218" s="325"/>
      <c r="J218" s="325"/>
      <c r="K218" s="32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Seidl Jiří</dc:creator>
  <cp:keywords/>
  <dc:description/>
  <cp:lastModifiedBy>Černá Andrea</cp:lastModifiedBy>
  <dcterms:created xsi:type="dcterms:W3CDTF">2021-10-26T11:09:48Z</dcterms:created>
  <dcterms:modified xsi:type="dcterms:W3CDTF">2021-10-27T09:15:17Z</dcterms:modified>
  <cp:category/>
  <cp:version/>
  <cp:contentType/>
  <cp:contentStatus/>
</cp:coreProperties>
</file>