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/>
  <bookViews>
    <workbookView xWindow="240" yWindow="120" windowWidth="14940" windowHeight="9225" activeTab="0"/>
  </bookViews>
  <sheets>
    <sheet name="Rekapitulace" sheetId="1" r:id="rId1"/>
    <sheet name="SO 000_000" sheetId="2" r:id="rId2"/>
    <sheet name="SO 101_101" sheetId="3" r:id="rId3"/>
    <sheet name="SO 131_131" sheetId="4" r:id="rId4"/>
    <sheet name="SO 301" sheetId="5" r:id="rId5"/>
  </sheets>
  <definedNames/>
  <calcPr calcId="191029"/>
</workbook>
</file>

<file path=xl/sharedStrings.xml><?xml version="1.0" encoding="utf-8"?>
<sst xmlns="http://schemas.openxmlformats.org/spreadsheetml/2006/main" count="1400" uniqueCount="490">
  <si>
    <t>Firma: Krajská správa a údržba silnic Karlovarského kraje, příspěvková organizace</t>
  </si>
  <si>
    <t>Rekapitulace ceny</t>
  </si>
  <si>
    <t>Stavba: TÚ_2021_026 - III/210 36 Okružní křižovatka pro napojení areálu BMW</t>
  </si>
  <si>
    <t>Varianta: 01 - III/210 36 Okružní křižovatka pro napojení areálu BMW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</si>
  <si>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</si>
  <si>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</si>
  <si>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</si>
  <si>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</si>
  <si>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</si>
  <si>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</si>
  <si>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</si>
  <si>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</si>
  <si>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</si>
  <si>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</si>
  <si>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</si>
  <si>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TÚ_2021_026</t>
  </si>
  <si>
    <t>III/210 36 Okružní křižovatka pro napojení areálu BMW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</si>
  <si>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</si>
  <si>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</si>
  <si>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</si>
  <si>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</si>
  <si>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</si>
  <si>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</si>
  <si>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</si>
  <si>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</si>
  <si>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</si>
  <si>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</si>
  <si>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</si>
  <si>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</si>
  <si>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</si>
  <si>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</si>
  <si>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</si>
  <si>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</si>
  <si>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</si>
  <si>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</si>
  <si>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</si>
  <si>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</si>
  <si>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</si>
  <si>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</si>
  <si>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</si>
  <si>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</si>
  <si>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</si>
  <si>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</si>
  <si>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</si>
  <si>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</si>
  <si>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</si>
  <si>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</si>
  <si>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</si>
  <si>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</si>
  <si>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</si>
  <si>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</si>
  <si>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</si>
  <si>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</si>
  <si>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</si>
  <si>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KOMPLETNÍ DOPRAVNĚ INŽENÝRSKÁ OPATŘENÍ PO DOBU VÝSTAVBY 
- základní organizaci výstavby navrhne zhotovitel  
- podmínkou je zajištění provozu osobní i nákladní dopravy</t>
  </si>
  <si>
    <t>VV</t>
  </si>
  <si>
    <t>1=1,000 [A]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</si>
  <si>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</si>
  <si>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</si>
  <si>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</si>
  <si>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</si>
  <si>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OCHRANA SÍTÍ TECHNICKÉ INFRASTRUKTURY NA STAVENIŠTI 
VČ. PROVIZORNÍ OCHRANY, VYVĚŠENÍ NEBO DOČASNÝCH PODPĚRNÝCH BODŮ</t>
  </si>
  <si>
    <t>1kpl=1,000 [A]</t>
  </si>
  <si>
    <t>029113</t>
  </si>
  <si>
    <t>OSTATNÍ POŽADAVKY - GEODETICKÉ ZAMĚŘENÍ - CELKY</t>
  </si>
  <si>
    <t>KUS</t>
  </si>
  <si>
    <t>ZAMĚŘENÍ SKUTEČNÉHO PROVEDENÍ STAVBY</t>
  </si>
  <si>
    <t>zahrnuje veškeré náklady spojené s objednatelem požadovanými pracemi</t>
  </si>
  <si>
    <t>029412</t>
  </si>
  <si>
    <t>OSTATNÍ POŽADAVKY - VYPRACOVÁNÍ MOSTNÍHO LISTU</t>
  </si>
  <si>
    <t>propustek DN 800: 1ks=1,000 [A]</t>
  </si>
  <si>
    <t>02943</t>
  </si>
  <si>
    <t>OSTATNÍ POŽADAVKY - VYPRACOVÁNÍ RDS</t>
  </si>
  <si>
    <t>02944</t>
  </si>
  <si>
    <t>OSTAT POŽADAVKY - DOKUMENTACE SKUTEČ PROVEDENÍ V DIGIT FORMĚ</t>
  </si>
  <si>
    <t>7</t>
  </si>
  <si>
    <t>02945</t>
  </si>
  <si>
    <t>OSTAT POŽADAVKY - GEOMETRICKÝ PLÁN</t>
  </si>
  <si>
    <t>HM</t>
  </si>
  <si>
    <t>KOMPLETNÍ VYPOŘÁDÁNÍ STAVBY, GP PRO VĚCNÁ BŘEMENA, PRO DĚLENÍ POZEMKŮ VČ SCHVÁLENÍ NA KATASTRÁLNÍM ÚŘADU 
VČ VYTÝČENÍ INŽENÝRSKÝCH SÍTÍ A VYTÝČENÍ STAVBY</t>
  </si>
  <si>
    <t>SO 101A: 1hm=1,000 [A] 
SO101B: 1hm=1,000 [B] 
SO 101 okruh: 2hm=2,000 [C] 
SO 102: 3hm=3,000 [D] 
Celkem: A+B+C+D=7,000 [E]</t>
  </si>
  <si>
    <t>položka zahrnuje: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</si>
  <si>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8</t>
  </si>
  <si>
    <t>02960</t>
  </si>
  <si>
    <t>OSTATNÍ POŽADAVKY - ODBORNÝ DOZOR</t>
  </si>
  <si>
    <t>GEOTECHNICKÝ DOZOR</t>
  </si>
  <si>
    <t>zahrnuje veškeré náklady spojené s objednatelem požadovaným dozorem</t>
  </si>
  <si>
    <t>02991</t>
  </si>
  <si>
    <t>OSTATNÍ POŽADAVKY - INFORMAČNÍ TABULE</t>
  </si>
  <si>
    <t>DOČASNÝ BILLBOARD ROZMĚR MIN 2,1 x2,2M, PROVEDENÍ PLAST NEBO PLECH V BAREVNÉM PROVEDENÍ VČ KOTVENÍ, ÚDRŽBY A ODSTRANĚNÍ 
ÚDAJE DLE ZADÁVACÍ DOKUMENTACE</t>
  </si>
  <si>
    <t>1ks=1,000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</si>
  <si>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</si>
  <si>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101</t>
  </si>
  <si>
    <t>OKRUŽNÍ KŘIŽOVATKA</t>
  </si>
  <si>
    <t>101</t>
  </si>
  <si>
    <t>014102</t>
  </si>
  <si>
    <t>POPLATKY ZA SKLÁDKU</t>
  </si>
  <si>
    <t>T</t>
  </si>
  <si>
    <t>z pol.č.11313: 7,049m3*2,4t/m3=16,918 [A] 
z pol.č.11328: 34,2m2*0,2t/m2=6,840 [B] 
z pol.č.11329: 3,84m3*2,2t/m3=8,448 [C] 
z pol.č.11332: 351,522m3*1,8t/m3=632,740 [D] 
z pol.č.96615: 4,858m3*2,2t/m3=10,688 [E] 
z pol.č.966346: 11,0m*0,3t/m=3,300 [F] 
část SO 102: 
z pol. 11332: 130=130,000 [H] 
z pol. 12373: 60=60,000 [I] 
Celkem: A+B+C+D+E+F+H+I=868,934 [J]</t>
  </si>
  <si>
    <t>zahrnuje veškeré poplatky provozovateli skládky související s uložením odpadu na skládce.</t>
  </si>
  <si>
    <t>014201</t>
  </si>
  <si>
    <t>POPLATKY ZA ZEMNÍK - ZEMINA</t>
  </si>
  <si>
    <t>M3</t>
  </si>
  <si>
    <t>dle pol.č.12573.B: 3385,819m3=3 385,819 [A]</t>
  </si>
  <si>
    <t>zahrnuje veškeré poplatky majiteli zemníku související s nákupem zeminy (nikoliv s otvírkou  
zemníku)</t>
  </si>
  <si>
    <t>014211</t>
  </si>
  <si>
    <t>POPLATKY ZA ZEMNÍK - ORNICE</t>
  </si>
  <si>
    <t>dle pol.č.12573.A: 409,202m3=409,202 [A] 
část SO 102: 
z položky 18220: 30=30,000 [B] 
Celkem: A+B=439,202 [C]</t>
  </si>
  <si>
    <t>Zemní práce</t>
  </si>
  <si>
    <t>11313</t>
  </si>
  <si>
    <t>ODSTRANĚNÍ KRYTU ZPEVNĚNÝCH PLOCH S ASFALTOVÝM POJIVEM</t>
  </si>
  <si>
    <t>asfaltový recyklát s dvouvrstvým nátěrem 
hosp.sjezdy: (32,8m2+20,6m2)*1,1(koef.rozšíření)*0,12=7,049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</si>
  <si>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</si>
  <si>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11328</t>
  </si>
  <si>
    <t>ODSTRANĚNÍ PŘÍKOPŮ, ŽLABŮ A RIGOLŮ Z PŘÍKOPOVÝCH TVÁRNIC</t>
  </si>
  <si>
    <t>M2</t>
  </si>
  <si>
    <t>ze situace: 57,0m*0,60=34,200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</si>
  <si>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</si>
  <si>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11329</t>
  </si>
  <si>
    <t>ODSTRANĚNÍ ZPEVNĚNÝCH PLOCH, PŘÍKOPŮ A RIGOLŮ Z LOMOVÉHO KAMENE</t>
  </si>
  <si>
    <t>propustek DN400 
vtok: 4,8m2*(0,20+0,20)=1,920 [A] 
výtok: 4,8m2*(0,20+0,20)=1,920 [B] 
Celkem: A+B=3,840 [C]</t>
  </si>
  <si>
    <t>Položka zahrnuje i odstranění podkladu, veškerou manipulaci s vybouraným materiálem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</si>
  <si>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11332</t>
  </si>
  <si>
    <t>ODSTRANĚNÍ PODKLADŮ ZPEVNĚNÝCH PLOCH Z KAMENIVA NESTMELENÉHO</t>
  </si>
  <si>
    <t>- včetně naložení a odvozu na skládku</t>
  </si>
  <si>
    <t>ze situace, v místě provizorní komunikace 
MZK: 610,7m2*1,1(koef,rozšíření)*0,17=114,201 [A] 
ŠD: 610,7m2*1,3(koef.rozšíření)*0,25=198,478 [B] 
hospod.sjezdy: (32,8m2+20,6m2)*1,3(koef.rozšíření)*0,25=17,355 [C] 
krajnice z ŠD: (91,00+92,00)*0,75*0,15+12,00*0,50*0,15=21,488 [D] 
část SO 102: 
provizorní komunikace v místě větve C: 
MZK: 400 m2*1,1(koef,rozšíření)*0,17=74,800 [F] 
ŠD: 400 m2*1,3(koef.rozšíření)*0,25=130,000 [G] 
Celkem: A+B+C+D+F+G=556,322 [H]</t>
  </si>
  <si>
    <t>11372</t>
  </si>
  <si>
    <t>FRÉZOVÁNÍ ZPEVNĚNÝCH PLOCH ASFALTOVÝCH</t>
  </si>
  <si>
    <t>- vyfrézovaný materiál bude odkoupen zhotovitelem stavby na základě kupní smlouvy  
- včetně naložení a odvozu</t>
  </si>
  <si>
    <t>ze situace 
v místě napojení na související stavbu: 233,7m2*0,04=9,348 [A] 
v místě provizorní komunikace: 610,7m2*0,15=91,605 [B] 
část SO 102: 
provizorní komunikace v místě větve C: 
400*0,15=60,000 [D] 
Celkem: A+B+D=160,953 [E]</t>
  </si>
  <si>
    <t>V</t>
  </si>
  <si>
    <t>OPRAVA LOKÁLNÍCH VÝTLUKŮ DLE TP 115 
ODHAD POTŘEBY MATERIÁLU NA OPRAVU LOKÁLNÍCH VÝTLUKŮ, BUDE UPŘESNĚNO BĚHEM STAVBY 
POLOŽKA BUDE ČERPÁNA POUZE SE SOUHLASEM TDI NEBO ZÁSTUPCE ZADAVATELE</t>
  </si>
  <si>
    <t>cca 50% plochy frézování v místě napojení na související stavbu: 233,7m2*0,5*0,06=7,011 [A]</t>
  </si>
  <si>
    <t>113766</t>
  </si>
  <si>
    <t>FRÉZOVÁNÍ DRÁŽKY PRŮŘEZU DO 800MM2 V ASFALTOVÉ VOZOVCE</t>
  </si>
  <si>
    <t>M</t>
  </si>
  <si>
    <t>20 x 40mm podél obrubníků z pol.č.91726: 168,0m=168,000 [A]</t>
  </si>
  <si>
    <t>Položka zahrnuje veškerou manipulaci s vybouranou sutí a s vybouranými hmotami vč. uložení na skládku.</t>
  </si>
  <si>
    <t>11</t>
  </si>
  <si>
    <t>12373</t>
  </si>
  <si>
    <t>ODKOP PRO SPOD STAVBU SILNIC A ŽELEZNIC TŘ. I</t>
  </si>
  <si>
    <t>z kubatur.listu 
větev A: 467,4m3=467,400 [A] 
větev B: 1413,7m3=1 413,700 [B] 
OK: 2489,5m3=2 489,500 [C] 
v místě provizorní komunikace - související stavba 
ze situace: (169,1m2+672,8m2)*1,1(koef.svahu)*0,15=138,914 [D] 
část SO 102: 
provizorní komunikace v místě větve C: 
400*0,15=60,000 [E] 
Celkem: A+B+C+D+E=4 569,514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</si>
  <si>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</si>
  <si>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</si>
  <si>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12573</t>
  </si>
  <si>
    <t>A</t>
  </si>
  <si>
    <t>VYKOPÁVKY ZE ZEMNÍKŮ A SKLÁDEK TŘ. I</t>
  </si>
  <si>
    <t>ORNICE ZE ZEMNÍKU</t>
  </si>
  <si>
    <t>natěžení a dovoz ornice z deponie z pol.č.18220,18230: 407,402m3+1,8m3=409,202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</si>
  <si>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</si>
  <si>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</t>
  </si>
  <si>
    <t>B</t>
  </si>
  <si>
    <t>ZEMINA ZE ZEMNÍKU</t>
  </si>
  <si>
    <t>natěžení a dovoz vhodné zeminy z pol.č.17110,17310,17411: 3250,3m3+102,9m3+32,619m3=3 385,819 [A]</t>
  </si>
  <si>
    <t>14</t>
  </si>
  <si>
    <t>13173</t>
  </si>
  <si>
    <t>HLOUBENÍ JAM ZAPAŽ I NEPAŽ TŘ. I</t>
  </si>
  <si>
    <t>pro propustek DN800, větev B: 18,00*(1,20+0,50+0,50)*1,50=59,400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</si>
  <si>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</si>
  <si>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15</t>
  </si>
  <si>
    <t>17110</t>
  </si>
  <si>
    <t>ULOŽENÍ SYPANINY DO NÁSYPŮ SE ZHUTNĚNÍM</t>
  </si>
  <si>
    <t>z kubatur.listu, středový ostrov OK: 3250,3m3=3 250,300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</si>
  <si>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</si>
  <si>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16</t>
  </si>
  <si>
    <t>17120</t>
  </si>
  <si>
    <t>ULOŽENÍ SYPANINY DO NÁSYPŮ A NA SKLÁDKY BEZ ZHUTNĚNÍ</t>
  </si>
  <si>
    <t>uložení výkopu na skládku/deponii Sokolovské uhelné (bez poplatku) 
dle pol.č.12373,13173: 4509,514m3+59,4m3=4 568,914 [A] 
část SO 102: 
uložení výkopu na skládku: 
dle pol.č.12373: 60=60,000 [B] 
Celkem: A+B=4 628,914 [C]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</si>
  <si>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</si>
  <si>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</t>
  </si>
  <si>
    <t>17180</t>
  </si>
  <si>
    <t>ULOŽENÍ SYPANINY DO NÁSYPŮ Z NAKUPOVANÝCH MATERIÁLŮ</t>
  </si>
  <si>
    <t>- dodatečný násyp z nenamrzavé zeminy, včetně nákupu a dovozu materiálu</t>
  </si>
  <si>
    <t>(15+30)*2*1=90,000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</si>
  <si>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</si>
  <si>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</si>
  <si>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17310</t>
  </si>
  <si>
    <t>ZEMNÍ KRAJNICE A DOSYPÁVKY SE ZHUTNĚNÍM</t>
  </si>
  <si>
    <t>z kubatur.listu 
větev A: 5,4m3=5,400 [A] 
větev B: 6,3m3=6,300 [B] 
OK: 91,2m3=91,200 [C] 
větev C: 4m3=4,000 [D] 
větev D: 3m3=3,000 [E] 
Celkem: A+B+C+D+E=109,900 [F]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</si>
  <si>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</si>
  <si>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19</t>
  </si>
  <si>
    <t>17411</t>
  </si>
  <si>
    <t>ZÁSYP JAM A RÝH ZEMINOU SE ZHUTNĚNÍM</t>
  </si>
  <si>
    <t>propustek DN800: 59,4m3-2,16m3-13,176m3-18,00*3,14*0,45*0,45=32,619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</si>
  <si>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</si>
  <si>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20</t>
  </si>
  <si>
    <t>18110</t>
  </si>
  <si>
    <t>ÚPRAVA PLÁNĚ SE ZHUTNĚNÍM V HORNINĚ TŘ. I</t>
  </si>
  <si>
    <t>z pol.č.56330: 556,433m3/0,25=2 225,732 [A] 
část SO 102: 
větev C: 35*12,5*1,2 (koef.rozšíření)=525,000 [C] 
větev D: 15*7,5*1,2 (koef.rozšíření)=135,000 [B] 
Celkem: A+C+B=2 885,732 [D]</t>
  </si>
  <si>
    <t>položka zahrnuje úpravu pláně včetně vyrovnání výškových rozdílů. Míru zhutnění určuje  
projekt.</t>
  </si>
  <si>
    <t>21</t>
  </si>
  <si>
    <t>18220</t>
  </si>
  <si>
    <t>ROZPROSTŘENÍ ORNICE VE SVAHU</t>
  </si>
  <si>
    <t>ze situace: (40,4m2+394,8m2+732,6m2+140,2m2+197,2m2+18,2m2+945,7m2)*1,1(koef.svahu)*0,15=407,402 [A] 
část SO 102: 
(15+35)*4*0,15=30,000 [B] 
Celkem: A+B=437,402 [C]</t>
  </si>
  <si>
    <t>položka zahrnuje:  
nutné přemístění ornice z dočasných skládek vzdálených do 50m rozprostření ornice v předepsané tloušťce ve svahu přes 1:5</t>
  </si>
  <si>
    <t>22</t>
  </si>
  <si>
    <t>18230</t>
  </si>
  <si>
    <t>ROZPROSTŘENÍ ORNICE V ROVINĚ</t>
  </si>
  <si>
    <t>v místě svodidla: 12,00*1,00*0,15=1,800 [A]</t>
  </si>
  <si>
    <t>položka zahrnuje:  
nutné přemístění ornice z dočasných skládek vzdálených do 50m rozprostření ornice v předepsané tloušťce v rovině a ve svahu do 1:5</t>
  </si>
  <si>
    <t>23</t>
  </si>
  <si>
    <t>18241</t>
  </si>
  <si>
    <t>ZALOŽENÍ TRÁVNÍKU RUČNÍM VÝSEVEM</t>
  </si>
  <si>
    <t>- včetně následné péče, zalévání  a ošetřování po dobu 5-ti let</t>
  </si>
  <si>
    <t>z pol.č.18230: 12,00*1,00=12,000 [A]</t>
  </si>
  <si>
    <t>Zahrnuje dodání předepsané travní směsi, její výsev na ornici, zalévání, první pokosení, to vše  
bez ohledu na sklon terénu</t>
  </si>
  <si>
    <t>24</t>
  </si>
  <si>
    <t>18242</t>
  </si>
  <si>
    <t>ZALOŽENÍ TRÁVNÍKU HYDROOSEVEM NA ORNICI</t>
  </si>
  <si>
    <t>z pol.č.18220: 407,402m3/0,15=2 716,013 [A] 
část SO 102: 
z pol.č.18220: (15+35)*4=200,000 [B] 
Celkem: A+B=2 916,013 [C]</t>
  </si>
  <si>
    <t>Zahrnuje dodání předepsané travní směsi, hydroosev na ornici, zalévání, první pokosení, to vše bez ohledu na sklon terénu</t>
  </si>
  <si>
    <t>25</t>
  </si>
  <si>
    <t>184A1</t>
  </si>
  <si>
    <t>VYSAZOVÁNÍ KEŘŮ LISTNATÝCH S BALEM VČETNĚ VÝKOPU JAMKY</t>
  </si>
  <si>
    <t>dle TZ: 450ks=450,000 [A]</t>
  </si>
  <si>
    <t>Položka vysazování keřů zahrnuje dodávku projektem předepsaných  keřů,  hloubení jamek (min. rozměry pro keře 30/30/30cm) s event. výměnou půdy, s hnojením anorganickým  
hnojivem a přídavkem organického hnojiva dle PD, zálivku,  a pod.  
položka zahrnuje veškerý materiál, výrobky a polotovary, včetně mimostaveništní a  
vnitrostaveništní dopravy (rovněž přesuny), včetně naložení a složení, případně s uložením</t>
  </si>
  <si>
    <t>Základy</t>
  </si>
  <si>
    <t>26</t>
  </si>
  <si>
    <t>21263</t>
  </si>
  <si>
    <t>TRATIVODY KOMPLET Z TRUB Z PLAST HMOT DN DO 150MM</t>
  </si>
  <si>
    <t>HDPE SN8</t>
  </si>
  <si>
    <t>ze situace: 5,00+32,00+42,00+9,00+43,00+4,00=135,000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</si>
  <si>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</si>
  <si>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27</t>
  </si>
  <si>
    <t>215663</t>
  </si>
  <si>
    <t>ÚPRAVA PODLOŽÍ HYDRAULICKÝMI POJIVY DO 2% HL DO 0,5M</t>
  </si>
  <si>
    <t>dle pol.č.18110: 2225,732m2=2 225,732 [A]</t>
  </si>
  <si>
    <t>položka zahrnuje zafrézování předepsaného množství hydraulického pojiva do podloží do hloubky do 0,5m, zhutnění  
druh hydraulického pojiva stanoví zadávací dokumentace</t>
  </si>
  <si>
    <t>28</t>
  </si>
  <si>
    <t>215669</t>
  </si>
  <si>
    <t>ÚPRAVA PODLOŽÍ HYDRAULICKÝMI POJIVY HL DO 0,5M - PŘÍPLATEK ZA DALŠÍCH 0,5%</t>
  </si>
  <si>
    <t>celkem 5% z pol.č.215663: 2225,735m2*6=13 354,410 [A]</t>
  </si>
  <si>
    <t>položka zahrnuje příplatek za 0,5% dalšího (i započatého) množství hydraulického pojiva přes  
2%  
druh hydraulického pojiva stanoví zadávací dokumentace</t>
  </si>
  <si>
    <t>Vodorovné konstrukce</t>
  </si>
  <si>
    <t>29</t>
  </si>
  <si>
    <t>451312</t>
  </si>
  <si>
    <t>PODKLADNÍ A VÝPLŇOVÉ VRSTVY Z PROSTÉHO BETONU C12/15</t>
  </si>
  <si>
    <t>podkladní beton, propustek DN800: 18,00*1,20*0,10=2,160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</si>
  <si>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</si>
  <si>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30</t>
  </si>
  <si>
    <t>45131A</t>
  </si>
  <si>
    <t>PODKLADNÍ A VÝPLŇOVÉ VRSTVY Z PROSTÉHO BETONU C20/25</t>
  </si>
  <si>
    <t>betonové lůžko, propustek DN800: 18,00*1,20*(0,35+0,26)=13,176 [A] 
pod dlažbu z lomového kamene z pol.č.465512 
propustek DN800 
vtok: 20,1m2*1,1*0,10=2,211 [B] 
výtok: 23,5m2*1,1*0,10=2,585 [C] 
u výústního objektu: 1,9m2*0,10=0,190 [D] 
Celkem: A+B+C+D=18,162 [E]</t>
  </si>
  <si>
    <t>31</t>
  </si>
  <si>
    <t>461315</t>
  </si>
  <si>
    <t>PATKY Z PROSTÉHO BETONU C30/37</t>
  </si>
  <si>
    <t>ukončující prahy dlažby z lomového kamene: 4*2,60*0,80*0,30=2,496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</si>
  <si>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</t>
  </si>
  <si>
    <t>32</t>
  </si>
  <si>
    <t>465512</t>
  </si>
  <si>
    <t>DLAŽBY Z LOMOVÉHO KAMENE NA MC</t>
  </si>
  <si>
    <t>propustek DN800 
vtok: 20,1m2*1,1*0,20=4,422 [A] 
výtok: 23,5m2*1,1*0,20=5,170 [B] 
u výústního objektu: 1,9m2*0,20=0,380 [C] 
Celkem: A+B+C=9,972 [D]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</si>
  <si>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</si>
  <si>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</si>
  <si>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33</t>
  </si>
  <si>
    <t>56310</t>
  </si>
  <si>
    <t>VOZOVKOVÉ VRSTVY Z MECHANICKY ZPEVNĚNÉHO KAMENIVA</t>
  </si>
  <si>
    <t>ze situace 
větev A: 205,5m2*1,1(koef.rozšíření)*0,17=38,429 [A] 
větev B: 205,5m2*1,1(koef.rozšíření)*0,17=38,429 [B] 
OK: (706,9m2+294,5m2)*1,1*(koef.rozšíření)0,17=187,262 [C] 
větev C: 35*10*1,1 (koef. rozšíření)*0,17=65,450 [D] 
větev D: 15*6*1,1  (koef. rozšíření)*0,17=16,830 [E] 
Celkem: A+B+C+D+E=346,400 [F]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</si>
  <si>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</si>
  <si>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34</t>
  </si>
  <si>
    <t>56330</t>
  </si>
  <si>
    <t>VOZOVKOVÉ VRSTVY ZE ŠTĚRKODRTI</t>
  </si>
  <si>
    <t>ŠDa FR. 0/32</t>
  </si>
  <si>
    <t>ze situace 
větev A: 205,5m2*1,3(koef.rozšíření)*0,25=66,788 [A] 
větev B: (205,5m2+299,7m2)*1,3(koef.rozšíření)*0,25=164,190 [B] 
OK: (706,9m2+294,5m2)*1,3(koef.rozšíření)*0,25=325,455 [C] 
větev C: 35*10*1,3 (koef. rozšíření)*0,25=113,750 [D] 
větev D: 15*6*1,3  (koef. rozšíření)*0,25=29,250 [E] 
Celkem: A+B+C+D+E=699,433 [F]</t>
  </si>
  <si>
    <t>35</t>
  </si>
  <si>
    <t>564632</t>
  </si>
  <si>
    <t>VOZOVKOVÉ VRSTVY Z PENETRAČNÍHO MAKADAMU HRUBÉHO TL. 100MM</t>
  </si>
  <si>
    <t>ze situace, účelová komunikace: 299,7m2*1,1(koef.rozšíření)=329,670 [A]</t>
  </si>
  <si>
    <t>- dodání kameniva předepsané kvality a zrnitosti  
- dodání asfaltového pojiva (asfalt silniční ropný, emulze asfaltová kationaktivní)  
- rozprostření kamenné kostry v předepsané tloušťce, prolití kostry asfaltem distributorem, rozprostření a zavibrování výplňového kameniva  
- zřízení vrstvy bez rozlišení šířky, pokládání vrstvy po etapách  
- úpravu napojení, ukončení  
- nezahrnuje postřiky, nátěry</t>
  </si>
  <si>
    <t>36</t>
  </si>
  <si>
    <t>56930</t>
  </si>
  <si>
    <t>ZPEVNĚNÍ KRAJNIC ZE ŠTĚRKODRTI</t>
  </si>
  <si>
    <t>tl. 150mm 
ze situace: (93,00+50,00+99,00)*0,12m2=29,040 [A] 
v místě svodidla: 12,00*0,5m2=6,000 [B] 
Celkem: A+B=35,040 [C]</t>
  </si>
  <si>
    <t>- dodání kameniva předepsané kvality a zrnitosti  
- rozprostření a zhutnění vrstvy v předepsané tloušťce  
- zřízení vrstvy bez rozlišení šířky, pokládání vrstvy po etapách</t>
  </si>
  <si>
    <t>37</t>
  </si>
  <si>
    <t>572123</t>
  </si>
  <si>
    <t>INFILTRAČNÍ POSTŘIK Z EMULZE DO 1,0KG/M2</t>
  </si>
  <si>
    <t>PI-B C 50 B 5, 0,8KG/M2</t>
  </si>
  <si>
    <t>větev A: 183,4m2*1,04(koef.rozšíření)=190,736 [A] 
větev B: 183,4m2*1,04(koef.rozšíření)=190,736 [B] 
OK: 706,9m2*1,04(koef.rozšíření)=735,176 [C] 
účelová komunikace: 299,7m2*1,0(koef.rozšíření)=299,700 [D] 
větev C: 35*10*1,04 (koef. rozšíření)=364,000 [E] 
větev D: 15*6*1,04  (koef. rozšíření)=93,600 [F] 
Celkem: A+B+C+D+E+F=1 873,948 [G]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</si>
  <si>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</si>
  <si>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38</t>
  </si>
  <si>
    <t>572211</t>
  </si>
  <si>
    <t>SPOJOVACÍ POSTŘIK Z ASFALTU DO 0,5KG/M2</t>
  </si>
  <si>
    <t>OPRAVA TRHLIN 
ODHAD POTŘEBY MATERIÁLU NA OPRAVU TRHLIN, BUDE UPŘESNĚNO BĚHEM STAVBY 
POLOŽKA BUDE ČERPÁNA POUZE SE SOUHLASEM TDI NEBO ZÁSTUPCE ZADAVATELE</t>
  </si>
  <si>
    <t>penetrační nátěr 
oprava trhlin lokální - odhad 25m: 50,00*(0,05+0,05)=5,000 [A]</t>
  </si>
  <si>
    <t>39</t>
  </si>
  <si>
    <t>572213</t>
  </si>
  <si>
    <t>SPOJOVACÍ POSTŘIK Z EMULZE DO 0,5KG/M2</t>
  </si>
  <si>
    <t>PS-C C50 B5 0,4KG/M2</t>
  </si>
  <si>
    <t>větev A: 183,4m2*1,02(koef.rozšíření)=187,068 [A] 
větev B: 183,4m2*1,02(koef.rozšíření)=187,068 [B] 
OK: 706,9m2*1,02(koef.rozšíření)=721,038 [C] 
větev C: 35*10=350,000 [D] 
větev D: 15*6=90,000 [E] 
Celkem: A+B+C+D+E=1 535,174 [F]</t>
  </si>
  <si>
    <t>40</t>
  </si>
  <si>
    <t>PS-C C50 B5 0,2KG/M2</t>
  </si>
  <si>
    <t>větev A: 183,4m2+233,7m2(frézování)=417,100 [A] 
větev B: 183,4m2=183,400 [B] 
OK: 706,9m2=706,900 [C] 
větev C: 35*10=350,000 [D] 
větev D: 15*6=90,000 [E] 
Celkem: A+B+C+D+E=1 747,400 [F]</t>
  </si>
  <si>
    <t>41</t>
  </si>
  <si>
    <t>572223</t>
  </si>
  <si>
    <t>SPOJOVACÍ POSTŘIK Z EMULZE DO 1,0KG/M2</t>
  </si>
  <si>
    <t>1,5 kg/m2 
OPRAVA TRHLIN 
ODHAD POTŘEBY MATERIÁLU NA OPRAVU TRHLIN, BUDE UPŘESNĚNO BĚHEM STAVBY 
POLOŽKA BUDE ČERPÁNA POUZE SE SOUHLASEM TDI NEBO ZÁSTUPCE ZADAVATELE</t>
  </si>
  <si>
    <t>oprava trhlin - odhad 25m: 25,00*2,00=50,000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</si>
  <si>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</si>
  <si>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42</t>
  </si>
  <si>
    <t>1,5 kg/m2 
OPRAVA LOKÁLNÍCH VÝTLUKŮ DLE TP 115 
ODHAD POTŘEBY MATERIÁLU NA OPRAVU LOKÁLNÍCH VÝTLUKŮ, BUDE UPŘESNĚNO BĚHEM STAVBY 
POLOŽKA BUDE ČERPÁNA POUZE SE SOUHLASEM TDI NEBO ZÁSTUPCE ZADAVATELE</t>
  </si>
  <si>
    <t>z pol.č.11372.A: 233,7m2*0,5=116,850 [A]</t>
  </si>
  <si>
    <t>43</t>
  </si>
  <si>
    <t>572741</t>
  </si>
  <si>
    <t>DVOUVRSTVÝ ASFALTOVÝ NÁTĚR DO 2,0KG/M2</t>
  </si>
  <si>
    <t>ze situace, účelová komunikace: 299,7m2=299,700 [A]</t>
  </si>
  <si>
    <t>- dodání všech předepsaných materiálů pro nátěry v předepsaném množství  
- provedení dle předepsaného technologického předpisu  
- zřízení vrstvy bez rozlišení šířky, pokládání vrstvy po etapách  
- úpravu napojení, ukončení</t>
  </si>
  <si>
    <t>44</t>
  </si>
  <si>
    <t>57441</t>
  </si>
  <si>
    <t>R</t>
  </si>
  <si>
    <t>ASFALTOVÁ PRUŽNÁ MEMBRÁNA Z MODIFIK EMULZE 2,5KG/M2</t>
  </si>
  <si>
    <t>oprava trhlin - odhad 25m: 50,00*2,00=100,000 [A]</t>
  </si>
  <si>
    <t>- dodání asfaltových pásů v požadované kvalitě a v množství včetně přesahů (přesahy započteny v jednotkové ceně)  
- očištění podkladu  
- pokládka asfaltových pásů dle předepsaného technologického předpisu</t>
  </si>
  <si>
    <t>45</t>
  </si>
  <si>
    <t>574A34</t>
  </si>
  <si>
    <t>ASFALTOVÝ BETON PRO OBRUSNÉ VRSTVY ACO 11+, 11S TL. 40MM</t>
  </si>
  <si>
    <t>ACO 11+ 50/70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</si>
  <si>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</si>
  <si>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46</t>
  </si>
  <si>
    <t>574C56</t>
  </si>
  <si>
    <t>ASFALTOVÝ BETON PRO LOŽNÍ VRSTVY ACL 16+, 16S TL. 60MM</t>
  </si>
  <si>
    <t>ACL 16+ 50/70</t>
  </si>
  <si>
    <t>47</t>
  </si>
  <si>
    <t>48</t>
  </si>
  <si>
    <t>574E46</t>
  </si>
  <si>
    <t>ASFALTOVÝ BETON PRO PODKLADNÍ VRSTVY ACP 16+, 16S TL. 50MM</t>
  </si>
  <si>
    <t>ACP 16+ 50/70</t>
  </si>
  <si>
    <t>větev A: 183,4m2*1,04(koef.rozšíření)=190,736 [A] 
větev B: 183,4m2*1,04(koef.rozšíření)=190,736 [B] 
OK: 706,9m2*1,04(koef.rozšíření)=735,176 [C] 
větev C: 35*10=350,000 [D] 
větev D: 15*6=90,000 [E] 
Celkem: A+B+C+D+E=1 556,648 [F]</t>
  </si>
  <si>
    <t>49</t>
  </si>
  <si>
    <t>57621</t>
  </si>
  <si>
    <t>POSYP KAMENIVEM DRCENÝM 5KG/M2</t>
  </si>
  <si>
    <t>FR. 2/4 
OPRAVA TRHLIN 
ODHAD POTŘEBY MATERIÁLU NA OPRAVU TRHLIN, BUDE UPŘESNĚNO BĚHEM STAVBY 
POLOŽKA BUDE ČERPÁNA POUZE SE SOUHLASEM TDI NEBO ZÁSTUPCE ZADAVATELE</t>
  </si>
  <si>
    <t>oprava trhlin - odhad 25m: 2*25,00*0,06=3,000 [A]</t>
  </si>
  <si>
    <t>- dodání kameniva předepsané kvality a zrnitosti  
- posyp předepsaným množstvím</t>
  </si>
  <si>
    <t>50</t>
  </si>
  <si>
    <t>57622</t>
  </si>
  <si>
    <t>POSYP KAMENIVEM DRCENÝM 10KG/M2</t>
  </si>
  <si>
    <t>8KG/M2 
OPRAVA TRHLIN 
ODHAD POTŘEBY MATERIÁLU NA OPRAVU TRHLIN, BUDE UPŘESNĚNO BĚHEM STAVBY 
POLOŽKA BUDE ČERPÁNA POUZE SE SOUHLASEM TDI NEBO ZÁSTUPCE ZADAVATELE</t>
  </si>
  <si>
    <t>51</t>
  </si>
  <si>
    <t>58212</t>
  </si>
  <si>
    <t>DLÁŽDĚNÉ KRYTY Z VELKÝCH KOSTEK DO LOŽE Z MC</t>
  </si>
  <si>
    <t>ze situace, prstenec OK: 257,1m2=257,100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</si>
  <si>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</si>
  <si>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52</t>
  </si>
  <si>
    <t>58222</t>
  </si>
  <si>
    <t>DLÁŽDĚNÉ KRYTY Z DROBNÝCH KOSTEK DO LOŽE Z MC</t>
  </si>
  <si>
    <t>ze situace, směrovací ostrůvky: 16,2m2+16,2m2=32,400 [A] 
ostrůvky:  
větev C: 11 m2=11,000 [C] 
větev D: 7 m2=7,000 [B] 
Celkem: A+C+B=50,400 [D]</t>
  </si>
  <si>
    <t>Potrubí</t>
  </si>
  <si>
    <t>53</t>
  </si>
  <si>
    <t>87627</t>
  </si>
  <si>
    <t>CHRÁNIČKY Z TRUB PLASTOVÝCH DN DO 100MM</t>
  </si>
  <si>
    <t>- chráničky pro rozvody veřejného osvětlení, včetně zemních prací (zemní práce, včetně výkopů, příp.pažení, naložení, odvozů, uložení přebytečného výkupku na skládku, poplatků za uložení na skládce, zpětných zásypů a všech dalších souvisejících prací)</t>
  </si>
  <si>
    <t>odměřeno ze situace: 192=192,000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</si>
  <si>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včetně případně předepsaného utěsnění konců chrániček  
- položky platí pro práce prováděné v prostoru zapaženém i nezapaženém a i v kolektorech, chráničkách</t>
  </si>
  <si>
    <t>54</t>
  </si>
  <si>
    <t>895811</t>
  </si>
  <si>
    <t>DRENÁŽNÍ ŠACHTICE NORMÁLNÍ Z PLAST DÍLCŮ ŠN 60</t>
  </si>
  <si>
    <t>dle TZ: 5ks=5,000 [A]</t>
  </si>
  <si>
    <t>položka zahrnuje:  
- poklopy s rámem z předepsaného materiálu a tvaru  
- předepsané plastové skruže, dno a není-li uvedeno jinak i podkladní vrstvu (z kameniva nebo  
betonu).  
- výplň, těsnění a tmelení spár a spojů,  
- očištění a ošetření úložných ploch,  
- předepsané podkladní konstrukce</t>
  </si>
  <si>
    <t>Ostatní konstrukce a práce</t>
  </si>
  <si>
    <t>55</t>
  </si>
  <si>
    <t>9113B2</t>
  </si>
  <si>
    <t>SVODIDLO OCEL SILNIČ JEDNOSTR, ÚROVEŇ ZADRŽ H1 - MONTÁŽ S PŘESUNEM (BEZ DODÁVKY)</t>
  </si>
  <si>
    <t>zpětné osazení, dle pol.č.9113B3: 12,0m=12,000 [A]</t>
  </si>
  <si>
    <t>položka zahrnuje:  
- dopravu demontovaného zařízení z dočasné skládky  
- jeho montáž a osazení na určeném místě včetně všech nutných konstrukcí a prací  
- nutnou opravu poškozených částí, opravu nátěrů  
- případnou náhradu zničených částí  
nezahrnuje kompletní novou PKO</t>
  </si>
  <si>
    <t>56</t>
  </si>
  <si>
    <t>9113B3</t>
  </si>
  <si>
    <t>SVODIDLO OCEL SILNIČ JEDNOSTR, ÚROVEŇ ZADRŽ H1 - DEMONTÁŽ S PŘESUNEM</t>
  </si>
  <si>
    <t>VČ NÁSTAVCŮ SMĚROVÝCH SLOUPKŮ</t>
  </si>
  <si>
    <t>pro zpětné osazení, ze situace: 12,0m=12,000 [A]</t>
  </si>
  <si>
    <t>položka zahrnuje:  
- demontáž a odstranění zařízení  
- jeho odvoz na předepsané místo</t>
  </si>
  <si>
    <t>57</t>
  </si>
  <si>
    <t>911FC3</t>
  </si>
  <si>
    <t>SVODIDLO BETON, ÚROVEŇ ZADRŽ H2 VÝŠ 1,2M - DEMONTÁŽ S PŘESUNEM</t>
  </si>
  <si>
    <t>VČ ODVOZU NA MÍSTO URČENÉ INVESTOREM 
POLOŽKA BUDE ČERPÁNA POUZE SE SOUHLASEM TDI NEBO ZÁSTUPCE ZADAVATELE</t>
  </si>
  <si>
    <t>v místě související stavby 
ze situace: 8,0m+8,0m=16,000 [A]</t>
  </si>
  <si>
    <t>58</t>
  </si>
  <si>
    <t>91225</t>
  </si>
  <si>
    <t>SMĚROVÉ SLOUPKY KOVOVÉ VČET ODRAZ PÁSKU</t>
  </si>
  <si>
    <t>bílé: 8ks=8,000 [A]</t>
  </si>
  <si>
    <t>položka zahrnuje:  
- dodání a osazení sloupku včetně nutných zemních prací  
- vnitrostaveništní a mimostaveništní doprava  
- odrazky plastové nebo z retroreflexní fólie</t>
  </si>
  <si>
    <t>59</t>
  </si>
  <si>
    <t>DEMONTÁŽ stávajícíh sploupků</t>
  </si>
  <si>
    <t>sloupky z pružného plechu 
bílé: 4ks=4,000 [A] 
červené: 4ks=4,000 [B] 
Celkem: A+B=8,000 [C]</t>
  </si>
  <si>
    <t>položka zahrnuje: 
- dodání a osazení sloupku včetně nutných zemních prací 
- vnitrostaveništní a mimostaveništní doprava 
- odrazky plastové nebo z retroreflexní fólie</t>
  </si>
  <si>
    <t>60</t>
  </si>
  <si>
    <t>91267</t>
  </si>
  <si>
    <t>ODRAZKY NA SVODIDLA</t>
  </si>
  <si>
    <t>REFLEXNÍ VŠESMĚRNÁ SMĚROVACÍ OKA</t>
  </si>
  <si>
    <t>směrovací ostrůvky - 42m/0,30: 140ks=140,000 [A] 
směrovací ostrůvky - 31,00/0,3: 103ks=103,000 [B] 
prstenec OK - 110m/1,00: 110ks=110,000 [C] 
Celkem: A+B+C=353,000 [D]</t>
  </si>
  <si>
    <t>- kompletní dodávka se všemi pomocnými a doplňujícími pracemi a součástmi</t>
  </si>
  <si>
    <t>61</t>
  </si>
  <si>
    <t>917224</t>
  </si>
  <si>
    <t>SILNIČNÍ A CHODNÍKOVÉ OBRUBY Z BETONOVÝCH OBRUBNÍKŮ ŠÍŘ 150MM</t>
  </si>
  <si>
    <t>ze situace:110,0 m=110,000 [A] 
část SO 102: 
větev C: 42+40=82,000 [C] 
větev D: 25+16=41,000 [B] 
Celkem: A+C+B=233,000 [D]</t>
  </si>
  <si>
    <t>Položka zahrnuje:  
dodání a pokládku betonových obrubníků o rozměrech předepsaných zadávací dokumentací betonové lože i boční betonovou opěrku.</t>
  </si>
  <si>
    <t>62</t>
  </si>
  <si>
    <t>91726</t>
  </si>
  <si>
    <t>KO OBRUBNÍKY BETONOVÉ</t>
  </si>
  <si>
    <t>ze situace 
směrové ostrůvky: 21,0m+21,0m=42,000 [A] 
prstenec OK: 126,0m=126,000 [B] 
část SO 102: 17,0m+14,0m=31,000 [C] 
Celkem: A+B+C=199,000 [D]</t>
  </si>
  <si>
    <t>63</t>
  </si>
  <si>
    <t>9183E2</t>
  </si>
  <si>
    <t>PROPUSTY Z TRUB DN 800MM ŽELEZOBETONOVÝCH</t>
  </si>
  <si>
    <t>ze situace: 18,0m=18,000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</si>
  <si>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</si>
  <si>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64</t>
  </si>
  <si>
    <t>919112</t>
  </si>
  <si>
    <t>ŘEZÁNÍ ASFALTOVÉHO KRYTU VOZOVEK TL DO 100MM</t>
  </si>
  <si>
    <t>tl. 60mm, oprava trlin - odhad 25m: 50*2,00=100,000 [A]</t>
  </si>
  <si>
    <t>položka zahrnuje řezání vozovkové vrstvy v předepsané tloušťce, včetně spotřeby vody</t>
  </si>
  <si>
    <t>65</t>
  </si>
  <si>
    <t>919113</t>
  </si>
  <si>
    <t>ŘEZÁNÍ ASFALTOVÉHO KRYTU VOZOVEK TL DO 150MM</t>
  </si>
  <si>
    <t>ze situace: 8,5m+8,5m+6,0m+7,0m=30,000 [A] 
část SO 102: 10=10,000 [B] 
Celkem: A+B=40,000 [C]</t>
  </si>
  <si>
    <t>66</t>
  </si>
  <si>
    <t>93132</t>
  </si>
  <si>
    <t>TĚSNĚNÍ DILATAČ SPAR ASF ZÁLIVKOU MODIFIK</t>
  </si>
  <si>
    <t>oprava trlin - odhad 25m: 2*25,00*0,05*0,06=0,150 [A]</t>
  </si>
  <si>
    <t>položka zahrnuje dodávku a osazení předepsaného materiálu, očištění ploch spáry před úpravou, očištění okolí spáry po úpravě  
nezahrnuje těsnící profil</t>
  </si>
  <si>
    <t>67</t>
  </si>
  <si>
    <t>931326</t>
  </si>
  <si>
    <t>TĚSNĚNÍ DILATAČ SPAR ASF ZÁLIVKOU MODIFIK PRŮŘ DO 800MM2</t>
  </si>
  <si>
    <t>20 x 40mm podél obrubníků z pol.č.91726: 168,0m=168,000 [A] 
část SO 102: 10=10,000 [B] 
Celkem: A+B=178,000 [C]</t>
  </si>
  <si>
    <t>68</t>
  </si>
  <si>
    <t>oprava trhlin - odhad 25m: 25,0m=25,000 [A]</t>
  </si>
  <si>
    <t>69</t>
  </si>
  <si>
    <t>93135</t>
  </si>
  <si>
    <t>TĚSNĚNÍ DILATAČ SPAR PRYŽ PÁSKOU NEBO KRUH PROFILEM</t>
  </si>
  <si>
    <t>oprava trhlin - odhad 25m: 50,0m*0,5=25,000 [A]</t>
  </si>
  <si>
    <t>položka zahrnuje dodávku a osazení předepsaného materiálu, očištění ploch spáry před úpravou, očištění okolí spáry po úpravě</t>
  </si>
  <si>
    <t>70</t>
  </si>
  <si>
    <t>935212</t>
  </si>
  <si>
    <t>PŘÍKOPOVÉ ŽLABY Z BETON TVÁRNIC ŠÍŘ DO 600MM DO BETONU TL 100MM</t>
  </si>
  <si>
    <t>ze situace: 65,0m+93,0m+47,0m=205,000 [A] 
část SO 102: 
větev C: 28=28,000 [C] 
větev D: 22=22,000 [B] 
Celkem: A+C+B=255,000 [D]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</si>
  <si>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</si>
  <si>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71</t>
  </si>
  <si>
    <t>93808</t>
  </si>
  <si>
    <t>OČIŠTĚNÍ VOZOVEK ZAMETENÍM</t>
  </si>
  <si>
    <t>položka zahrnuje očištění předepsaným způsobem včetně odklizení vzniklého odpadu</t>
  </si>
  <si>
    <t>72</t>
  </si>
  <si>
    <t>96615</t>
  </si>
  <si>
    <t>BOURÁNÍ KONSTRUKCÍ Z PROSTÉHO BETONU</t>
  </si>
  <si>
    <t>ČERPÁNO POUZE SE SOUHLASEM TDI NEBO ZÁSTUPCE ZADAVATELE SOUVISEJÍCÍ STAVBY II/210 NAPOJENÍ PODKRUŠNOHORSKÉ VÝSYPKY</t>
  </si>
  <si>
    <t>propustek DN400 
podkladní vrstvy: 11,00*1,00*(0,10+0,25)=3,850 [A] 
prahy: 2*2,10*0,80*0,30=1,008 [B] 
Celkem: A+B=4,858 [C]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</si>
  <si>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</si>
  <si>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73</t>
  </si>
  <si>
    <t>966346</t>
  </si>
  <si>
    <t>BOURÁNÍ PROPUSTŮ Z TRUB DN DO 400MM</t>
  </si>
  <si>
    <t>ze situace: 11,0m=11,000 [A]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</si>
  <si>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</si>
  <si>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SO 131</t>
  </si>
  <si>
    <t>DOPRAVNÍ ZNAČENÍ</t>
  </si>
  <si>
    <t>131</t>
  </si>
  <si>
    <t>914131</t>
  </si>
  <si>
    <t>DOPRAVNÍ ZNAČKY ZÁKLADNÍ VELIKOSTI OCELOVÉ FÓLIE TŘ 2 - DODÁVKA A MONTÁŽ</t>
  </si>
  <si>
    <t>B20a - 1=1,000 [A] 
A4 - 3=3,000 [B] 
P4 - 3=3,000 [C]  
C1 - 3=3,000 [D] 
B1 - 2=2,000 [E] 
E13 - 2=2,000 [F] 
IS5 - 1=1,000 [G] 
Celkem: A+B+C+D+E+F+G=15,000 [H]</t>
  </si>
  <si>
    <t>položka zahrnuje:  
- dodávku a montáž značek v požadovaném provedení</t>
  </si>
  <si>
    <t>914431</t>
  </si>
  <si>
    <t>DOPRAVNÍ ZNAČKY 100X150CM OCELOVÉ FÓLIE TŘ 2 - DODÁVKA A MONTÁŽ</t>
  </si>
  <si>
    <t>IZ8a: 1=1,000 [A]</t>
  </si>
  <si>
    <t>914521</t>
  </si>
  <si>
    <t>DOPRAV ZNAČ VELKOPLOŠ OCEL LAMELY FÓLIE TŘ 2 - DOD A MONT</t>
  </si>
  <si>
    <t>S9b: 4,15*2,65=10,998 [A]</t>
  </si>
  <si>
    <t>914731</t>
  </si>
  <si>
    <t>STÁLÁ DOPRAV ZAŘÍZ Z3 OCEL S FÓLIÍ TŘ 2 DODÁVKA A MONTÁŽ</t>
  </si>
  <si>
    <t>vodící tabule Z3: 12 ks=12,000 [A]</t>
  </si>
  <si>
    <t>914921</t>
  </si>
  <si>
    <t>SLOUPKY A STOJKY DOPRAVNÍCH ZNAČEK Z OCEL TRUBEK DO PATKY - DODÁVKA A MONTÁŽ</t>
  </si>
  <si>
    <t>- sloupky pro DZ: 11=11,000 [A] ks</t>
  </si>
  <si>
    <t>položka zahrnuje:  
- sloupky a upevňovací zařízení včetně jejich osazení (betonová patka, zemní práce)</t>
  </si>
  <si>
    <t>914981</t>
  </si>
  <si>
    <t>SLOUPKY A STOJKY DZ Z PŘÍHRAD KONSTR DOD A MONTÁŽ</t>
  </si>
  <si>
    <t>pro velkoplošnou značku z pol.č.914521: 2ks=2,000 [A]</t>
  </si>
  <si>
    <t>915221</t>
  </si>
  <si>
    <t>VODOR DOPRAV ZNAČ PLASTEM STRUKTURÁLNÍ NEHLUČNÉ - DOD A POKLÁDKA</t>
  </si>
  <si>
    <t>- včetně předznačení</t>
  </si>
  <si>
    <t>V1a 0,125: 32,00*0,125=4,000 [A] 
V2b 1,5/1,5/0,25: (10+10+10+9+11+15+10+10)*0,25=21,250 [B] 
V4 0,25: (84+116+37+36+41+37+76)*0,25=106,750 [C] 
V13 0,5/0,5: 66,3 m2=66,300 [D] 
V4 (část pro větev C a D): 80*0,25=20,000 [E] 
Celkem: A+B+C+D+E=218,300 [F]</t>
  </si>
  <si>
    <t>položka zahrnuje:  
- dodání a pokládku nátěrového materiálu (měří se pouze natíraná plocha)  
- předznačení a reflexní úpravu</t>
  </si>
  <si>
    <t>916C3</t>
  </si>
  <si>
    <t>DOPRAVNÍ MAJÁČKY NEPROSVĚTLOVANÉ</t>
  </si>
  <si>
    <t>VÝSTRAŽNÝ DEFORM. DOPRAVNÍ MAJÁČEK SE ZALISOVANOU GRAFIKOU (C4a + Z4b)</t>
  </si>
  <si>
    <t>ze situace: 4ks=4,000 [A]</t>
  </si>
  <si>
    <t>položka zahrnuje:  
- dodání zařízení v předepsaném provedení včetně jeho osazení  
- základy</t>
  </si>
  <si>
    <t>SO 301</t>
  </si>
  <si>
    <t>ODVODNĚNÍ ZPĚVNĚNÝCH PLOCH</t>
  </si>
  <si>
    <t>87446</t>
  </si>
  <si>
    <t>POTRUBÍ Z TRUB PLASTOVÝCH ODPADNÍCH DN DO 400MM</t>
  </si>
  <si>
    <t>- odvodnění zpevněných ploch  
kanalizační stoka A-2 dl. 97,69 m 
potrubí plastové DN 400 
součástí položky je: 
- zřízení 4 KS revizních šachet (Š1A2, Š2A2, Š3A2, Š4A2) 
- zřízení 3 ks uličních vlustí UV23, UV24, UV25  
- zřízení 2 ks horských vpustí HV1, HV2 
- zřízení přípojek k HV1 a HV2 - potrubí DN 250 dl. 57,70 m 
- zřízení přípojek k UV23, UV24, UV25 - potrubí DN 200 dl. 25 m 
- napojení do již zrealizované šachty SO 103.1 s označením Š10A1 
- kompletní zemní práce, včetně výkopů, pažení, naložení, odvozů, uložení přebytečného výkupku na skládku, poplatků za uložení na skládce, zpětných zásypů a všech dalších souvisejících prací  
- kompletní bourací práce - vybourání části asfaltových povrhů a jejich podkladů - pro zřízení části stoky mezi stávající šachtou Š10A1 a novou šachtou Š1A2, včetně naložení, odvozů, uložení vybouraných hmot na skládku, poplatků za uložení na skládce, zpětných zásypů, zpětného zřízení konstrukčních vrstev - uvedení do původního stavu, včetně všech dalších souvisejících prací</t>
  </si>
  <si>
    <t>97,69=97,690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</si>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</sst>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 topLeftCell="A1">
      <selection activeCell="A13" sqref="A13:E1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SUM(C10:C13)</f>
        <v>0</v>
      </c>
      <c r="D6" s="8"/>
      <c r="E6" s="8"/>
    </row>
    <row r="7" spans="1:5" ht="12.75" customHeight="1">
      <c r="A7" s="8"/>
      <c r="B7" s="10" t="s">
        <v>5</v>
      </c>
      <c r="C7" s="13">
        <f>SUM(E10:E13)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28</v>
      </c>
      <c r="B10" s="22" t="s">
        <v>20</v>
      </c>
      <c r="C10" s="23">
        <f>'SO 000_000'!I3</f>
        <v>0</v>
      </c>
      <c r="D10" s="23">
        <f>'SO 000_000'!O2</f>
        <v>0</v>
      </c>
      <c r="E10" s="23">
        <f>C10+D10</f>
        <v>0</v>
      </c>
    </row>
    <row r="11" spans="1:5" ht="12.75" customHeight="1">
      <c r="A11" s="22" t="s">
        <v>94</v>
      </c>
      <c r="B11" s="22" t="s">
        <v>93</v>
      </c>
      <c r="C11" s="23">
        <f>'SO 101_101'!I3</f>
        <v>0</v>
      </c>
      <c r="D11" s="23">
        <f>'SO 101_101'!O2</f>
        <v>0</v>
      </c>
      <c r="E11" s="23">
        <f>C11+D11</f>
        <v>0</v>
      </c>
    </row>
    <row r="12" spans="1:5" ht="12.75" customHeight="1">
      <c r="A12" s="22" t="s">
        <v>452</v>
      </c>
      <c r="B12" s="22" t="s">
        <v>451</v>
      </c>
      <c r="C12" s="23">
        <f>'SO 131_131'!I3</f>
        <v>0</v>
      </c>
      <c r="D12" s="23">
        <f>'SO 131_131'!O2</f>
        <v>0</v>
      </c>
      <c r="E12" s="23">
        <f>C12+D12</f>
        <v>0</v>
      </c>
    </row>
    <row r="13" spans="1:5" ht="12.75" customHeight="1">
      <c r="A13" s="41" t="s">
        <v>483</v>
      </c>
      <c r="B13" s="41" t="s">
        <v>484</v>
      </c>
      <c r="C13" s="42">
        <f>'SO 301'!I3</f>
        <v>0</v>
      </c>
      <c r="D13" s="42">
        <f>'SO 301'!O2</f>
        <v>0</v>
      </c>
      <c r="E13" s="42">
        <f>C13+D13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5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28</v>
      </c>
      <c r="I3" s="38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28</v>
      </c>
      <c r="D5" s="2"/>
      <c r="E5" s="21" t="s">
        <v>20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  <v>0</v>
      </c>
      <c r="O9">
        <f>0+R9</f>
        <v>0</v>
      </c>
      <c r="Q9">
        <f>0+I10+I14+I18+I22+I26+I30+I34+I38+I42</f>
        <v>0</v>
      </c>
      <c r="R9">
        <f>0+O10+O14+O18+O22+O26+O30+O34+O38+O42</f>
        <v>0</v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</v>
      </c>
      <c r="H10" s="33">
        <v>0</v>
      </c>
      <c r="I10" s="33">
        <f>ROUND(ROUND(H10,2)*ROUND(G10,3),2)</f>
        <v>0</v>
      </c>
      <c r="O10">
        <f>(I10*21)/100</f>
        <v>0</v>
      </c>
      <c r="P10" t="s">
        <v>27</v>
      </c>
    </row>
    <row r="11" spans="1:5" ht="38.25">
      <c r="A11" s="34" t="s">
        <v>53</v>
      </c>
      <c r="E11" s="35" t="s">
        <v>54</v>
      </c>
    </row>
    <row r="12" spans="1:5" ht="12.75">
      <c r="A12" s="36" t="s">
        <v>55</v>
      </c>
      <c r="E12" s="37" t="s">
        <v>56</v>
      </c>
    </row>
    <row r="13" spans="1:5" ht="12.75">
      <c r="A13" t="s">
        <v>57</v>
      </c>
      <c r="E13" s="35" t="s">
        <v>58</v>
      </c>
    </row>
    <row r="14" spans="1:16" ht="12.75">
      <c r="A14" s="24" t="s">
        <v>48</v>
      </c>
      <c r="B14" s="29" t="s">
        <v>27</v>
      </c>
      <c r="C14" s="29" t="s">
        <v>59</v>
      </c>
      <c r="D14" s="24" t="s">
        <v>50</v>
      </c>
      <c r="E14" s="30" t="s">
        <v>60</v>
      </c>
      <c r="F14" s="31" t="s">
        <v>52</v>
      </c>
      <c r="G14" s="32">
        <v>1</v>
      </c>
      <c r="H14" s="33">
        <v>0</v>
      </c>
      <c r="I14" s="33">
        <f>ROUND(ROUND(H14,2)*ROUND(G14,3),2)</f>
        <v>0</v>
      </c>
      <c r="O14">
        <f>(I14*21)/100</f>
        <v>0</v>
      </c>
      <c r="P14" t="s">
        <v>27</v>
      </c>
    </row>
    <row r="15" spans="1:5" ht="38.25">
      <c r="A15" s="34" t="s">
        <v>53</v>
      </c>
      <c r="E15" s="35" t="s">
        <v>61</v>
      </c>
    </row>
    <row r="16" spans="1:5" ht="12.75">
      <c r="A16" s="36" t="s">
        <v>55</v>
      </c>
      <c r="E16" s="37" t="s">
        <v>62</v>
      </c>
    </row>
    <row r="17" spans="1:5" ht="12.75">
      <c r="A17" t="s">
        <v>57</v>
      </c>
      <c r="E17" s="35" t="s">
        <v>58</v>
      </c>
    </row>
    <row r="18" spans="1:16" ht="12.75">
      <c r="A18" s="24" t="s">
        <v>48</v>
      </c>
      <c r="B18" s="29" t="s">
        <v>26</v>
      </c>
      <c r="C18" s="29" t="s">
        <v>63</v>
      </c>
      <c r="D18" s="24" t="s">
        <v>50</v>
      </c>
      <c r="E18" s="30" t="s">
        <v>64</v>
      </c>
      <c r="F18" s="31" t="s">
        <v>65</v>
      </c>
      <c r="G18" s="32">
        <v>1</v>
      </c>
      <c r="H18" s="33">
        <v>0</v>
      </c>
      <c r="I18" s="33">
        <f>ROUND(ROUND(H18,2)*ROUND(G18,3),2)</f>
        <v>0</v>
      </c>
      <c r="O18">
        <f>(I18*21)/100</f>
        <v>0</v>
      </c>
      <c r="P18" t="s">
        <v>27</v>
      </c>
    </row>
    <row r="19" spans="1:5" ht="12.75">
      <c r="A19" s="34" t="s">
        <v>53</v>
      </c>
      <c r="E19" s="35" t="s">
        <v>66</v>
      </c>
    </row>
    <row r="20" spans="1:5" ht="12.75">
      <c r="A20" s="36" t="s">
        <v>55</v>
      </c>
      <c r="E20" s="37" t="s">
        <v>56</v>
      </c>
    </row>
    <row r="21" spans="1:5" ht="12.75">
      <c r="A21" t="s">
        <v>57</v>
      </c>
      <c r="E21" s="35" t="s">
        <v>67</v>
      </c>
    </row>
    <row r="22" spans="1:16" ht="12.75">
      <c r="A22" s="24" t="s">
        <v>48</v>
      </c>
      <c r="B22" s="29" t="s">
        <v>36</v>
      </c>
      <c r="C22" s="29" t="s">
        <v>68</v>
      </c>
      <c r="D22" s="24" t="s">
        <v>50</v>
      </c>
      <c r="E22" s="30" t="s">
        <v>69</v>
      </c>
      <c r="F22" s="31" t="s">
        <v>65</v>
      </c>
      <c r="G22" s="32">
        <v>1</v>
      </c>
      <c r="H22" s="33">
        <v>0</v>
      </c>
      <c r="I22" s="33">
        <f>ROUND(ROUND(H22,2)*ROUND(G22,3),2)</f>
        <v>0</v>
      </c>
      <c r="O22">
        <f>(I22*21)/100</f>
        <v>0</v>
      </c>
      <c r="P22" t="s">
        <v>27</v>
      </c>
    </row>
    <row r="23" spans="1:5" ht="12.75">
      <c r="A23" s="34" t="s">
        <v>53</v>
      </c>
      <c r="E23" s="35" t="s">
        <v>50</v>
      </c>
    </row>
    <row r="24" spans="1:5" ht="12.75">
      <c r="A24" s="36" t="s">
        <v>55</v>
      </c>
      <c r="E24" s="37" t="s">
        <v>70</v>
      </c>
    </row>
    <row r="25" spans="1:5" ht="12.75">
      <c r="A25" t="s">
        <v>57</v>
      </c>
      <c r="E25" s="35" t="s">
        <v>67</v>
      </c>
    </row>
    <row r="26" spans="1:16" ht="12.75">
      <c r="A26" s="24" t="s">
        <v>48</v>
      </c>
      <c r="B26" s="29" t="s">
        <v>38</v>
      </c>
      <c r="C26" s="29" t="s">
        <v>71</v>
      </c>
      <c r="D26" s="24" t="s">
        <v>50</v>
      </c>
      <c r="E26" s="30" t="s">
        <v>72</v>
      </c>
      <c r="F26" s="31" t="s">
        <v>52</v>
      </c>
      <c r="G26" s="32">
        <v>1</v>
      </c>
      <c r="H26" s="33">
        <v>0</v>
      </c>
      <c r="I26" s="33">
        <f>ROUND(ROUND(H26,2)*ROUND(G26,3),2)</f>
        <v>0</v>
      </c>
      <c r="O26">
        <f>(I26*21)/100</f>
        <v>0</v>
      </c>
      <c r="P26" t="s">
        <v>27</v>
      </c>
    </row>
    <row r="27" spans="1:5" ht="12.75">
      <c r="A27" s="34" t="s">
        <v>53</v>
      </c>
      <c r="E27" s="35" t="s">
        <v>50</v>
      </c>
    </row>
    <row r="28" spans="1:5" ht="12.75">
      <c r="A28" s="36" t="s">
        <v>55</v>
      </c>
      <c r="E28" s="37" t="s">
        <v>56</v>
      </c>
    </row>
    <row r="29" spans="1:5" ht="12.75">
      <c r="A29" t="s">
        <v>57</v>
      </c>
      <c r="E29" s="35" t="s">
        <v>67</v>
      </c>
    </row>
    <row r="30" spans="1:16" ht="12.75">
      <c r="A30" s="24" t="s">
        <v>48</v>
      </c>
      <c r="B30" s="29" t="s">
        <v>40</v>
      </c>
      <c r="C30" s="29" t="s">
        <v>73</v>
      </c>
      <c r="D30" s="24" t="s">
        <v>50</v>
      </c>
      <c r="E30" s="30" t="s">
        <v>74</v>
      </c>
      <c r="F30" s="31" t="s">
        <v>52</v>
      </c>
      <c r="G30" s="32">
        <v>1</v>
      </c>
      <c r="H30" s="33">
        <v>0</v>
      </c>
      <c r="I30" s="33">
        <f>ROUND(ROUND(H30,2)*ROUND(G30,3),2)</f>
        <v>0</v>
      </c>
      <c r="O30">
        <f>(I30*21)/100</f>
        <v>0</v>
      </c>
      <c r="P30" t="s">
        <v>27</v>
      </c>
    </row>
    <row r="31" spans="1:5" ht="12.75">
      <c r="A31" s="34" t="s">
        <v>53</v>
      </c>
      <c r="E31" s="35" t="s">
        <v>50</v>
      </c>
    </row>
    <row r="32" spans="1:5" ht="12.75">
      <c r="A32" s="36" t="s">
        <v>55</v>
      </c>
      <c r="E32" s="37" t="s">
        <v>56</v>
      </c>
    </row>
    <row r="33" spans="1:5" ht="12.75">
      <c r="A33" t="s">
        <v>57</v>
      </c>
      <c r="E33" s="35" t="s">
        <v>67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50</v>
      </c>
      <c r="E34" s="30" t="s">
        <v>77</v>
      </c>
      <c r="F34" s="31" t="s">
        <v>78</v>
      </c>
      <c r="G34" s="32">
        <v>7</v>
      </c>
      <c r="H34" s="33">
        <v>0</v>
      </c>
      <c r="I34" s="33">
        <f>ROUND(ROUND(H34,2)*ROUND(G34,3),2)</f>
        <v>0</v>
      </c>
      <c r="O34">
        <f>(I34*21)/100</f>
        <v>0</v>
      </c>
      <c r="P34" t="s">
        <v>27</v>
      </c>
    </row>
    <row r="35" spans="1:5" ht="38.25">
      <c r="A35" s="34" t="s">
        <v>53</v>
      </c>
      <c r="E35" s="35" t="s">
        <v>79</v>
      </c>
    </row>
    <row r="36" spans="1:5" ht="63.75">
      <c r="A36" s="36" t="s">
        <v>55</v>
      </c>
      <c r="E36" s="37" t="s">
        <v>80</v>
      </c>
    </row>
    <row r="37" spans="1:5" ht="76.5">
      <c r="A37" t="s">
        <v>57</v>
      </c>
      <c r="E37" s="35" t="s">
        <v>81</v>
      </c>
    </row>
    <row r="38" spans="1:16" ht="12.75">
      <c r="A38" s="24" t="s">
        <v>48</v>
      </c>
      <c r="B38" s="29" t="s">
        <v>82</v>
      </c>
      <c r="C38" s="29" t="s">
        <v>83</v>
      </c>
      <c r="D38" s="24" t="s">
        <v>50</v>
      </c>
      <c r="E38" s="30" t="s">
        <v>84</v>
      </c>
      <c r="F38" s="31" t="s">
        <v>52</v>
      </c>
      <c r="G38" s="32">
        <v>1</v>
      </c>
      <c r="H38" s="33">
        <v>0</v>
      </c>
      <c r="I38" s="33">
        <f>ROUND(ROUND(H38,2)*ROUND(G38,3),2)</f>
        <v>0</v>
      </c>
      <c r="O38">
        <f>(I38*21)/100</f>
        <v>0</v>
      </c>
      <c r="P38" t="s">
        <v>27</v>
      </c>
    </row>
    <row r="39" spans="1:5" ht="12.75">
      <c r="A39" s="34" t="s">
        <v>53</v>
      </c>
      <c r="E39" s="35" t="s">
        <v>85</v>
      </c>
    </row>
    <row r="40" spans="1:5" ht="12.75">
      <c r="A40" s="36" t="s">
        <v>55</v>
      </c>
      <c r="E40" s="37" t="s">
        <v>56</v>
      </c>
    </row>
    <row r="41" spans="1:5" ht="12.75">
      <c r="A41" t="s">
        <v>57</v>
      </c>
      <c r="E41" s="35" t="s">
        <v>86</v>
      </c>
    </row>
    <row r="42" spans="1:16" ht="12.75">
      <c r="A42" s="24" t="s">
        <v>48</v>
      </c>
      <c r="B42" s="29" t="s">
        <v>43</v>
      </c>
      <c r="C42" s="29" t="s">
        <v>87</v>
      </c>
      <c r="D42" s="24" t="s">
        <v>50</v>
      </c>
      <c r="E42" s="30" t="s">
        <v>88</v>
      </c>
      <c r="F42" s="31" t="s">
        <v>65</v>
      </c>
      <c r="G42" s="32">
        <v>1</v>
      </c>
      <c r="H42" s="33">
        <v>0</v>
      </c>
      <c r="I42" s="33">
        <f>ROUND(ROUND(H42,2)*ROUND(G42,3),2)</f>
        <v>0</v>
      </c>
      <c r="O42">
        <f>(I42*21)/100</f>
        <v>0</v>
      </c>
      <c r="P42" t="s">
        <v>27</v>
      </c>
    </row>
    <row r="43" spans="1:5" ht="38.25">
      <c r="A43" s="34" t="s">
        <v>53</v>
      </c>
      <c r="E43" s="35" t="s">
        <v>89</v>
      </c>
    </row>
    <row r="44" spans="1:5" ht="12.75">
      <c r="A44" s="36" t="s">
        <v>55</v>
      </c>
      <c r="E44" s="37" t="s">
        <v>90</v>
      </c>
    </row>
    <row r="45" spans="1:5" ht="89.25">
      <c r="A45" t="s">
        <v>57</v>
      </c>
      <c r="E45" s="35" t="s">
        <v>91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0+O9+O22+O111+O124+O141+O222+O231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94</v>
      </c>
      <c r="I3" s="38">
        <f>0+I9+I22+I111+I124+I141+I222+I231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92</v>
      </c>
      <c r="D4" s="7"/>
      <c r="E4" s="18" t="s">
        <v>93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94</v>
      </c>
      <c r="D5" s="2"/>
      <c r="E5" s="21" t="s">
        <v>93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4" t="s">
        <v>48</v>
      </c>
      <c r="B10" s="29" t="s">
        <v>32</v>
      </c>
      <c r="C10" s="29" t="s">
        <v>95</v>
      </c>
      <c r="D10" s="24" t="s">
        <v>50</v>
      </c>
      <c r="E10" s="30" t="s">
        <v>96</v>
      </c>
      <c r="F10" s="31" t="s">
        <v>97</v>
      </c>
      <c r="G10" s="32">
        <v>868.934</v>
      </c>
      <c r="H10" s="33">
        <v>0</v>
      </c>
      <c r="I10" s="33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4" t="s">
        <v>53</v>
      </c>
      <c r="E11" s="35" t="s">
        <v>50</v>
      </c>
    </row>
    <row r="12" spans="1:5" ht="153">
      <c r="A12" s="36" t="s">
        <v>55</v>
      </c>
      <c r="E12" s="37" t="s">
        <v>98</v>
      </c>
    </row>
    <row r="13" spans="1:5" ht="25.5">
      <c r="A13" t="s">
        <v>57</v>
      </c>
      <c r="E13" s="35" t="s">
        <v>99</v>
      </c>
    </row>
    <row r="14" spans="1:16" ht="12.75">
      <c r="A14" s="24" t="s">
        <v>48</v>
      </c>
      <c r="B14" s="29" t="s">
        <v>27</v>
      </c>
      <c r="C14" s="29" t="s">
        <v>100</v>
      </c>
      <c r="D14" s="24" t="s">
        <v>50</v>
      </c>
      <c r="E14" s="30" t="s">
        <v>101</v>
      </c>
      <c r="F14" s="31" t="s">
        <v>102</v>
      </c>
      <c r="G14" s="32">
        <v>3385.819</v>
      </c>
      <c r="H14" s="33">
        <v>0</v>
      </c>
      <c r="I14" s="33">
        <f>ROUND(ROUND(H14,2)*ROUND(G14,3),2)</f>
        <v>0</v>
      </c>
      <c r="O14">
        <f>(I14*21)/100</f>
        <v>0</v>
      </c>
      <c r="P14" t="s">
        <v>27</v>
      </c>
    </row>
    <row r="15" spans="1:5" ht="12.75">
      <c r="A15" s="34" t="s">
        <v>53</v>
      </c>
      <c r="E15" s="35" t="s">
        <v>50</v>
      </c>
    </row>
    <row r="16" spans="1:5" ht="12.75">
      <c r="A16" s="36" t="s">
        <v>55</v>
      </c>
      <c r="E16" s="37" t="s">
        <v>103</v>
      </c>
    </row>
    <row r="17" spans="1:5" ht="38.25">
      <c r="A17" t="s">
        <v>57</v>
      </c>
      <c r="E17" s="35" t="s">
        <v>104</v>
      </c>
    </row>
    <row r="18" spans="1:16" ht="12.75">
      <c r="A18" s="24" t="s">
        <v>48</v>
      </c>
      <c r="B18" s="29" t="s">
        <v>26</v>
      </c>
      <c r="C18" s="29" t="s">
        <v>105</v>
      </c>
      <c r="D18" s="24" t="s">
        <v>50</v>
      </c>
      <c r="E18" s="30" t="s">
        <v>106</v>
      </c>
      <c r="F18" s="31" t="s">
        <v>102</v>
      </c>
      <c r="G18" s="32">
        <v>439.202</v>
      </c>
      <c r="H18" s="33">
        <v>0</v>
      </c>
      <c r="I18" s="33">
        <f>ROUND(ROUND(H18,2)*ROUND(G18,3),2)</f>
        <v>0</v>
      </c>
      <c r="O18">
        <f>(I18*21)/100</f>
        <v>0</v>
      </c>
      <c r="P18" t="s">
        <v>27</v>
      </c>
    </row>
    <row r="19" spans="1:5" ht="12.75">
      <c r="A19" s="34" t="s">
        <v>53</v>
      </c>
      <c r="E19" s="35" t="s">
        <v>50</v>
      </c>
    </row>
    <row r="20" spans="1:5" ht="76.5">
      <c r="A20" s="36" t="s">
        <v>55</v>
      </c>
      <c r="E20" s="37" t="s">
        <v>107</v>
      </c>
    </row>
    <row r="21" spans="1:5" ht="38.25">
      <c r="A21" t="s">
        <v>57</v>
      </c>
      <c r="E21" s="35" t="s">
        <v>104</v>
      </c>
    </row>
    <row r="22" spans="1:18" ht="12.75" customHeight="1">
      <c r="A22" s="12" t="s">
        <v>46</v>
      </c>
      <c r="B22" s="12"/>
      <c r="C22" s="39" t="s">
        <v>32</v>
      </c>
      <c r="D22" s="12"/>
      <c r="E22" s="27" t="s">
        <v>108</v>
      </c>
      <c r="F22" s="12"/>
      <c r="G22" s="12"/>
      <c r="H22" s="12"/>
      <c r="I22" s="40">
        <f>0+Q22</f>
        <v>0</v>
      </c>
      <c r="O22">
        <f>0+R22</f>
        <v>0</v>
      </c>
      <c r="Q22">
        <f>0+I23+I27+I31+I35+I39+I43+I47+I51+I55+I59+I63+I67+I71+I75+I79+I83+I87+I91+I95+I99+I103+I107</f>
        <v>0</v>
      </c>
      <c r="R22">
        <f>0+O23+O27+O31+O35+O39+O43+O47+O51+O55+O59+O63+O67+O71+O75+O79+O83+O87+O91+O95+O99+O103+O107</f>
        <v>0</v>
      </c>
    </row>
    <row r="23" spans="1:16" ht="12.75">
      <c r="A23" s="24" t="s">
        <v>48</v>
      </c>
      <c r="B23" s="29" t="s">
        <v>36</v>
      </c>
      <c r="C23" s="29" t="s">
        <v>109</v>
      </c>
      <c r="D23" s="24" t="s">
        <v>50</v>
      </c>
      <c r="E23" s="30" t="s">
        <v>110</v>
      </c>
      <c r="F23" s="31" t="s">
        <v>102</v>
      </c>
      <c r="G23" s="32">
        <v>7.049</v>
      </c>
      <c r="H23" s="33">
        <v>0</v>
      </c>
      <c r="I23" s="33">
        <f>ROUND(ROUND(H23,2)*ROUND(G23,3),2)</f>
        <v>0</v>
      </c>
      <c r="O23">
        <f>(I23*21)/100</f>
        <v>0</v>
      </c>
      <c r="P23" t="s">
        <v>27</v>
      </c>
    </row>
    <row r="24" spans="1:5" ht="12.75">
      <c r="A24" s="34" t="s">
        <v>53</v>
      </c>
      <c r="E24" s="35" t="s">
        <v>50</v>
      </c>
    </row>
    <row r="25" spans="1:5" ht="25.5">
      <c r="A25" s="36" t="s">
        <v>55</v>
      </c>
      <c r="E25" s="37" t="s">
        <v>111</v>
      </c>
    </row>
    <row r="26" spans="1:5" ht="76.5">
      <c r="A26" t="s">
        <v>57</v>
      </c>
      <c r="E26" s="35" t="s">
        <v>112</v>
      </c>
    </row>
    <row r="27" spans="1:16" ht="12.75">
      <c r="A27" s="24" t="s">
        <v>48</v>
      </c>
      <c r="B27" s="29" t="s">
        <v>38</v>
      </c>
      <c r="C27" s="29" t="s">
        <v>113</v>
      </c>
      <c r="D27" s="24" t="s">
        <v>50</v>
      </c>
      <c r="E27" s="30" t="s">
        <v>114</v>
      </c>
      <c r="F27" s="31" t="s">
        <v>115</v>
      </c>
      <c r="G27" s="32">
        <v>34.2</v>
      </c>
      <c r="H27" s="33">
        <v>0</v>
      </c>
      <c r="I27" s="33">
        <f>ROUND(ROUND(H27,2)*ROUND(G27,3),2)</f>
        <v>0</v>
      </c>
      <c r="O27">
        <f>(I27*21)/100</f>
        <v>0</v>
      </c>
      <c r="P27" t="s">
        <v>27</v>
      </c>
    </row>
    <row r="28" spans="1:5" ht="12.75">
      <c r="A28" s="34" t="s">
        <v>53</v>
      </c>
      <c r="E28" s="35" t="s">
        <v>50</v>
      </c>
    </row>
    <row r="29" spans="1:5" ht="12.75">
      <c r="A29" s="36" t="s">
        <v>55</v>
      </c>
      <c r="E29" s="37" t="s">
        <v>116</v>
      </c>
    </row>
    <row r="30" spans="1:5" ht="63.75">
      <c r="A30" t="s">
        <v>57</v>
      </c>
      <c r="E30" s="35" t="s">
        <v>117</v>
      </c>
    </row>
    <row r="31" spans="1:16" ht="25.5">
      <c r="A31" s="24" t="s">
        <v>48</v>
      </c>
      <c r="B31" s="29" t="s">
        <v>40</v>
      </c>
      <c r="C31" s="29" t="s">
        <v>118</v>
      </c>
      <c r="D31" s="24" t="s">
        <v>50</v>
      </c>
      <c r="E31" s="30" t="s">
        <v>119</v>
      </c>
      <c r="F31" s="31" t="s">
        <v>102</v>
      </c>
      <c r="G31" s="32">
        <v>3.84</v>
      </c>
      <c r="H31" s="33">
        <v>0</v>
      </c>
      <c r="I31" s="33">
        <f>ROUND(ROUND(H31,2)*ROUND(G31,3),2)</f>
        <v>0</v>
      </c>
      <c r="O31">
        <f>(I31*21)/100</f>
        <v>0</v>
      </c>
      <c r="P31" t="s">
        <v>27</v>
      </c>
    </row>
    <row r="32" spans="1:5" ht="12.75">
      <c r="A32" s="34" t="s">
        <v>53</v>
      </c>
      <c r="E32" s="35" t="s">
        <v>50</v>
      </c>
    </row>
    <row r="33" spans="1:5" ht="51">
      <c r="A33" s="36" t="s">
        <v>55</v>
      </c>
      <c r="E33" s="37" t="s">
        <v>120</v>
      </c>
    </row>
    <row r="34" spans="1:5" ht="76.5">
      <c r="A34" t="s">
        <v>57</v>
      </c>
      <c r="E34" s="35" t="s">
        <v>121</v>
      </c>
    </row>
    <row r="35" spans="1:16" ht="25.5">
      <c r="A35" s="24" t="s">
        <v>48</v>
      </c>
      <c r="B35" s="29" t="s">
        <v>75</v>
      </c>
      <c r="C35" s="29" t="s">
        <v>122</v>
      </c>
      <c r="D35" s="24" t="s">
        <v>50</v>
      </c>
      <c r="E35" s="30" t="s">
        <v>123</v>
      </c>
      <c r="F35" s="31" t="s">
        <v>102</v>
      </c>
      <c r="G35" s="32">
        <v>556.322</v>
      </c>
      <c r="H35" s="33">
        <v>0</v>
      </c>
      <c r="I35" s="33">
        <f>ROUND(ROUND(H35,2)*ROUND(G35,3),2)</f>
        <v>0</v>
      </c>
      <c r="O35">
        <f>(I35*21)/100</f>
        <v>0</v>
      </c>
      <c r="P35" t="s">
        <v>27</v>
      </c>
    </row>
    <row r="36" spans="1:5" ht="12.75">
      <c r="A36" s="34" t="s">
        <v>53</v>
      </c>
      <c r="E36" s="35" t="s">
        <v>124</v>
      </c>
    </row>
    <row r="37" spans="1:5" ht="153">
      <c r="A37" s="36" t="s">
        <v>55</v>
      </c>
      <c r="E37" s="37" t="s">
        <v>125</v>
      </c>
    </row>
    <row r="38" spans="1:5" ht="76.5">
      <c r="A38" t="s">
        <v>57</v>
      </c>
      <c r="E38" s="35" t="s">
        <v>112</v>
      </c>
    </row>
    <row r="39" spans="1:16" ht="12.75">
      <c r="A39" s="24" t="s">
        <v>48</v>
      </c>
      <c r="B39" s="29" t="s">
        <v>82</v>
      </c>
      <c r="C39" s="29" t="s">
        <v>126</v>
      </c>
      <c r="D39" s="24" t="s">
        <v>50</v>
      </c>
      <c r="E39" s="30" t="s">
        <v>127</v>
      </c>
      <c r="F39" s="31" t="s">
        <v>102</v>
      </c>
      <c r="G39" s="32">
        <v>160.953</v>
      </c>
      <c r="H39" s="33">
        <v>0</v>
      </c>
      <c r="I39" s="33">
        <f>ROUND(ROUND(H39,2)*ROUND(G39,3),2)</f>
        <v>0</v>
      </c>
      <c r="O39">
        <f>(I39*21)/100</f>
        <v>0</v>
      </c>
      <c r="P39" t="s">
        <v>27</v>
      </c>
    </row>
    <row r="40" spans="1:5" ht="38.25">
      <c r="A40" s="34" t="s">
        <v>53</v>
      </c>
      <c r="E40" s="35" t="s">
        <v>128</v>
      </c>
    </row>
    <row r="41" spans="1:5" ht="114.75">
      <c r="A41" s="36" t="s">
        <v>55</v>
      </c>
      <c r="E41" s="37" t="s">
        <v>129</v>
      </c>
    </row>
    <row r="42" spans="1:5" ht="76.5">
      <c r="A42" t="s">
        <v>57</v>
      </c>
      <c r="E42" s="35" t="s">
        <v>112</v>
      </c>
    </row>
    <row r="43" spans="1:16" ht="12.75">
      <c r="A43" s="24" t="s">
        <v>48</v>
      </c>
      <c r="B43" s="29" t="s">
        <v>43</v>
      </c>
      <c r="C43" s="29" t="s">
        <v>126</v>
      </c>
      <c r="D43" s="24" t="s">
        <v>130</v>
      </c>
      <c r="E43" s="30" t="s">
        <v>127</v>
      </c>
      <c r="F43" s="31" t="s">
        <v>102</v>
      </c>
      <c r="G43" s="32">
        <v>7.011</v>
      </c>
      <c r="H43" s="33">
        <v>0</v>
      </c>
      <c r="I43" s="33">
        <f>ROUND(ROUND(H43,2)*ROUND(G43,3),2)</f>
        <v>0</v>
      </c>
      <c r="O43">
        <f>(I43*21)/100</f>
        <v>0</v>
      </c>
      <c r="P43" t="s">
        <v>27</v>
      </c>
    </row>
    <row r="44" spans="1:5" ht="63.75">
      <c r="A44" s="34" t="s">
        <v>53</v>
      </c>
      <c r="E44" s="35" t="s">
        <v>131</v>
      </c>
    </row>
    <row r="45" spans="1:5" ht="25.5">
      <c r="A45" s="36" t="s">
        <v>55</v>
      </c>
      <c r="E45" s="37" t="s">
        <v>132</v>
      </c>
    </row>
    <row r="46" spans="1:5" ht="76.5">
      <c r="A46" t="s">
        <v>57</v>
      </c>
      <c r="E46" s="35" t="s">
        <v>112</v>
      </c>
    </row>
    <row r="47" spans="1:16" ht="12.75">
      <c r="A47" s="24" t="s">
        <v>48</v>
      </c>
      <c r="B47" s="29" t="s">
        <v>45</v>
      </c>
      <c r="C47" s="29" t="s">
        <v>133</v>
      </c>
      <c r="D47" s="24" t="s">
        <v>50</v>
      </c>
      <c r="E47" s="30" t="s">
        <v>134</v>
      </c>
      <c r="F47" s="31" t="s">
        <v>135</v>
      </c>
      <c r="G47" s="32">
        <v>168</v>
      </c>
      <c r="H47" s="33">
        <v>0</v>
      </c>
      <c r="I47" s="33">
        <f>ROUND(ROUND(H47,2)*ROUND(G47,3),2)</f>
        <v>0</v>
      </c>
      <c r="O47">
        <f>(I47*21)/100</f>
        <v>0</v>
      </c>
      <c r="P47" t="s">
        <v>27</v>
      </c>
    </row>
    <row r="48" spans="1:5" ht="12.75">
      <c r="A48" s="34" t="s">
        <v>53</v>
      </c>
      <c r="E48" s="35" t="s">
        <v>50</v>
      </c>
    </row>
    <row r="49" spans="1:5" ht="12.75">
      <c r="A49" s="36" t="s">
        <v>55</v>
      </c>
      <c r="E49" s="37" t="s">
        <v>136</v>
      </c>
    </row>
    <row r="50" spans="1:5" ht="25.5">
      <c r="A50" t="s">
        <v>57</v>
      </c>
      <c r="E50" s="35" t="s">
        <v>137</v>
      </c>
    </row>
    <row r="51" spans="1:16" ht="12.75">
      <c r="A51" s="24" t="s">
        <v>48</v>
      </c>
      <c r="B51" s="29" t="s">
        <v>138</v>
      </c>
      <c r="C51" s="29" t="s">
        <v>139</v>
      </c>
      <c r="D51" s="24" t="s">
        <v>50</v>
      </c>
      <c r="E51" s="30" t="s">
        <v>140</v>
      </c>
      <c r="F51" s="31" t="s">
        <v>102</v>
      </c>
      <c r="G51" s="32">
        <v>4569.514</v>
      </c>
      <c r="H51" s="33">
        <v>0</v>
      </c>
      <c r="I51" s="33">
        <f>ROUND(ROUND(H51,2)*ROUND(G51,3),2)</f>
        <v>0</v>
      </c>
      <c r="O51">
        <f>(I51*21)/100</f>
        <v>0</v>
      </c>
      <c r="P51" t="s">
        <v>27</v>
      </c>
    </row>
    <row r="52" spans="1:5" ht="12.75">
      <c r="A52" s="34" t="s">
        <v>53</v>
      </c>
      <c r="E52" s="35" t="s">
        <v>50</v>
      </c>
    </row>
    <row r="53" spans="1:5" ht="153">
      <c r="A53" s="36" t="s">
        <v>55</v>
      </c>
      <c r="E53" s="37" t="s">
        <v>141</v>
      </c>
    </row>
    <row r="54" spans="1:5" ht="395.25">
      <c r="A54" t="s">
        <v>57</v>
      </c>
      <c r="E54" s="35" t="s">
        <v>142</v>
      </c>
    </row>
    <row r="55" spans="1:16" ht="12.75">
      <c r="A55" s="24" t="s">
        <v>48</v>
      </c>
      <c r="B55" s="29" t="s">
        <v>143</v>
      </c>
      <c r="C55" s="29" t="s">
        <v>144</v>
      </c>
      <c r="D55" s="24" t="s">
        <v>145</v>
      </c>
      <c r="E55" s="30" t="s">
        <v>146</v>
      </c>
      <c r="F55" s="31" t="s">
        <v>102</v>
      </c>
      <c r="G55" s="32">
        <v>409.202</v>
      </c>
      <c r="H55" s="33">
        <v>0</v>
      </c>
      <c r="I55" s="33">
        <f>ROUND(ROUND(H55,2)*ROUND(G55,3),2)</f>
        <v>0</v>
      </c>
      <c r="O55">
        <f>(I55*21)/100</f>
        <v>0</v>
      </c>
      <c r="P55" t="s">
        <v>27</v>
      </c>
    </row>
    <row r="56" spans="1:5" ht="12.75">
      <c r="A56" s="34" t="s">
        <v>53</v>
      </c>
      <c r="E56" s="35" t="s">
        <v>147</v>
      </c>
    </row>
    <row r="57" spans="1:5" ht="25.5">
      <c r="A57" s="36" t="s">
        <v>55</v>
      </c>
      <c r="E57" s="37" t="s">
        <v>148</v>
      </c>
    </row>
    <row r="58" spans="1:5" ht="318.75">
      <c r="A58" t="s">
        <v>57</v>
      </c>
      <c r="E58" s="35" t="s">
        <v>149</v>
      </c>
    </row>
    <row r="59" spans="1:16" ht="12.75">
      <c r="A59" s="24" t="s">
        <v>48</v>
      </c>
      <c r="B59" s="29" t="s">
        <v>150</v>
      </c>
      <c r="C59" s="29" t="s">
        <v>144</v>
      </c>
      <c r="D59" s="24" t="s">
        <v>151</v>
      </c>
      <c r="E59" s="30" t="s">
        <v>146</v>
      </c>
      <c r="F59" s="31" t="s">
        <v>102</v>
      </c>
      <c r="G59" s="32">
        <v>3385.819</v>
      </c>
      <c r="H59" s="33">
        <v>0</v>
      </c>
      <c r="I59" s="33">
        <f>ROUND(ROUND(H59,2)*ROUND(G59,3),2)</f>
        <v>0</v>
      </c>
      <c r="O59">
        <f>(I59*21)/100</f>
        <v>0</v>
      </c>
      <c r="P59" t="s">
        <v>27</v>
      </c>
    </row>
    <row r="60" spans="1:5" ht="12.75">
      <c r="A60" s="34" t="s">
        <v>53</v>
      </c>
      <c r="E60" s="35" t="s">
        <v>152</v>
      </c>
    </row>
    <row r="61" spans="1:5" ht="25.5">
      <c r="A61" s="36" t="s">
        <v>55</v>
      </c>
      <c r="E61" s="37" t="s">
        <v>153</v>
      </c>
    </row>
    <row r="62" spans="1:5" ht="318.75">
      <c r="A62" t="s">
        <v>57</v>
      </c>
      <c r="E62" s="35" t="s">
        <v>149</v>
      </c>
    </row>
    <row r="63" spans="1:16" ht="12.75">
      <c r="A63" s="24" t="s">
        <v>48</v>
      </c>
      <c r="B63" s="29" t="s">
        <v>154</v>
      </c>
      <c r="C63" s="29" t="s">
        <v>155</v>
      </c>
      <c r="D63" s="24" t="s">
        <v>50</v>
      </c>
      <c r="E63" s="30" t="s">
        <v>156</v>
      </c>
      <c r="F63" s="31" t="s">
        <v>102</v>
      </c>
      <c r="G63" s="32">
        <v>59.4</v>
      </c>
      <c r="H63" s="33">
        <v>0</v>
      </c>
      <c r="I63" s="33">
        <f>ROUND(ROUND(H63,2)*ROUND(G63,3),2)</f>
        <v>0</v>
      </c>
      <c r="O63">
        <f>(I63*21)/100</f>
        <v>0</v>
      </c>
      <c r="P63" t="s">
        <v>27</v>
      </c>
    </row>
    <row r="64" spans="1:5" ht="12.75">
      <c r="A64" s="34" t="s">
        <v>53</v>
      </c>
      <c r="E64" s="35" t="s">
        <v>50</v>
      </c>
    </row>
    <row r="65" spans="1:5" ht="12.75">
      <c r="A65" s="36" t="s">
        <v>55</v>
      </c>
      <c r="E65" s="37" t="s">
        <v>157</v>
      </c>
    </row>
    <row r="66" spans="1:5" ht="357">
      <c r="A66" t="s">
        <v>57</v>
      </c>
      <c r="E66" s="35" t="s">
        <v>158</v>
      </c>
    </row>
    <row r="67" spans="1:16" ht="12.75">
      <c r="A67" s="24" t="s">
        <v>48</v>
      </c>
      <c r="B67" s="29" t="s">
        <v>159</v>
      </c>
      <c r="C67" s="29" t="s">
        <v>160</v>
      </c>
      <c r="D67" s="24" t="s">
        <v>50</v>
      </c>
      <c r="E67" s="30" t="s">
        <v>161</v>
      </c>
      <c r="F67" s="31" t="s">
        <v>102</v>
      </c>
      <c r="G67" s="32">
        <v>3250.3</v>
      </c>
      <c r="H67" s="33">
        <v>0</v>
      </c>
      <c r="I67" s="33">
        <f>ROUND(ROUND(H67,2)*ROUND(G67,3),2)</f>
        <v>0</v>
      </c>
      <c r="O67">
        <f>(I67*21)/100</f>
        <v>0</v>
      </c>
      <c r="P67" t="s">
        <v>27</v>
      </c>
    </row>
    <row r="68" spans="1:5" ht="12.75">
      <c r="A68" s="34" t="s">
        <v>53</v>
      </c>
      <c r="E68" s="35" t="s">
        <v>50</v>
      </c>
    </row>
    <row r="69" spans="1:5" ht="12.75">
      <c r="A69" s="36" t="s">
        <v>55</v>
      </c>
      <c r="E69" s="37" t="s">
        <v>162</v>
      </c>
    </row>
    <row r="70" spans="1:5" ht="267.75">
      <c r="A70" t="s">
        <v>57</v>
      </c>
      <c r="E70" s="35" t="s">
        <v>163</v>
      </c>
    </row>
    <row r="71" spans="1:16" ht="12.75">
      <c r="A71" s="24" t="s">
        <v>48</v>
      </c>
      <c r="B71" s="29" t="s">
        <v>164</v>
      </c>
      <c r="C71" s="29" t="s">
        <v>165</v>
      </c>
      <c r="D71" s="24" t="s">
        <v>50</v>
      </c>
      <c r="E71" s="30" t="s">
        <v>166</v>
      </c>
      <c r="F71" s="31" t="s">
        <v>102</v>
      </c>
      <c r="G71" s="32">
        <v>4628.914</v>
      </c>
      <c r="H71" s="33">
        <v>0</v>
      </c>
      <c r="I71" s="33">
        <f>ROUND(ROUND(H71,2)*ROUND(G71,3),2)</f>
        <v>0</v>
      </c>
      <c r="O71">
        <f>(I71*21)/100</f>
        <v>0</v>
      </c>
      <c r="P71" t="s">
        <v>27</v>
      </c>
    </row>
    <row r="72" spans="1:5" ht="12.75">
      <c r="A72" s="34" t="s">
        <v>53</v>
      </c>
      <c r="E72" s="35" t="s">
        <v>50</v>
      </c>
    </row>
    <row r="73" spans="1:5" ht="102">
      <c r="A73" s="36" t="s">
        <v>55</v>
      </c>
      <c r="E73" s="37" t="s">
        <v>167</v>
      </c>
    </row>
    <row r="74" spans="1:5" ht="191.25">
      <c r="A74" t="s">
        <v>57</v>
      </c>
      <c r="E74" s="35" t="s">
        <v>168</v>
      </c>
    </row>
    <row r="75" spans="1:16" ht="12.75">
      <c r="A75" s="24" t="s">
        <v>48</v>
      </c>
      <c r="B75" s="29" t="s">
        <v>169</v>
      </c>
      <c r="C75" s="29" t="s">
        <v>170</v>
      </c>
      <c r="D75" s="24" t="s">
        <v>50</v>
      </c>
      <c r="E75" s="30" t="s">
        <v>171</v>
      </c>
      <c r="F75" s="31" t="s">
        <v>102</v>
      </c>
      <c r="G75" s="32">
        <v>90</v>
      </c>
      <c r="H75" s="33">
        <v>0</v>
      </c>
      <c r="I75" s="33">
        <f>ROUND(ROUND(H75,2)*ROUND(G75,3),2)</f>
        <v>0</v>
      </c>
      <c r="O75">
        <f>(I75*21)/100</f>
        <v>0</v>
      </c>
      <c r="P75" t="s">
        <v>27</v>
      </c>
    </row>
    <row r="76" spans="1:5" ht="12.75">
      <c r="A76" s="34" t="s">
        <v>53</v>
      </c>
      <c r="E76" s="35" t="s">
        <v>172</v>
      </c>
    </row>
    <row r="77" spans="1:5" ht="12.75">
      <c r="A77" s="36" t="s">
        <v>55</v>
      </c>
      <c r="E77" s="37" t="s">
        <v>173</v>
      </c>
    </row>
    <row r="78" spans="1:5" ht="280.5">
      <c r="A78" t="s">
        <v>57</v>
      </c>
      <c r="E78" s="35" t="s">
        <v>174</v>
      </c>
    </row>
    <row r="79" spans="1:16" ht="12.75">
      <c r="A79" s="24" t="s">
        <v>48</v>
      </c>
      <c r="B79" s="29" t="s">
        <v>175</v>
      </c>
      <c r="C79" s="29" t="s">
        <v>176</v>
      </c>
      <c r="D79" s="24" t="s">
        <v>50</v>
      </c>
      <c r="E79" s="30" t="s">
        <v>177</v>
      </c>
      <c r="F79" s="31" t="s">
        <v>102</v>
      </c>
      <c r="G79" s="32">
        <v>109.9</v>
      </c>
      <c r="H79" s="33">
        <v>0</v>
      </c>
      <c r="I79" s="33">
        <f>ROUND(ROUND(H79,2)*ROUND(G79,3),2)</f>
        <v>0</v>
      </c>
      <c r="O79">
        <f>(I79*21)/100</f>
        <v>0</v>
      </c>
      <c r="P79" t="s">
        <v>27</v>
      </c>
    </row>
    <row r="80" spans="1:5" ht="12.75">
      <c r="A80" s="34" t="s">
        <v>53</v>
      </c>
      <c r="E80" s="35" t="s">
        <v>50</v>
      </c>
    </row>
    <row r="81" spans="1:5" ht="102">
      <c r="A81" s="36" t="s">
        <v>55</v>
      </c>
      <c r="E81" s="37" t="s">
        <v>178</v>
      </c>
    </row>
    <row r="82" spans="1:5" ht="242.25">
      <c r="A82" t="s">
        <v>57</v>
      </c>
      <c r="E82" s="35" t="s">
        <v>179</v>
      </c>
    </row>
    <row r="83" spans="1:16" ht="12.75">
      <c r="A83" s="24" t="s">
        <v>48</v>
      </c>
      <c r="B83" s="29" t="s">
        <v>180</v>
      </c>
      <c r="C83" s="29" t="s">
        <v>181</v>
      </c>
      <c r="D83" s="24" t="s">
        <v>50</v>
      </c>
      <c r="E83" s="30" t="s">
        <v>182</v>
      </c>
      <c r="F83" s="31" t="s">
        <v>102</v>
      </c>
      <c r="G83" s="32">
        <v>32.619</v>
      </c>
      <c r="H83" s="33">
        <v>0</v>
      </c>
      <c r="I83" s="33">
        <f>ROUND(ROUND(H83,2)*ROUND(G83,3),2)</f>
        <v>0</v>
      </c>
      <c r="O83">
        <f>(I83*21)/100</f>
        <v>0</v>
      </c>
      <c r="P83" t="s">
        <v>27</v>
      </c>
    </row>
    <row r="84" spans="1:5" ht="12.75">
      <c r="A84" s="34" t="s">
        <v>53</v>
      </c>
      <c r="E84" s="35" t="s">
        <v>50</v>
      </c>
    </row>
    <row r="85" spans="1:5" ht="12.75">
      <c r="A85" s="36" t="s">
        <v>55</v>
      </c>
      <c r="E85" s="37" t="s">
        <v>183</v>
      </c>
    </row>
    <row r="86" spans="1:5" ht="229.5">
      <c r="A86" t="s">
        <v>57</v>
      </c>
      <c r="E86" s="35" t="s">
        <v>184</v>
      </c>
    </row>
    <row r="87" spans="1:16" ht="12.75">
      <c r="A87" s="24" t="s">
        <v>48</v>
      </c>
      <c r="B87" s="29" t="s">
        <v>185</v>
      </c>
      <c r="C87" s="29" t="s">
        <v>186</v>
      </c>
      <c r="D87" s="24" t="s">
        <v>50</v>
      </c>
      <c r="E87" s="30" t="s">
        <v>187</v>
      </c>
      <c r="F87" s="31" t="s">
        <v>115</v>
      </c>
      <c r="G87" s="32">
        <v>2885.732</v>
      </c>
      <c r="H87" s="33">
        <v>0</v>
      </c>
      <c r="I87" s="33">
        <f>ROUND(ROUND(H87,2)*ROUND(G87,3),2)</f>
        <v>0</v>
      </c>
      <c r="O87">
        <f>(I87*21)/100</f>
        <v>0</v>
      </c>
      <c r="P87" t="s">
        <v>27</v>
      </c>
    </row>
    <row r="88" spans="1:5" ht="12.75">
      <c r="A88" s="34" t="s">
        <v>53</v>
      </c>
      <c r="E88" s="35" t="s">
        <v>50</v>
      </c>
    </row>
    <row r="89" spans="1:5" ht="89.25">
      <c r="A89" s="36" t="s">
        <v>55</v>
      </c>
      <c r="E89" s="37" t="s">
        <v>188</v>
      </c>
    </row>
    <row r="90" spans="1:5" ht="38.25">
      <c r="A90" t="s">
        <v>57</v>
      </c>
      <c r="E90" s="35" t="s">
        <v>189</v>
      </c>
    </row>
    <row r="91" spans="1:16" ht="12.75">
      <c r="A91" s="24" t="s">
        <v>48</v>
      </c>
      <c r="B91" s="29" t="s">
        <v>190</v>
      </c>
      <c r="C91" s="29" t="s">
        <v>191</v>
      </c>
      <c r="D91" s="24" t="s">
        <v>50</v>
      </c>
      <c r="E91" s="30" t="s">
        <v>192</v>
      </c>
      <c r="F91" s="31" t="s">
        <v>102</v>
      </c>
      <c r="G91" s="32">
        <v>437.402</v>
      </c>
      <c r="H91" s="33">
        <v>0</v>
      </c>
      <c r="I91" s="33">
        <f>ROUND(ROUND(H91,2)*ROUND(G91,3),2)</f>
        <v>0</v>
      </c>
      <c r="O91">
        <f>(I91*21)/100</f>
        <v>0</v>
      </c>
      <c r="P91" t="s">
        <v>27</v>
      </c>
    </row>
    <row r="92" spans="1:5" ht="12.75">
      <c r="A92" s="34" t="s">
        <v>53</v>
      </c>
      <c r="E92" s="35" t="s">
        <v>50</v>
      </c>
    </row>
    <row r="93" spans="1:5" ht="102">
      <c r="A93" s="36" t="s">
        <v>55</v>
      </c>
      <c r="E93" s="37" t="s">
        <v>193</v>
      </c>
    </row>
    <row r="94" spans="1:5" ht="38.25">
      <c r="A94" t="s">
        <v>57</v>
      </c>
      <c r="E94" s="35" t="s">
        <v>194</v>
      </c>
    </row>
    <row r="95" spans="1:16" ht="12.75">
      <c r="A95" s="24" t="s">
        <v>48</v>
      </c>
      <c r="B95" s="29" t="s">
        <v>195</v>
      </c>
      <c r="C95" s="29" t="s">
        <v>196</v>
      </c>
      <c r="D95" s="24" t="s">
        <v>50</v>
      </c>
      <c r="E95" s="30" t="s">
        <v>197</v>
      </c>
      <c r="F95" s="31" t="s">
        <v>102</v>
      </c>
      <c r="G95" s="32">
        <v>1.8</v>
      </c>
      <c r="H95" s="33">
        <v>0</v>
      </c>
      <c r="I95" s="33">
        <f>ROUND(ROUND(H95,2)*ROUND(G95,3),2)</f>
        <v>0</v>
      </c>
      <c r="O95">
        <f>(I95*21)/100</f>
        <v>0</v>
      </c>
      <c r="P95" t="s">
        <v>27</v>
      </c>
    </row>
    <row r="96" spans="1:5" ht="12.75">
      <c r="A96" s="34" t="s">
        <v>53</v>
      </c>
      <c r="E96" s="35" t="s">
        <v>50</v>
      </c>
    </row>
    <row r="97" spans="1:5" ht="12.75">
      <c r="A97" s="36" t="s">
        <v>55</v>
      </c>
      <c r="E97" s="37" t="s">
        <v>198</v>
      </c>
    </row>
    <row r="98" spans="1:5" ht="38.25">
      <c r="A98" t="s">
        <v>57</v>
      </c>
      <c r="E98" s="35" t="s">
        <v>199</v>
      </c>
    </row>
    <row r="99" spans="1:16" ht="12.75">
      <c r="A99" s="24" t="s">
        <v>48</v>
      </c>
      <c r="B99" s="29" t="s">
        <v>200</v>
      </c>
      <c r="C99" s="29" t="s">
        <v>201</v>
      </c>
      <c r="D99" s="24" t="s">
        <v>50</v>
      </c>
      <c r="E99" s="30" t="s">
        <v>202</v>
      </c>
      <c r="F99" s="31" t="s">
        <v>115</v>
      </c>
      <c r="G99" s="32">
        <v>12</v>
      </c>
      <c r="H99" s="33">
        <v>0</v>
      </c>
      <c r="I99" s="33">
        <f>ROUND(ROUND(H99,2)*ROUND(G99,3),2)</f>
        <v>0</v>
      </c>
      <c r="O99">
        <f>(I99*21)/100</f>
        <v>0</v>
      </c>
      <c r="P99" t="s">
        <v>27</v>
      </c>
    </row>
    <row r="100" spans="1:5" ht="12.75">
      <c r="A100" s="34" t="s">
        <v>53</v>
      </c>
      <c r="E100" s="35" t="s">
        <v>203</v>
      </c>
    </row>
    <row r="101" spans="1:5" ht="12.75">
      <c r="A101" s="36" t="s">
        <v>55</v>
      </c>
      <c r="E101" s="37" t="s">
        <v>204</v>
      </c>
    </row>
    <row r="102" spans="1:5" ht="38.25">
      <c r="A102" t="s">
        <v>57</v>
      </c>
      <c r="E102" s="35" t="s">
        <v>205</v>
      </c>
    </row>
    <row r="103" spans="1:16" ht="12.75">
      <c r="A103" s="24" t="s">
        <v>48</v>
      </c>
      <c r="B103" s="29" t="s">
        <v>206</v>
      </c>
      <c r="C103" s="29" t="s">
        <v>207</v>
      </c>
      <c r="D103" s="24" t="s">
        <v>50</v>
      </c>
      <c r="E103" s="30" t="s">
        <v>208</v>
      </c>
      <c r="F103" s="31" t="s">
        <v>115</v>
      </c>
      <c r="G103" s="32">
        <v>2916.013</v>
      </c>
      <c r="H103" s="33">
        <v>0</v>
      </c>
      <c r="I103" s="33">
        <f>ROUND(ROUND(H103,2)*ROUND(G103,3),2)</f>
        <v>0</v>
      </c>
      <c r="O103">
        <f>(I103*21)/100</f>
        <v>0</v>
      </c>
      <c r="P103" t="s">
        <v>27</v>
      </c>
    </row>
    <row r="104" spans="1:5" ht="12.75">
      <c r="A104" s="34" t="s">
        <v>53</v>
      </c>
      <c r="E104" s="35" t="s">
        <v>203</v>
      </c>
    </row>
    <row r="105" spans="1:5" ht="76.5">
      <c r="A105" s="36" t="s">
        <v>55</v>
      </c>
      <c r="E105" s="37" t="s">
        <v>209</v>
      </c>
    </row>
    <row r="106" spans="1:5" ht="25.5">
      <c r="A106" t="s">
        <v>57</v>
      </c>
      <c r="E106" s="35" t="s">
        <v>210</v>
      </c>
    </row>
    <row r="107" spans="1:16" ht="12.75">
      <c r="A107" s="24" t="s">
        <v>48</v>
      </c>
      <c r="B107" s="29" t="s">
        <v>211</v>
      </c>
      <c r="C107" s="29" t="s">
        <v>212</v>
      </c>
      <c r="D107" s="24" t="s">
        <v>50</v>
      </c>
      <c r="E107" s="30" t="s">
        <v>213</v>
      </c>
      <c r="F107" s="31" t="s">
        <v>65</v>
      </c>
      <c r="G107" s="32">
        <v>450</v>
      </c>
      <c r="H107" s="33">
        <v>0</v>
      </c>
      <c r="I107" s="33">
        <f>ROUND(ROUND(H107,2)*ROUND(G107,3),2)</f>
        <v>0</v>
      </c>
      <c r="O107">
        <f>(I107*21)/100</f>
        <v>0</v>
      </c>
      <c r="P107" t="s">
        <v>27</v>
      </c>
    </row>
    <row r="108" spans="1:5" ht="12.75">
      <c r="A108" s="34" t="s">
        <v>53</v>
      </c>
      <c r="E108" s="35" t="s">
        <v>203</v>
      </c>
    </row>
    <row r="109" spans="1:5" ht="12.75">
      <c r="A109" s="36" t="s">
        <v>55</v>
      </c>
      <c r="E109" s="37" t="s">
        <v>214</v>
      </c>
    </row>
    <row r="110" spans="1:5" ht="89.25">
      <c r="A110" t="s">
        <v>57</v>
      </c>
      <c r="E110" s="35" t="s">
        <v>215</v>
      </c>
    </row>
    <row r="111" spans="1:18" ht="12.75" customHeight="1">
      <c r="A111" s="12" t="s">
        <v>46</v>
      </c>
      <c r="B111" s="12"/>
      <c r="C111" s="39" t="s">
        <v>27</v>
      </c>
      <c r="D111" s="12"/>
      <c r="E111" s="27" t="s">
        <v>216</v>
      </c>
      <c r="F111" s="12"/>
      <c r="G111" s="12"/>
      <c r="H111" s="12"/>
      <c r="I111" s="40">
        <f>0+Q111</f>
        <v>0</v>
      </c>
      <c r="O111">
        <f>0+R111</f>
        <v>0</v>
      </c>
      <c r="Q111">
        <f>0+I112+I116+I120</f>
        <v>0</v>
      </c>
      <c r="R111">
        <f>0+O112+O116+O120</f>
        <v>0</v>
      </c>
    </row>
    <row r="112" spans="1:16" ht="12.75">
      <c r="A112" s="24" t="s">
        <v>48</v>
      </c>
      <c r="B112" s="29" t="s">
        <v>217</v>
      </c>
      <c r="C112" s="29" t="s">
        <v>218</v>
      </c>
      <c r="D112" s="24" t="s">
        <v>50</v>
      </c>
      <c r="E112" s="30" t="s">
        <v>219</v>
      </c>
      <c r="F112" s="31" t="s">
        <v>135</v>
      </c>
      <c r="G112" s="32">
        <v>135</v>
      </c>
      <c r="H112" s="33">
        <v>0</v>
      </c>
      <c r="I112" s="33">
        <f>ROUND(ROUND(H112,2)*ROUND(G112,3),2)</f>
        <v>0</v>
      </c>
      <c r="O112">
        <f>(I112*21)/100</f>
        <v>0</v>
      </c>
      <c r="P112" t="s">
        <v>27</v>
      </c>
    </row>
    <row r="113" spans="1:5" ht="12.75">
      <c r="A113" s="34" t="s">
        <v>53</v>
      </c>
      <c r="E113" s="35" t="s">
        <v>220</v>
      </c>
    </row>
    <row r="114" spans="1:5" ht="12.75">
      <c r="A114" s="36" t="s">
        <v>55</v>
      </c>
      <c r="E114" s="37" t="s">
        <v>221</v>
      </c>
    </row>
    <row r="115" spans="1:5" ht="165.75">
      <c r="A115" t="s">
        <v>57</v>
      </c>
      <c r="E115" s="35" t="s">
        <v>222</v>
      </c>
    </row>
    <row r="116" spans="1:16" ht="12.75">
      <c r="A116" s="24" t="s">
        <v>48</v>
      </c>
      <c r="B116" s="29" t="s">
        <v>223</v>
      </c>
      <c r="C116" s="29" t="s">
        <v>224</v>
      </c>
      <c r="D116" s="24" t="s">
        <v>50</v>
      </c>
      <c r="E116" s="30" t="s">
        <v>225</v>
      </c>
      <c r="F116" s="31" t="s">
        <v>115</v>
      </c>
      <c r="G116" s="32">
        <v>2225.732</v>
      </c>
      <c r="H116" s="33">
        <v>0</v>
      </c>
      <c r="I116" s="33">
        <f>ROUND(ROUND(H116,2)*ROUND(G116,3),2)</f>
        <v>0</v>
      </c>
      <c r="O116">
        <f>(I116*21)/100</f>
        <v>0</v>
      </c>
      <c r="P116" t="s">
        <v>27</v>
      </c>
    </row>
    <row r="117" spans="1:5" ht="12.75">
      <c r="A117" s="34" t="s">
        <v>53</v>
      </c>
      <c r="E117" s="35" t="s">
        <v>50</v>
      </c>
    </row>
    <row r="118" spans="1:5" ht="12.75">
      <c r="A118" s="36" t="s">
        <v>55</v>
      </c>
      <c r="E118" s="37" t="s">
        <v>226</v>
      </c>
    </row>
    <row r="119" spans="1:5" ht="38.25">
      <c r="A119" t="s">
        <v>57</v>
      </c>
      <c r="E119" s="35" t="s">
        <v>227</v>
      </c>
    </row>
    <row r="120" spans="1:16" ht="25.5">
      <c r="A120" s="24" t="s">
        <v>48</v>
      </c>
      <c r="B120" s="29" t="s">
        <v>228</v>
      </c>
      <c r="C120" s="29" t="s">
        <v>229</v>
      </c>
      <c r="D120" s="24" t="s">
        <v>50</v>
      </c>
      <c r="E120" s="30" t="s">
        <v>230</v>
      </c>
      <c r="F120" s="31" t="s">
        <v>115</v>
      </c>
      <c r="G120" s="32">
        <v>13354.41</v>
      </c>
      <c r="H120" s="33">
        <v>0</v>
      </c>
      <c r="I120" s="33">
        <f>ROUND(ROUND(H120,2)*ROUND(G120,3),2)</f>
        <v>0</v>
      </c>
      <c r="O120">
        <f>(I120*21)/100</f>
        <v>0</v>
      </c>
      <c r="P120" t="s">
        <v>27</v>
      </c>
    </row>
    <row r="121" spans="1:5" ht="12.75">
      <c r="A121" s="34" t="s">
        <v>53</v>
      </c>
      <c r="E121" s="35" t="s">
        <v>50</v>
      </c>
    </row>
    <row r="122" spans="1:5" ht="12.75">
      <c r="A122" s="36" t="s">
        <v>55</v>
      </c>
      <c r="E122" s="37" t="s">
        <v>231</v>
      </c>
    </row>
    <row r="123" spans="1:5" ht="51">
      <c r="A123" t="s">
        <v>57</v>
      </c>
      <c r="E123" s="35" t="s">
        <v>232</v>
      </c>
    </row>
    <row r="124" spans="1:18" ht="12.75" customHeight="1">
      <c r="A124" s="12" t="s">
        <v>46</v>
      </c>
      <c r="B124" s="12"/>
      <c r="C124" s="39" t="s">
        <v>36</v>
      </c>
      <c r="D124" s="12"/>
      <c r="E124" s="27" t="s">
        <v>233</v>
      </c>
      <c r="F124" s="12"/>
      <c r="G124" s="12"/>
      <c r="H124" s="12"/>
      <c r="I124" s="40">
        <f>0+Q124</f>
        <v>0</v>
      </c>
      <c r="O124">
        <f>0+R124</f>
        <v>0</v>
      </c>
      <c r="Q124">
        <f>0+I125+I129+I133+I137</f>
        <v>0</v>
      </c>
      <c r="R124">
        <f>0+O125+O129+O133+O137</f>
        <v>0</v>
      </c>
    </row>
    <row r="125" spans="1:16" ht="12.75">
      <c r="A125" s="24" t="s">
        <v>48</v>
      </c>
      <c r="B125" s="29" t="s">
        <v>234</v>
      </c>
      <c r="C125" s="29" t="s">
        <v>235</v>
      </c>
      <c r="D125" s="24" t="s">
        <v>50</v>
      </c>
      <c r="E125" s="30" t="s">
        <v>236</v>
      </c>
      <c r="F125" s="31" t="s">
        <v>102</v>
      </c>
      <c r="G125" s="32">
        <v>2.16</v>
      </c>
      <c r="H125" s="33">
        <v>0</v>
      </c>
      <c r="I125" s="33">
        <f>ROUND(ROUND(H125,2)*ROUND(G125,3),2)</f>
        <v>0</v>
      </c>
      <c r="O125">
        <f>(I125*21)/100</f>
        <v>0</v>
      </c>
      <c r="P125" t="s">
        <v>27</v>
      </c>
    </row>
    <row r="126" spans="1:5" ht="12.75">
      <c r="A126" s="34" t="s">
        <v>53</v>
      </c>
      <c r="E126" s="35" t="s">
        <v>50</v>
      </c>
    </row>
    <row r="127" spans="1:5" ht="12.75">
      <c r="A127" s="36" t="s">
        <v>55</v>
      </c>
      <c r="E127" s="37" t="s">
        <v>237</v>
      </c>
    </row>
    <row r="128" spans="1:5" ht="395.25">
      <c r="A128" t="s">
        <v>57</v>
      </c>
      <c r="E128" s="35" t="s">
        <v>238</v>
      </c>
    </row>
    <row r="129" spans="1:16" ht="12.75">
      <c r="A129" s="24" t="s">
        <v>48</v>
      </c>
      <c r="B129" s="29" t="s">
        <v>239</v>
      </c>
      <c r="C129" s="29" t="s">
        <v>240</v>
      </c>
      <c r="D129" s="24" t="s">
        <v>50</v>
      </c>
      <c r="E129" s="30" t="s">
        <v>241</v>
      </c>
      <c r="F129" s="31" t="s">
        <v>102</v>
      </c>
      <c r="G129" s="32">
        <v>18.162</v>
      </c>
      <c r="H129" s="33">
        <v>0</v>
      </c>
      <c r="I129" s="33">
        <f>ROUND(ROUND(H129,2)*ROUND(G129,3),2)</f>
        <v>0</v>
      </c>
      <c r="O129">
        <f>(I129*21)/100</f>
        <v>0</v>
      </c>
      <c r="P129" t="s">
        <v>27</v>
      </c>
    </row>
    <row r="130" spans="1:5" ht="12.75">
      <c r="A130" s="34" t="s">
        <v>53</v>
      </c>
      <c r="E130" s="35" t="s">
        <v>50</v>
      </c>
    </row>
    <row r="131" spans="1:5" ht="89.25">
      <c r="A131" s="36" t="s">
        <v>55</v>
      </c>
      <c r="E131" s="37" t="s">
        <v>242</v>
      </c>
    </row>
    <row r="132" spans="1:5" ht="395.25">
      <c r="A132" t="s">
        <v>57</v>
      </c>
      <c r="E132" s="35" t="s">
        <v>238</v>
      </c>
    </row>
    <row r="133" spans="1:16" ht="12.75">
      <c r="A133" s="24" t="s">
        <v>48</v>
      </c>
      <c r="B133" s="29" t="s">
        <v>243</v>
      </c>
      <c r="C133" s="29" t="s">
        <v>244</v>
      </c>
      <c r="D133" s="24" t="s">
        <v>50</v>
      </c>
      <c r="E133" s="30" t="s">
        <v>245</v>
      </c>
      <c r="F133" s="31" t="s">
        <v>102</v>
      </c>
      <c r="G133" s="32">
        <v>2.496</v>
      </c>
      <c r="H133" s="33">
        <v>0</v>
      </c>
      <c r="I133" s="33">
        <f>ROUND(ROUND(H133,2)*ROUND(G133,3),2)</f>
        <v>0</v>
      </c>
      <c r="O133">
        <f>(I133*21)/100</f>
        <v>0</v>
      </c>
      <c r="P133" t="s">
        <v>27</v>
      </c>
    </row>
    <row r="134" spans="1:5" ht="12.75">
      <c r="A134" s="34" t="s">
        <v>53</v>
      </c>
      <c r="E134" s="35" t="s">
        <v>50</v>
      </c>
    </row>
    <row r="135" spans="1:5" ht="12.75">
      <c r="A135" s="36" t="s">
        <v>55</v>
      </c>
      <c r="E135" s="37" t="s">
        <v>246</v>
      </c>
    </row>
    <row r="136" spans="1:5" ht="318.75">
      <c r="A136" t="s">
        <v>57</v>
      </c>
      <c r="E136" s="35" t="s">
        <v>247</v>
      </c>
    </row>
    <row r="137" spans="1:16" ht="12.75">
      <c r="A137" s="24" t="s">
        <v>48</v>
      </c>
      <c r="B137" s="29" t="s">
        <v>248</v>
      </c>
      <c r="C137" s="29" t="s">
        <v>249</v>
      </c>
      <c r="D137" s="24" t="s">
        <v>50</v>
      </c>
      <c r="E137" s="30" t="s">
        <v>250</v>
      </c>
      <c r="F137" s="31" t="s">
        <v>102</v>
      </c>
      <c r="G137" s="32">
        <v>9.972</v>
      </c>
      <c r="H137" s="33">
        <v>0</v>
      </c>
      <c r="I137" s="33">
        <f>ROUND(ROUND(H137,2)*ROUND(G137,3),2)</f>
        <v>0</v>
      </c>
      <c r="O137">
        <f>(I137*21)/100</f>
        <v>0</v>
      </c>
      <c r="P137" t="s">
        <v>27</v>
      </c>
    </row>
    <row r="138" spans="1:5" ht="12.75">
      <c r="A138" s="34" t="s">
        <v>53</v>
      </c>
      <c r="E138" s="35" t="s">
        <v>50</v>
      </c>
    </row>
    <row r="139" spans="1:5" ht="63.75">
      <c r="A139" s="36" t="s">
        <v>55</v>
      </c>
      <c r="E139" s="37" t="s">
        <v>251</v>
      </c>
    </row>
    <row r="140" spans="1:5" ht="102">
      <c r="A140" t="s">
        <v>57</v>
      </c>
      <c r="E140" s="35" t="s">
        <v>252</v>
      </c>
    </row>
    <row r="141" spans="1:18" ht="12.75" customHeight="1">
      <c r="A141" s="12" t="s">
        <v>46</v>
      </c>
      <c r="B141" s="12"/>
      <c r="C141" s="39" t="s">
        <v>38</v>
      </c>
      <c r="D141" s="12"/>
      <c r="E141" s="27" t="s">
        <v>253</v>
      </c>
      <c r="F141" s="12"/>
      <c r="G141" s="12"/>
      <c r="H141" s="12"/>
      <c r="I141" s="40">
        <f>0+Q141</f>
        <v>0</v>
      </c>
      <c r="O141">
        <f>0+R141</f>
        <v>0</v>
      </c>
      <c r="Q141">
        <f>0+I142+I146+I150+I154+I158+I162+I166+I170+I174+I178+I182+I186+I190+I194+I198+I202+I206+I210+I214+I218</f>
        <v>0</v>
      </c>
      <c r="R141">
        <f>0+O142+O146+O150+O154+O158+O162+O166+O170+O174+O178+O182+O186+O190+O194+O198+O202+O206+O210+O214+O218</f>
        <v>0</v>
      </c>
    </row>
    <row r="142" spans="1:16" ht="12.75">
      <c r="A142" s="24" t="s">
        <v>48</v>
      </c>
      <c r="B142" s="29" t="s">
        <v>254</v>
      </c>
      <c r="C142" s="29" t="s">
        <v>255</v>
      </c>
      <c r="D142" s="24" t="s">
        <v>50</v>
      </c>
      <c r="E142" s="30" t="s">
        <v>256</v>
      </c>
      <c r="F142" s="31" t="s">
        <v>102</v>
      </c>
      <c r="G142" s="32">
        <v>346.4</v>
      </c>
      <c r="H142" s="33">
        <v>0</v>
      </c>
      <c r="I142" s="33">
        <f>ROUND(ROUND(H142,2)*ROUND(G142,3),2)</f>
        <v>0</v>
      </c>
      <c r="O142">
        <f>(I142*21)/100</f>
        <v>0</v>
      </c>
      <c r="P142" t="s">
        <v>27</v>
      </c>
    </row>
    <row r="143" spans="1:5" ht="12.75">
      <c r="A143" s="34" t="s">
        <v>53</v>
      </c>
      <c r="E143" s="35" t="s">
        <v>50</v>
      </c>
    </row>
    <row r="144" spans="1:5" ht="114.75">
      <c r="A144" s="36" t="s">
        <v>55</v>
      </c>
      <c r="E144" s="37" t="s">
        <v>257</v>
      </c>
    </row>
    <row r="145" spans="1:5" ht="51">
      <c r="A145" t="s">
        <v>57</v>
      </c>
      <c r="E145" s="35" t="s">
        <v>258</v>
      </c>
    </row>
    <row r="146" spans="1:16" ht="12.75">
      <c r="A146" s="24" t="s">
        <v>48</v>
      </c>
      <c r="B146" s="29" t="s">
        <v>259</v>
      </c>
      <c r="C146" s="29" t="s">
        <v>260</v>
      </c>
      <c r="D146" s="24" t="s">
        <v>50</v>
      </c>
      <c r="E146" s="30" t="s">
        <v>261</v>
      </c>
      <c r="F146" s="31" t="s">
        <v>102</v>
      </c>
      <c r="G146" s="32">
        <v>699.433</v>
      </c>
      <c r="H146" s="33">
        <v>0</v>
      </c>
      <c r="I146" s="33">
        <f>ROUND(ROUND(H146,2)*ROUND(G146,3),2)</f>
        <v>0</v>
      </c>
      <c r="O146">
        <f>(I146*21)/100</f>
        <v>0</v>
      </c>
      <c r="P146" t="s">
        <v>27</v>
      </c>
    </row>
    <row r="147" spans="1:5" ht="12.75">
      <c r="A147" s="34" t="s">
        <v>53</v>
      </c>
      <c r="E147" s="35" t="s">
        <v>262</v>
      </c>
    </row>
    <row r="148" spans="1:5" ht="114.75">
      <c r="A148" s="36" t="s">
        <v>55</v>
      </c>
      <c r="E148" s="37" t="s">
        <v>263</v>
      </c>
    </row>
    <row r="149" spans="1:5" ht="51">
      <c r="A149" t="s">
        <v>57</v>
      </c>
      <c r="E149" s="35" t="s">
        <v>258</v>
      </c>
    </row>
    <row r="150" spans="1:16" ht="12.75">
      <c r="A150" s="24" t="s">
        <v>48</v>
      </c>
      <c r="B150" s="29" t="s">
        <v>264</v>
      </c>
      <c r="C150" s="29" t="s">
        <v>265</v>
      </c>
      <c r="D150" s="24" t="s">
        <v>50</v>
      </c>
      <c r="E150" s="30" t="s">
        <v>266</v>
      </c>
      <c r="F150" s="31" t="s">
        <v>115</v>
      </c>
      <c r="G150" s="32">
        <v>329.67</v>
      </c>
      <c r="H150" s="33">
        <v>0</v>
      </c>
      <c r="I150" s="33">
        <f>ROUND(ROUND(H150,2)*ROUND(G150,3),2)</f>
        <v>0</v>
      </c>
      <c r="O150">
        <f>(I150*21)/100</f>
        <v>0</v>
      </c>
      <c r="P150" t="s">
        <v>27</v>
      </c>
    </row>
    <row r="151" spans="1:5" ht="12.75">
      <c r="A151" s="34" t="s">
        <v>53</v>
      </c>
      <c r="E151" s="35" t="s">
        <v>50</v>
      </c>
    </row>
    <row r="152" spans="1:5" ht="12.75">
      <c r="A152" s="36" t="s">
        <v>55</v>
      </c>
      <c r="E152" s="37" t="s">
        <v>267</v>
      </c>
    </row>
    <row r="153" spans="1:5" ht="89.25">
      <c r="A153" t="s">
        <v>57</v>
      </c>
      <c r="E153" s="35" t="s">
        <v>268</v>
      </c>
    </row>
    <row r="154" spans="1:16" ht="12.75">
      <c r="A154" s="24" t="s">
        <v>48</v>
      </c>
      <c r="B154" s="29" t="s">
        <v>269</v>
      </c>
      <c r="C154" s="29" t="s">
        <v>270</v>
      </c>
      <c r="D154" s="24" t="s">
        <v>50</v>
      </c>
      <c r="E154" s="30" t="s">
        <v>271</v>
      </c>
      <c r="F154" s="31" t="s">
        <v>102</v>
      </c>
      <c r="G154" s="32">
        <v>35.04</v>
      </c>
      <c r="H154" s="33">
        <v>0</v>
      </c>
      <c r="I154" s="33">
        <f>ROUND(ROUND(H154,2)*ROUND(G154,3),2)</f>
        <v>0</v>
      </c>
      <c r="O154">
        <f>(I154*21)/100</f>
        <v>0</v>
      </c>
      <c r="P154" t="s">
        <v>27</v>
      </c>
    </row>
    <row r="155" spans="1:5" ht="12.75">
      <c r="A155" s="34" t="s">
        <v>53</v>
      </c>
      <c r="E155" s="35" t="s">
        <v>50</v>
      </c>
    </row>
    <row r="156" spans="1:5" ht="51">
      <c r="A156" s="36" t="s">
        <v>55</v>
      </c>
      <c r="E156" s="37" t="s">
        <v>272</v>
      </c>
    </row>
    <row r="157" spans="1:5" ht="38.25">
      <c r="A157" t="s">
        <v>57</v>
      </c>
      <c r="E157" s="35" t="s">
        <v>273</v>
      </c>
    </row>
    <row r="158" spans="1:16" ht="12.75">
      <c r="A158" s="24" t="s">
        <v>48</v>
      </c>
      <c r="B158" s="29" t="s">
        <v>274</v>
      </c>
      <c r="C158" s="29" t="s">
        <v>275</v>
      </c>
      <c r="D158" s="24" t="s">
        <v>50</v>
      </c>
      <c r="E158" s="30" t="s">
        <v>276</v>
      </c>
      <c r="F158" s="31" t="s">
        <v>115</v>
      </c>
      <c r="G158" s="32">
        <v>1873.948</v>
      </c>
      <c r="H158" s="33">
        <v>0</v>
      </c>
      <c r="I158" s="33">
        <f>ROUND(ROUND(H158,2)*ROUND(G158,3),2)</f>
        <v>0</v>
      </c>
      <c r="O158">
        <f>(I158*21)/100</f>
        <v>0</v>
      </c>
      <c r="P158" t="s">
        <v>27</v>
      </c>
    </row>
    <row r="159" spans="1:5" ht="12.75">
      <c r="A159" s="34" t="s">
        <v>53</v>
      </c>
      <c r="E159" s="35" t="s">
        <v>277</v>
      </c>
    </row>
    <row r="160" spans="1:5" ht="114.75">
      <c r="A160" s="36" t="s">
        <v>55</v>
      </c>
      <c r="E160" s="37" t="s">
        <v>278</v>
      </c>
    </row>
    <row r="161" spans="1:5" ht="51">
      <c r="A161" t="s">
        <v>57</v>
      </c>
      <c r="E161" s="35" t="s">
        <v>279</v>
      </c>
    </row>
    <row r="162" spans="1:16" ht="12.75">
      <c r="A162" s="24" t="s">
        <v>48</v>
      </c>
      <c r="B162" s="29" t="s">
        <v>280</v>
      </c>
      <c r="C162" s="29" t="s">
        <v>281</v>
      </c>
      <c r="D162" s="24" t="s">
        <v>97</v>
      </c>
      <c r="E162" s="30" t="s">
        <v>282</v>
      </c>
      <c r="F162" s="31" t="s">
        <v>115</v>
      </c>
      <c r="G162" s="32">
        <v>5</v>
      </c>
      <c r="H162" s="33">
        <v>0</v>
      </c>
      <c r="I162" s="33">
        <f>ROUND(ROUND(H162,2)*ROUND(G162,3),2)</f>
        <v>0</v>
      </c>
      <c r="O162">
        <f>(I162*21)/100</f>
        <v>0</v>
      </c>
      <c r="P162" t="s">
        <v>27</v>
      </c>
    </row>
    <row r="163" spans="1:5" ht="63.75">
      <c r="A163" s="34" t="s">
        <v>53</v>
      </c>
      <c r="E163" s="35" t="s">
        <v>283</v>
      </c>
    </row>
    <row r="164" spans="1:5" ht="25.5">
      <c r="A164" s="36" t="s">
        <v>55</v>
      </c>
      <c r="E164" s="37" t="s">
        <v>284</v>
      </c>
    </row>
    <row r="165" spans="1:5" ht="51">
      <c r="A165" t="s">
        <v>57</v>
      </c>
      <c r="E165" s="35" t="s">
        <v>279</v>
      </c>
    </row>
    <row r="166" spans="1:16" ht="12.75">
      <c r="A166" s="24" t="s">
        <v>48</v>
      </c>
      <c r="B166" s="29" t="s">
        <v>285</v>
      </c>
      <c r="C166" s="29" t="s">
        <v>286</v>
      </c>
      <c r="D166" s="24" t="s">
        <v>145</v>
      </c>
      <c r="E166" s="30" t="s">
        <v>287</v>
      </c>
      <c r="F166" s="31" t="s">
        <v>115</v>
      </c>
      <c r="G166" s="32">
        <v>1535.174</v>
      </c>
      <c r="H166" s="33">
        <v>0</v>
      </c>
      <c r="I166" s="33">
        <f>ROUND(ROUND(H166,2)*ROUND(G166,3),2)</f>
        <v>0</v>
      </c>
      <c r="O166">
        <f>(I166*21)/100</f>
        <v>0</v>
      </c>
      <c r="P166" t="s">
        <v>27</v>
      </c>
    </row>
    <row r="167" spans="1:5" ht="12.75">
      <c r="A167" s="34" t="s">
        <v>53</v>
      </c>
      <c r="E167" s="35" t="s">
        <v>288</v>
      </c>
    </row>
    <row r="168" spans="1:5" ht="102">
      <c r="A168" s="36" t="s">
        <v>55</v>
      </c>
      <c r="E168" s="37" t="s">
        <v>289</v>
      </c>
    </row>
    <row r="169" spans="1:5" ht="51">
      <c r="A169" t="s">
        <v>57</v>
      </c>
      <c r="E169" s="35" t="s">
        <v>279</v>
      </c>
    </row>
    <row r="170" spans="1:16" ht="12.75">
      <c r="A170" s="24" t="s">
        <v>48</v>
      </c>
      <c r="B170" s="29" t="s">
        <v>290</v>
      </c>
      <c r="C170" s="29" t="s">
        <v>286</v>
      </c>
      <c r="D170" s="24" t="s">
        <v>151</v>
      </c>
      <c r="E170" s="30" t="s">
        <v>287</v>
      </c>
      <c r="F170" s="31" t="s">
        <v>115</v>
      </c>
      <c r="G170" s="32">
        <v>1747.4</v>
      </c>
      <c r="H170" s="33">
        <v>0</v>
      </c>
      <c r="I170" s="33">
        <f>ROUND(ROUND(H170,2)*ROUND(G170,3),2)</f>
        <v>0</v>
      </c>
      <c r="O170">
        <f>(I170*21)/100</f>
        <v>0</v>
      </c>
      <c r="P170" t="s">
        <v>27</v>
      </c>
    </row>
    <row r="171" spans="1:5" ht="12.75">
      <c r="A171" s="34" t="s">
        <v>53</v>
      </c>
      <c r="E171" s="35" t="s">
        <v>291</v>
      </c>
    </row>
    <row r="172" spans="1:5" ht="102">
      <c r="A172" s="36" t="s">
        <v>55</v>
      </c>
      <c r="E172" s="37" t="s">
        <v>292</v>
      </c>
    </row>
    <row r="173" spans="1:5" ht="51">
      <c r="A173" t="s">
        <v>57</v>
      </c>
      <c r="E173" s="35" t="s">
        <v>279</v>
      </c>
    </row>
    <row r="174" spans="1:16" ht="12.75">
      <c r="A174" s="24" t="s">
        <v>48</v>
      </c>
      <c r="B174" s="29" t="s">
        <v>293</v>
      </c>
      <c r="C174" s="29" t="s">
        <v>294</v>
      </c>
      <c r="D174" s="24" t="s">
        <v>145</v>
      </c>
      <c r="E174" s="30" t="s">
        <v>295</v>
      </c>
      <c r="F174" s="31" t="s">
        <v>115</v>
      </c>
      <c r="G174" s="32">
        <v>50</v>
      </c>
      <c r="H174" s="33">
        <v>0</v>
      </c>
      <c r="I174" s="33">
        <f>ROUND(ROUND(H174,2)*ROUND(G174,3),2)</f>
        <v>0</v>
      </c>
      <c r="O174">
        <f>(I174*21)/100</f>
        <v>0</v>
      </c>
      <c r="P174" t="s">
        <v>27</v>
      </c>
    </row>
    <row r="175" spans="1:5" ht="89.25">
      <c r="A175" s="34" t="s">
        <v>53</v>
      </c>
      <c r="E175" s="35" t="s">
        <v>296</v>
      </c>
    </row>
    <row r="176" spans="1:5" ht="12.75">
      <c r="A176" s="36" t="s">
        <v>55</v>
      </c>
      <c r="E176" s="37" t="s">
        <v>297</v>
      </c>
    </row>
    <row r="177" spans="1:5" ht="51">
      <c r="A177" t="s">
        <v>57</v>
      </c>
      <c r="E177" s="35" t="s">
        <v>298</v>
      </c>
    </row>
    <row r="178" spans="1:16" ht="12.75">
      <c r="A178" s="24" t="s">
        <v>48</v>
      </c>
      <c r="B178" s="29" t="s">
        <v>299</v>
      </c>
      <c r="C178" s="29" t="s">
        <v>294</v>
      </c>
      <c r="D178" s="24" t="s">
        <v>151</v>
      </c>
      <c r="E178" s="30" t="s">
        <v>295</v>
      </c>
      <c r="F178" s="31" t="s">
        <v>115</v>
      </c>
      <c r="G178" s="32">
        <v>116.85</v>
      </c>
      <c r="H178" s="33">
        <v>0</v>
      </c>
      <c r="I178" s="33">
        <f>ROUND(ROUND(H178,2)*ROUND(G178,3),2)</f>
        <v>0</v>
      </c>
      <c r="O178">
        <f>(I178*21)/100</f>
        <v>0</v>
      </c>
      <c r="P178" t="s">
        <v>27</v>
      </c>
    </row>
    <row r="179" spans="1:5" ht="89.25">
      <c r="A179" s="34" t="s">
        <v>53</v>
      </c>
      <c r="E179" s="35" t="s">
        <v>300</v>
      </c>
    </row>
    <row r="180" spans="1:5" ht="12.75">
      <c r="A180" s="36" t="s">
        <v>55</v>
      </c>
      <c r="E180" s="37" t="s">
        <v>301</v>
      </c>
    </row>
    <row r="181" spans="1:5" ht="51">
      <c r="A181" t="s">
        <v>57</v>
      </c>
      <c r="E181" s="35" t="s">
        <v>298</v>
      </c>
    </row>
    <row r="182" spans="1:16" ht="12.75">
      <c r="A182" s="24" t="s">
        <v>48</v>
      </c>
      <c r="B182" s="29" t="s">
        <v>302</v>
      </c>
      <c r="C182" s="29" t="s">
        <v>303</v>
      </c>
      <c r="D182" s="24" t="s">
        <v>50</v>
      </c>
      <c r="E182" s="30" t="s">
        <v>304</v>
      </c>
      <c r="F182" s="31" t="s">
        <v>115</v>
      </c>
      <c r="G182" s="32">
        <v>299.7</v>
      </c>
      <c r="H182" s="33">
        <v>0</v>
      </c>
      <c r="I182" s="33">
        <f>ROUND(ROUND(H182,2)*ROUND(G182,3),2)</f>
        <v>0</v>
      </c>
      <c r="O182">
        <f>(I182*21)/100</f>
        <v>0</v>
      </c>
      <c r="P182" t="s">
        <v>27</v>
      </c>
    </row>
    <row r="183" spans="1:5" ht="12.75">
      <c r="A183" s="34" t="s">
        <v>53</v>
      </c>
      <c r="E183" s="35" t="s">
        <v>50</v>
      </c>
    </row>
    <row r="184" spans="1:5" ht="12.75">
      <c r="A184" s="36" t="s">
        <v>55</v>
      </c>
      <c r="E184" s="37" t="s">
        <v>305</v>
      </c>
    </row>
    <row r="185" spans="1:5" ht="51">
      <c r="A185" t="s">
        <v>57</v>
      </c>
      <c r="E185" s="35" t="s">
        <v>306</v>
      </c>
    </row>
    <row r="186" spans="1:16" ht="12.75">
      <c r="A186" s="24" t="s">
        <v>48</v>
      </c>
      <c r="B186" s="29" t="s">
        <v>307</v>
      </c>
      <c r="C186" s="29" t="s">
        <v>308</v>
      </c>
      <c r="D186" s="24" t="s">
        <v>309</v>
      </c>
      <c r="E186" s="30" t="s">
        <v>310</v>
      </c>
      <c r="F186" s="31" t="s">
        <v>115</v>
      </c>
      <c r="G186" s="32">
        <v>100</v>
      </c>
      <c r="H186" s="33">
        <v>0</v>
      </c>
      <c r="I186" s="33">
        <f>ROUND(ROUND(H186,2)*ROUND(G186,3),2)</f>
        <v>0</v>
      </c>
      <c r="O186">
        <f>(I186*21)/100</f>
        <v>0</v>
      </c>
      <c r="P186" t="s">
        <v>27</v>
      </c>
    </row>
    <row r="187" spans="1:5" ht="63.75">
      <c r="A187" s="34" t="s">
        <v>53</v>
      </c>
      <c r="E187" s="35" t="s">
        <v>283</v>
      </c>
    </row>
    <row r="188" spans="1:5" ht="12.75">
      <c r="A188" s="36" t="s">
        <v>55</v>
      </c>
      <c r="E188" s="37" t="s">
        <v>311</v>
      </c>
    </row>
    <row r="189" spans="1:5" ht="51">
      <c r="A189" t="s">
        <v>57</v>
      </c>
      <c r="E189" s="35" t="s">
        <v>312</v>
      </c>
    </row>
    <row r="190" spans="1:16" ht="12.75">
      <c r="A190" s="24" t="s">
        <v>48</v>
      </c>
      <c r="B190" s="29" t="s">
        <v>313</v>
      </c>
      <c r="C190" s="29" t="s">
        <v>314</v>
      </c>
      <c r="D190" s="24" t="s">
        <v>50</v>
      </c>
      <c r="E190" s="30" t="s">
        <v>315</v>
      </c>
      <c r="F190" s="31" t="s">
        <v>115</v>
      </c>
      <c r="G190" s="32">
        <v>1747.4</v>
      </c>
      <c r="H190" s="33">
        <v>0</v>
      </c>
      <c r="I190" s="33">
        <f>ROUND(ROUND(H190,2)*ROUND(G190,3),2)</f>
        <v>0</v>
      </c>
      <c r="O190">
        <f>(I190*21)/100</f>
        <v>0</v>
      </c>
      <c r="P190" t="s">
        <v>27</v>
      </c>
    </row>
    <row r="191" spans="1:5" ht="12.75">
      <c r="A191" s="34" t="s">
        <v>53</v>
      </c>
      <c r="E191" s="35" t="s">
        <v>316</v>
      </c>
    </row>
    <row r="192" spans="1:5" ht="102">
      <c r="A192" s="36" t="s">
        <v>55</v>
      </c>
      <c r="E192" s="37" t="s">
        <v>292</v>
      </c>
    </row>
    <row r="193" spans="1:5" ht="140.25">
      <c r="A193" t="s">
        <v>57</v>
      </c>
      <c r="E193" s="35" t="s">
        <v>317</v>
      </c>
    </row>
    <row r="194" spans="1:16" ht="12.75">
      <c r="A194" s="24" t="s">
        <v>48</v>
      </c>
      <c r="B194" s="29" t="s">
        <v>318</v>
      </c>
      <c r="C194" s="29" t="s">
        <v>319</v>
      </c>
      <c r="D194" s="24" t="s">
        <v>50</v>
      </c>
      <c r="E194" s="30" t="s">
        <v>320</v>
      </c>
      <c r="F194" s="31" t="s">
        <v>115</v>
      </c>
      <c r="G194" s="32">
        <v>1535.174</v>
      </c>
      <c r="H194" s="33">
        <v>0</v>
      </c>
      <c r="I194" s="33">
        <f>ROUND(ROUND(H194,2)*ROUND(G194,3),2)</f>
        <v>0</v>
      </c>
      <c r="O194">
        <f>(I194*21)/100</f>
        <v>0</v>
      </c>
      <c r="P194" t="s">
        <v>27</v>
      </c>
    </row>
    <row r="195" spans="1:5" ht="12.75">
      <c r="A195" s="34" t="s">
        <v>53</v>
      </c>
      <c r="E195" s="35" t="s">
        <v>321</v>
      </c>
    </row>
    <row r="196" spans="1:5" ht="102">
      <c r="A196" s="36" t="s">
        <v>55</v>
      </c>
      <c r="E196" s="37" t="s">
        <v>289</v>
      </c>
    </row>
    <row r="197" spans="1:5" ht="140.25">
      <c r="A197" t="s">
        <v>57</v>
      </c>
      <c r="E197" s="35" t="s">
        <v>317</v>
      </c>
    </row>
    <row r="198" spans="1:16" ht="12.75">
      <c r="A198" s="24" t="s">
        <v>48</v>
      </c>
      <c r="B198" s="29" t="s">
        <v>322</v>
      </c>
      <c r="C198" s="29" t="s">
        <v>319</v>
      </c>
      <c r="D198" s="24" t="s">
        <v>130</v>
      </c>
      <c r="E198" s="30" t="s">
        <v>320</v>
      </c>
      <c r="F198" s="31" t="s">
        <v>115</v>
      </c>
      <c r="G198" s="32">
        <v>116.85</v>
      </c>
      <c r="H198" s="33">
        <v>0</v>
      </c>
      <c r="I198" s="33">
        <f>ROUND(ROUND(H198,2)*ROUND(G198,3),2)</f>
        <v>0</v>
      </c>
      <c r="O198">
        <f>(I198*21)/100</f>
        <v>0</v>
      </c>
      <c r="P198" t="s">
        <v>27</v>
      </c>
    </row>
    <row r="199" spans="1:5" ht="63.75">
      <c r="A199" s="34" t="s">
        <v>53</v>
      </c>
      <c r="E199" s="35" t="s">
        <v>131</v>
      </c>
    </row>
    <row r="200" spans="1:5" ht="12.75">
      <c r="A200" s="36" t="s">
        <v>55</v>
      </c>
      <c r="E200" s="37" t="s">
        <v>301</v>
      </c>
    </row>
    <row r="201" spans="1:5" ht="140.25">
      <c r="A201" t="s">
        <v>57</v>
      </c>
      <c r="E201" s="35" t="s">
        <v>317</v>
      </c>
    </row>
    <row r="202" spans="1:16" ht="12.75">
      <c r="A202" s="24" t="s">
        <v>48</v>
      </c>
      <c r="B202" s="29" t="s">
        <v>323</v>
      </c>
      <c r="C202" s="29" t="s">
        <v>324</v>
      </c>
      <c r="D202" s="24" t="s">
        <v>50</v>
      </c>
      <c r="E202" s="30" t="s">
        <v>325</v>
      </c>
      <c r="F202" s="31" t="s">
        <v>115</v>
      </c>
      <c r="G202" s="32">
        <v>1556.648</v>
      </c>
      <c r="H202" s="33">
        <v>0</v>
      </c>
      <c r="I202" s="33">
        <f>ROUND(ROUND(H202,2)*ROUND(G202,3),2)</f>
        <v>0</v>
      </c>
      <c r="O202">
        <f>(I202*21)/100</f>
        <v>0</v>
      </c>
      <c r="P202" t="s">
        <v>27</v>
      </c>
    </row>
    <row r="203" spans="1:5" ht="12.75">
      <c r="A203" s="34" t="s">
        <v>53</v>
      </c>
      <c r="E203" s="35" t="s">
        <v>326</v>
      </c>
    </row>
    <row r="204" spans="1:5" ht="102">
      <c r="A204" s="36" t="s">
        <v>55</v>
      </c>
      <c r="E204" s="37" t="s">
        <v>327</v>
      </c>
    </row>
    <row r="205" spans="1:5" ht="140.25">
      <c r="A205" t="s">
        <v>57</v>
      </c>
      <c r="E205" s="35" t="s">
        <v>317</v>
      </c>
    </row>
    <row r="206" spans="1:16" ht="12.75">
      <c r="A206" s="24" t="s">
        <v>48</v>
      </c>
      <c r="B206" s="29" t="s">
        <v>328</v>
      </c>
      <c r="C206" s="29" t="s">
        <v>329</v>
      </c>
      <c r="D206" s="24" t="s">
        <v>97</v>
      </c>
      <c r="E206" s="30" t="s">
        <v>330</v>
      </c>
      <c r="F206" s="31" t="s">
        <v>115</v>
      </c>
      <c r="G206" s="32">
        <v>3</v>
      </c>
      <c r="H206" s="33">
        <v>0</v>
      </c>
      <c r="I206" s="33">
        <f>ROUND(ROUND(H206,2)*ROUND(G206,3),2)</f>
        <v>0</v>
      </c>
      <c r="O206">
        <f>(I206*21)/100</f>
        <v>0</v>
      </c>
      <c r="P206" t="s">
        <v>27</v>
      </c>
    </row>
    <row r="207" spans="1:5" ht="76.5">
      <c r="A207" s="34" t="s">
        <v>53</v>
      </c>
      <c r="E207" s="35" t="s">
        <v>331</v>
      </c>
    </row>
    <row r="208" spans="1:5" ht="12.75">
      <c r="A208" s="36" t="s">
        <v>55</v>
      </c>
      <c r="E208" s="37" t="s">
        <v>332</v>
      </c>
    </row>
    <row r="209" spans="1:5" ht="25.5">
      <c r="A209" t="s">
        <v>57</v>
      </c>
      <c r="E209" s="35" t="s">
        <v>333</v>
      </c>
    </row>
    <row r="210" spans="1:16" ht="12.75">
      <c r="A210" s="24" t="s">
        <v>48</v>
      </c>
      <c r="B210" s="29" t="s">
        <v>334</v>
      </c>
      <c r="C210" s="29" t="s">
        <v>335</v>
      </c>
      <c r="D210" s="24" t="s">
        <v>97</v>
      </c>
      <c r="E210" s="30" t="s">
        <v>336</v>
      </c>
      <c r="F210" s="31" t="s">
        <v>115</v>
      </c>
      <c r="G210" s="32">
        <v>50</v>
      </c>
      <c r="H210" s="33">
        <v>0</v>
      </c>
      <c r="I210" s="33">
        <f>ROUND(ROUND(H210,2)*ROUND(G210,3),2)</f>
        <v>0</v>
      </c>
      <c r="O210">
        <f>(I210*21)/100</f>
        <v>0</v>
      </c>
      <c r="P210" t="s">
        <v>27</v>
      </c>
    </row>
    <row r="211" spans="1:5" ht="76.5">
      <c r="A211" s="34" t="s">
        <v>53</v>
      </c>
      <c r="E211" s="35" t="s">
        <v>337</v>
      </c>
    </row>
    <row r="212" spans="1:5" ht="12.75">
      <c r="A212" s="36" t="s">
        <v>55</v>
      </c>
      <c r="E212" s="37" t="s">
        <v>297</v>
      </c>
    </row>
    <row r="213" spans="1:5" ht="25.5">
      <c r="A213" t="s">
        <v>57</v>
      </c>
      <c r="E213" s="35" t="s">
        <v>333</v>
      </c>
    </row>
    <row r="214" spans="1:16" ht="12.75">
      <c r="A214" s="24" t="s">
        <v>48</v>
      </c>
      <c r="B214" s="29" t="s">
        <v>338</v>
      </c>
      <c r="C214" s="29" t="s">
        <v>339</v>
      </c>
      <c r="D214" s="24" t="s">
        <v>50</v>
      </c>
      <c r="E214" s="30" t="s">
        <v>340</v>
      </c>
      <c r="F214" s="31" t="s">
        <v>115</v>
      </c>
      <c r="G214" s="32">
        <v>257.1</v>
      </c>
      <c r="H214" s="33">
        <v>0</v>
      </c>
      <c r="I214" s="33">
        <f>ROUND(ROUND(H214,2)*ROUND(G214,3),2)</f>
        <v>0</v>
      </c>
      <c r="O214">
        <f>(I214*21)/100</f>
        <v>0</v>
      </c>
      <c r="P214" t="s">
        <v>27</v>
      </c>
    </row>
    <row r="215" spans="1:5" ht="12.75">
      <c r="A215" s="34" t="s">
        <v>53</v>
      </c>
      <c r="E215" s="35" t="s">
        <v>50</v>
      </c>
    </row>
    <row r="216" spans="1:5" ht="12.75">
      <c r="A216" s="36" t="s">
        <v>55</v>
      </c>
      <c r="E216" s="37" t="s">
        <v>341</v>
      </c>
    </row>
    <row r="217" spans="1:5" ht="165.75">
      <c r="A217" t="s">
        <v>57</v>
      </c>
      <c r="E217" s="35" t="s">
        <v>342</v>
      </c>
    </row>
    <row r="218" spans="1:16" ht="12.75">
      <c r="A218" s="24" t="s">
        <v>48</v>
      </c>
      <c r="B218" s="29" t="s">
        <v>343</v>
      </c>
      <c r="C218" s="29" t="s">
        <v>344</v>
      </c>
      <c r="D218" s="24" t="s">
        <v>50</v>
      </c>
      <c r="E218" s="30" t="s">
        <v>345</v>
      </c>
      <c r="F218" s="31" t="s">
        <v>115</v>
      </c>
      <c r="G218" s="32">
        <v>50.4</v>
      </c>
      <c r="H218" s="33">
        <v>0</v>
      </c>
      <c r="I218" s="33">
        <f>ROUND(ROUND(H218,2)*ROUND(G218,3),2)</f>
        <v>0</v>
      </c>
      <c r="O218">
        <f>(I218*21)/100</f>
        <v>0</v>
      </c>
      <c r="P218" t="s">
        <v>27</v>
      </c>
    </row>
    <row r="219" spans="1:5" ht="12.75">
      <c r="A219" s="34" t="s">
        <v>53</v>
      </c>
      <c r="E219" s="35" t="s">
        <v>50</v>
      </c>
    </row>
    <row r="220" spans="1:5" ht="89.25">
      <c r="A220" s="36" t="s">
        <v>55</v>
      </c>
      <c r="E220" s="37" t="s">
        <v>346</v>
      </c>
    </row>
    <row r="221" spans="1:5" ht="165.75">
      <c r="A221" t="s">
        <v>57</v>
      </c>
      <c r="E221" s="35" t="s">
        <v>342</v>
      </c>
    </row>
    <row r="222" spans="1:18" ht="12.75" customHeight="1">
      <c r="A222" s="12" t="s">
        <v>46</v>
      </c>
      <c r="B222" s="12"/>
      <c r="C222" s="39" t="s">
        <v>82</v>
      </c>
      <c r="D222" s="12"/>
      <c r="E222" s="27" t="s">
        <v>347</v>
      </c>
      <c r="F222" s="12"/>
      <c r="G222" s="12"/>
      <c r="H222" s="12"/>
      <c r="I222" s="40">
        <f>0+Q222</f>
        <v>0</v>
      </c>
      <c r="O222">
        <f>0+R222</f>
        <v>0</v>
      </c>
      <c r="Q222">
        <f>0+I223+I227</f>
        <v>0</v>
      </c>
      <c r="R222">
        <f>0+O223+O227</f>
        <v>0</v>
      </c>
    </row>
    <row r="223" spans="1:16" ht="12.75">
      <c r="A223" s="24" t="s">
        <v>48</v>
      </c>
      <c r="B223" s="29" t="s">
        <v>348</v>
      </c>
      <c r="C223" s="29" t="s">
        <v>349</v>
      </c>
      <c r="D223" s="24" t="s">
        <v>50</v>
      </c>
      <c r="E223" s="30" t="s">
        <v>350</v>
      </c>
      <c r="F223" s="31" t="s">
        <v>135</v>
      </c>
      <c r="G223" s="32">
        <v>192</v>
      </c>
      <c r="H223" s="33">
        <v>0</v>
      </c>
      <c r="I223" s="33">
        <f>ROUND(ROUND(H223,2)*ROUND(G223,3),2)</f>
        <v>0</v>
      </c>
      <c r="O223">
        <f>(I223*21)/100</f>
        <v>0</v>
      </c>
      <c r="P223" t="s">
        <v>27</v>
      </c>
    </row>
    <row r="224" spans="1:5" ht="51">
      <c r="A224" s="34" t="s">
        <v>53</v>
      </c>
      <c r="E224" s="35" t="s">
        <v>351</v>
      </c>
    </row>
    <row r="225" spans="1:5" ht="12.75">
      <c r="A225" s="36" t="s">
        <v>55</v>
      </c>
      <c r="E225" s="37" t="s">
        <v>352</v>
      </c>
    </row>
    <row r="226" spans="1:5" ht="242.25">
      <c r="A226" t="s">
        <v>57</v>
      </c>
      <c r="E226" s="35" t="s">
        <v>353</v>
      </c>
    </row>
    <row r="227" spans="1:16" ht="12.75">
      <c r="A227" s="24" t="s">
        <v>48</v>
      </c>
      <c r="B227" s="29" t="s">
        <v>354</v>
      </c>
      <c r="C227" s="29" t="s">
        <v>355</v>
      </c>
      <c r="D227" s="24" t="s">
        <v>50</v>
      </c>
      <c r="E227" s="30" t="s">
        <v>356</v>
      </c>
      <c r="F227" s="31" t="s">
        <v>65</v>
      </c>
      <c r="G227" s="32">
        <v>5</v>
      </c>
      <c r="H227" s="33">
        <v>0</v>
      </c>
      <c r="I227" s="33">
        <f>ROUND(ROUND(H227,2)*ROUND(G227,3),2)</f>
        <v>0</v>
      </c>
      <c r="O227">
        <f>(I227*21)/100</f>
        <v>0</v>
      </c>
      <c r="P227" t="s">
        <v>27</v>
      </c>
    </row>
    <row r="228" spans="1:5" ht="12.75">
      <c r="A228" s="34" t="s">
        <v>53</v>
      </c>
      <c r="E228" s="35" t="s">
        <v>50</v>
      </c>
    </row>
    <row r="229" spans="1:5" ht="12.75">
      <c r="A229" s="36" t="s">
        <v>55</v>
      </c>
      <c r="E229" s="37" t="s">
        <v>357</v>
      </c>
    </row>
    <row r="230" spans="1:5" ht="102">
      <c r="A230" t="s">
        <v>57</v>
      </c>
      <c r="E230" s="35" t="s">
        <v>358</v>
      </c>
    </row>
    <row r="231" spans="1:18" ht="12.75" customHeight="1">
      <c r="A231" s="12" t="s">
        <v>46</v>
      </c>
      <c r="B231" s="12"/>
      <c r="C231" s="39" t="s">
        <v>43</v>
      </c>
      <c r="D231" s="12"/>
      <c r="E231" s="27" t="s">
        <v>359</v>
      </c>
      <c r="F231" s="12"/>
      <c r="G231" s="12"/>
      <c r="H231" s="12"/>
      <c r="I231" s="40">
        <f>0+Q231</f>
        <v>0</v>
      </c>
      <c r="O231">
        <f>0+R231</f>
        <v>0</v>
      </c>
      <c r="Q231">
        <f>0+I232+I236+I240+I244+I248+I252+I256+I260+I264+I268+I272+I276+I280+I284+I288+I292+I296+I300+I304</f>
        <v>0</v>
      </c>
      <c r="R231">
        <f>0+O232+O236+O240+O244+O248+O252+O256+O260+O264+O268+O272+O276+O280+O284+O288+O292+O296+O300+O304</f>
        <v>0</v>
      </c>
    </row>
    <row r="232" spans="1:16" ht="25.5">
      <c r="A232" s="24" t="s">
        <v>48</v>
      </c>
      <c r="B232" s="29" t="s">
        <v>360</v>
      </c>
      <c r="C232" s="29" t="s">
        <v>361</v>
      </c>
      <c r="D232" s="24" t="s">
        <v>50</v>
      </c>
      <c r="E232" s="30" t="s">
        <v>362</v>
      </c>
      <c r="F232" s="31" t="s">
        <v>135</v>
      </c>
      <c r="G232" s="32">
        <v>12</v>
      </c>
      <c r="H232" s="33">
        <v>0</v>
      </c>
      <c r="I232" s="33">
        <f>ROUND(ROUND(H232,2)*ROUND(G232,3),2)</f>
        <v>0</v>
      </c>
      <c r="O232">
        <f>(I232*21)/100</f>
        <v>0</v>
      </c>
      <c r="P232" t="s">
        <v>27</v>
      </c>
    </row>
    <row r="233" spans="1:5" ht="12.75">
      <c r="A233" s="34" t="s">
        <v>53</v>
      </c>
      <c r="E233" s="35" t="s">
        <v>50</v>
      </c>
    </row>
    <row r="234" spans="1:5" ht="12.75">
      <c r="A234" s="36" t="s">
        <v>55</v>
      </c>
      <c r="E234" s="37" t="s">
        <v>363</v>
      </c>
    </row>
    <row r="235" spans="1:5" ht="89.25">
      <c r="A235" t="s">
        <v>57</v>
      </c>
      <c r="E235" s="35" t="s">
        <v>364</v>
      </c>
    </row>
    <row r="236" spans="1:16" ht="25.5">
      <c r="A236" s="24" t="s">
        <v>48</v>
      </c>
      <c r="B236" s="29" t="s">
        <v>365</v>
      </c>
      <c r="C236" s="29" t="s">
        <v>366</v>
      </c>
      <c r="D236" s="24" t="s">
        <v>50</v>
      </c>
      <c r="E236" s="30" t="s">
        <v>367</v>
      </c>
      <c r="F236" s="31" t="s">
        <v>135</v>
      </c>
      <c r="G236" s="32">
        <v>12</v>
      </c>
      <c r="H236" s="33">
        <v>0</v>
      </c>
      <c r="I236" s="33">
        <f>ROUND(ROUND(H236,2)*ROUND(G236,3),2)</f>
        <v>0</v>
      </c>
      <c r="O236">
        <f>(I236*21)/100</f>
        <v>0</v>
      </c>
      <c r="P236" t="s">
        <v>27</v>
      </c>
    </row>
    <row r="237" spans="1:5" ht="12.75">
      <c r="A237" s="34" t="s">
        <v>53</v>
      </c>
      <c r="E237" s="35" t="s">
        <v>368</v>
      </c>
    </row>
    <row r="238" spans="1:5" ht="12.75">
      <c r="A238" s="36" t="s">
        <v>55</v>
      </c>
      <c r="E238" s="37" t="s">
        <v>369</v>
      </c>
    </row>
    <row r="239" spans="1:5" ht="38.25">
      <c r="A239" t="s">
        <v>57</v>
      </c>
      <c r="E239" s="35" t="s">
        <v>370</v>
      </c>
    </row>
    <row r="240" spans="1:16" ht="25.5">
      <c r="A240" s="24" t="s">
        <v>48</v>
      </c>
      <c r="B240" s="29" t="s">
        <v>371</v>
      </c>
      <c r="C240" s="29" t="s">
        <v>372</v>
      </c>
      <c r="D240" s="24" t="s">
        <v>50</v>
      </c>
      <c r="E240" s="30" t="s">
        <v>373</v>
      </c>
      <c r="F240" s="31" t="s">
        <v>135</v>
      </c>
      <c r="G240" s="32">
        <v>16</v>
      </c>
      <c r="H240" s="33">
        <v>0</v>
      </c>
      <c r="I240" s="33">
        <f>ROUND(ROUND(H240,2)*ROUND(G240,3),2)</f>
        <v>0</v>
      </c>
      <c r="O240">
        <f>(I240*21)/100</f>
        <v>0</v>
      </c>
      <c r="P240" t="s">
        <v>27</v>
      </c>
    </row>
    <row r="241" spans="1:5" ht="38.25">
      <c r="A241" s="34" t="s">
        <v>53</v>
      </c>
      <c r="E241" s="35" t="s">
        <v>374</v>
      </c>
    </row>
    <row r="242" spans="1:5" ht="25.5">
      <c r="A242" s="36" t="s">
        <v>55</v>
      </c>
      <c r="E242" s="37" t="s">
        <v>375</v>
      </c>
    </row>
    <row r="243" spans="1:5" ht="38.25">
      <c r="A243" t="s">
        <v>57</v>
      </c>
      <c r="E243" s="35" t="s">
        <v>370</v>
      </c>
    </row>
    <row r="244" spans="1:16" ht="12.75">
      <c r="A244" s="24" t="s">
        <v>48</v>
      </c>
      <c r="B244" s="29" t="s">
        <v>376</v>
      </c>
      <c r="C244" s="29" t="s">
        <v>377</v>
      </c>
      <c r="D244" s="24" t="s">
        <v>145</v>
      </c>
      <c r="E244" s="30" t="s">
        <v>378</v>
      </c>
      <c r="F244" s="31" t="s">
        <v>65</v>
      </c>
      <c r="G244" s="32">
        <v>8</v>
      </c>
      <c r="H244" s="33">
        <v>0</v>
      </c>
      <c r="I244" s="33">
        <f>ROUND(ROUND(H244,2)*ROUND(G244,3),2)</f>
        <v>0</v>
      </c>
      <c r="O244">
        <f>(I244*21)/100</f>
        <v>0</v>
      </c>
      <c r="P244" t="s">
        <v>27</v>
      </c>
    </row>
    <row r="245" spans="1:5" ht="12.75">
      <c r="A245" s="34" t="s">
        <v>53</v>
      </c>
      <c r="E245" s="35" t="s">
        <v>50</v>
      </c>
    </row>
    <row r="246" spans="1:5" ht="12.75">
      <c r="A246" s="36" t="s">
        <v>55</v>
      </c>
      <c r="E246" s="37" t="s">
        <v>379</v>
      </c>
    </row>
    <row r="247" spans="1:5" ht="51">
      <c r="A247" t="s">
        <v>57</v>
      </c>
      <c r="E247" s="35" t="s">
        <v>380</v>
      </c>
    </row>
    <row r="248" spans="1:16" ht="12.75">
      <c r="A248" s="24" t="s">
        <v>48</v>
      </c>
      <c r="B248" s="29" t="s">
        <v>381</v>
      </c>
      <c r="C248" s="29" t="s">
        <v>377</v>
      </c>
      <c r="D248" s="24" t="s">
        <v>151</v>
      </c>
      <c r="E248" s="30" t="s">
        <v>378</v>
      </c>
      <c r="F248" s="31" t="s">
        <v>65</v>
      </c>
      <c r="G248" s="32">
        <v>8</v>
      </c>
      <c r="H248" s="33">
        <v>0</v>
      </c>
      <c r="I248" s="33">
        <f>ROUND(ROUND(H248,2)*ROUND(G248,3),2)</f>
        <v>0</v>
      </c>
      <c r="O248">
        <f>(I248*21)/100</f>
        <v>0</v>
      </c>
      <c r="P248" t="s">
        <v>27</v>
      </c>
    </row>
    <row r="249" spans="1:5" ht="12.75">
      <c r="A249" s="34" t="s">
        <v>53</v>
      </c>
      <c r="E249" s="35" t="s">
        <v>382</v>
      </c>
    </row>
    <row r="250" spans="1:5" ht="51">
      <c r="A250" s="36" t="s">
        <v>55</v>
      </c>
      <c r="E250" s="37" t="s">
        <v>383</v>
      </c>
    </row>
    <row r="251" spans="1:5" ht="51">
      <c r="A251" t="s">
        <v>57</v>
      </c>
      <c r="E251" s="35" t="s">
        <v>384</v>
      </c>
    </row>
    <row r="252" spans="1:16" ht="12.75">
      <c r="A252" s="24" t="s">
        <v>48</v>
      </c>
      <c r="B252" s="29" t="s">
        <v>385</v>
      </c>
      <c r="C252" s="29" t="s">
        <v>386</v>
      </c>
      <c r="D252" s="24" t="s">
        <v>50</v>
      </c>
      <c r="E252" s="30" t="s">
        <v>387</v>
      </c>
      <c r="F252" s="31" t="s">
        <v>65</v>
      </c>
      <c r="G252" s="32">
        <v>353</v>
      </c>
      <c r="H252" s="33">
        <v>0</v>
      </c>
      <c r="I252" s="33">
        <f>ROUND(ROUND(H252,2)*ROUND(G252,3),2)</f>
        <v>0</v>
      </c>
      <c r="O252">
        <f>(I252*21)/100</f>
        <v>0</v>
      </c>
      <c r="P252" t="s">
        <v>27</v>
      </c>
    </row>
    <row r="253" spans="1:5" ht="12.75">
      <c r="A253" s="34" t="s">
        <v>53</v>
      </c>
      <c r="E253" s="35" t="s">
        <v>388</v>
      </c>
    </row>
    <row r="254" spans="1:5" ht="63.75">
      <c r="A254" s="36" t="s">
        <v>55</v>
      </c>
      <c r="E254" s="37" t="s">
        <v>389</v>
      </c>
    </row>
    <row r="255" spans="1:5" ht="12.75">
      <c r="A255" t="s">
        <v>57</v>
      </c>
      <c r="E255" s="35" t="s">
        <v>390</v>
      </c>
    </row>
    <row r="256" spans="1:16" ht="12.75">
      <c r="A256" s="24" t="s">
        <v>48</v>
      </c>
      <c r="B256" s="29" t="s">
        <v>391</v>
      </c>
      <c r="C256" s="29" t="s">
        <v>392</v>
      </c>
      <c r="D256" s="24" t="s">
        <v>50</v>
      </c>
      <c r="E256" s="30" t="s">
        <v>393</v>
      </c>
      <c r="F256" s="31" t="s">
        <v>135</v>
      </c>
      <c r="G256" s="32">
        <v>233</v>
      </c>
      <c r="H256" s="33">
        <v>0</v>
      </c>
      <c r="I256" s="33">
        <f>ROUND(ROUND(H256,2)*ROUND(G256,3),2)</f>
        <v>0</v>
      </c>
      <c r="O256">
        <f>(I256*21)/100</f>
        <v>0</v>
      </c>
      <c r="P256" t="s">
        <v>27</v>
      </c>
    </row>
    <row r="257" spans="1:5" ht="12.75">
      <c r="A257" s="34" t="s">
        <v>53</v>
      </c>
      <c r="E257" s="35" t="s">
        <v>50</v>
      </c>
    </row>
    <row r="258" spans="1:5" ht="89.25">
      <c r="A258" s="36" t="s">
        <v>55</v>
      </c>
      <c r="E258" s="37" t="s">
        <v>394</v>
      </c>
    </row>
    <row r="259" spans="1:5" ht="38.25">
      <c r="A259" t="s">
        <v>57</v>
      </c>
      <c r="E259" s="35" t="s">
        <v>395</v>
      </c>
    </row>
    <row r="260" spans="1:16" ht="12.75">
      <c r="A260" s="24" t="s">
        <v>48</v>
      </c>
      <c r="B260" s="29" t="s">
        <v>396</v>
      </c>
      <c r="C260" s="29" t="s">
        <v>397</v>
      </c>
      <c r="D260" s="24" t="s">
        <v>50</v>
      </c>
      <c r="E260" s="30" t="s">
        <v>398</v>
      </c>
      <c r="F260" s="31" t="s">
        <v>135</v>
      </c>
      <c r="G260" s="32">
        <v>199</v>
      </c>
      <c r="H260" s="33">
        <v>0</v>
      </c>
      <c r="I260" s="33">
        <f>ROUND(ROUND(H260,2)*ROUND(G260,3),2)</f>
        <v>0</v>
      </c>
      <c r="O260">
        <f>(I260*21)/100</f>
        <v>0</v>
      </c>
      <c r="P260" t="s">
        <v>27</v>
      </c>
    </row>
    <row r="261" spans="1:5" ht="12.75">
      <c r="A261" s="34" t="s">
        <v>53</v>
      </c>
      <c r="E261" s="35" t="s">
        <v>50</v>
      </c>
    </row>
    <row r="262" spans="1:5" ht="76.5">
      <c r="A262" s="36" t="s">
        <v>55</v>
      </c>
      <c r="E262" s="37" t="s">
        <v>399</v>
      </c>
    </row>
    <row r="263" spans="1:5" ht="38.25">
      <c r="A263" t="s">
        <v>57</v>
      </c>
      <c r="E263" s="35" t="s">
        <v>395</v>
      </c>
    </row>
    <row r="264" spans="1:16" ht="12.75">
      <c r="A264" s="24" t="s">
        <v>48</v>
      </c>
      <c r="B264" s="29" t="s">
        <v>400</v>
      </c>
      <c r="C264" s="29" t="s">
        <v>401</v>
      </c>
      <c r="D264" s="24" t="s">
        <v>50</v>
      </c>
      <c r="E264" s="30" t="s">
        <v>402</v>
      </c>
      <c r="F264" s="31" t="s">
        <v>135</v>
      </c>
      <c r="G264" s="32">
        <v>18</v>
      </c>
      <c r="H264" s="33">
        <v>0</v>
      </c>
      <c r="I264" s="33">
        <f>ROUND(ROUND(H264,2)*ROUND(G264,3),2)</f>
        <v>0</v>
      </c>
      <c r="O264">
        <f>(I264*21)/100</f>
        <v>0</v>
      </c>
      <c r="P264" t="s">
        <v>27</v>
      </c>
    </row>
    <row r="265" spans="1:5" ht="12.75">
      <c r="A265" s="34" t="s">
        <v>53</v>
      </c>
      <c r="E265" s="35" t="s">
        <v>50</v>
      </c>
    </row>
    <row r="266" spans="1:5" ht="12.75">
      <c r="A266" s="36" t="s">
        <v>55</v>
      </c>
      <c r="E266" s="37" t="s">
        <v>403</v>
      </c>
    </row>
    <row r="267" spans="1:5" ht="63.75">
      <c r="A267" t="s">
        <v>57</v>
      </c>
      <c r="E267" s="35" t="s">
        <v>404</v>
      </c>
    </row>
    <row r="268" spans="1:16" ht="12.75">
      <c r="A268" s="24" t="s">
        <v>48</v>
      </c>
      <c r="B268" s="29" t="s">
        <v>405</v>
      </c>
      <c r="C268" s="29" t="s">
        <v>406</v>
      </c>
      <c r="D268" s="24" t="s">
        <v>97</v>
      </c>
      <c r="E268" s="30" t="s">
        <v>407</v>
      </c>
      <c r="F268" s="31" t="s">
        <v>135</v>
      </c>
      <c r="G268" s="32">
        <v>100</v>
      </c>
      <c r="H268" s="33">
        <v>0</v>
      </c>
      <c r="I268" s="33">
        <f>ROUND(ROUND(H268,2)*ROUND(G268,3),2)</f>
        <v>0</v>
      </c>
      <c r="O268">
        <f>(I268*21)/100</f>
        <v>0</v>
      </c>
      <c r="P268" t="s">
        <v>27</v>
      </c>
    </row>
    <row r="269" spans="1:5" ht="63.75">
      <c r="A269" s="34" t="s">
        <v>53</v>
      </c>
      <c r="E269" s="35" t="s">
        <v>283</v>
      </c>
    </row>
    <row r="270" spans="1:5" ht="12.75">
      <c r="A270" s="36" t="s">
        <v>55</v>
      </c>
      <c r="E270" s="37" t="s">
        <v>408</v>
      </c>
    </row>
    <row r="271" spans="1:5" ht="25.5">
      <c r="A271" t="s">
        <v>57</v>
      </c>
      <c r="E271" s="35" t="s">
        <v>409</v>
      </c>
    </row>
    <row r="272" spans="1:16" ht="12.75">
      <c r="A272" s="24" t="s">
        <v>48</v>
      </c>
      <c r="B272" s="29" t="s">
        <v>410</v>
      </c>
      <c r="C272" s="29" t="s">
        <v>411</v>
      </c>
      <c r="D272" s="24" t="s">
        <v>50</v>
      </c>
      <c r="E272" s="30" t="s">
        <v>412</v>
      </c>
      <c r="F272" s="31" t="s">
        <v>135</v>
      </c>
      <c r="G272" s="32">
        <v>40</v>
      </c>
      <c r="H272" s="33">
        <v>0</v>
      </c>
      <c r="I272" s="33">
        <f>ROUND(ROUND(H272,2)*ROUND(G272,3),2)</f>
        <v>0</v>
      </c>
      <c r="O272">
        <f>(I272*21)/100</f>
        <v>0</v>
      </c>
      <c r="P272" t="s">
        <v>27</v>
      </c>
    </row>
    <row r="273" spans="1:5" ht="12.75">
      <c r="A273" s="34" t="s">
        <v>53</v>
      </c>
      <c r="E273" s="35" t="s">
        <v>50</v>
      </c>
    </row>
    <row r="274" spans="1:5" ht="51">
      <c r="A274" s="36" t="s">
        <v>55</v>
      </c>
      <c r="E274" s="37" t="s">
        <v>413</v>
      </c>
    </row>
    <row r="275" spans="1:5" ht="25.5">
      <c r="A275" t="s">
        <v>57</v>
      </c>
      <c r="E275" s="35" t="s">
        <v>409</v>
      </c>
    </row>
    <row r="276" spans="1:16" ht="12.75">
      <c r="A276" s="24" t="s">
        <v>48</v>
      </c>
      <c r="B276" s="29" t="s">
        <v>414</v>
      </c>
      <c r="C276" s="29" t="s">
        <v>415</v>
      </c>
      <c r="D276" s="24" t="s">
        <v>97</v>
      </c>
      <c r="E276" s="30" t="s">
        <v>416</v>
      </c>
      <c r="F276" s="31" t="s">
        <v>102</v>
      </c>
      <c r="G276" s="32">
        <v>0.15</v>
      </c>
      <c r="H276" s="33">
        <v>0</v>
      </c>
      <c r="I276" s="33">
        <f>ROUND(ROUND(H276,2)*ROUND(G276,3),2)</f>
        <v>0</v>
      </c>
      <c r="O276">
        <f>(I276*21)/100</f>
        <v>0</v>
      </c>
      <c r="P276" t="s">
        <v>27</v>
      </c>
    </row>
    <row r="277" spans="1:5" ht="63.75">
      <c r="A277" s="34" t="s">
        <v>53</v>
      </c>
      <c r="E277" s="35" t="s">
        <v>283</v>
      </c>
    </row>
    <row r="278" spans="1:5" ht="12.75">
      <c r="A278" s="36" t="s">
        <v>55</v>
      </c>
      <c r="E278" s="37" t="s">
        <v>417</v>
      </c>
    </row>
    <row r="279" spans="1:5" ht="38.25">
      <c r="A279" t="s">
        <v>57</v>
      </c>
      <c r="E279" s="35" t="s">
        <v>418</v>
      </c>
    </row>
    <row r="280" spans="1:16" ht="12.75">
      <c r="A280" s="24" t="s">
        <v>48</v>
      </c>
      <c r="B280" s="29" t="s">
        <v>419</v>
      </c>
      <c r="C280" s="29" t="s">
        <v>420</v>
      </c>
      <c r="D280" s="24" t="s">
        <v>50</v>
      </c>
      <c r="E280" s="30" t="s">
        <v>421</v>
      </c>
      <c r="F280" s="31" t="s">
        <v>135</v>
      </c>
      <c r="G280" s="32">
        <v>178</v>
      </c>
      <c r="H280" s="33">
        <v>0</v>
      </c>
      <c r="I280" s="33">
        <f>ROUND(ROUND(H280,2)*ROUND(G280,3),2)</f>
        <v>0</v>
      </c>
      <c r="O280">
        <f>(I280*21)/100</f>
        <v>0</v>
      </c>
      <c r="P280" t="s">
        <v>27</v>
      </c>
    </row>
    <row r="281" spans="1:5" ht="12.75">
      <c r="A281" s="34" t="s">
        <v>53</v>
      </c>
      <c r="E281" s="35" t="s">
        <v>50</v>
      </c>
    </row>
    <row r="282" spans="1:5" ht="63.75">
      <c r="A282" s="36" t="s">
        <v>55</v>
      </c>
      <c r="E282" s="37" t="s">
        <v>422</v>
      </c>
    </row>
    <row r="283" spans="1:5" ht="38.25">
      <c r="A283" t="s">
        <v>57</v>
      </c>
      <c r="E283" s="35" t="s">
        <v>418</v>
      </c>
    </row>
    <row r="284" spans="1:16" ht="12.75">
      <c r="A284" s="24" t="s">
        <v>48</v>
      </c>
      <c r="B284" s="29" t="s">
        <v>423</v>
      </c>
      <c r="C284" s="29" t="s">
        <v>420</v>
      </c>
      <c r="D284" s="24" t="s">
        <v>97</v>
      </c>
      <c r="E284" s="30" t="s">
        <v>421</v>
      </c>
      <c r="F284" s="31" t="s">
        <v>135</v>
      </c>
      <c r="G284" s="32">
        <v>25</v>
      </c>
      <c r="H284" s="33">
        <v>0</v>
      </c>
      <c r="I284" s="33">
        <f>ROUND(ROUND(H284,2)*ROUND(G284,3),2)</f>
        <v>0</v>
      </c>
      <c r="O284">
        <f>(I284*21)/100</f>
        <v>0</v>
      </c>
      <c r="P284" t="s">
        <v>27</v>
      </c>
    </row>
    <row r="285" spans="1:5" ht="63.75">
      <c r="A285" s="34" t="s">
        <v>53</v>
      </c>
      <c r="E285" s="35" t="s">
        <v>283</v>
      </c>
    </row>
    <row r="286" spans="1:5" ht="12.75">
      <c r="A286" s="36" t="s">
        <v>55</v>
      </c>
      <c r="E286" s="37" t="s">
        <v>424</v>
      </c>
    </row>
    <row r="287" spans="1:5" ht="38.25">
      <c r="A287" t="s">
        <v>57</v>
      </c>
      <c r="E287" s="35" t="s">
        <v>418</v>
      </c>
    </row>
    <row r="288" spans="1:16" ht="12.75">
      <c r="A288" s="24" t="s">
        <v>48</v>
      </c>
      <c r="B288" s="29" t="s">
        <v>425</v>
      </c>
      <c r="C288" s="29" t="s">
        <v>426</v>
      </c>
      <c r="D288" s="24" t="s">
        <v>97</v>
      </c>
      <c r="E288" s="30" t="s">
        <v>427</v>
      </c>
      <c r="F288" s="31" t="s">
        <v>135</v>
      </c>
      <c r="G288" s="32">
        <v>25</v>
      </c>
      <c r="H288" s="33">
        <v>0</v>
      </c>
      <c r="I288" s="33">
        <f>ROUND(ROUND(H288,2)*ROUND(G288,3),2)</f>
        <v>0</v>
      </c>
      <c r="O288">
        <f>(I288*21)/100</f>
        <v>0</v>
      </c>
      <c r="P288" t="s">
        <v>27</v>
      </c>
    </row>
    <row r="289" spans="1:5" ht="63.75">
      <c r="A289" s="34" t="s">
        <v>53</v>
      </c>
      <c r="E289" s="35" t="s">
        <v>283</v>
      </c>
    </row>
    <row r="290" spans="1:5" ht="12.75">
      <c r="A290" s="36" t="s">
        <v>55</v>
      </c>
      <c r="E290" s="37" t="s">
        <v>428</v>
      </c>
    </row>
    <row r="291" spans="1:5" ht="25.5">
      <c r="A291" t="s">
        <v>57</v>
      </c>
      <c r="E291" s="35" t="s">
        <v>429</v>
      </c>
    </row>
    <row r="292" spans="1:16" ht="25.5">
      <c r="A292" s="24" t="s">
        <v>48</v>
      </c>
      <c r="B292" s="29" t="s">
        <v>430</v>
      </c>
      <c r="C292" s="29" t="s">
        <v>431</v>
      </c>
      <c r="D292" s="24" t="s">
        <v>50</v>
      </c>
      <c r="E292" s="30" t="s">
        <v>432</v>
      </c>
      <c r="F292" s="31" t="s">
        <v>135</v>
      </c>
      <c r="G292" s="32">
        <v>255</v>
      </c>
      <c r="H292" s="33">
        <v>0</v>
      </c>
      <c r="I292" s="33">
        <f>ROUND(ROUND(H292,2)*ROUND(G292,3),2)</f>
        <v>0</v>
      </c>
      <c r="O292">
        <f>(I292*21)/100</f>
        <v>0</v>
      </c>
      <c r="P292" t="s">
        <v>27</v>
      </c>
    </row>
    <row r="293" spans="1:5" ht="12.75">
      <c r="A293" s="34" t="s">
        <v>53</v>
      </c>
      <c r="E293" s="35" t="s">
        <v>50</v>
      </c>
    </row>
    <row r="294" spans="1:5" ht="89.25">
      <c r="A294" s="36" t="s">
        <v>55</v>
      </c>
      <c r="E294" s="37" t="s">
        <v>433</v>
      </c>
    </row>
    <row r="295" spans="1:5" ht="89.25">
      <c r="A295" t="s">
        <v>57</v>
      </c>
      <c r="E295" s="35" t="s">
        <v>434</v>
      </c>
    </row>
    <row r="296" spans="1:16" ht="12.75">
      <c r="A296" s="24" t="s">
        <v>48</v>
      </c>
      <c r="B296" s="29" t="s">
        <v>435</v>
      </c>
      <c r="C296" s="29" t="s">
        <v>436</v>
      </c>
      <c r="D296" s="24" t="s">
        <v>130</v>
      </c>
      <c r="E296" s="30" t="s">
        <v>437</v>
      </c>
      <c r="F296" s="31" t="s">
        <v>115</v>
      </c>
      <c r="G296" s="32">
        <v>116.85</v>
      </c>
      <c r="H296" s="33">
        <v>0</v>
      </c>
      <c r="I296" s="33">
        <f>ROUND(ROUND(H296,2)*ROUND(G296,3),2)</f>
        <v>0</v>
      </c>
      <c r="O296">
        <f>(I296*21)/100</f>
        <v>0</v>
      </c>
      <c r="P296" t="s">
        <v>27</v>
      </c>
    </row>
    <row r="297" spans="1:5" ht="63.75">
      <c r="A297" s="34" t="s">
        <v>53</v>
      </c>
      <c r="E297" s="35" t="s">
        <v>131</v>
      </c>
    </row>
    <row r="298" spans="1:5" ht="12.75">
      <c r="A298" s="36" t="s">
        <v>55</v>
      </c>
      <c r="E298" s="37" t="s">
        <v>301</v>
      </c>
    </row>
    <row r="299" spans="1:5" ht="25.5">
      <c r="A299" t="s">
        <v>57</v>
      </c>
      <c r="E299" s="35" t="s">
        <v>438</v>
      </c>
    </row>
    <row r="300" spans="1:16" ht="12.75">
      <c r="A300" s="24" t="s">
        <v>48</v>
      </c>
      <c r="B300" s="29" t="s">
        <v>439</v>
      </c>
      <c r="C300" s="29" t="s">
        <v>440</v>
      </c>
      <c r="D300" s="24" t="s">
        <v>50</v>
      </c>
      <c r="E300" s="30" t="s">
        <v>441</v>
      </c>
      <c r="F300" s="31" t="s">
        <v>102</v>
      </c>
      <c r="G300" s="32">
        <v>4.858</v>
      </c>
      <c r="H300" s="33">
        <v>0</v>
      </c>
      <c r="I300" s="33">
        <f>ROUND(ROUND(H300,2)*ROUND(G300,3),2)</f>
        <v>0</v>
      </c>
      <c r="O300">
        <f>(I300*21)/100</f>
        <v>0</v>
      </c>
      <c r="P300" t="s">
        <v>27</v>
      </c>
    </row>
    <row r="301" spans="1:5" ht="25.5">
      <c r="A301" s="34" t="s">
        <v>53</v>
      </c>
      <c r="E301" s="35" t="s">
        <v>442</v>
      </c>
    </row>
    <row r="302" spans="1:5" ht="51">
      <c r="A302" s="36" t="s">
        <v>55</v>
      </c>
      <c r="E302" s="37" t="s">
        <v>443</v>
      </c>
    </row>
    <row r="303" spans="1:5" ht="114.75">
      <c r="A303" t="s">
        <v>57</v>
      </c>
      <c r="E303" s="35" t="s">
        <v>444</v>
      </c>
    </row>
    <row r="304" spans="1:16" ht="12.75">
      <c r="A304" s="24" t="s">
        <v>48</v>
      </c>
      <c r="B304" s="29" t="s">
        <v>445</v>
      </c>
      <c r="C304" s="29" t="s">
        <v>446</v>
      </c>
      <c r="D304" s="24" t="s">
        <v>50</v>
      </c>
      <c r="E304" s="30" t="s">
        <v>447</v>
      </c>
      <c r="F304" s="31" t="s">
        <v>135</v>
      </c>
      <c r="G304" s="32">
        <v>11</v>
      </c>
      <c r="H304" s="33">
        <v>0</v>
      </c>
      <c r="I304" s="33">
        <f>ROUND(ROUND(H304,2)*ROUND(G304,3),2)</f>
        <v>0</v>
      </c>
      <c r="O304">
        <f>(I304*21)/100</f>
        <v>0</v>
      </c>
      <c r="P304" t="s">
        <v>27</v>
      </c>
    </row>
    <row r="305" spans="1:5" ht="12.75">
      <c r="A305" s="34" t="s">
        <v>53</v>
      </c>
      <c r="E305" s="35" t="s">
        <v>50</v>
      </c>
    </row>
    <row r="306" spans="1:5" ht="12.75">
      <c r="A306" s="36" t="s">
        <v>55</v>
      </c>
      <c r="E306" s="37" t="s">
        <v>448</v>
      </c>
    </row>
    <row r="307" spans="1:5" ht="127.5">
      <c r="A307" t="s">
        <v>57</v>
      </c>
      <c r="E307" s="35" t="s">
        <v>449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1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452</v>
      </c>
      <c r="I3" s="38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450</v>
      </c>
      <c r="D4" s="7"/>
      <c r="E4" s="18" t="s">
        <v>451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452</v>
      </c>
      <c r="D5" s="2"/>
      <c r="E5" s="21" t="s">
        <v>451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29</v>
      </c>
      <c r="B6" s="1" t="s">
        <v>31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30</v>
      </c>
      <c r="B8" s="19" t="s">
        <v>32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359</v>
      </c>
      <c r="F9" s="25"/>
      <c r="G9" s="25"/>
      <c r="H9" s="25"/>
      <c r="I9" s="28">
        <f>0+Q9</f>
        <v>0</v>
      </c>
      <c r="O9">
        <f>0+R9</f>
        <v>0</v>
      </c>
      <c r="Q9">
        <f>0+I10+I14+I18+I22+I26+I30+I34+I38</f>
        <v>0</v>
      </c>
      <c r="R9">
        <f>0+O10+O14+O18+O22+O26+O30+O34+O38</f>
        <v>0</v>
      </c>
    </row>
    <row r="10" spans="1:16" ht="25.5">
      <c r="A10" s="24" t="s">
        <v>48</v>
      </c>
      <c r="B10" s="29" t="s">
        <v>32</v>
      </c>
      <c r="C10" s="29" t="s">
        <v>453</v>
      </c>
      <c r="D10" s="24" t="s">
        <v>50</v>
      </c>
      <c r="E10" s="30" t="s">
        <v>454</v>
      </c>
      <c r="F10" s="31" t="s">
        <v>65</v>
      </c>
      <c r="G10" s="32">
        <v>15</v>
      </c>
      <c r="H10" s="33">
        <v>0</v>
      </c>
      <c r="I10" s="33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4" t="s">
        <v>53</v>
      </c>
      <c r="E11" s="35" t="s">
        <v>50</v>
      </c>
    </row>
    <row r="12" spans="1:5" ht="114.75">
      <c r="A12" s="36" t="s">
        <v>55</v>
      </c>
      <c r="E12" s="37" t="s">
        <v>455</v>
      </c>
    </row>
    <row r="13" spans="1:5" ht="25.5">
      <c r="A13" t="s">
        <v>57</v>
      </c>
      <c r="E13" s="35" t="s">
        <v>456</v>
      </c>
    </row>
    <row r="14" spans="1:16" ht="25.5">
      <c r="A14" s="24" t="s">
        <v>48</v>
      </c>
      <c r="B14" s="29" t="s">
        <v>27</v>
      </c>
      <c r="C14" s="29" t="s">
        <v>457</v>
      </c>
      <c r="D14" s="24" t="s">
        <v>50</v>
      </c>
      <c r="E14" s="30" t="s">
        <v>458</v>
      </c>
      <c r="F14" s="31" t="s">
        <v>65</v>
      </c>
      <c r="G14" s="32">
        <v>1</v>
      </c>
      <c r="H14" s="33">
        <v>0</v>
      </c>
      <c r="I14" s="33">
        <f>ROUND(ROUND(H14,2)*ROUND(G14,3),2)</f>
        <v>0</v>
      </c>
      <c r="O14">
        <f>(I14*21)/100</f>
        <v>0</v>
      </c>
      <c r="P14" t="s">
        <v>27</v>
      </c>
    </row>
    <row r="15" spans="1:5" ht="12.75">
      <c r="A15" s="34" t="s">
        <v>53</v>
      </c>
      <c r="E15" s="35" t="s">
        <v>50</v>
      </c>
    </row>
    <row r="16" spans="1:5" ht="12.75">
      <c r="A16" s="36" t="s">
        <v>55</v>
      </c>
      <c r="E16" s="37" t="s">
        <v>459</v>
      </c>
    </row>
    <row r="17" spans="1:5" ht="25.5">
      <c r="A17" t="s">
        <v>57</v>
      </c>
      <c r="E17" s="35" t="s">
        <v>456</v>
      </c>
    </row>
    <row r="18" spans="1:16" ht="12.75">
      <c r="A18" s="24" t="s">
        <v>48</v>
      </c>
      <c r="B18" s="29" t="s">
        <v>26</v>
      </c>
      <c r="C18" s="29" t="s">
        <v>460</v>
      </c>
      <c r="D18" s="24" t="s">
        <v>50</v>
      </c>
      <c r="E18" s="30" t="s">
        <v>461</v>
      </c>
      <c r="F18" s="31" t="s">
        <v>115</v>
      </c>
      <c r="G18" s="32">
        <v>10.998</v>
      </c>
      <c r="H18" s="33">
        <v>0</v>
      </c>
      <c r="I18" s="33">
        <f>ROUND(ROUND(H18,2)*ROUND(G18,3),2)</f>
        <v>0</v>
      </c>
      <c r="O18">
        <f>(I18*21)/100</f>
        <v>0</v>
      </c>
      <c r="P18" t="s">
        <v>27</v>
      </c>
    </row>
    <row r="19" spans="1:5" ht="12.75">
      <c r="A19" s="34" t="s">
        <v>53</v>
      </c>
      <c r="E19" s="35" t="s">
        <v>50</v>
      </c>
    </row>
    <row r="20" spans="1:5" ht="12.75">
      <c r="A20" s="36" t="s">
        <v>55</v>
      </c>
      <c r="E20" s="37" t="s">
        <v>462</v>
      </c>
    </row>
    <row r="21" spans="1:5" ht="25.5">
      <c r="A21" t="s">
        <v>57</v>
      </c>
      <c r="E21" s="35" t="s">
        <v>456</v>
      </c>
    </row>
    <row r="22" spans="1:16" ht="12.75">
      <c r="A22" s="24" t="s">
        <v>48</v>
      </c>
      <c r="B22" s="29" t="s">
        <v>36</v>
      </c>
      <c r="C22" s="29" t="s">
        <v>463</v>
      </c>
      <c r="D22" s="24" t="s">
        <v>50</v>
      </c>
      <c r="E22" s="30" t="s">
        <v>464</v>
      </c>
      <c r="F22" s="31" t="s">
        <v>65</v>
      </c>
      <c r="G22" s="32">
        <v>12</v>
      </c>
      <c r="H22" s="33">
        <v>0</v>
      </c>
      <c r="I22" s="33">
        <f>ROUND(ROUND(H22,2)*ROUND(G22,3),2)</f>
        <v>0</v>
      </c>
      <c r="O22">
        <f>(I22*21)/100</f>
        <v>0</v>
      </c>
      <c r="P22" t="s">
        <v>27</v>
      </c>
    </row>
    <row r="23" spans="1:5" ht="12.75">
      <c r="A23" s="34" t="s">
        <v>53</v>
      </c>
      <c r="E23" s="35" t="s">
        <v>50</v>
      </c>
    </row>
    <row r="24" spans="1:5" ht="12.75">
      <c r="A24" s="36" t="s">
        <v>55</v>
      </c>
      <c r="E24" s="37" t="s">
        <v>465</v>
      </c>
    </row>
    <row r="25" spans="1:5" ht="25.5">
      <c r="A25" t="s">
        <v>57</v>
      </c>
      <c r="E25" s="35" t="s">
        <v>456</v>
      </c>
    </row>
    <row r="26" spans="1:16" ht="25.5">
      <c r="A26" s="24" t="s">
        <v>48</v>
      </c>
      <c r="B26" s="29" t="s">
        <v>38</v>
      </c>
      <c r="C26" s="29" t="s">
        <v>466</v>
      </c>
      <c r="D26" s="24" t="s">
        <v>50</v>
      </c>
      <c r="E26" s="30" t="s">
        <v>467</v>
      </c>
      <c r="F26" s="31" t="s">
        <v>65</v>
      </c>
      <c r="G26" s="32">
        <v>11</v>
      </c>
      <c r="H26" s="33">
        <v>0</v>
      </c>
      <c r="I26" s="33">
        <f>ROUND(ROUND(H26,2)*ROUND(G26,3),2)</f>
        <v>0</v>
      </c>
      <c r="O26">
        <f>(I26*21)/100</f>
        <v>0</v>
      </c>
      <c r="P26" t="s">
        <v>27</v>
      </c>
    </row>
    <row r="27" spans="1:5" ht="12.75">
      <c r="A27" s="34" t="s">
        <v>53</v>
      </c>
      <c r="E27" s="35" t="s">
        <v>50</v>
      </c>
    </row>
    <row r="28" spans="1:5" ht="12.75">
      <c r="A28" s="36" t="s">
        <v>55</v>
      </c>
      <c r="E28" s="37" t="s">
        <v>468</v>
      </c>
    </row>
    <row r="29" spans="1:5" ht="38.25">
      <c r="A29" t="s">
        <v>57</v>
      </c>
      <c r="E29" s="35" t="s">
        <v>469</v>
      </c>
    </row>
    <row r="30" spans="1:16" ht="12.75">
      <c r="A30" s="24" t="s">
        <v>48</v>
      </c>
      <c r="B30" s="29" t="s">
        <v>40</v>
      </c>
      <c r="C30" s="29" t="s">
        <v>470</v>
      </c>
      <c r="D30" s="24" t="s">
        <v>50</v>
      </c>
      <c r="E30" s="30" t="s">
        <v>471</v>
      </c>
      <c r="F30" s="31" t="s">
        <v>65</v>
      </c>
      <c r="G30" s="32">
        <v>2</v>
      </c>
      <c r="H30" s="33">
        <v>0</v>
      </c>
      <c r="I30" s="33">
        <f>ROUND(ROUND(H30,2)*ROUND(G30,3),2)</f>
        <v>0</v>
      </c>
      <c r="O30">
        <f>(I30*21)/100</f>
        <v>0</v>
      </c>
      <c r="P30" t="s">
        <v>27</v>
      </c>
    </row>
    <row r="31" spans="1:5" ht="12.75">
      <c r="A31" s="34" t="s">
        <v>53</v>
      </c>
      <c r="E31" s="35" t="s">
        <v>50</v>
      </c>
    </row>
    <row r="32" spans="1:5" ht="12.75">
      <c r="A32" s="36" t="s">
        <v>55</v>
      </c>
      <c r="E32" s="37" t="s">
        <v>472</v>
      </c>
    </row>
    <row r="33" spans="1:5" ht="38.25">
      <c r="A33" t="s">
        <v>57</v>
      </c>
      <c r="E33" s="35" t="s">
        <v>469</v>
      </c>
    </row>
    <row r="34" spans="1:16" ht="25.5">
      <c r="A34" s="24" t="s">
        <v>48</v>
      </c>
      <c r="B34" s="29" t="s">
        <v>75</v>
      </c>
      <c r="C34" s="29" t="s">
        <v>473</v>
      </c>
      <c r="D34" s="24" t="s">
        <v>50</v>
      </c>
      <c r="E34" s="30" t="s">
        <v>474</v>
      </c>
      <c r="F34" s="31" t="s">
        <v>115</v>
      </c>
      <c r="G34" s="32">
        <v>218.3</v>
      </c>
      <c r="H34" s="33">
        <v>0</v>
      </c>
      <c r="I34" s="33">
        <f>ROUND(ROUND(H34,2)*ROUND(G34,3),2)</f>
        <v>0</v>
      </c>
      <c r="O34">
        <f>(I34*21)/100</f>
        <v>0</v>
      </c>
      <c r="P34" t="s">
        <v>27</v>
      </c>
    </row>
    <row r="35" spans="1:5" ht="12.75">
      <c r="A35" s="34" t="s">
        <v>53</v>
      </c>
      <c r="E35" s="35" t="s">
        <v>475</v>
      </c>
    </row>
    <row r="36" spans="1:5" ht="89.25">
      <c r="A36" s="36" t="s">
        <v>55</v>
      </c>
      <c r="E36" s="37" t="s">
        <v>476</v>
      </c>
    </row>
    <row r="37" spans="1:5" ht="38.25">
      <c r="A37" t="s">
        <v>57</v>
      </c>
      <c r="E37" s="35" t="s">
        <v>477</v>
      </c>
    </row>
    <row r="38" spans="1:16" ht="12.75">
      <c r="A38" s="24" t="s">
        <v>48</v>
      </c>
      <c r="B38" s="29" t="s">
        <v>82</v>
      </c>
      <c r="C38" s="29" t="s">
        <v>478</v>
      </c>
      <c r="D38" s="24" t="s">
        <v>50</v>
      </c>
      <c r="E38" s="30" t="s">
        <v>479</v>
      </c>
      <c r="F38" s="31" t="s">
        <v>65</v>
      </c>
      <c r="G38" s="32">
        <v>4</v>
      </c>
      <c r="H38" s="33">
        <v>0</v>
      </c>
      <c r="I38" s="33">
        <f>ROUND(ROUND(H38,2)*ROUND(G38,3),2)</f>
        <v>0</v>
      </c>
      <c r="O38">
        <f>(I38*21)/100</f>
        <v>0</v>
      </c>
      <c r="P38" t="s">
        <v>27</v>
      </c>
    </row>
    <row r="39" spans="1:5" ht="25.5">
      <c r="A39" s="34" t="s">
        <v>53</v>
      </c>
      <c r="E39" s="35" t="s">
        <v>480</v>
      </c>
    </row>
    <row r="40" spans="1:5" ht="12.75">
      <c r="A40" s="36" t="s">
        <v>55</v>
      </c>
      <c r="E40" s="37" t="s">
        <v>481</v>
      </c>
    </row>
    <row r="41" spans="1:5" ht="38.25">
      <c r="A41" t="s">
        <v>57</v>
      </c>
      <c r="E41" s="35" t="s">
        <v>482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483</v>
      </c>
      <c r="I3" s="38">
        <f>0+I8</f>
        <v>0</v>
      </c>
      <c r="O3" t="s">
        <v>23</v>
      </c>
      <c r="P3" t="s">
        <v>27</v>
      </c>
    </row>
    <row r="4" spans="1:16" ht="15" customHeight="1">
      <c r="A4" t="s">
        <v>17</v>
      </c>
      <c r="B4" s="20" t="s">
        <v>22</v>
      </c>
      <c r="C4" s="3" t="s">
        <v>483</v>
      </c>
      <c r="D4" s="2"/>
      <c r="E4" s="21" t="s">
        <v>484</v>
      </c>
      <c r="F4" s="12"/>
      <c r="G4" s="12"/>
      <c r="H4" s="25"/>
      <c r="I4" s="25"/>
      <c r="O4" t="s">
        <v>24</v>
      </c>
      <c r="P4" t="s">
        <v>27</v>
      </c>
    </row>
    <row r="5" spans="1:16" ht="12.75" customHeight="1">
      <c r="A5" s="1" t="s">
        <v>29</v>
      </c>
      <c r="B5" s="1" t="s">
        <v>31</v>
      </c>
      <c r="C5" s="1" t="s">
        <v>33</v>
      </c>
      <c r="D5" s="1" t="s">
        <v>34</v>
      </c>
      <c r="E5" s="1" t="s">
        <v>35</v>
      </c>
      <c r="F5" s="1" t="s">
        <v>37</v>
      </c>
      <c r="G5" s="1" t="s">
        <v>39</v>
      </c>
      <c r="H5" s="1" t="s">
        <v>41</v>
      </c>
      <c r="I5" s="1"/>
      <c r="O5" t="s">
        <v>25</v>
      </c>
      <c r="P5" t="s">
        <v>27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42</v>
      </c>
      <c r="I6" s="19" t="s">
        <v>44</v>
      </c>
    </row>
    <row r="7" spans="1:9" ht="12.75" customHeight="1">
      <c r="A7" s="19" t="s">
        <v>30</v>
      </c>
      <c r="B7" s="19" t="s">
        <v>32</v>
      </c>
      <c r="C7" s="19" t="s">
        <v>27</v>
      </c>
      <c r="D7" s="19" t="s">
        <v>26</v>
      </c>
      <c r="E7" s="19" t="s">
        <v>36</v>
      </c>
      <c r="F7" s="19" t="s">
        <v>38</v>
      </c>
      <c r="G7" s="19" t="s">
        <v>40</v>
      </c>
      <c r="H7" s="19" t="s">
        <v>43</v>
      </c>
      <c r="I7" s="19" t="s">
        <v>45</v>
      </c>
    </row>
    <row r="8" spans="1:18" ht="12.75" customHeight="1">
      <c r="A8" s="25" t="s">
        <v>46</v>
      </c>
      <c r="B8" s="25"/>
      <c r="C8" s="26" t="s">
        <v>82</v>
      </c>
      <c r="D8" s="25"/>
      <c r="E8" s="27" t="s">
        <v>347</v>
      </c>
      <c r="F8" s="25"/>
      <c r="G8" s="25"/>
      <c r="H8" s="25"/>
      <c r="I8" s="28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48</v>
      </c>
      <c r="B9" s="29" t="s">
        <v>32</v>
      </c>
      <c r="C9" s="29" t="s">
        <v>485</v>
      </c>
      <c r="D9" s="24" t="s">
        <v>309</v>
      </c>
      <c r="E9" s="30" t="s">
        <v>486</v>
      </c>
      <c r="F9" s="31" t="s">
        <v>135</v>
      </c>
      <c r="G9" s="32">
        <v>97.69</v>
      </c>
      <c r="H9" s="33">
        <v>0</v>
      </c>
      <c r="I9" s="33">
        <f>ROUND(ROUND(H9,2)*ROUND(G9,3),2)</f>
        <v>0</v>
      </c>
      <c r="O9">
        <f>(I9*21)/100</f>
        <v>0</v>
      </c>
      <c r="P9" t="s">
        <v>27</v>
      </c>
    </row>
    <row r="10" spans="1:5" ht="229.5">
      <c r="A10" s="34" t="s">
        <v>53</v>
      </c>
      <c r="E10" s="35" t="s">
        <v>487</v>
      </c>
    </row>
    <row r="11" spans="1:5" ht="12.75">
      <c r="A11" s="36" t="s">
        <v>55</v>
      </c>
      <c r="E11" s="37" t="s">
        <v>488</v>
      </c>
    </row>
    <row r="12" spans="1:5" ht="255">
      <c r="A12" t="s">
        <v>57</v>
      </c>
      <c r="E12" s="35" t="s">
        <v>489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2021-09-08T13:17:00Z</dcterms:modified>
  <cp:category/>
  <cp:version/>
  <cp:contentType/>
  <cp:contentStatus/>
</cp:coreProperties>
</file>