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/>
  <bookViews>
    <workbookView xWindow="65428" yWindow="65428" windowWidth="23256" windowHeight="12576" activeTab="1"/>
  </bookViews>
  <sheets>
    <sheet name="Rekapitulace stavby" sheetId="1" r:id="rId1"/>
    <sheet name="01 - II-212  Lázně Kynžva..." sheetId="2" r:id="rId2"/>
    <sheet name="Seznam figur" sheetId="3" r:id="rId3"/>
    <sheet name="Pokyny pro vyplnění" sheetId="4" r:id="rId4"/>
  </sheets>
  <definedNames>
    <definedName name="_xlnm._FilterDatabase" localSheetId="1" hidden="1">'01 - II-212  Lázně Kynžva...'!$C$77:$K$168</definedName>
    <definedName name="_xlnm.Print_Area" localSheetId="1">'01 - II-212  Lázně Kynžva...'!$C$4:$J$37,'01 - II-212  Lázně Kynžva...'!$C$43:$J$61,'01 - II-212  Lázně Kynžva...'!$C$67:$K$168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Area" localSheetId="2">'Seznam figur'!$C$4:$G$61</definedName>
    <definedName name="_xlnm.Print_Titles" localSheetId="0">'Rekapitulace stavby'!$52:$52</definedName>
    <definedName name="_xlnm.Print_Titles" localSheetId="1">'01 - II-212  Lázně Kynžva...'!$77:$77</definedName>
    <definedName name="_xlnm.Print_Titles" localSheetId="2">'Seznam figur'!$9:$9</definedName>
  </definedNames>
  <calcPr calcId="191029"/>
  <extLst/>
</workbook>
</file>

<file path=xl/sharedStrings.xml><?xml version="1.0" encoding="utf-8"?>
<sst xmlns="http://schemas.openxmlformats.org/spreadsheetml/2006/main" count="1648" uniqueCount="448">
  <si>
    <t>Export Komplet</t>
  </si>
  <si>
    <t>VZ</t>
  </si>
  <si>
    <t>2.0</t>
  </si>
  <si>
    <t>ZAMOK</t>
  </si>
  <si>
    <t>False</t>
  </si>
  <si>
    <t>{32d14de0-77a5-4690-8bac-01b0ca5ad62c}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</si>
  <si>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</si>
  <si>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</si>
  <si>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</si>
  <si>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</si>
  <si>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</si>
  <si>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</si>
  <si>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</si>
  <si>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</si>
  <si>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</si>
  <si>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</si>
  <si>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</si>
  <si>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II/212  Lázně Kynžvart - Lazy</t>
  </si>
  <si>
    <t>KSO:</t>
  </si>
  <si>
    <t/>
  </si>
  <si>
    <t>CC-CZ:</t>
  </si>
  <si>
    <t>Místo:</t>
  </si>
  <si>
    <t>Lázně Kynžvart - Lazy</t>
  </si>
  <si>
    <t>Datum:</t>
  </si>
  <si>
    <t>30. 11. 2020</t>
  </si>
  <si>
    <t>Zadavatel:</t>
  </si>
  <si>
    <t>IČ:</t>
  </si>
  <si>
    <t>70947023</t>
  </si>
  <si>
    <t>Krajská správa a údržba silnic Karlovarského kraje</t>
  </si>
  <si>
    <t>DIČ:</t>
  </si>
  <si>
    <t>CZ70947023</t>
  </si>
  <si>
    <t>Uchazeč:</t>
  </si>
  <si>
    <t>Vyplň údaj</t>
  </si>
  <si>
    <t>Projektant:</t>
  </si>
  <si>
    <t>60202564</t>
  </si>
  <si>
    <t>VIAKONTROL, spol. s r.o.</t>
  </si>
  <si>
    <t>CZ60202564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</si>
  <si>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</si>
  <si>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</si>
  <si>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</si>
  <si>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</si>
  <si>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</si>
  <si>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</si>
  <si>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</si>
  <si>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</si>
  <si>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</si>
  <si>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</si>
  <si>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</si>
  <si>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</si>
  <si>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</si>
  <si>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</si>
  <si>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</si>
  <si>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</si>
  <si>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</si>
  <si>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</si>
  <si>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</si>
  <si>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</si>
  <si>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</si>
  <si>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</si>
  <si>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</si>
  <si>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</si>
  <si>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</si>
  <si>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</si>
  <si>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</si>
  <si>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</si>
  <si>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</si>
  <si>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</si>
  <si>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</si>
  <si>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</si>
  <si>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</si>
  <si>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</si>
  <si>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</si>
  <si>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</si>
  <si>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</si>
  <si>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</si>
  <si>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</si>
  <si>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</si>
  <si>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</si>
  <si>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</si>
  <si>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</si>
  <si>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</si>
  <si>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skl</t>
  </si>
  <si>
    <t>Objem vytěženého materiálu, určeného ke skládkování</t>
  </si>
  <si>
    <t>m3</t>
  </si>
  <si>
    <t>1633,128</t>
  </si>
  <si>
    <t>2</t>
  </si>
  <si>
    <t>krajn</t>
  </si>
  <si>
    <t>Kubatura odkopu nezpevněné krajnice</t>
  </si>
  <si>
    <t>M3</t>
  </si>
  <si>
    <t>413,928</t>
  </si>
  <si>
    <t>KRYCÍ LIST SOUPISU PRACÍ</t>
  </si>
  <si>
    <t>AC1</t>
  </si>
  <si>
    <t>plocha vozovky v intravilánu</t>
  </si>
  <si>
    <t>m2</t>
  </si>
  <si>
    <t>750</t>
  </si>
  <si>
    <t>3</t>
  </si>
  <si>
    <t>AC2</t>
  </si>
  <si>
    <t>plocha vozovky v extravilánu</t>
  </si>
  <si>
    <t>30621,9</t>
  </si>
  <si>
    <t>d1</t>
  </si>
  <si>
    <t>délka úseku v intravilánu</t>
  </si>
  <si>
    <t>m</t>
  </si>
  <si>
    <t>150</t>
  </si>
  <si>
    <t>d2</t>
  </si>
  <si>
    <t>délka úseku v extravilánu</t>
  </si>
  <si>
    <t>5946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</si>
  <si>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</si>
  <si>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</si>
  <si>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</si>
  <si>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</si>
  <si>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</si>
  <si>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</si>
  <si>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</si>
  <si>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</si>
  <si>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</si>
  <si>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</si>
  <si>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</si>
  <si>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</si>
  <si>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</si>
  <si>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</si>
  <si>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</si>
  <si>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</si>
  <si>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</si>
  <si>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</si>
  <si>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</si>
  <si>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</si>
  <si>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</si>
  <si>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</si>
  <si>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</si>
  <si>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</si>
  <si>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</si>
  <si>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</si>
  <si>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</si>
  <si>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113728</t>
  </si>
  <si>
    <t>FRÉZOVÁNÍ ZPEVNĚNÝCH PLOCH ASFALTOVÝCH, ODVOZ DO 20KM</t>
  </si>
  <si>
    <t>OTSKP 2019</t>
  </si>
  <si>
    <t>4</t>
  </si>
  <si>
    <t>1072283655</t>
  </si>
  <si>
    <t>PSC</t>
  </si>
  <si>
    <t>Poznámka k souboru cen:
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</si>
  <si>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VV</t>
  </si>
  <si>
    <t>AC1*0,05 "intravilán"+ AC2*0,04 "extravilán"</t>
  </si>
  <si>
    <t>123838</t>
  </si>
  <si>
    <t>ODKOP PRO SPOD STAVBU SILNIC A ŽELEZNIC TŘ. II, ODVOZ DO 20KM</t>
  </si>
  <si>
    <t>-1141835695</t>
  </si>
  <si>
    <t>Poznámka k souboru cen:
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eventuelně nutné druhotné rozpojení odstřelené horniny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</si>
  <si>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P</t>
  </si>
  <si>
    <t>Poznámka k položce:
Sanace ulámaných krajů vozovky šířky 1,0 m a hloubky 50 cm
20 % délky úseku</t>
  </si>
  <si>
    <t>"intravilán - 20 % úseku" 0,2 *( d1 * 1,0 "š." * 0,5 "hl." )* 2 "obě strany"</t>
  </si>
  <si>
    <t>"extravilán - 20 % úseku" 0,2 *( d2 * 1,0 "šířka" * 0,5 "hloubka" )* 2 "obě strany"</t>
  </si>
  <si>
    <t>Mezisoučet (odkop sanace)</t>
  </si>
  <si>
    <t>"intravilán - 20 % úseku" 0,2 *( d1 * 0,16 "pl. násypu" )* 2 "obě strany"</t>
  </si>
  <si>
    <t>"extravilán - 20 % úseku" 0,2 *( d2 * 0,17 "pl. násypu" )* 2 "obě strany"</t>
  </si>
  <si>
    <t>Mezisoučet (násypové těleso nezpevněné krajnice)</t>
  </si>
  <si>
    <t>Součet</t>
  </si>
  <si>
    <t>17120</t>
  </si>
  <si>
    <t>ULOŽENÍ SYPANINY DO NÁSYPŮ A NA SKLÁDKY BEZ ZHUTNĚNÍ</t>
  </si>
  <si>
    <t>-524428489</t>
  </si>
  <si>
    <t>Poznámka k souboru cen:
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pomocné konstrukce umožňující provedení zemní konstrukce (příjezdy, sjezdy, nájezdy, lešení, podpěrné konstrukce, přemostění, zpevněné plochy, zakrytí a pod.)</t>
  </si>
  <si>
    <t>16</t>
  </si>
  <si>
    <t>17180</t>
  </si>
  <si>
    <t>ULOŽENÍ SYPANINY DO NÁSYPŮ Z NAKUPOVANÝCH MATERIÁLŮ</t>
  </si>
  <si>
    <t>1557180116</t>
  </si>
  <si>
    <t>Poznámka k souboru cen:
položka zahrnuje:
- kompletní provedení zemní konstrukce (násypového tělesa včetně aktivní zóny) včetně nákupu a dopravy materiálu dle zadávací dokumentace
- úprava ukládaného materiálu vlhčením, tříděním, promícháním nebo vysoušením, příp. jiné úpravy za účelem zlepšení jeho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pomocné konstrukce umožňující provedení zemní konstrukce (příjezdy, sjezdy, nájezdy, lešení, podpěrné konstrukce, přemostění, zpevněné plochy, zakrytí a pod.)</t>
  </si>
  <si>
    <t>18120</t>
  </si>
  <si>
    <t>ÚPRAVA PLÁNĚ SE ZHUTNĚNÍM V HORNINĚ TŘ. II</t>
  </si>
  <si>
    <t>M2</t>
  </si>
  <si>
    <t>566341536</t>
  </si>
  <si>
    <t>Poznámka k souboru cen:
položka zahrnuje úpravu pláně včetně vyrovnání výškových rozdílů. Míru zhutnění určuje projekt.</t>
  </si>
  <si>
    <t>"intravilán - 20 % úseku" 0,2 * d1 * (1,0+0,7) "šířka" * 2 "obě strany"</t>
  </si>
  <si>
    <t>"extravilán - 20 % úseku" 0,2 * d2 * (1,0+0,8) "šířka" * 2 "obě strany"</t>
  </si>
  <si>
    <t>5</t>
  </si>
  <si>
    <t>Komunikace pozemní</t>
  </si>
  <si>
    <t>56355</t>
  </si>
  <si>
    <t>VOZOVKOVÉ VRSTVY Z MECH ZPEV ZEMINY TL. DO 250MM</t>
  </si>
  <si>
    <t>1891922973</t>
  </si>
  <si>
    <t>Poznámka k souboru cen:
- dodání kameniva předepsané kvality a zrnitosti
- rozprostření a zhutnění vrstvy v předepsané tloušťce
- zřízení vrstvy bez rozlišení šířky, pokládání vrstvy po etapách
- nezahrnuje postřiky, nátěry</t>
  </si>
  <si>
    <t>Poznámka k položce:
MZ 0/45, tl. 220 mm, ČSN 73 6126-1
Sanace ulámaných krajů vozovky šířky 1,0 m a hloubky 50 cm
20 % délky úseku</t>
  </si>
  <si>
    <t>"intravilán - 20 % úseku" 0,2 * d1 * 1,0 "šířka" * 2 "obě strany"</t>
  </si>
  <si>
    <t>"extravilán - 20 % úseku" 0,2 * d2 * 1,0 "šířka" * 2 "obě strany"</t>
  </si>
  <si>
    <t>6</t>
  </si>
  <si>
    <t>567303</t>
  </si>
  <si>
    <t>VRSTVY PRO OBNOVU A OPRAVY ZE ŠTĚRKODRTI</t>
  </si>
  <si>
    <t>-1898776845</t>
  </si>
  <si>
    <t>Poznámka k položce:
ŠDa 0/32, tl. 200 mm, ČSN 73 6126-1
Sanace ulámaných krajů vozovky šířky 1,0 m a hloubky 50 cm
20 % délky úseku</t>
  </si>
  <si>
    <t>"intravilán - 20 % úseku" 0,2 * d1 * 1,0 "šířka" * 0,2 "tloušťka" * 2 "obě strany"</t>
  </si>
  <si>
    <t>"extravilán - 20 % úseku" 0,2 * d2 * 1,0 "šířka" * 0,2 "tloušťka" * 2 "obě strany"</t>
  </si>
  <si>
    <t>7</t>
  </si>
  <si>
    <t>56960</t>
  </si>
  <si>
    <t>ZPEVNĚNÍ KRAJNIC Z RECYKLOVANÉHO MATERIÁLU</t>
  </si>
  <si>
    <t>1266778417</t>
  </si>
  <si>
    <t>Poznámka k souboru cen:
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</si>
  <si>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Poznámka k položce:
Zpevněná krajnice z RA 0/32, tl. 80 mm, šířka 0,4 m</t>
  </si>
  <si>
    <t>"intravilán - 50 % úseku" d1 * 0,5 "část úseku" * 2 "obě strany" * 0,08 "tloušťka" * 0,4 "šířka"</t>
  </si>
  <si>
    <t>"extravilán - 50 % úseku" d2* 0,5 "část úseku" * 2 "obě strany" * 0,08 "tloušťka" * 0,4 "šířka"</t>
  </si>
  <si>
    <t>8</t>
  </si>
  <si>
    <t>572214</t>
  </si>
  <si>
    <t>SPOJOVACÍ POSTŘIK Z MODIFIK EMULZE DO 0,5KG/M2</t>
  </si>
  <si>
    <t>495215582</t>
  </si>
  <si>
    <t>Poznámka k souboru cen:
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</si>
  <si>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Poznámka k položce:
C 60 BP 5, dávkování dle PD, ČSN 73 6129</t>
  </si>
  <si>
    <t>"intravilán - dávkování 0,4 kg/m2" ac1</t>
  </si>
  <si>
    <t>"extravilán - dávkování 0,4 kg/m2" ac2</t>
  </si>
  <si>
    <t>Mezisoučet "0,4 kg/m2"</t>
  </si>
  <si>
    <t>"extravilán - dávkování 0,3 kg/m2" d2 * 5,05</t>
  </si>
  <si>
    <t>Mezisoučet "0,3 kg/m2"</t>
  </si>
  <si>
    <t>9</t>
  </si>
  <si>
    <t>574A44</t>
  </si>
  <si>
    <t>ASFALTOVÝ BETON PRO OBRUSNÉ VRSTVY ACO 11+, 11S TL. 50MM</t>
  </si>
  <si>
    <t>-2113733891</t>
  </si>
  <si>
    <t>Poznámka k souboru cen:
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</si>
  <si>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Poznámka k položce:
ACO 11+, 50/70, tl. 50 mm; ČSN 73 6121</t>
  </si>
  <si>
    <t>"intravilán" ac1</t>
  </si>
  <si>
    <t>"extravilán" d2 * 5,05</t>
  </si>
  <si>
    <t>10</t>
  </si>
  <si>
    <t>574E66</t>
  </si>
  <si>
    <t>ASFALTOVÝ BETON PRO PODKLADNÍ VRSTVY ACP 16+, 16S TL. 70MM</t>
  </si>
  <si>
    <t>483707484</t>
  </si>
  <si>
    <t>Poznámka k položce:
ACP 16+, 50/70, tl. 70 mm; ČSN 73 6121</t>
  </si>
  <si>
    <t>ac2</t>
  </si>
  <si>
    <t>11</t>
  </si>
  <si>
    <t>5774EG</t>
  </si>
  <si>
    <t>VRSTVY PRO OBNOVU A OPRAVY Z ASF BETONU ACP 16+, 16S</t>
  </si>
  <si>
    <t>-53739974</t>
  </si>
  <si>
    <t>Poznámka k souboru cen:
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
- 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
-nezahrnuje očištění podkladu po veřejném provozu</t>
  </si>
  <si>
    <t>Poznámka k položce:
ACP 16+, 50/70, tl. 80 mm, ČSN 73 6121
Sanace ulámaných krajů vozovky šířky 1,0 m a hloubky 50 cm
20 % délky úseku</t>
  </si>
  <si>
    <t>"intravilán - 20 % úseku" 0,2 * d1 * 1,0 "šířka" * 0,08 "tloušťka" * 2 "obě strany"</t>
  </si>
  <si>
    <t>"extravilán - 20 % úseku" 0,2 * d2 * 1,0 "šířka" * 0,08 "tloušťka" * 2 "obě strany"</t>
  </si>
  <si>
    <t>Ostatní konstrukce a práce, bourání</t>
  </si>
  <si>
    <t>9113A2</t>
  </si>
  <si>
    <t>SVODIDLO OCEL SILNIČ JEDNOSTR, ÚROVEŇ ZADRŽ N1, N2 - MONTÁŽ S PŘESUNEM (BEZ DODÁVKY)</t>
  </si>
  <si>
    <t>M</t>
  </si>
  <si>
    <t>-6972484</t>
  </si>
  <si>
    <t>Poznámka k souboru cen:
položka zahrnuje:
- dopravu demontovaného zařízení z dočasné skládky
- jeho montáž a osazení na určeném místě včetně všech nutných konstrukcí a prací
- nutnou opravu poškozených částí, opravu nátěrů
- případnou náhradu zničených částí
nezahrnuje kompletní novou PKO</t>
  </si>
  <si>
    <t>Poznámka k položce:
Demontáž a zpětná montáž svodidel v místech sanace ulámaných krajů vozovky.
*ČERPÁNO POUZE SE SOUHLASEM TDS*</t>
  </si>
  <si>
    <t>"odhad"100</t>
  </si>
  <si>
    <t>14</t>
  </si>
  <si>
    <t>9113A3</t>
  </si>
  <si>
    <t>SVODIDLO OCEL SILNIČ JEDNOSTR, ÚROVEŇ ZADRŽ N1, N2 - DEMONTÁŽ S PŘESUNEM</t>
  </si>
  <si>
    <t>-1707429756</t>
  </si>
  <si>
    <t>Poznámka k souboru cen:
položka zahrnuje:
- demontáž a odstranění zařízení
- jeho odvoz na předepsané místo</t>
  </si>
  <si>
    <t>13</t>
  </si>
  <si>
    <t>915111</t>
  </si>
  <si>
    <t>VODOROVNÉ DOPRAVNÍ ZNAČENÍ BARVOU HLADKÉ - DODÁVKA A POKLÁDKA</t>
  </si>
  <si>
    <t>861019522</t>
  </si>
  <si>
    <t>Poznámka k souboru cen:
položka zahrnuje:
- dodání a pokládku nátěrového materiálu (měří se pouze natíraná plocha)
- předznačení a reflexní úpravu</t>
  </si>
  <si>
    <t>Poznámka k položce:
vodící čára V4 0,125</t>
  </si>
  <si>
    <t>0,125*(2*d1+2*d2)</t>
  </si>
  <si>
    <t>OST</t>
  </si>
  <si>
    <t>Ostatní</t>
  </si>
  <si>
    <t>12</t>
  </si>
  <si>
    <t>015112</t>
  </si>
  <si>
    <t>POPLATKY ZA LIKVIDACŮ ODPADŮ NEKONTAMINOVANÝCH - 17 05 04 VYTĚŽENÉ ZEMINY A HORNINY - II. TŘÍDA TĚŽITELNOSTI</t>
  </si>
  <si>
    <t>T</t>
  </si>
  <si>
    <t>512</t>
  </si>
  <si>
    <t>-1341660449</t>
  </si>
  <si>
    <t>Poznámka k souboru cen:
1. Položka obsahuje:
 – veškeré poplatky provozovateli skládky, recyklační linky nebo jiného zařízení na zpracování nebo likvidaci odpadů související s převzetím, uložením, zpracováním nebo likvidací odpadu
2. Položka neobsahuje:
 – náklady spojené s dopravou odpadu z místa stavby na místo převzetí provozovatelem skládky, recyklační linky nebo jiného zařízení na zpracování nebo likvidaci odpadů
3. Způsob měření:
Tunou se rozumí hmotnost odpadu vytříděného v souladu se zákonem č. 185/2001 Sb., o nakládání s odpady, v platném znění.</t>
  </si>
  <si>
    <t>skl * 2,0 "t/m3 - OH odpadu"</t>
  </si>
  <si>
    <t>SEZNAM FIGUR</t>
  </si>
  <si>
    <t>Výměra</t>
  </si>
  <si>
    <t>150 "délka" *5 "průměrná šířka"</t>
  </si>
  <si>
    <t>Použití figury:</t>
  </si>
  <si>
    <t>5946 "délka" * 5,15 "průměrná šířka"</t>
  </si>
  <si>
    <t>POPLATKY ZA LIKVIDACŮ ODPADŮ NEKONTAMINOVANÝCH - 17 05 04  VYTĚŽENÉ ZEMINY A HORNINY -  II. TŘÍDA TĚŽITELNOSTI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</si>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</sst>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/>
    </xf>
    <xf numFmtId="167" fontId="36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>
      <alignment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workbookViewId="0" topLeftCell="A38">
      <selection activeCell="E23" sqref="E23:AN2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" customHeight="1">
      <c r="AR2" s="358"/>
      <c r="AS2" s="358"/>
      <c r="AT2" s="358"/>
      <c r="AU2" s="358"/>
      <c r="AV2" s="358"/>
      <c r="AW2" s="358"/>
      <c r="AX2" s="358"/>
      <c r="AY2" s="358"/>
      <c r="AZ2" s="358"/>
      <c r="BA2" s="358"/>
      <c r="BB2" s="358"/>
      <c r="BC2" s="358"/>
      <c r="BD2" s="358"/>
      <c r="BE2" s="358"/>
      <c r="BS2" s="18" t="s">
        <v>6</v>
      </c>
      <c r="BT2" s="18" t="s">
        <v>7</v>
      </c>
    </row>
    <row r="3" spans="2:72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22" t="s">
        <v>14</v>
      </c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23"/>
      <c r="AQ5" s="23"/>
      <c r="AR5" s="21"/>
      <c r="BE5" s="319" t="s">
        <v>15</v>
      </c>
      <c r="BS5" s="18" t="s">
        <v>6</v>
      </c>
    </row>
    <row r="6" spans="2:71" s="1" customFormat="1" ht="36.9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24" t="s">
        <v>17</v>
      </c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23"/>
      <c r="AQ6" s="23"/>
      <c r="AR6" s="21"/>
      <c r="BE6" s="320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20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20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0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0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29</v>
      </c>
      <c r="AL11" s="23"/>
      <c r="AM11" s="23"/>
      <c r="AN11" s="28" t="s">
        <v>30</v>
      </c>
      <c r="AO11" s="23"/>
      <c r="AP11" s="23"/>
      <c r="AQ11" s="23"/>
      <c r="AR11" s="21"/>
      <c r="BE11" s="320"/>
      <c r="BS11" s="18" t="s">
        <v>6</v>
      </c>
    </row>
    <row r="12" spans="2:71" s="1" customFormat="1" ht="6.9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0"/>
      <c r="BS12" s="18" t="s">
        <v>6</v>
      </c>
    </row>
    <row r="13" spans="2:71" s="1" customFormat="1" ht="12" customHeight="1">
      <c r="B13" s="22"/>
      <c r="C13" s="23"/>
      <c r="D13" s="30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32</v>
      </c>
      <c r="AO13" s="23"/>
      <c r="AP13" s="23"/>
      <c r="AQ13" s="23"/>
      <c r="AR13" s="21"/>
      <c r="BE13" s="320"/>
      <c r="BS13" s="18" t="s">
        <v>6</v>
      </c>
    </row>
    <row r="14" spans="2:71" ht="13.2">
      <c r="B14" s="22"/>
      <c r="C14" s="23"/>
      <c r="D14" s="23"/>
      <c r="E14" s="325" t="s">
        <v>32</v>
      </c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0" t="s">
        <v>29</v>
      </c>
      <c r="AL14" s="23"/>
      <c r="AM14" s="23"/>
      <c r="AN14" s="32" t="s">
        <v>32</v>
      </c>
      <c r="AO14" s="23"/>
      <c r="AP14" s="23"/>
      <c r="AQ14" s="23"/>
      <c r="AR14" s="21"/>
      <c r="BE14" s="320"/>
      <c r="BS14" s="18" t="s">
        <v>6</v>
      </c>
    </row>
    <row r="15" spans="2:71" s="1" customFormat="1" ht="6.9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0"/>
      <c r="BS15" s="18" t="s">
        <v>4</v>
      </c>
    </row>
    <row r="16" spans="2:71" s="1" customFormat="1" ht="12" customHeight="1">
      <c r="B16" s="22"/>
      <c r="C16" s="23"/>
      <c r="D16" s="30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34</v>
      </c>
      <c r="AO16" s="23"/>
      <c r="AP16" s="23"/>
      <c r="AQ16" s="23"/>
      <c r="AR16" s="21"/>
      <c r="BE16" s="320"/>
      <c r="BS16" s="18" t="s">
        <v>4</v>
      </c>
    </row>
    <row r="17" spans="2:71" s="1" customFormat="1" ht="18.45" customHeight="1">
      <c r="B17" s="22"/>
      <c r="C17" s="23"/>
      <c r="D17" s="23"/>
      <c r="E17" s="28" t="s">
        <v>35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29</v>
      </c>
      <c r="AL17" s="23"/>
      <c r="AM17" s="23"/>
      <c r="AN17" s="28" t="s">
        <v>36</v>
      </c>
      <c r="AO17" s="23"/>
      <c r="AP17" s="23"/>
      <c r="AQ17" s="23"/>
      <c r="AR17" s="21"/>
      <c r="BE17" s="320"/>
      <c r="BS17" s="18" t="s">
        <v>37</v>
      </c>
    </row>
    <row r="18" spans="2:71" s="1" customFormat="1" ht="6.9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0"/>
      <c r="BS18" s="18" t="s">
        <v>6</v>
      </c>
    </row>
    <row r="19" spans="2:71" s="1" customFormat="1" ht="12" customHeight="1">
      <c r="B19" s="22"/>
      <c r="C19" s="23"/>
      <c r="D19" s="30" t="s">
        <v>38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34</v>
      </c>
      <c r="AO19" s="23"/>
      <c r="AP19" s="23"/>
      <c r="AQ19" s="23"/>
      <c r="AR19" s="21"/>
      <c r="BE19" s="320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29</v>
      </c>
      <c r="AL20" s="23"/>
      <c r="AM20" s="23"/>
      <c r="AN20" s="28" t="s">
        <v>36</v>
      </c>
      <c r="AO20" s="23"/>
      <c r="AP20" s="23"/>
      <c r="AQ20" s="23"/>
      <c r="AR20" s="21"/>
      <c r="BE20" s="320"/>
      <c r="BS20" s="18" t="s">
        <v>4</v>
      </c>
    </row>
    <row r="21" spans="2:57" s="1" customFormat="1" ht="6.9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0"/>
    </row>
    <row r="22" spans="2:57" s="1" customFormat="1" ht="12" customHeight="1">
      <c r="B22" s="22"/>
      <c r="C22" s="23"/>
      <c r="D22" s="30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0"/>
    </row>
    <row r="23" spans="2:57" s="1" customFormat="1" ht="47.25" customHeight="1">
      <c r="B23" s="22"/>
      <c r="C23" s="23"/>
      <c r="D23" s="23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23"/>
      <c r="AP23" s="23"/>
      <c r="AQ23" s="23"/>
      <c r="AR23" s="21"/>
      <c r="BE23" s="320"/>
    </row>
    <row r="24" spans="2:57" s="1" customFormat="1" ht="6.9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0"/>
    </row>
    <row r="25" spans="2:57" s="1" customFormat="1" ht="6.9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20"/>
    </row>
    <row r="26" spans="1:57" s="2" customFormat="1" ht="25.95" customHeight="1">
      <c r="A26" s="35"/>
      <c r="B26" s="36"/>
      <c r="C26" s="37"/>
      <c r="D26" s="38" t="s">
        <v>40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28">
        <f>ROUND(AG54,2)</f>
        <v>0</v>
      </c>
      <c r="AL26" s="329"/>
      <c r="AM26" s="329"/>
      <c r="AN26" s="329"/>
      <c r="AO26" s="329"/>
      <c r="AP26" s="37"/>
      <c r="AQ26" s="37"/>
      <c r="AR26" s="40"/>
      <c r="BE26" s="320"/>
    </row>
    <row r="27" spans="1:57" s="2" customFormat="1" ht="6.9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20"/>
    </row>
    <row r="28" spans="1:57" s="2" customFormat="1" ht="13.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30" t="s">
        <v>41</v>
      </c>
      <c r="M28" s="330"/>
      <c r="N28" s="330"/>
      <c r="O28" s="330"/>
      <c r="P28" s="330"/>
      <c r="Q28" s="37"/>
      <c r="R28" s="37"/>
      <c r="S28" s="37"/>
      <c r="T28" s="37"/>
      <c r="U28" s="37"/>
      <c r="V28" s="37"/>
      <c r="W28" s="330" t="s">
        <v>42</v>
      </c>
      <c r="X28" s="330"/>
      <c r="Y28" s="330"/>
      <c r="Z28" s="330"/>
      <c r="AA28" s="330"/>
      <c r="AB28" s="330"/>
      <c r="AC28" s="330"/>
      <c r="AD28" s="330"/>
      <c r="AE28" s="330"/>
      <c r="AF28" s="37"/>
      <c r="AG28" s="37"/>
      <c r="AH28" s="37"/>
      <c r="AI28" s="37"/>
      <c r="AJ28" s="37"/>
      <c r="AK28" s="330" t="s">
        <v>43</v>
      </c>
      <c r="AL28" s="330"/>
      <c r="AM28" s="330"/>
      <c r="AN28" s="330"/>
      <c r="AO28" s="330"/>
      <c r="AP28" s="37"/>
      <c r="AQ28" s="37"/>
      <c r="AR28" s="40"/>
      <c r="BE28" s="320"/>
    </row>
    <row r="29" spans="2:57" s="3" customFormat="1" ht="14.4" customHeight="1">
      <c r="B29" s="41"/>
      <c r="C29" s="42"/>
      <c r="D29" s="30" t="s">
        <v>44</v>
      </c>
      <c r="E29" s="42"/>
      <c r="F29" s="30" t="s">
        <v>45</v>
      </c>
      <c r="G29" s="42"/>
      <c r="H29" s="42"/>
      <c r="I29" s="42"/>
      <c r="J29" s="42"/>
      <c r="K29" s="42"/>
      <c r="L29" s="333">
        <v>0.21</v>
      </c>
      <c r="M29" s="332"/>
      <c r="N29" s="332"/>
      <c r="O29" s="332"/>
      <c r="P29" s="332"/>
      <c r="Q29" s="42"/>
      <c r="R29" s="42"/>
      <c r="S29" s="42"/>
      <c r="T29" s="42"/>
      <c r="U29" s="42"/>
      <c r="V29" s="42"/>
      <c r="W29" s="331">
        <f>ROUND(AZ54,2)</f>
        <v>0</v>
      </c>
      <c r="X29" s="332"/>
      <c r="Y29" s="332"/>
      <c r="Z29" s="332"/>
      <c r="AA29" s="332"/>
      <c r="AB29" s="332"/>
      <c r="AC29" s="332"/>
      <c r="AD29" s="332"/>
      <c r="AE29" s="332"/>
      <c r="AF29" s="42"/>
      <c r="AG29" s="42"/>
      <c r="AH29" s="42"/>
      <c r="AI29" s="42"/>
      <c r="AJ29" s="42"/>
      <c r="AK29" s="331">
        <f>ROUND(AV54,2)</f>
        <v>0</v>
      </c>
      <c r="AL29" s="332"/>
      <c r="AM29" s="332"/>
      <c r="AN29" s="332"/>
      <c r="AO29" s="332"/>
      <c r="AP29" s="42"/>
      <c r="AQ29" s="42"/>
      <c r="AR29" s="43"/>
      <c r="BE29" s="321"/>
    </row>
    <row r="30" spans="2:57" s="3" customFormat="1" ht="14.4" customHeight="1">
      <c r="B30" s="41"/>
      <c r="C30" s="42"/>
      <c r="D30" s="42"/>
      <c r="E30" s="42"/>
      <c r="F30" s="30" t="s">
        <v>46</v>
      </c>
      <c r="G30" s="42"/>
      <c r="H30" s="42"/>
      <c r="I30" s="42"/>
      <c r="J30" s="42"/>
      <c r="K30" s="42"/>
      <c r="L30" s="333">
        <v>0.15</v>
      </c>
      <c r="M30" s="332"/>
      <c r="N30" s="332"/>
      <c r="O30" s="332"/>
      <c r="P30" s="332"/>
      <c r="Q30" s="42"/>
      <c r="R30" s="42"/>
      <c r="S30" s="42"/>
      <c r="T30" s="42"/>
      <c r="U30" s="42"/>
      <c r="V30" s="42"/>
      <c r="W30" s="331">
        <f>ROUND(BA54,2)</f>
        <v>0</v>
      </c>
      <c r="X30" s="332"/>
      <c r="Y30" s="332"/>
      <c r="Z30" s="332"/>
      <c r="AA30" s="332"/>
      <c r="AB30" s="332"/>
      <c r="AC30" s="332"/>
      <c r="AD30" s="332"/>
      <c r="AE30" s="332"/>
      <c r="AF30" s="42"/>
      <c r="AG30" s="42"/>
      <c r="AH30" s="42"/>
      <c r="AI30" s="42"/>
      <c r="AJ30" s="42"/>
      <c r="AK30" s="331">
        <f>ROUND(AW54,2)</f>
        <v>0</v>
      </c>
      <c r="AL30" s="332"/>
      <c r="AM30" s="332"/>
      <c r="AN30" s="332"/>
      <c r="AO30" s="332"/>
      <c r="AP30" s="42"/>
      <c r="AQ30" s="42"/>
      <c r="AR30" s="43"/>
      <c r="BE30" s="321"/>
    </row>
    <row r="31" spans="2:57" s="3" customFormat="1" ht="14.4" customHeight="1" hidden="1">
      <c r="B31" s="41"/>
      <c r="C31" s="42"/>
      <c r="D31" s="42"/>
      <c r="E31" s="42"/>
      <c r="F31" s="30" t="s">
        <v>47</v>
      </c>
      <c r="G31" s="42"/>
      <c r="H31" s="42"/>
      <c r="I31" s="42"/>
      <c r="J31" s="42"/>
      <c r="K31" s="42"/>
      <c r="L31" s="333">
        <v>0.21</v>
      </c>
      <c r="M31" s="332"/>
      <c r="N31" s="332"/>
      <c r="O31" s="332"/>
      <c r="P31" s="332"/>
      <c r="Q31" s="42"/>
      <c r="R31" s="42"/>
      <c r="S31" s="42"/>
      <c r="T31" s="42"/>
      <c r="U31" s="42"/>
      <c r="V31" s="42"/>
      <c r="W31" s="331">
        <f>ROUND(BB54,2)</f>
        <v>0</v>
      </c>
      <c r="X31" s="332"/>
      <c r="Y31" s="332"/>
      <c r="Z31" s="332"/>
      <c r="AA31" s="332"/>
      <c r="AB31" s="332"/>
      <c r="AC31" s="332"/>
      <c r="AD31" s="332"/>
      <c r="AE31" s="332"/>
      <c r="AF31" s="42"/>
      <c r="AG31" s="42"/>
      <c r="AH31" s="42"/>
      <c r="AI31" s="42"/>
      <c r="AJ31" s="42"/>
      <c r="AK31" s="331">
        <v>0</v>
      </c>
      <c r="AL31" s="332"/>
      <c r="AM31" s="332"/>
      <c r="AN31" s="332"/>
      <c r="AO31" s="332"/>
      <c r="AP31" s="42"/>
      <c r="AQ31" s="42"/>
      <c r="AR31" s="43"/>
      <c r="BE31" s="321"/>
    </row>
    <row r="32" spans="2:57" s="3" customFormat="1" ht="14.4" customHeight="1" hidden="1">
      <c r="B32" s="41"/>
      <c r="C32" s="42"/>
      <c r="D32" s="42"/>
      <c r="E32" s="42"/>
      <c r="F32" s="30" t="s">
        <v>48</v>
      </c>
      <c r="G32" s="42"/>
      <c r="H32" s="42"/>
      <c r="I32" s="42"/>
      <c r="J32" s="42"/>
      <c r="K32" s="42"/>
      <c r="L32" s="333">
        <v>0.15</v>
      </c>
      <c r="M32" s="332"/>
      <c r="N32" s="332"/>
      <c r="O32" s="332"/>
      <c r="P32" s="332"/>
      <c r="Q32" s="42"/>
      <c r="R32" s="42"/>
      <c r="S32" s="42"/>
      <c r="T32" s="42"/>
      <c r="U32" s="42"/>
      <c r="V32" s="42"/>
      <c r="W32" s="331">
        <f>ROUND(BC54,2)</f>
        <v>0</v>
      </c>
      <c r="X32" s="332"/>
      <c r="Y32" s="332"/>
      <c r="Z32" s="332"/>
      <c r="AA32" s="332"/>
      <c r="AB32" s="332"/>
      <c r="AC32" s="332"/>
      <c r="AD32" s="332"/>
      <c r="AE32" s="332"/>
      <c r="AF32" s="42"/>
      <c r="AG32" s="42"/>
      <c r="AH32" s="42"/>
      <c r="AI32" s="42"/>
      <c r="AJ32" s="42"/>
      <c r="AK32" s="331">
        <v>0</v>
      </c>
      <c r="AL32" s="332"/>
      <c r="AM32" s="332"/>
      <c r="AN32" s="332"/>
      <c r="AO32" s="332"/>
      <c r="AP32" s="42"/>
      <c r="AQ32" s="42"/>
      <c r="AR32" s="43"/>
      <c r="BE32" s="321"/>
    </row>
    <row r="33" spans="2:44" s="3" customFormat="1" ht="14.4" customHeight="1" hidden="1">
      <c r="B33" s="41"/>
      <c r="C33" s="42"/>
      <c r="D33" s="42"/>
      <c r="E33" s="42"/>
      <c r="F33" s="30" t="s">
        <v>49</v>
      </c>
      <c r="G33" s="42"/>
      <c r="H33" s="42"/>
      <c r="I33" s="42"/>
      <c r="J33" s="42"/>
      <c r="K33" s="42"/>
      <c r="L33" s="333">
        <v>0</v>
      </c>
      <c r="M33" s="332"/>
      <c r="N33" s="332"/>
      <c r="O33" s="332"/>
      <c r="P33" s="332"/>
      <c r="Q33" s="42"/>
      <c r="R33" s="42"/>
      <c r="S33" s="42"/>
      <c r="T33" s="42"/>
      <c r="U33" s="42"/>
      <c r="V33" s="42"/>
      <c r="W33" s="331">
        <f>ROUND(BD54,2)</f>
        <v>0</v>
      </c>
      <c r="X33" s="332"/>
      <c r="Y33" s="332"/>
      <c r="Z33" s="332"/>
      <c r="AA33" s="332"/>
      <c r="AB33" s="332"/>
      <c r="AC33" s="332"/>
      <c r="AD33" s="332"/>
      <c r="AE33" s="332"/>
      <c r="AF33" s="42"/>
      <c r="AG33" s="42"/>
      <c r="AH33" s="42"/>
      <c r="AI33" s="42"/>
      <c r="AJ33" s="42"/>
      <c r="AK33" s="331">
        <v>0</v>
      </c>
      <c r="AL33" s="332"/>
      <c r="AM33" s="332"/>
      <c r="AN33" s="332"/>
      <c r="AO33" s="332"/>
      <c r="AP33" s="42"/>
      <c r="AQ33" s="42"/>
      <c r="AR33" s="43"/>
    </row>
    <row r="34" spans="1:57" s="2" customFormat="1" ht="6.9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5" customHeight="1">
      <c r="A35" s="35"/>
      <c r="B35" s="36"/>
      <c r="C35" s="44"/>
      <c r="D35" s="45" t="s">
        <v>50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51</v>
      </c>
      <c r="U35" s="46"/>
      <c r="V35" s="46"/>
      <c r="W35" s="46"/>
      <c r="X35" s="334" t="s">
        <v>52</v>
      </c>
      <c r="Y35" s="335"/>
      <c r="Z35" s="335"/>
      <c r="AA35" s="335"/>
      <c r="AB35" s="335"/>
      <c r="AC35" s="46"/>
      <c r="AD35" s="46"/>
      <c r="AE35" s="46"/>
      <c r="AF35" s="46"/>
      <c r="AG35" s="46"/>
      <c r="AH35" s="46"/>
      <c r="AI35" s="46"/>
      <c r="AJ35" s="46"/>
      <c r="AK35" s="336">
        <f>SUM(AK26:AK33)</f>
        <v>0</v>
      </c>
      <c r="AL35" s="335"/>
      <c r="AM35" s="335"/>
      <c r="AN35" s="335"/>
      <c r="AO35" s="337"/>
      <c r="AP35" s="44"/>
      <c r="AQ35" s="44"/>
      <c r="AR35" s="40"/>
      <c r="BE35" s="35"/>
    </row>
    <row r="36" spans="1:57" s="2" customFormat="1" ht="6.9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" customHeight="1">
      <c r="A42" s="35"/>
      <c r="B42" s="36"/>
      <c r="C42" s="24" t="s">
        <v>53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01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38" t="str">
        <f>K6</f>
        <v>II/212  Lázně Kynžvart - Lazy</v>
      </c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339"/>
      <c r="AE45" s="339"/>
      <c r="AF45" s="339"/>
      <c r="AG45" s="339"/>
      <c r="AH45" s="339"/>
      <c r="AI45" s="339"/>
      <c r="AJ45" s="339"/>
      <c r="AK45" s="339"/>
      <c r="AL45" s="339"/>
      <c r="AM45" s="339"/>
      <c r="AN45" s="339"/>
      <c r="AO45" s="339"/>
      <c r="AP45" s="57"/>
      <c r="AQ45" s="57"/>
      <c r="AR45" s="58"/>
    </row>
    <row r="46" spans="1:57" s="2" customFormat="1" ht="6.9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Lázně Kynžvart - Lazy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40" t="str">
        <f>IF(AN8="","",AN8)</f>
        <v>30. 11. 2020</v>
      </c>
      <c r="AN47" s="340"/>
      <c r="AO47" s="37"/>
      <c r="AP47" s="37"/>
      <c r="AQ47" s="37"/>
      <c r="AR47" s="40"/>
      <c r="BE47" s="35"/>
    </row>
    <row r="48" spans="1:57" s="2" customFormat="1" ht="6.9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15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Krajská správa a údržba silnic Karlovarského kraje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33</v>
      </c>
      <c r="AJ49" s="37"/>
      <c r="AK49" s="37"/>
      <c r="AL49" s="37"/>
      <c r="AM49" s="341" t="str">
        <f>IF(E17="","",E17)</f>
        <v>VIAKONTROL, spol. s r.o.</v>
      </c>
      <c r="AN49" s="342"/>
      <c r="AO49" s="342"/>
      <c r="AP49" s="342"/>
      <c r="AQ49" s="37"/>
      <c r="AR49" s="40"/>
      <c r="AS49" s="343" t="s">
        <v>54</v>
      </c>
      <c r="AT49" s="344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15" customHeight="1">
      <c r="A50" s="35"/>
      <c r="B50" s="36"/>
      <c r="C50" s="30" t="s">
        <v>31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38</v>
      </c>
      <c r="AJ50" s="37"/>
      <c r="AK50" s="37"/>
      <c r="AL50" s="37"/>
      <c r="AM50" s="341" t="str">
        <f>IF(E20="","",E20)</f>
        <v>VIAKONTROL, spol. s r.o.</v>
      </c>
      <c r="AN50" s="342"/>
      <c r="AO50" s="342"/>
      <c r="AP50" s="342"/>
      <c r="AQ50" s="37"/>
      <c r="AR50" s="40"/>
      <c r="AS50" s="345"/>
      <c r="AT50" s="346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8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47"/>
      <c r="AT51" s="348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49" t="s">
        <v>55</v>
      </c>
      <c r="D52" s="350"/>
      <c r="E52" s="350"/>
      <c r="F52" s="350"/>
      <c r="G52" s="350"/>
      <c r="H52" s="67"/>
      <c r="I52" s="351" t="s">
        <v>56</v>
      </c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52" t="s">
        <v>57</v>
      </c>
      <c r="AH52" s="350"/>
      <c r="AI52" s="350"/>
      <c r="AJ52" s="350"/>
      <c r="AK52" s="350"/>
      <c r="AL52" s="350"/>
      <c r="AM52" s="350"/>
      <c r="AN52" s="351" t="s">
        <v>58</v>
      </c>
      <c r="AO52" s="350"/>
      <c r="AP52" s="350"/>
      <c r="AQ52" s="68" t="s">
        <v>59</v>
      </c>
      <c r="AR52" s="40"/>
      <c r="AS52" s="69" t="s">
        <v>60</v>
      </c>
      <c r="AT52" s="70" t="s">
        <v>61</v>
      </c>
      <c r="AU52" s="70" t="s">
        <v>62</v>
      </c>
      <c r="AV52" s="70" t="s">
        <v>63</v>
      </c>
      <c r="AW52" s="70" t="s">
        <v>64</v>
      </c>
      <c r="AX52" s="70" t="s">
        <v>65</v>
      </c>
      <c r="AY52" s="70" t="s">
        <v>66</v>
      </c>
      <c r="AZ52" s="70" t="s">
        <v>67</v>
      </c>
      <c r="BA52" s="70" t="s">
        <v>68</v>
      </c>
      <c r="BB52" s="70" t="s">
        <v>69</v>
      </c>
      <c r="BC52" s="70" t="s">
        <v>70</v>
      </c>
      <c r="BD52" s="71" t="s">
        <v>71</v>
      </c>
      <c r="BE52" s="35"/>
    </row>
    <row r="53" spans="1:57" s="2" customFormat="1" ht="10.8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" customHeight="1">
      <c r="B54" s="75"/>
      <c r="C54" s="76" t="s">
        <v>72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56">
        <f>ROUND(AG55,2)</f>
        <v>0</v>
      </c>
      <c r="AH54" s="356"/>
      <c r="AI54" s="356"/>
      <c r="AJ54" s="356"/>
      <c r="AK54" s="356"/>
      <c r="AL54" s="356"/>
      <c r="AM54" s="356"/>
      <c r="AN54" s="357">
        <f>SUM(AG54,AT54)</f>
        <v>0</v>
      </c>
      <c r="AO54" s="357"/>
      <c r="AP54" s="357"/>
      <c r="AQ54" s="79" t="s">
        <v>19</v>
      </c>
      <c r="AR54" s="80"/>
      <c r="AS54" s="81">
        <f>ROUND(AS55,2)</f>
        <v>0</v>
      </c>
      <c r="AT54" s="82">
        <f>ROUND(SUM(AV54:AW54),2)</f>
        <v>0</v>
      </c>
      <c r="AU54" s="83">
        <f>ROUND(AU55,5)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ROUND(AZ55,2)</f>
        <v>0</v>
      </c>
      <c r="BA54" s="82">
        <f>ROUND(BA55,2)</f>
        <v>0</v>
      </c>
      <c r="BB54" s="82">
        <f>ROUND(BB55,2)</f>
        <v>0</v>
      </c>
      <c r="BC54" s="82">
        <f>ROUND(BC55,2)</f>
        <v>0</v>
      </c>
      <c r="BD54" s="84">
        <f>ROUND(BD55,2)</f>
        <v>0</v>
      </c>
      <c r="BS54" s="85" t="s">
        <v>73</v>
      </c>
      <c r="BT54" s="85" t="s">
        <v>74</v>
      </c>
      <c r="BV54" s="85" t="s">
        <v>75</v>
      </c>
      <c r="BW54" s="85" t="s">
        <v>5</v>
      </c>
      <c r="BX54" s="85" t="s">
        <v>76</v>
      </c>
      <c r="CL54" s="85" t="s">
        <v>19</v>
      </c>
    </row>
    <row r="55" spans="1:90" s="7" customFormat="1" ht="16.5" customHeight="1">
      <c r="A55" s="86" t="s">
        <v>77</v>
      </c>
      <c r="B55" s="87"/>
      <c r="C55" s="88"/>
      <c r="D55" s="355" t="s">
        <v>14</v>
      </c>
      <c r="E55" s="355"/>
      <c r="F55" s="355"/>
      <c r="G55" s="355"/>
      <c r="H55" s="355"/>
      <c r="I55" s="89"/>
      <c r="J55" s="355" t="s">
        <v>17</v>
      </c>
      <c r="K55" s="355"/>
      <c r="L55" s="355"/>
      <c r="M55" s="355"/>
      <c r="N55" s="355"/>
      <c r="O55" s="355"/>
      <c r="P55" s="355"/>
      <c r="Q55" s="355"/>
      <c r="R55" s="355"/>
      <c r="S55" s="355"/>
      <c r="T55" s="355"/>
      <c r="U55" s="355"/>
      <c r="V55" s="355"/>
      <c r="W55" s="355"/>
      <c r="X55" s="355"/>
      <c r="Y55" s="355"/>
      <c r="Z55" s="355"/>
      <c r="AA55" s="355"/>
      <c r="AB55" s="355"/>
      <c r="AC55" s="355"/>
      <c r="AD55" s="355"/>
      <c r="AE55" s="355"/>
      <c r="AF55" s="355"/>
      <c r="AG55" s="353">
        <f>'01 - II-212  Lázně Kynžva...'!J28</f>
        <v>0</v>
      </c>
      <c r="AH55" s="354"/>
      <c r="AI55" s="354"/>
      <c r="AJ55" s="354"/>
      <c r="AK55" s="354"/>
      <c r="AL55" s="354"/>
      <c r="AM55" s="354"/>
      <c r="AN55" s="353">
        <f>SUM(AG55,AT55)</f>
        <v>0</v>
      </c>
      <c r="AO55" s="354"/>
      <c r="AP55" s="354"/>
      <c r="AQ55" s="90" t="s">
        <v>78</v>
      </c>
      <c r="AR55" s="91"/>
      <c r="AS55" s="92">
        <v>0</v>
      </c>
      <c r="AT55" s="93">
        <f>ROUND(SUM(AV55:AW55),2)</f>
        <v>0</v>
      </c>
      <c r="AU55" s="94">
        <f>'01 - II-212  Lázně Kynžva...'!P78</f>
        <v>0</v>
      </c>
      <c r="AV55" s="93">
        <f>'01 - II-212  Lázně Kynžva...'!J31</f>
        <v>0</v>
      </c>
      <c r="AW55" s="93">
        <f>'01 - II-212  Lázně Kynžva...'!J32</f>
        <v>0</v>
      </c>
      <c r="AX55" s="93">
        <f>'01 - II-212  Lázně Kynžva...'!J33</f>
        <v>0</v>
      </c>
      <c r="AY55" s="93">
        <f>'01 - II-212  Lázně Kynžva...'!J34</f>
        <v>0</v>
      </c>
      <c r="AZ55" s="93">
        <f>'01 - II-212  Lázně Kynžva...'!F31</f>
        <v>0</v>
      </c>
      <c r="BA55" s="93">
        <f>'01 - II-212  Lázně Kynžva...'!F32</f>
        <v>0</v>
      </c>
      <c r="BB55" s="93">
        <f>'01 - II-212  Lázně Kynžva...'!F33</f>
        <v>0</v>
      </c>
      <c r="BC55" s="93">
        <f>'01 - II-212  Lázně Kynžva...'!F34</f>
        <v>0</v>
      </c>
      <c r="BD55" s="95">
        <f>'01 - II-212  Lázně Kynžva...'!F35</f>
        <v>0</v>
      </c>
      <c r="BT55" s="96" t="s">
        <v>79</v>
      </c>
      <c r="BU55" s="96" t="s">
        <v>80</v>
      </c>
      <c r="BV55" s="96" t="s">
        <v>75</v>
      </c>
      <c r="BW55" s="96" t="s">
        <v>5</v>
      </c>
      <c r="BX55" s="96" t="s">
        <v>76</v>
      </c>
      <c r="CL55" s="96" t="s">
        <v>19</v>
      </c>
    </row>
    <row r="56" spans="1:57" s="2" customFormat="1" ht="30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0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s="2" customFormat="1" ht="6.9" customHeight="1">
      <c r="A57" s="35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</sheetData>
  <sheetProtection algorithmName="SHA-512" hashValue="O3TG0NuBB7SEU/TyvFEic84eQP2AkEikpLuWfuTN46nBVCRJ3mI1LDlTCcXLFewZiGoLyvxdAAUZ5c04h8LIZQ==" saltValue="mZ3wnfz5RBcTjA8vl9R2TA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1 - II-212  Lázně Kynžv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69"/>
  <sheetViews>
    <sheetView showGridLines="0" tabSelected="1" workbookViewId="0" topLeftCell="A49">
      <selection activeCell="E25" sqref="E25:H2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" customHeight="1"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AT2" s="18" t="s">
        <v>5</v>
      </c>
      <c r="AZ2" s="97" t="s">
        <v>81</v>
      </c>
      <c r="BA2" s="97" t="s">
        <v>82</v>
      </c>
      <c r="BB2" s="97" t="s">
        <v>83</v>
      </c>
      <c r="BC2" s="97" t="s">
        <v>84</v>
      </c>
      <c r="BD2" s="97" t="s">
        <v>85</v>
      </c>
    </row>
    <row r="3" spans="2:56" s="1" customFormat="1" ht="6.9" customHeight="1">
      <c r="B3" s="98"/>
      <c r="C3" s="99"/>
      <c r="D3" s="99"/>
      <c r="E3" s="99"/>
      <c r="F3" s="99"/>
      <c r="G3" s="99"/>
      <c r="H3" s="99"/>
      <c r="I3" s="99"/>
      <c r="J3" s="99"/>
      <c r="K3" s="99"/>
      <c r="L3" s="21"/>
      <c r="AT3" s="18" t="s">
        <v>85</v>
      </c>
      <c r="AZ3" s="97" t="s">
        <v>86</v>
      </c>
      <c r="BA3" s="97" t="s">
        <v>87</v>
      </c>
      <c r="BB3" s="97" t="s">
        <v>88</v>
      </c>
      <c r="BC3" s="97" t="s">
        <v>89</v>
      </c>
      <c r="BD3" s="97" t="s">
        <v>85</v>
      </c>
    </row>
    <row r="4" spans="2:56" s="1" customFormat="1" ht="24.9" customHeight="1">
      <c r="B4" s="21"/>
      <c r="D4" s="100" t="s">
        <v>90</v>
      </c>
      <c r="L4" s="21"/>
      <c r="M4" s="101" t="s">
        <v>10</v>
      </c>
      <c r="AT4" s="18" t="s">
        <v>4</v>
      </c>
      <c r="AZ4" s="97" t="s">
        <v>91</v>
      </c>
      <c r="BA4" s="97" t="s">
        <v>92</v>
      </c>
      <c r="BB4" s="97" t="s">
        <v>93</v>
      </c>
      <c r="BC4" s="97" t="s">
        <v>94</v>
      </c>
      <c r="BD4" s="97" t="s">
        <v>95</v>
      </c>
    </row>
    <row r="5" spans="2:56" s="1" customFormat="1" ht="6.9" customHeight="1">
      <c r="B5" s="21"/>
      <c r="L5" s="21"/>
      <c r="AZ5" s="97" t="s">
        <v>96</v>
      </c>
      <c r="BA5" s="97" t="s">
        <v>97</v>
      </c>
      <c r="BB5" s="97" t="s">
        <v>93</v>
      </c>
      <c r="BC5" s="97" t="s">
        <v>98</v>
      </c>
      <c r="BD5" s="97" t="s">
        <v>95</v>
      </c>
    </row>
    <row r="6" spans="1:56" s="2" customFormat="1" ht="12" customHeight="1">
      <c r="A6" s="35"/>
      <c r="B6" s="40"/>
      <c r="C6" s="35"/>
      <c r="D6" s="102" t="s">
        <v>16</v>
      </c>
      <c r="E6" s="35"/>
      <c r="F6" s="35"/>
      <c r="G6" s="35"/>
      <c r="H6" s="35"/>
      <c r="I6" s="35"/>
      <c r="J6" s="35"/>
      <c r="K6" s="35"/>
      <c r="L6" s="103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Z6" s="97" t="s">
        <v>99</v>
      </c>
      <c r="BA6" s="97" t="s">
        <v>100</v>
      </c>
      <c r="BB6" s="97" t="s">
        <v>101</v>
      </c>
      <c r="BC6" s="97" t="s">
        <v>102</v>
      </c>
      <c r="BD6" s="97" t="s">
        <v>95</v>
      </c>
    </row>
    <row r="7" spans="1:56" s="2" customFormat="1" ht="16.5" customHeight="1">
      <c r="A7" s="35"/>
      <c r="B7" s="40"/>
      <c r="C7" s="35"/>
      <c r="D7" s="35"/>
      <c r="E7" s="359" t="s">
        <v>17</v>
      </c>
      <c r="F7" s="360"/>
      <c r="G7" s="360"/>
      <c r="H7" s="360"/>
      <c r="I7" s="35"/>
      <c r="J7" s="35"/>
      <c r="K7" s="35"/>
      <c r="L7" s="103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Z7" s="97" t="s">
        <v>103</v>
      </c>
      <c r="BA7" s="97" t="s">
        <v>104</v>
      </c>
      <c r="BB7" s="97" t="s">
        <v>101</v>
      </c>
      <c r="BC7" s="97" t="s">
        <v>105</v>
      </c>
      <c r="BD7" s="97" t="s">
        <v>95</v>
      </c>
    </row>
    <row r="8" spans="1:31" s="2" customFormat="1" ht="10.2">
      <c r="A8" s="35"/>
      <c r="B8" s="40"/>
      <c r="C8" s="35"/>
      <c r="D8" s="35"/>
      <c r="E8" s="35"/>
      <c r="F8" s="35"/>
      <c r="G8" s="35"/>
      <c r="H8" s="35"/>
      <c r="I8" s="35"/>
      <c r="J8" s="35"/>
      <c r="K8" s="35"/>
      <c r="L8" s="103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0"/>
      <c r="C9" s="35"/>
      <c r="D9" s="102" t="s">
        <v>18</v>
      </c>
      <c r="E9" s="35"/>
      <c r="F9" s="104" t="s">
        <v>19</v>
      </c>
      <c r="G9" s="35"/>
      <c r="H9" s="35"/>
      <c r="I9" s="102" t="s">
        <v>20</v>
      </c>
      <c r="J9" s="104" t="s">
        <v>19</v>
      </c>
      <c r="K9" s="35"/>
      <c r="L9" s="103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02" t="s">
        <v>21</v>
      </c>
      <c r="E10" s="35"/>
      <c r="F10" s="104" t="s">
        <v>22</v>
      </c>
      <c r="G10" s="35"/>
      <c r="H10" s="35"/>
      <c r="I10" s="102" t="s">
        <v>23</v>
      </c>
      <c r="J10" s="105" t="str">
        <f>'Rekapitulace stavby'!AN8</f>
        <v>30. 11. 2020</v>
      </c>
      <c r="K10" s="35"/>
      <c r="L10" s="103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8" customHeight="1">
      <c r="A11" s="35"/>
      <c r="B11" s="40"/>
      <c r="C11" s="35"/>
      <c r="D11" s="35"/>
      <c r="E11" s="35"/>
      <c r="F11" s="35"/>
      <c r="G11" s="35"/>
      <c r="H11" s="35"/>
      <c r="I11" s="35"/>
      <c r="J11" s="35"/>
      <c r="K11" s="35"/>
      <c r="L11" s="103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2" t="s">
        <v>25</v>
      </c>
      <c r="E12" s="35"/>
      <c r="F12" s="35"/>
      <c r="G12" s="35"/>
      <c r="H12" s="35"/>
      <c r="I12" s="102" t="s">
        <v>26</v>
      </c>
      <c r="J12" s="104" t="s">
        <v>27</v>
      </c>
      <c r="K12" s="35"/>
      <c r="L12" s="103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0"/>
      <c r="C13" s="35"/>
      <c r="D13" s="35"/>
      <c r="E13" s="104" t="s">
        <v>28</v>
      </c>
      <c r="F13" s="35"/>
      <c r="G13" s="35"/>
      <c r="H13" s="35"/>
      <c r="I13" s="102" t="s">
        <v>29</v>
      </c>
      <c r="J13" s="104" t="s">
        <v>30</v>
      </c>
      <c r="K13" s="35"/>
      <c r="L13" s="103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" customHeight="1">
      <c r="A14" s="35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103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0"/>
      <c r="C15" s="35"/>
      <c r="D15" s="102" t="s">
        <v>31</v>
      </c>
      <c r="E15" s="35"/>
      <c r="F15" s="35"/>
      <c r="G15" s="35"/>
      <c r="H15" s="35"/>
      <c r="I15" s="102" t="s">
        <v>26</v>
      </c>
      <c r="J15" s="31" t="str">
        <f>'Rekapitulace stavby'!AN13</f>
        <v>Vyplň údaj</v>
      </c>
      <c r="K15" s="35"/>
      <c r="L15" s="103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0"/>
      <c r="C16" s="35"/>
      <c r="D16" s="35"/>
      <c r="E16" s="361" t="str">
        <f>'Rekapitulace stavby'!E14</f>
        <v>Vyplň údaj</v>
      </c>
      <c r="F16" s="362"/>
      <c r="G16" s="362"/>
      <c r="H16" s="362"/>
      <c r="I16" s="102" t="s">
        <v>29</v>
      </c>
      <c r="J16" s="31" t="str">
        <f>'Rekapitulace stavby'!AN14</f>
        <v>Vyplň údaj</v>
      </c>
      <c r="K16" s="35"/>
      <c r="L16" s="103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" customHeight="1">
      <c r="A17" s="35"/>
      <c r="B17" s="40"/>
      <c r="C17" s="35"/>
      <c r="D17" s="35"/>
      <c r="E17" s="35"/>
      <c r="F17" s="35"/>
      <c r="G17" s="35"/>
      <c r="H17" s="35"/>
      <c r="I17" s="35"/>
      <c r="J17" s="35"/>
      <c r="K17" s="35"/>
      <c r="L17" s="103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02" t="s">
        <v>33</v>
      </c>
      <c r="E18" s="35"/>
      <c r="F18" s="35"/>
      <c r="G18" s="35"/>
      <c r="H18" s="35"/>
      <c r="I18" s="102" t="s">
        <v>26</v>
      </c>
      <c r="J18" s="104" t="s">
        <v>34</v>
      </c>
      <c r="K18" s="35"/>
      <c r="L18" s="103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04" t="s">
        <v>35</v>
      </c>
      <c r="F19" s="35"/>
      <c r="G19" s="35"/>
      <c r="H19" s="35"/>
      <c r="I19" s="102" t="s">
        <v>29</v>
      </c>
      <c r="J19" s="104" t="s">
        <v>36</v>
      </c>
      <c r="K19" s="35"/>
      <c r="L19" s="103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" customHeight="1">
      <c r="A20" s="35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103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02" t="s">
        <v>38</v>
      </c>
      <c r="E21" s="35"/>
      <c r="F21" s="35"/>
      <c r="G21" s="35"/>
      <c r="H21" s="35"/>
      <c r="I21" s="102" t="s">
        <v>26</v>
      </c>
      <c r="J21" s="104" t="s">
        <v>34</v>
      </c>
      <c r="K21" s="35"/>
      <c r="L21" s="103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104" t="s">
        <v>35</v>
      </c>
      <c r="F22" s="35"/>
      <c r="G22" s="35"/>
      <c r="H22" s="35"/>
      <c r="I22" s="102" t="s">
        <v>29</v>
      </c>
      <c r="J22" s="104" t="s">
        <v>36</v>
      </c>
      <c r="K22" s="35"/>
      <c r="L22" s="103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" customHeight="1">
      <c r="A23" s="35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103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02" t="s">
        <v>39</v>
      </c>
      <c r="E24" s="35"/>
      <c r="F24" s="35"/>
      <c r="G24" s="35"/>
      <c r="H24" s="35"/>
      <c r="I24" s="35"/>
      <c r="J24" s="35"/>
      <c r="K24" s="35"/>
      <c r="L24" s="103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47.25" customHeight="1">
      <c r="A25" s="106"/>
      <c r="B25" s="107"/>
      <c r="C25" s="106"/>
      <c r="D25" s="106"/>
      <c r="E25" s="363"/>
      <c r="F25" s="363"/>
      <c r="G25" s="363"/>
      <c r="H25" s="363"/>
      <c r="I25" s="106"/>
      <c r="J25" s="106"/>
      <c r="K25" s="106"/>
      <c r="L25" s="108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</row>
    <row r="26" spans="1:31" s="2" customFormat="1" ht="6.9" customHeight="1">
      <c r="A26" s="35"/>
      <c r="B26" s="40"/>
      <c r="C26" s="35"/>
      <c r="D26" s="35"/>
      <c r="E26" s="35"/>
      <c r="F26" s="35"/>
      <c r="G26" s="35"/>
      <c r="H26" s="35"/>
      <c r="I26" s="35"/>
      <c r="J26" s="35"/>
      <c r="K26" s="35"/>
      <c r="L26" s="103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" customHeight="1">
      <c r="A27" s="35"/>
      <c r="B27" s="40"/>
      <c r="C27" s="35"/>
      <c r="D27" s="109"/>
      <c r="E27" s="109"/>
      <c r="F27" s="109"/>
      <c r="G27" s="109"/>
      <c r="H27" s="109"/>
      <c r="I27" s="109"/>
      <c r="J27" s="109"/>
      <c r="K27" s="109"/>
      <c r="L27" s="103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35" customHeight="1">
      <c r="A28" s="35"/>
      <c r="B28" s="40"/>
      <c r="C28" s="35"/>
      <c r="D28" s="110" t="s">
        <v>40</v>
      </c>
      <c r="E28" s="35"/>
      <c r="F28" s="35"/>
      <c r="G28" s="35"/>
      <c r="H28" s="35"/>
      <c r="I28" s="35"/>
      <c r="J28" s="111">
        <f>ROUND(J78,2)</f>
        <v>0</v>
      </c>
      <c r="K28" s="35"/>
      <c r="L28" s="103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" customHeight="1">
      <c r="A29" s="35"/>
      <c r="B29" s="40"/>
      <c r="C29" s="35"/>
      <c r="D29" s="109"/>
      <c r="E29" s="109"/>
      <c r="F29" s="109"/>
      <c r="G29" s="109"/>
      <c r="H29" s="109"/>
      <c r="I29" s="109"/>
      <c r="J29" s="109"/>
      <c r="K29" s="109"/>
      <c r="L29" s="103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>
      <c r="A30" s="35"/>
      <c r="B30" s="40"/>
      <c r="C30" s="35"/>
      <c r="D30" s="35"/>
      <c r="E30" s="35"/>
      <c r="F30" s="112" t="s">
        <v>42</v>
      </c>
      <c r="G30" s="35"/>
      <c r="H30" s="35"/>
      <c r="I30" s="112" t="s">
        <v>41</v>
      </c>
      <c r="J30" s="112" t="s">
        <v>43</v>
      </c>
      <c r="K30" s="35"/>
      <c r="L30" s="103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>
      <c r="A31" s="35"/>
      <c r="B31" s="40"/>
      <c r="C31" s="35"/>
      <c r="D31" s="113" t="s">
        <v>44</v>
      </c>
      <c r="E31" s="102" t="s">
        <v>45</v>
      </c>
      <c r="F31" s="114">
        <f>ROUND((SUM(BE78:BE168)),2)</f>
        <v>0</v>
      </c>
      <c r="G31" s="35"/>
      <c r="H31" s="35"/>
      <c r="I31" s="115">
        <v>0.21</v>
      </c>
      <c r="J31" s="114">
        <f>ROUND(((SUM(BE78:BE168))*I31),2)</f>
        <v>0</v>
      </c>
      <c r="K31" s="35"/>
      <c r="L31" s="103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102" t="s">
        <v>46</v>
      </c>
      <c r="F32" s="114">
        <f>ROUND((SUM(BF78:BF168)),2)</f>
        <v>0</v>
      </c>
      <c r="G32" s="35"/>
      <c r="H32" s="35"/>
      <c r="I32" s="115">
        <v>0.15</v>
      </c>
      <c r="J32" s="114">
        <f>ROUND(((SUM(BF78:BF168))*I32),2)</f>
        <v>0</v>
      </c>
      <c r="K32" s="35"/>
      <c r="L32" s="103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0"/>
      <c r="C33" s="35"/>
      <c r="D33" s="35"/>
      <c r="E33" s="102" t="s">
        <v>47</v>
      </c>
      <c r="F33" s="114">
        <f>ROUND((SUM(BG78:BG168)),2)</f>
        <v>0</v>
      </c>
      <c r="G33" s="35"/>
      <c r="H33" s="35"/>
      <c r="I33" s="115">
        <v>0.21</v>
      </c>
      <c r="J33" s="114">
        <f>0</f>
        <v>0</v>
      </c>
      <c r="K33" s="35"/>
      <c r="L33" s="103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0"/>
      <c r="C34" s="35"/>
      <c r="D34" s="35"/>
      <c r="E34" s="102" t="s">
        <v>48</v>
      </c>
      <c r="F34" s="114">
        <f>ROUND((SUM(BH78:BH168)),2)</f>
        <v>0</v>
      </c>
      <c r="G34" s="35"/>
      <c r="H34" s="35"/>
      <c r="I34" s="115">
        <v>0.15</v>
      </c>
      <c r="J34" s="114">
        <f>0</f>
        <v>0</v>
      </c>
      <c r="K34" s="35"/>
      <c r="L34" s="103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0"/>
      <c r="C35" s="35"/>
      <c r="D35" s="35"/>
      <c r="E35" s="102" t="s">
        <v>49</v>
      </c>
      <c r="F35" s="114">
        <f>ROUND((SUM(BI78:BI168)),2)</f>
        <v>0</v>
      </c>
      <c r="G35" s="35"/>
      <c r="H35" s="35"/>
      <c r="I35" s="115">
        <v>0</v>
      </c>
      <c r="J35" s="114">
        <f>0</f>
        <v>0</v>
      </c>
      <c r="K35" s="35"/>
      <c r="L35" s="103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" customHeight="1">
      <c r="A36" s="35"/>
      <c r="B36" s="40"/>
      <c r="C36" s="35"/>
      <c r="D36" s="35"/>
      <c r="E36" s="35"/>
      <c r="F36" s="35"/>
      <c r="G36" s="35"/>
      <c r="H36" s="35"/>
      <c r="I36" s="35"/>
      <c r="J36" s="35"/>
      <c r="K36" s="35"/>
      <c r="L36" s="103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35" customHeight="1">
      <c r="A37" s="35"/>
      <c r="B37" s="40"/>
      <c r="C37" s="116"/>
      <c r="D37" s="117" t="s">
        <v>50</v>
      </c>
      <c r="E37" s="118"/>
      <c r="F37" s="118"/>
      <c r="G37" s="119" t="s">
        <v>51</v>
      </c>
      <c r="H37" s="120" t="s">
        <v>52</v>
      </c>
      <c r="I37" s="118"/>
      <c r="J37" s="121">
        <f>SUM(J28:J35)</f>
        <v>0</v>
      </c>
      <c r="K37" s="122"/>
      <c r="L37" s="103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123"/>
      <c r="C38" s="124"/>
      <c r="D38" s="124"/>
      <c r="E38" s="124"/>
      <c r="F38" s="124"/>
      <c r="G38" s="124"/>
      <c r="H38" s="124"/>
      <c r="I38" s="124"/>
      <c r="J38" s="124"/>
      <c r="K38" s="124"/>
      <c r="L38" s="103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42" spans="1:31" s="2" customFormat="1" ht="6.9" customHeight="1">
      <c r="A42" s="35"/>
      <c r="B42" s="125"/>
      <c r="C42" s="126"/>
      <c r="D42" s="126"/>
      <c r="E42" s="126"/>
      <c r="F42" s="126"/>
      <c r="G42" s="126"/>
      <c r="H42" s="126"/>
      <c r="I42" s="126"/>
      <c r="J42" s="126"/>
      <c r="K42" s="126"/>
      <c r="L42" s="103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4.9" customHeight="1">
      <c r="A43" s="35"/>
      <c r="B43" s="36"/>
      <c r="C43" s="24" t="s">
        <v>106</v>
      </c>
      <c r="D43" s="37"/>
      <c r="E43" s="37"/>
      <c r="F43" s="37"/>
      <c r="G43" s="37"/>
      <c r="H43" s="37"/>
      <c r="I43" s="37"/>
      <c r="J43" s="37"/>
      <c r="K43" s="37"/>
      <c r="L43" s="103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6.9" customHeight="1">
      <c r="A44" s="35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103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12" customHeight="1">
      <c r="A45" s="35"/>
      <c r="B45" s="36"/>
      <c r="C45" s="30" t="s">
        <v>16</v>
      </c>
      <c r="D45" s="37"/>
      <c r="E45" s="37"/>
      <c r="F45" s="37"/>
      <c r="G45" s="37"/>
      <c r="H45" s="37"/>
      <c r="I45" s="37"/>
      <c r="J45" s="37"/>
      <c r="K45" s="37"/>
      <c r="L45" s="103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16.5" customHeight="1">
      <c r="A46" s="35"/>
      <c r="B46" s="36"/>
      <c r="C46" s="37"/>
      <c r="D46" s="37"/>
      <c r="E46" s="338" t="str">
        <f>E7</f>
        <v>II/212  Lázně Kynžvart - Lazy</v>
      </c>
      <c r="F46" s="364"/>
      <c r="G46" s="364"/>
      <c r="H46" s="364"/>
      <c r="I46" s="37"/>
      <c r="J46" s="37"/>
      <c r="K46" s="37"/>
      <c r="L46" s="103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6.9" customHeight="1">
      <c r="A47" s="35"/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103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2" customHeight="1">
      <c r="A48" s="35"/>
      <c r="B48" s="36"/>
      <c r="C48" s="30" t="s">
        <v>21</v>
      </c>
      <c r="D48" s="37"/>
      <c r="E48" s="37"/>
      <c r="F48" s="28" t="str">
        <f>F10</f>
        <v>Lázně Kynžvart - Lazy</v>
      </c>
      <c r="G48" s="37"/>
      <c r="H48" s="37"/>
      <c r="I48" s="30" t="s">
        <v>23</v>
      </c>
      <c r="J48" s="60" t="str">
        <f>IF(J10="","",J10)</f>
        <v>30. 11. 2020</v>
      </c>
      <c r="K48" s="37"/>
      <c r="L48" s="103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6.9" customHeight="1">
      <c r="A49" s="35"/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103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25.65" customHeight="1">
      <c r="A50" s="35"/>
      <c r="B50" s="36"/>
      <c r="C50" s="30" t="s">
        <v>25</v>
      </c>
      <c r="D50" s="37"/>
      <c r="E50" s="37"/>
      <c r="F50" s="28" t="str">
        <f>E13</f>
        <v>Krajská správa a údržba silnic Karlovarského kraje</v>
      </c>
      <c r="G50" s="37"/>
      <c r="H50" s="37"/>
      <c r="I50" s="30" t="s">
        <v>33</v>
      </c>
      <c r="J50" s="33" t="str">
        <f>E19</f>
        <v>VIAKONTROL, spol. s r.o.</v>
      </c>
      <c r="K50" s="37"/>
      <c r="L50" s="103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25.65" customHeight="1">
      <c r="A51" s="35"/>
      <c r="B51" s="36"/>
      <c r="C51" s="30" t="s">
        <v>31</v>
      </c>
      <c r="D51" s="37"/>
      <c r="E51" s="37"/>
      <c r="F51" s="28" t="str">
        <f>IF(E16="","",E16)</f>
        <v>Vyplň údaj</v>
      </c>
      <c r="G51" s="37"/>
      <c r="H51" s="37"/>
      <c r="I51" s="30" t="s">
        <v>38</v>
      </c>
      <c r="J51" s="33" t="str">
        <f>E22</f>
        <v>VIAKONTROL, spol. s r.o.</v>
      </c>
      <c r="K51" s="37"/>
      <c r="L51" s="103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0.35" customHeight="1">
      <c r="A52" s="35"/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103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29.25" customHeight="1">
      <c r="A53" s="35"/>
      <c r="B53" s="36"/>
      <c r="C53" s="127" t="s">
        <v>107</v>
      </c>
      <c r="D53" s="128"/>
      <c r="E53" s="128"/>
      <c r="F53" s="128"/>
      <c r="G53" s="128"/>
      <c r="H53" s="128"/>
      <c r="I53" s="128"/>
      <c r="J53" s="129" t="s">
        <v>108</v>
      </c>
      <c r="K53" s="128"/>
      <c r="L53" s="103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0.35" customHeight="1">
      <c r="A54" s="35"/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103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2.8" customHeight="1">
      <c r="A55" s="35"/>
      <c r="B55" s="36"/>
      <c r="C55" s="130" t="s">
        <v>72</v>
      </c>
      <c r="D55" s="37"/>
      <c r="E55" s="37"/>
      <c r="F55" s="37"/>
      <c r="G55" s="37"/>
      <c r="H55" s="37"/>
      <c r="I55" s="37"/>
      <c r="J55" s="78">
        <f>J78</f>
        <v>0</v>
      </c>
      <c r="K55" s="37"/>
      <c r="L55" s="103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U55" s="18" t="s">
        <v>109</v>
      </c>
    </row>
    <row r="56" spans="2:12" s="9" customFormat="1" ht="24.9" customHeight="1">
      <c r="B56" s="131"/>
      <c r="C56" s="132"/>
      <c r="D56" s="133" t="s">
        <v>110</v>
      </c>
      <c r="E56" s="134"/>
      <c r="F56" s="134"/>
      <c r="G56" s="134"/>
      <c r="H56" s="134"/>
      <c r="I56" s="134"/>
      <c r="J56" s="135">
        <f>J79</f>
        <v>0</v>
      </c>
      <c r="K56" s="132"/>
      <c r="L56" s="136"/>
    </row>
    <row r="57" spans="2:12" s="10" customFormat="1" ht="19.95" customHeight="1">
      <c r="B57" s="137"/>
      <c r="C57" s="138"/>
      <c r="D57" s="139" t="s">
        <v>111</v>
      </c>
      <c r="E57" s="140"/>
      <c r="F57" s="140"/>
      <c r="G57" s="140"/>
      <c r="H57" s="140"/>
      <c r="I57" s="140"/>
      <c r="J57" s="141">
        <f>J80</f>
        <v>0</v>
      </c>
      <c r="K57" s="138"/>
      <c r="L57" s="142"/>
    </row>
    <row r="58" spans="2:12" s="10" customFormat="1" ht="19.95" customHeight="1">
      <c r="B58" s="137"/>
      <c r="C58" s="138"/>
      <c r="D58" s="139" t="s">
        <v>112</v>
      </c>
      <c r="E58" s="140"/>
      <c r="F58" s="140"/>
      <c r="G58" s="140"/>
      <c r="H58" s="140"/>
      <c r="I58" s="140"/>
      <c r="J58" s="141">
        <f>J106</f>
        <v>0</v>
      </c>
      <c r="K58" s="138"/>
      <c r="L58" s="142"/>
    </row>
    <row r="59" spans="2:12" s="10" customFormat="1" ht="19.95" customHeight="1">
      <c r="B59" s="137"/>
      <c r="C59" s="138"/>
      <c r="D59" s="139" t="s">
        <v>113</v>
      </c>
      <c r="E59" s="140"/>
      <c r="F59" s="140"/>
      <c r="G59" s="140"/>
      <c r="H59" s="140"/>
      <c r="I59" s="140"/>
      <c r="J59" s="141">
        <f>J150</f>
        <v>0</v>
      </c>
      <c r="K59" s="138"/>
      <c r="L59" s="142"/>
    </row>
    <row r="60" spans="2:12" s="9" customFormat="1" ht="24.9" customHeight="1">
      <c r="B60" s="131"/>
      <c r="C60" s="132"/>
      <c r="D60" s="133" t="s">
        <v>114</v>
      </c>
      <c r="E60" s="134"/>
      <c r="F60" s="134"/>
      <c r="G60" s="134"/>
      <c r="H60" s="134"/>
      <c r="I60" s="134"/>
      <c r="J60" s="135">
        <f>J165</f>
        <v>0</v>
      </c>
      <c r="K60" s="132"/>
      <c r="L60" s="136"/>
    </row>
    <row r="61" spans="1:31" s="2" customFormat="1" ht="21.75" customHeight="1">
      <c r="A61" s="35"/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103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6.9" customHeight="1">
      <c r="A62" s="35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103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6" spans="1:31" s="2" customFormat="1" ht="6.9" customHeight="1">
      <c r="A66" s="35"/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103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2" customFormat="1" ht="24.9" customHeight="1">
      <c r="A67" s="35"/>
      <c r="B67" s="36"/>
      <c r="C67" s="24" t="s">
        <v>115</v>
      </c>
      <c r="D67" s="37"/>
      <c r="E67" s="37"/>
      <c r="F67" s="37"/>
      <c r="G67" s="37"/>
      <c r="H67" s="37"/>
      <c r="I67" s="37"/>
      <c r="J67" s="37"/>
      <c r="K67" s="37"/>
      <c r="L67" s="103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" customHeight="1">
      <c r="A68" s="35"/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103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12" customHeight="1">
      <c r="A69" s="35"/>
      <c r="B69" s="36"/>
      <c r="C69" s="30" t="s">
        <v>16</v>
      </c>
      <c r="D69" s="37"/>
      <c r="E69" s="37"/>
      <c r="F69" s="37"/>
      <c r="G69" s="37"/>
      <c r="H69" s="37"/>
      <c r="I69" s="37"/>
      <c r="J69" s="37"/>
      <c r="K69" s="37"/>
      <c r="L69" s="103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6.5" customHeight="1">
      <c r="A70" s="35"/>
      <c r="B70" s="36"/>
      <c r="C70" s="37"/>
      <c r="D70" s="37"/>
      <c r="E70" s="338" t="str">
        <f>E7</f>
        <v>II/212  Lázně Kynžvart - Lazy</v>
      </c>
      <c r="F70" s="364"/>
      <c r="G70" s="364"/>
      <c r="H70" s="364"/>
      <c r="I70" s="37"/>
      <c r="J70" s="37"/>
      <c r="K70" s="37"/>
      <c r="L70" s="103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3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21</v>
      </c>
      <c r="D72" s="37"/>
      <c r="E72" s="37"/>
      <c r="F72" s="28" t="str">
        <f>F10</f>
        <v>Lázně Kynžvart - Lazy</v>
      </c>
      <c r="G72" s="37"/>
      <c r="H72" s="37"/>
      <c r="I72" s="30" t="s">
        <v>23</v>
      </c>
      <c r="J72" s="60" t="str">
        <f>IF(J10="","",J10)</f>
        <v>30. 11. 2020</v>
      </c>
      <c r="K72" s="37"/>
      <c r="L72" s="103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" customHeight="1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103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25.65" customHeight="1">
      <c r="A74" s="35"/>
      <c r="B74" s="36"/>
      <c r="C74" s="30" t="s">
        <v>25</v>
      </c>
      <c r="D74" s="37"/>
      <c r="E74" s="37"/>
      <c r="F74" s="28" t="str">
        <f>E13</f>
        <v>Krajská správa a údržba silnic Karlovarského kraje</v>
      </c>
      <c r="G74" s="37"/>
      <c r="H74" s="37"/>
      <c r="I74" s="30" t="s">
        <v>33</v>
      </c>
      <c r="J74" s="33" t="str">
        <f>E19</f>
        <v>VIAKONTROL, spol. s r.o.</v>
      </c>
      <c r="K74" s="37"/>
      <c r="L74" s="103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5.65" customHeight="1">
      <c r="A75" s="35"/>
      <c r="B75" s="36"/>
      <c r="C75" s="30" t="s">
        <v>31</v>
      </c>
      <c r="D75" s="37"/>
      <c r="E75" s="37"/>
      <c r="F75" s="28" t="str">
        <f>IF(E16="","",E16)</f>
        <v>Vyplň údaj</v>
      </c>
      <c r="G75" s="37"/>
      <c r="H75" s="37"/>
      <c r="I75" s="30" t="s">
        <v>38</v>
      </c>
      <c r="J75" s="33" t="str">
        <f>E22</f>
        <v>VIAKONTROL, spol. s r.o.</v>
      </c>
      <c r="K75" s="37"/>
      <c r="L75" s="103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0.3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3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11" customFormat="1" ht="29.25" customHeight="1">
      <c r="A77" s="143"/>
      <c r="B77" s="144"/>
      <c r="C77" s="145" t="s">
        <v>116</v>
      </c>
      <c r="D77" s="146" t="s">
        <v>59</v>
      </c>
      <c r="E77" s="146" t="s">
        <v>55</v>
      </c>
      <c r="F77" s="146" t="s">
        <v>56</v>
      </c>
      <c r="G77" s="146" t="s">
        <v>117</v>
      </c>
      <c r="H77" s="146" t="s">
        <v>118</v>
      </c>
      <c r="I77" s="146" t="s">
        <v>119</v>
      </c>
      <c r="J77" s="146" t="s">
        <v>108</v>
      </c>
      <c r="K77" s="147" t="s">
        <v>120</v>
      </c>
      <c r="L77" s="148"/>
      <c r="M77" s="69" t="s">
        <v>19</v>
      </c>
      <c r="N77" s="70" t="s">
        <v>44</v>
      </c>
      <c r="O77" s="70" t="s">
        <v>121</v>
      </c>
      <c r="P77" s="70" t="s">
        <v>122</v>
      </c>
      <c r="Q77" s="70" t="s">
        <v>123</v>
      </c>
      <c r="R77" s="70" t="s">
        <v>124</v>
      </c>
      <c r="S77" s="70" t="s">
        <v>125</v>
      </c>
      <c r="T77" s="71" t="s">
        <v>126</v>
      </c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</row>
    <row r="78" spans="1:63" s="2" customFormat="1" ht="22.8" customHeight="1">
      <c r="A78" s="35"/>
      <c r="B78" s="36"/>
      <c r="C78" s="76" t="s">
        <v>127</v>
      </c>
      <c r="D78" s="37"/>
      <c r="E78" s="37"/>
      <c r="F78" s="37"/>
      <c r="G78" s="37"/>
      <c r="H78" s="37"/>
      <c r="I78" s="37"/>
      <c r="J78" s="149">
        <f>BK78</f>
        <v>0</v>
      </c>
      <c r="K78" s="37"/>
      <c r="L78" s="40"/>
      <c r="M78" s="72"/>
      <c r="N78" s="150"/>
      <c r="O78" s="73"/>
      <c r="P78" s="151">
        <f>P79+P165</f>
        <v>0</v>
      </c>
      <c r="Q78" s="73"/>
      <c r="R78" s="151">
        <f>R79+R165</f>
        <v>0</v>
      </c>
      <c r="S78" s="73"/>
      <c r="T78" s="152">
        <f>T79+T165</f>
        <v>0</v>
      </c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T78" s="18" t="s">
        <v>73</v>
      </c>
      <c r="AU78" s="18" t="s">
        <v>109</v>
      </c>
      <c r="BK78" s="153">
        <f>BK79+BK165</f>
        <v>0</v>
      </c>
    </row>
    <row r="79" spans="2:63" s="12" customFormat="1" ht="25.95" customHeight="1">
      <c r="B79" s="154"/>
      <c r="C79" s="155"/>
      <c r="D79" s="156" t="s">
        <v>73</v>
      </c>
      <c r="E79" s="157" t="s">
        <v>128</v>
      </c>
      <c r="F79" s="157" t="s">
        <v>129</v>
      </c>
      <c r="G79" s="155"/>
      <c r="H79" s="155"/>
      <c r="I79" s="158"/>
      <c r="J79" s="159">
        <f>BK79</f>
        <v>0</v>
      </c>
      <c r="K79" s="155"/>
      <c r="L79" s="160"/>
      <c r="M79" s="161"/>
      <c r="N79" s="162"/>
      <c r="O79" s="162"/>
      <c r="P79" s="163">
        <f>P80+P106+P150</f>
        <v>0</v>
      </c>
      <c r="Q79" s="162"/>
      <c r="R79" s="163">
        <f>R80+R106+R150</f>
        <v>0</v>
      </c>
      <c r="S79" s="162"/>
      <c r="T79" s="164">
        <f>T80+T106+T150</f>
        <v>0</v>
      </c>
      <c r="AR79" s="165" t="s">
        <v>79</v>
      </c>
      <c r="AT79" s="166" t="s">
        <v>73</v>
      </c>
      <c r="AU79" s="166" t="s">
        <v>74</v>
      </c>
      <c r="AY79" s="165" t="s">
        <v>130</v>
      </c>
      <c r="BK79" s="167">
        <f>BK80+BK106+BK150</f>
        <v>0</v>
      </c>
    </row>
    <row r="80" spans="2:63" s="12" customFormat="1" ht="22.8" customHeight="1">
      <c r="B80" s="154"/>
      <c r="C80" s="155"/>
      <c r="D80" s="156" t="s">
        <v>73</v>
      </c>
      <c r="E80" s="168" t="s">
        <v>79</v>
      </c>
      <c r="F80" s="168" t="s">
        <v>131</v>
      </c>
      <c r="G80" s="155"/>
      <c r="H80" s="155"/>
      <c r="I80" s="158"/>
      <c r="J80" s="169">
        <f>BK80</f>
        <v>0</v>
      </c>
      <c r="K80" s="155"/>
      <c r="L80" s="160"/>
      <c r="M80" s="161"/>
      <c r="N80" s="162"/>
      <c r="O80" s="162"/>
      <c r="P80" s="163">
        <f>SUM(P81:P105)</f>
        <v>0</v>
      </c>
      <c r="Q80" s="162"/>
      <c r="R80" s="163">
        <f>SUM(R81:R105)</f>
        <v>0</v>
      </c>
      <c r="S80" s="162"/>
      <c r="T80" s="164">
        <f>SUM(T81:T105)</f>
        <v>0</v>
      </c>
      <c r="AR80" s="165" t="s">
        <v>79</v>
      </c>
      <c r="AT80" s="166" t="s">
        <v>73</v>
      </c>
      <c r="AU80" s="166" t="s">
        <v>79</v>
      </c>
      <c r="AY80" s="165" t="s">
        <v>130</v>
      </c>
      <c r="BK80" s="167">
        <f>SUM(BK81:BK105)</f>
        <v>0</v>
      </c>
    </row>
    <row r="81" spans="1:65" s="2" customFormat="1" ht="16.5" customHeight="1">
      <c r="A81" s="35"/>
      <c r="B81" s="36"/>
      <c r="C81" s="170" t="s">
        <v>79</v>
      </c>
      <c r="D81" s="170" t="s">
        <v>132</v>
      </c>
      <c r="E81" s="171" t="s">
        <v>133</v>
      </c>
      <c r="F81" s="172" t="s">
        <v>134</v>
      </c>
      <c r="G81" s="173" t="s">
        <v>88</v>
      </c>
      <c r="H81" s="174">
        <v>1262.376</v>
      </c>
      <c r="I81" s="175"/>
      <c r="J81" s="176">
        <f>ROUND(I81*H81,2)</f>
        <v>0</v>
      </c>
      <c r="K81" s="172" t="s">
        <v>135</v>
      </c>
      <c r="L81" s="40"/>
      <c r="M81" s="177" t="s">
        <v>19</v>
      </c>
      <c r="N81" s="178" t="s">
        <v>45</v>
      </c>
      <c r="O81" s="65"/>
      <c r="P81" s="179">
        <f>O81*H81</f>
        <v>0</v>
      </c>
      <c r="Q81" s="179">
        <v>0</v>
      </c>
      <c r="R81" s="179">
        <f>Q81*H81</f>
        <v>0</v>
      </c>
      <c r="S81" s="179">
        <v>0</v>
      </c>
      <c r="T81" s="180">
        <f>S81*H81</f>
        <v>0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R81" s="181" t="s">
        <v>136</v>
      </c>
      <c r="AT81" s="181" t="s">
        <v>132</v>
      </c>
      <c r="AU81" s="181" t="s">
        <v>85</v>
      </c>
      <c r="AY81" s="18" t="s">
        <v>130</v>
      </c>
      <c r="BE81" s="182">
        <f>IF(N81="základní",J81,0)</f>
        <v>0</v>
      </c>
      <c r="BF81" s="182">
        <f>IF(N81="snížená",J81,0)</f>
        <v>0</v>
      </c>
      <c r="BG81" s="182">
        <f>IF(N81="zákl. přenesená",J81,0)</f>
        <v>0</v>
      </c>
      <c r="BH81" s="182">
        <f>IF(N81="sníž. přenesená",J81,0)</f>
        <v>0</v>
      </c>
      <c r="BI81" s="182">
        <f>IF(N81="nulová",J81,0)</f>
        <v>0</v>
      </c>
      <c r="BJ81" s="18" t="s">
        <v>79</v>
      </c>
      <c r="BK81" s="182">
        <f>ROUND(I81*H81,2)</f>
        <v>0</v>
      </c>
      <c r="BL81" s="18" t="s">
        <v>136</v>
      </c>
      <c r="BM81" s="181" t="s">
        <v>137</v>
      </c>
    </row>
    <row r="82" spans="1:47" s="2" customFormat="1" ht="38.4">
      <c r="A82" s="35"/>
      <c r="B82" s="36"/>
      <c r="C82" s="37"/>
      <c r="D82" s="183" t="s">
        <v>138</v>
      </c>
      <c r="E82" s="37"/>
      <c r="F82" s="184" t="s">
        <v>139</v>
      </c>
      <c r="G82" s="37"/>
      <c r="H82" s="37"/>
      <c r="I82" s="185"/>
      <c r="J82" s="37"/>
      <c r="K82" s="37"/>
      <c r="L82" s="40"/>
      <c r="M82" s="186"/>
      <c r="N82" s="187"/>
      <c r="O82" s="65"/>
      <c r="P82" s="65"/>
      <c r="Q82" s="65"/>
      <c r="R82" s="65"/>
      <c r="S82" s="65"/>
      <c r="T82" s="66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T82" s="18" t="s">
        <v>138</v>
      </c>
      <c r="AU82" s="18" t="s">
        <v>85</v>
      </c>
    </row>
    <row r="83" spans="2:51" s="13" customFormat="1" ht="10.2">
      <c r="B83" s="188"/>
      <c r="C83" s="189"/>
      <c r="D83" s="183" t="s">
        <v>140</v>
      </c>
      <c r="E83" s="190" t="s">
        <v>19</v>
      </c>
      <c r="F83" s="191" t="s">
        <v>141</v>
      </c>
      <c r="G83" s="189"/>
      <c r="H83" s="192">
        <v>1262.376</v>
      </c>
      <c r="I83" s="193"/>
      <c r="J83" s="189"/>
      <c r="K83" s="189"/>
      <c r="L83" s="194"/>
      <c r="M83" s="195"/>
      <c r="N83" s="196"/>
      <c r="O83" s="196"/>
      <c r="P83" s="196"/>
      <c r="Q83" s="196"/>
      <c r="R83" s="196"/>
      <c r="S83" s="196"/>
      <c r="T83" s="197"/>
      <c r="AT83" s="198" t="s">
        <v>140</v>
      </c>
      <c r="AU83" s="198" t="s">
        <v>85</v>
      </c>
      <c r="AV83" s="13" t="s">
        <v>85</v>
      </c>
      <c r="AW83" s="13" t="s">
        <v>37</v>
      </c>
      <c r="AX83" s="13" t="s">
        <v>79</v>
      </c>
      <c r="AY83" s="198" t="s">
        <v>130</v>
      </c>
    </row>
    <row r="84" spans="1:65" s="2" customFormat="1" ht="16.5" customHeight="1">
      <c r="A84" s="35"/>
      <c r="B84" s="36"/>
      <c r="C84" s="170" t="s">
        <v>85</v>
      </c>
      <c r="D84" s="170" t="s">
        <v>132</v>
      </c>
      <c r="E84" s="171" t="s">
        <v>142</v>
      </c>
      <c r="F84" s="172" t="s">
        <v>143</v>
      </c>
      <c r="G84" s="173" t="s">
        <v>88</v>
      </c>
      <c r="H84" s="174">
        <v>1633.128</v>
      </c>
      <c r="I84" s="175"/>
      <c r="J84" s="176">
        <f>ROUND(I84*H84,2)</f>
        <v>0</v>
      </c>
      <c r="K84" s="172" t="s">
        <v>135</v>
      </c>
      <c r="L84" s="40"/>
      <c r="M84" s="177" t="s">
        <v>19</v>
      </c>
      <c r="N84" s="178" t="s">
        <v>45</v>
      </c>
      <c r="O84" s="65"/>
      <c r="P84" s="179">
        <f>O84*H84</f>
        <v>0</v>
      </c>
      <c r="Q84" s="179">
        <v>0</v>
      </c>
      <c r="R84" s="179">
        <f>Q84*H84</f>
        <v>0</v>
      </c>
      <c r="S84" s="179">
        <v>0</v>
      </c>
      <c r="T84" s="180">
        <f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181" t="s">
        <v>136</v>
      </c>
      <c r="AT84" s="181" t="s">
        <v>132</v>
      </c>
      <c r="AU84" s="181" t="s">
        <v>85</v>
      </c>
      <c r="AY84" s="18" t="s">
        <v>130</v>
      </c>
      <c r="BE84" s="182">
        <f>IF(N84="základní",J84,0)</f>
        <v>0</v>
      </c>
      <c r="BF84" s="182">
        <f>IF(N84="snížená",J84,0)</f>
        <v>0</v>
      </c>
      <c r="BG84" s="182">
        <f>IF(N84="zákl. přenesená",J84,0)</f>
        <v>0</v>
      </c>
      <c r="BH84" s="182">
        <f>IF(N84="sníž. přenesená",J84,0)</f>
        <v>0</v>
      </c>
      <c r="BI84" s="182">
        <f>IF(N84="nulová",J84,0)</f>
        <v>0</v>
      </c>
      <c r="BJ84" s="18" t="s">
        <v>79</v>
      </c>
      <c r="BK84" s="182">
        <f>ROUND(I84*H84,2)</f>
        <v>0</v>
      </c>
      <c r="BL84" s="18" t="s">
        <v>136</v>
      </c>
      <c r="BM84" s="181" t="s">
        <v>144</v>
      </c>
    </row>
    <row r="85" spans="1:47" s="2" customFormat="1" ht="240">
      <c r="A85" s="35"/>
      <c r="B85" s="36"/>
      <c r="C85" s="37"/>
      <c r="D85" s="183" t="s">
        <v>138</v>
      </c>
      <c r="E85" s="37"/>
      <c r="F85" s="184" t="s">
        <v>145</v>
      </c>
      <c r="G85" s="37"/>
      <c r="H85" s="37"/>
      <c r="I85" s="185"/>
      <c r="J85" s="37"/>
      <c r="K85" s="37"/>
      <c r="L85" s="40"/>
      <c r="M85" s="186"/>
      <c r="N85" s="187"/>
      <c r="O85" s="65"/>
      <c r="P85" s="65"/>
      <c r="Q85" s="65"/>
      <c r="R85" s="65"/>
      <c r="S85" s="65"/>
      <c r="T85" s="66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8" t="s">
        <v>138</v>
      </c>
      <c r="AU85" s="18" t="s">
        <v>85</v>
      </c>
    </row>
    <row r="86" spans="1:47" s="2" customFormat="1" ht="28.8">
      <c r="A86" s="35"/>
      <c r="B86" s="36"/>
      <c r="C86" s="37"/>
      <c r="D86" s="183" t="s">
        <v>146</v>
      </c>
      <c r="E86" s="37"/>
      <c r="F86" s="184" t="s">
        <v>147</v>
      </c>
      <c r="G86" s="37"/>
      <c r="H86" s="37"/>
      <c r="I86" s="185"/>
      <c r="J86" s="37"/>
      <c r="K86" s="37"/>
      <c r="L86" s="40"/>
      <c r="M86" s="186"/>
      <c r="N86" s="187"/>
      <c r="O86" s="65"/>
      <c r="P86" s="65"/>
      <c r="Q86" s="65"/>
      <c r="R86" s="65"/>
      <c r="S86" s="65"/>
      <c r="T86" s="66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146</v>
      </c>
      <c r="AU86" s="18" t="s">
        <v>85</v>
      </c>
    </row>
    <row r="87" spans="2:51" s="13" customFormat="1" ht="10.2">
      <c r="B87" s="188"/>
      <c r="C87" s="189"/>
      <c r="D87" s="183" t="s">
        <v>140</v>
      </c>
      <c r="E87" s="190" t="s">
        <v>19</v>
      </c>
      <c r="F87" s="191" t="s">
        <v>148</v>
      </c>
      <c r="G87" s="189"/>
      <c r="H87" s="192">
        <v>30</v>
      </c>
      <c r="I87" s="193"/>
      <c r="J87" s="189"/>
      <c r="K87" s="189"/>
      <c r="L87" s="194"/>
      <c r="M87" s="195"/>
      <c r="N87" s="196"/>
      <c r="O87" s="196"/>
      <c r="P87" s="196"/>
      <c r="Q87" s="196"/>
      <c r="R87" s="196"/>
      <c r="S87" s="196"/>
      <c r="T87" s="197"/>
      <c r="AT87" s="198" t="s">
        <v>140</v>
      </c>
      <c r="AU87" s="198" t="s">
        <v>85</v>
      </c>
      <c r="AV87" s="13" t="s">
        <v>85</v>
      </c>
      <c r="AW87" s="13" t="s">
        <v>37</v>
      </c>
      <c r="AX87" s="13" t="s">
        <v>74</v>
      </c>
      <c r="AY87" s="198" t="s">
        <v>130</v>
      </c>
    </row>
    <row r="88" spans="2:51" s="13" customFormat="1" ht="10.2">
      <c r="B88" s="188"/>
      <c r="C88" s="189"/>
      <c r="D88" s="183" t="s">
        <v>140</v>
      </c>
      <c r="E88" s="190" t="s">
        <v>19</v>
      </c>
      <c r="F88" s="191" t="s">
        <v>149</v>
      </c>
      <c r="G88" s="189"/>
      <c r="H88" s="192">
        <v>1189.2</v>
      </c>
      <c r="I88" s="193"/>
      <c r="J88" s="189"/>
      <c r="K88" s="189"/>
      <c r="L88" s="194"/>
      <c r="M88" s="195"/>
      <c r="N88" s="196"/>
      <c r="O88" s="196"/>
      <c r="P88" s="196"/>
      <c r="Q88" s="196"/>
      <c r="R88" s="196"/>
      <c r="S88" s="196"/>
      <c r="T88" s="197"/>
      <c r="AT88" s="198" t="s">
        <v>140</v>
      </c>
      <c r="AU88" s="198" t="s">
        <v>85</v>
      </c>
      <c r="AV88" s="13" t="s">
        <v>85</v>
      </c>
      <c r="AW88" s="13" t="s">
        <v>37</v>
      </c>
      <c r="AX88" s="13" t="s">
        <v>74</v>
      </c>
      <c r="AY88" s="198" t="s">
        <v>130</v>
      </c>
    </row>
    <row r="89" spans="2:51" s="14" customFormat="1" ht="10.2">
      <c r="B89" s="199"/>
      <c r="C89" s="200"/>
      <c r="D89" s="183" t="s">
        <v>140</v>
      </c>
      <c r="E89" s="201" t="s">
        <v>19</v>
      </c>
      <c r="F89" s="202" t="s">
        <v>150</v>
      </c>
      <c r="G89" s="200"/>
      <c r="H89" s="203">
        <v>1219.2</v>
      </c>
      <c r="I89" s="204"/>
      <c r="J89" s="200"/>
      <c r="K89" s="200"/>
      <c r="L89" s="205"/>
      <c r="M89" s="206"/>
      <c r="N89" s="207"/>
      <c r="O89" s="207"/>
      <c r="P89" s="207"/>
      <c r="Q89" s="207"/>
      <c r="R89" s="207"/>
      <c r="S89" s="207"/>
      <c r="T89" s="208"/>
      <c r="AT89" s="209" t="s">
        <v>140</v>
      </c>
      <c r="AU89" s="209" t="s">
        <v>85</v>
      </c>
      <c r="AV89" s="14" t="s">
        <v>95</v>
      </c>
      <c r="AW89" s="14" t="s">
        <v>37</v>
      </c>
      <c r="AX89" s="14" t="s">
        <v>74</v>
      </c>
      <c r="AY89" s="209" t="s">
        <v>130</v>
      </c>
    </row>
    <row r="90" spans="2:51" s="13" customFormat="1" ht="10.2">
      <c r="B90" s="188"/>
      <c r="C90" s="189"/>
      <c r="D90" s="183" t="s">
        <v>140</v>
      </c>
      <c r="E90" s="190" t="s">
        <v>19</v>
      </c>
      <c r="F90" s="191" t="s">
        <v>151</v>
      </c>
      <c r="G90" s="189"/>
      <c r="H90" s="192">
        <v>9.6</v>
      </c>
      <c r="I90" s="193"/>
      <c r="J90" s="189"/>
      <c r="K90" s="189"/>
      <c r="L90" s="194"/>
      <c r="M90" s="195"/>
      <c r="N90" s="196"/>
      <c r="O90" s="196"/>
      <c r="P90" s="196"/>
      <c r="Q90" s="196"/>
      <c r="R90" s="196"/>
      <c r="S90" s="196"/>
      <c r="T90" s="197"/>
      <c r="AT90" s="198" t="s">
        <v>140</v>
      </c>
      <c r="AU90" s="198" t="s">
        <v>85</v>
      </c>
      <c r="AV90" s="13" t="s">
        <v>85</v>
      </c>
      <c r="AW90" s="13" t="s">
        <v>37</v>
      </c>
      <c r="AX90" s="13" t="s">
        <v>74</v>
      </c>
      <c r="AY90" s="198" t="s">
        <v>130</v>
      </c>
    </row>
    <row r="91" spans="2:51" s="13" customFormat="1" ht="10.2">
      <c r="B91" s="188"/>
      <c r="C91" s="189"/>
      <c r="D91" s="183" t="s">
        <v>140</v>
      </c>
      <c r="E91" s="190" t="s">
        <v>19</v>
      </c>
      <c r="F91" s="191" t="s">
        <v>152</v>
      </c>
      <c r="G91" s="189"/>
      <c r="H91" s="192">
        <v>404.328</v>
      </c>
      <c r="I91" s="193"/>
      <c r="J91" s="189"/>
      <c r="K91" s="189"/>
      <c r="L91" s="194"/>
      <c r="M91" s="195"/>
      <c r="N91" s="196"/>
      <c r="O91" s="196"/>
      <c r="P91" s="196"/>
      <c r="Q91" s="196"/>
      <c r="R91" s="196"/>
      <c r="S91" s="196"/>
      <c r="T91" s="197"/>
      <c r="AT91" s="198" t="s">
        <v>140</v>
      </c>
      <c r="AU91" s="198" t="s">
        <v>85</v>
      </c>
      <c r="AV91" s="13" t="s">
        <v>85</v>
      </c>
      <c r="AW91" s="13" t="s">
        <v>37</v>
      </c>
      <c r="AX91" s="13" t="s">
        <v>74</v>
      </c>
      <c r="AY91" s="198" t="s">
        <v>130</v>
      </c>
    </row>
    <row r="92" spans="2:51" s="14" customFormat="1" ht="10.2">
      <c r="B92" s="199"/>
      <c r="C92" s="200"/>
      <c r="D92" s="183" t="s">
        <v>140</v>
      </c>
      <c r="E92" s="201" t="s">
        <v>86</v>
      </c>
      <c r="F92" s="202" t="s">
        <v>153</v>
      </c>
      <c r="G92" s="200"/>
      <c r="H92" s="203">
        <v>413.928</v>
      </c>
      <c r="I92" s="204"/>
      <c r="J92" s="200"/>
      <c r="K92" s="200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140</v>
      </c>
      <c r="AU92" s="209" t="s">
        <v>85</v>
      </c>
      <c r="AV92" s="14" t="s">
        <v>95</v>
      </c>
      <c r="AW92" s="14" t="s">
        <v>37</v>
      </c>
      <c r="AX92" s="14" t="s">
        <v>74</v>
      </c>
      <c r="AY92" s="209" t="s">
        <v>130</v>
      </c>
    </row>
    <row r="93" spans="2:51" s="15" customFormat="1" ht="10.2">
      <c r="B93" s="210"/>
      <c r="C93" s="211"/>
      <c r="D93" s="183" t="s">
        <v>140</v>
      </c>
      <c r="E93" s="212" t="s">
        <v>81</v>
      </c>
      <c r="F93" s="213" t="s">
        <v>154</v>
      </c>
      <c r="G93" s="211"/>
      <c r="H93" s="214">
        <v>1633.128</v>
      </c>
      <c r="I93" s="215"/>
      <c r="J93" s="211"/>
      <c r="K93" s="211"/>
      <c r="L93" s="216"/>
      <c r="M93" s="217"/>
      <c r="N93" s="218"/>
      <c r="O93" s="218"/>
      <c r="P93" s="218"/>
      <c r="Q93" s="218"/>
      <c r="R93" s="218"/>
      <c r="S93" s="218"/>
      <c r="T93" s="219"/>
      <c r="AT93" s="220" t="s">
        <v>140</v>
      </c>
      <c r="AU93" s="220" t="s">
        <v>85</v>
      </c>
      <c r="AV93" s="15" t="s">
        <v>136</v>
      </c>
      <c r="AW93" s="15" t="s">
        <v>37</v>
      </c>
      <c r="AX93" s="15" t="s">
        <v>79</v>
      </c>
      <c r="AY93" s="220" t="s">
        <v>130</v>
      </c>
    </row>
    <row r="94" spans="1:65" s="2" customFormat="1" ht="16.5" customHeight="1">
      <c r="A94" s="35"/>
      <c r="B94" s="36"/>
      <c r="C94" s="170" t="s">
        <v>95</v>
      </c>
      <c r="D94" s="170" t="s">
        <v>132</v>
      </c>
      <c r="E94" s="171" t="s">
        <v>155</v>
      </c>
      <c r="F94" s="172" t="s">
        <v>156</v>
      </c>
      <c r="G94" s="173" t="s">
        <v>88</v>
      </c>
      <c r="H94" s="174">
        <v>1633.128</v>
      </c>
      <c r="I94" s="175"/>
      <c r="J94" s="176">
        <f>ROUND(I94*H94,2)</f>
        <v>0</v>
      </c>
      <c r="K94" s="172" t="s">
        <v>135</v>
      </c>
      <c r="L94" s="40"/>
      <c r="M94" s="177" t="s">
        <v>19</v>
      </c>
      <c r="N94" s="178" t="s">
        <v>45</v>
      </c>
      <c r="O94" s="65"/>
      <c r="P94" s="179">
        <f>O94*H94</f>
        <v>0</v>
      </c>
      <c r="Q94" s="179">
        <v>0</v>
      </c>
      <c r="R94" s="179">
        <f>Q94*H94</f>
        <v>0</v>
      </c>
      <c r="S94" s="179">
        <v>0</v>
      </c>
      <c r="T94" s="180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1" t="s">
        <v>136</v>
      </c>
      <c r="AT94" s="181" t="s">
        <v>132</v>
      </c>
      <c r="AU94" s="181" t="s">
        <v>85</v>
      </c>
      <c r="AY94" s="18" t="s">
        <v>130</v>
      </c>
      <c r="BE94" s="182">
        <f>IF(N94="základní",J94,0)</f>
        <v>0</v>
      </c>
      <c r="BF94" s="182">
        <f>IF(N94="snížená",J94,0)</f>
        <v>0</v>
      </c>
      <c r="BG94" s="182">
        <f>IF(N94="zákl. přenesená",J94,0)</f>
        <v>0</v>
      </c>
      <c r="BH94" s="182">
        <f>IF(N94="sníž. přenesená",J94,0)</f>
        <v>0</v>
      </c>
      <c r="BI94" s="182">
        <f>IF(N94="nulová",J94,0)</f>
        <v>0</v>
      </c>
      <c r="BJ94" s="18" t="s">
        <v>79</v>
      </c>
      <c r="BK94" s="182">
        <f>ROUND(I94*H94,2)</f>
        <v>0</v>
      </c>
      <c r="BL94" s="18" t="s">
        <v>136</v>
      </c>
      <c r="BM94" s="181" t="s">
        <v>157</v>
      </c>
    </row>
    <row r="95" spans="1:47" s="2" customFormat="1" ht="144">
      <c r="A95" s="35"/>
      <c r="B95" s="36"/>
      <c r="C95" s="37"/>
      <c r="D95" s="183" t="s">
        <v>138</v>
      </c>
      <c r="E95" s="37"/>
      <c r="F95" s="184" t="s">
        <v>158</v>
      </c>
      <c r="G95" s="37"/>
      <c r="H95" s="37"/>
      <c r="I95" s="185"/>
      <c r="J95" s="37"/>
      <c r="K95" s="37"/>
      <c r="L95" s="40"/>
      <c r="M95" s="186"/>
      <c r="N95" s="187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138</v>
      </c>
      <c r="AU95" s="18" t="s">
        <v>85</v>
      </c>
    </row>
    <row r="96" spans="2:51" s="13" customFormat="1" ht="10.2">
      <c r="B96" s="188"/>
      <c r="C96" s="189"/>
      <c r="D96" s="183" t="s">
        <v>140</v>
      </c>
      <c r="E96" s="190" t="s">
        <v>19</v>
      </c>
      <c r="F96" s="191" t="s">
        <v>81</v>
      </c>
      <c r="G96" s="189"/>
      <c r="H96" s="192">
        <v>1633.128</v>
      </c>
      <c r="I96" s="193"/>
      <c r="J96" s="189"/>
      <c r="K96" s="189"/>
      <c r="L96" s="194"/>
      <c r="M96" s="195"/>
      <c r="N96" s="196"/>
      <c r="O96" s="196"/>
      <c r="P96" s="196"/>
      <c r="Q96" s="196"/>
      <c r="R96" s="196"/>
      <c r="S96" s="196"/>
      <c r="T96" s="197"/>
      <c r="AT96" s="198" t="s">
        <v>140</v>
      </c>
      <c r="AU96" s="198" t="s">
        <v>85</v>
      </c>
      <c r="AV96" s="13" t="s">
        <v>85</v>
      </c>
      <c r="AW96" s="13" t="s">
        <v>37</v>
      </c>
      <c r="AX96" s="13" t="s">
        <v>79</v>
      </c>
      <c r="AY96" s="198" t="s">
        <v>130</v>
      </c>
    </row>
    <row r="97" spans="1:65" s="2" customFormat="1" ht="16.5" customHeight="1">
      <c r="A97" s="35"/>
      <c r="B97" s="36"/>
      <c r="C97" s="170" t="s">
        <v>159</v>
      </c>
      <c r="D97" s="170" t="s">
        <v>132</v>
      </c>
      <c r="E97" s="171" t="s">
        <v>160</v>
      </c>
      <c r="F97" s="172" t="s">
        <v>161</v>
      </c>
      <c r="G97" s="173" t="s">
        <v>88</v>
      </c>
      <c r="H97" s="174">
        <v>413.928</v>
      </c>
      <c r="I97" s="175"/>
      <c r="J97" s="176">
        <f>ROUND(I97*H97,2)</f>
        <v>0</v>
      </c>
      <c r="K97" s="172" t="s">
        <v>135</v>
      </c>
      <c r="L97" s="40"/>
      <c r="M97" s="177" t="s">
        <v>19</v>
      </c>
      <c r="N97" s="178" t="s">
        <v>45</v>
      </c>
      <c r="O97" s="65"/>
      <c r="P97" s="179">
        <f>O97*H97</f>
        <v>0</v>
      </c>
      <c r="Q97" s="179">
        <v>0</v>
      </c>
      <c r="R97" s="179">
        <f>Q97*H97</f>
        <v>0</v>
      </c>
      <c r="S97" s="179">
        <v>0</v>
      </c>
      <c r="T97" s="180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1" t="s">
        <v>136</v>
      </c>
      <c r="AT97" s="181" t="s">
        <v>132</v>
      </c>
      <c r="AU97" s="181" t="s">
        <v>85</v>
      </c>
      <c r="AY97" s="18" t="s">
        <v>130</v>
      </c>
      <c r="BE97" s="182">
        <f>IF(N97="základní",J97,0)</f>
        <v>0</v>
      </c>
      <c r="BF97" s="182">
        <f>IF(N97="snížená",J97,0)</f>
        <v>0</v>
      </c>
      <c r="BG97" s="182">
        <f>IF(N97="zákl. přenesená",J97,0)</f>
        <v>0</v>
      </c>
      <c r="BH97" s="182">
        <f>IF(N97="sníž. přenesená",J97,0)</f>
        <v>0</v>
      </c>
      <c r="BI97" s="182">
        <f>IF(N97="nulová",J97,0)</f>
        <v>0</v>
      </c>
      <c r="BJ97" s="18" t="s">
        <v>79</v>
      </c>
      <c r="BK97" s="182">
        <f>ROUND(I97*H97,2)</f>
        <v>0</v>
      </c>
      <c r="BL97" s="18" t="s">
        <v>136</v>
      </c>
      <c r="BM97" s="181" t="s">
        <v>162</v>
      </c>
    </row>
    <row r="98" spans="1:47" s="2" customFormat="1" ht="211.2">
      <c r="A98" s="35"/>
      <c r="B98" s="36"/>
      <c r="C98" s="37"/>
      <c r="D98" s="183" t="s">
        <v>138</v>
      </c>
      <c r="E98" s="37"/>
      <c r="F98" s="184" t="s">
        <v>163</v>
      </c>
      <c r="G98" s="37"/>
      <c r="H98" s="37"/>
      <c r="I98" s="185"/>
      <c r="J98" s="37"/>
      <c r="K98" s="37"/>
      <c r="L98" s="40"/>
      <c r="M98" s="186"/>
      <c r="N98" s="187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138</v>
      </c>
      <c r="AU98" s="18" t="s">
        <v>85</v>
      </c>
    </row>
    <row r="99" spans="2:51" s="13" customFormat="1" ht="10.2">
      <c r="B99" s="188"/>
      <c r="C99" s="189"/>
      <c r="D99" s="183" t="s">
        <v>140</v>
      </c>
      <c r="E99" s="190" t="s">
        <v>19</v>
      </c>
      <c r="F99" s="191" t="s">
        <v>86</v>
      </c>
      <c r="G99" s="189"/>
      <c r="H99" s="192">
        <v>413.928</v>
      </c>
      <c r="I99" s="193"/>
      <c r="J99" s="189"/>
      <c r="K99" s="189"/>
      <c r="L99" s="194"/>
      <c r="M99" s="195"/>
      <c r="N99" s="196"/>
      <c r="O99" s="196"/>
      <c r="P99" s="196"/>
      <c r="Q99" s="196"/>
      <c r="R99" s="196"/>
      <c r="S99" s="196"/>
      <c r="T99" s="197"/>
      <c r="AT99" s="198" t="s">
        <v>140</v>
      </c>
      <c r="AU99" s="198" t="s">
        <v>85</v>
      </c>
      <c r="AV99" s="13" t="s">
        <v>85</v>
      </c>
      <c r="AW99" s="13" t="s">
        <v>37</v>
      </c>
      <c r="AX99" s="13" t="s">
        <v>79</v>
      </c>
      <c r="AY99" s="198" t="s">
        <v>130</v>
      </c>
    </row>
    <row r="100" spans="1:65" s="2" customFormat="1" ht="16.5" customHeight="1">
      <c r="A100" s="35"/>
      <c r="B100" s="36"/>
      <c r="C100" s="170" t="s">
        <v>136</v>
      </c>
      <c r="D100" s="170" t="s">
        <v>132</v>
      </c>
      <c r="E100" s="171" t="s">
        <v>164</v>
      </c>
      <c r="F100" s="172" t="s">
        <v>165</v>
      </c>
      <c r="G100" s="173" t="s">
        <v>166</v>
      </c>
      <c r="H100" s="174">
        <v>4383.12</v>
      </c>
      <c r="I100" s="175"/>
      <c r="J100" s="176">
        <f>ROUND(I100*H100,2)</f>
        <v>0</v>
      </c>
      <c r="K100" s="172" t="s">
        <v>135</v>
      </c>
      <c r="L100" s="40"/>
      <c r="M100" s="177" t="s">
        <v>19</v>
      </c>
      <c r="N100" s="178" t="s">
        <v>45</v>
      </c>
      <c r="O100" s="65"/>
      <c r="P100" s="179">
        <f>O100*H100</f>
        <v>0</v>
      </c>
      <c r="Q100" s="179">
        <v>0</v>
      </c>
      <c r="R100" s="179">
        <f>Q100*H100</f>
        <v>0</v>
      </c>
      <c r="S100" s="179">
        <v>0</v>
      </c>
      <c r="T100" s="180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1" t="s">
        <v>136</v>
      </c>
      <c r="AT100" s="181" t="s">
        <v>132</v>
      </c>
      <c r="AU100" s="181" t="s">
        <v>85</v>
      </c>
      <c r="AY100" s="18" t="s">
        <v>130</v>
      </c>
      <c r="BE100" s="182">
        <f>IF(N100="základní",J100,0)</f>
        <v>0</v>
      </c>
      <c r="BF100" s="182">
        <f>IF(N100="snížená",J100,0)</f>
        <v>0</v>
      </c>
      <c r="BG100" s="182">
        <f>IF(N100="zákl. přenesená",J100,0)</f>
        <v>0</v>
      </c>
      <c r="BH100" s="182">
        <f>IF(N100="sníž. přenesená",J100,0)</f>
        <v>0</v>
      </c>
      <c r="BI100" s="182">
        <f>IF(N100="nulová",J100,0)</f>
        <v>0</v>
      </c>
      <c r="BJ100" s="18" t="s">
        <v>79</v>
      </c>
      <c r="BK100" s="182">
        <f>ROUND(I100*H100,2)</f>
        <v>0</v>
      </c>
      <c r="BL100" s="18" t="s">
        <v>136</v>
      </c>
      <c r="BM100" s="181" t="s">
        <v>167</v>
      </c>
    </row>
    <row r="101" spans="1:47" s="2" customFormat="1" ht="19.2">
      <c r="A101" s="35"/>
      <c r="B101" s="36"/>
      <c r="C101" s="37"/>
      <c r="D101" s="183" t="s">
        <v>138</v>
      </c>
      <c r="E101" s="37"/>
      <c r="F101" s="184" t="s">
        <v>168</v>
      </c>
      <c r="G101" s="37"/>
      <c r="H101" s="37"/>
      <c r="I101" s="185"/>
      <c r="J101" s="37"/>
      <c r="K101" s="37"/>
      <c r="L101" s="40"/>
      <c r="M101" s="186"/>
      <c r="N101" s="187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138</v>
      </c>
      <c r="AU101" s="18" t="s">
        <v>85</v>
      </c>
    </row>
    <row r="102" spans="1:47" s="2" customFormat="1" ht="28.8">
      <c r="A102" s="35"/>
      <c r="B102" s="36"/>
      <c r="C102" s="37"/>
      <c r="D102" s="183" t="s">
        <v>146</v>
      </c>
      <c r="E102" s="37"/>
      <c r="F102" s="184" t="s">
        <v>147</v>
      </c>
      <c r="G102" s="37"/>
      <c r="H102" s="37"/>
      <c r="I102" s="185"/>
      <c r="J102" s="37"/>
      <c r="K102" s="37"/>
      <c r="L102" s="40"/>
      <c r="M102" s="186"/>
      <c r="N102" s="187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146</v>
      </c>
      <c r="AU102" s="18" t="s">
        <v>85</v>
      </c>
    </row>
    <row r="103" spans="2:51" s="13" customFormat="1" ht="10.2">
      <c r="B103" s="188"/>
      <c r="C103" s="189"/>
      <c r="D103" s="183" t="s">
        <v>140</v>
      </c>
      <c r="E103" s="190" t="s">
        <v>19</v>
      </c>
      <c r="F103" s="191" t="s">
        <v>169</v>
      </c>
      <c r="G103" s="189"/>
      <c r="H103" s="192">
        <v>102</v>
      </c>
      <c r="I103" s="193"/>
      <c r="J103" s="189"/>
      <c r="K103" s="189"/>
      <c r="L103" s="194"/>
      <c r="M103" s="195"/>
      <c r="N103" s="196"/>
      <c r="O103" s="196"/>
      <c r="P103" s="196"/>
      <c r="Q103" s="196"/>
      <c r="R103" s="196"/>
      <c r="S103" s="196"/>
      <c r="T103" s="197"/>
      <c r="AT103" s="198" t="s">
        <v>140</v>
      </c>
      <c r="AU103" s="198" t="s">
        <v>85</v>
      </c>
      <c r="AV103" s="13" t="s">
        <v>85</v>
      </c>
      <c r="AW103" s="13" t="s">
        <v>37</v>
      </c>
      <c r="AX103" s="13" t="s">
        <v>74</v>
      </c>
      <c r="AY103" s="198" t="s">
        <v>130</v>
      </c>
    </row>
    <row r="104" spans="2:51" s="13" customFormat="1" ht="10.2">
      <c r="B104" s="188"/>
      <c r="C104" s="189"/>
      <c r="D104" s="183" t="s">
        <v>140</v>
      </c>
      <c r="E104" s="190" t="s">
        <v>19</v>
      </c>
      <c r="F104" s="191" t="s">
        <v>170</v>
      </c>
      <c r="G104" s="189"/>
      <c r="H104" s="192">
        <v>4281.12</v>
      </c>
      <c r="I104" s="193"/>
      <c r="J104" s="189"/>
      <c r="K104" s="189"/>
      <c r="L104" s="194"/>
      <c r="M104" s="195"/>
      <c r="N104" s="196"/>
      <c r="O104" s="196"/>
      <c r="P104" s="196"/>
      <c r="Q104" s="196"/>
      <c r="R104" s="196"/>
      <c r="S104" s="196"/>
      <c r="T104" s="197"/>
      <c r="AT104" s="198" t="s">
        <v>140</v>
      </c>
      <c r="AU104" s="198" t="s">
        <v>85</v>
      </c>
      <c r="AV104" s="13" t="s">
        <v>85</v>
      </c>
      <c r="AW104" s="13" t="s">
        <v>37</v>
      </c>
      <c r="AX104" s="13" t="s">
        <v>74</v>
      </c>
      <c r="AY104" s="198" t="s">
        <v>130</v>
      </c>
    </row>
    <row r="105" spans="2:51" s="15" customFormat="1" ht="10.2">
      <c r="B105" s="210"/>
      <c r="C105" s="211"/>
      <c r="D105" s="183" t="s">
        <v>140</v>
      </c>
      <c r="E105" s="212" t="s">
        <v>19</v>
      </c>
      <c r="F105" s="213" t="s">
        <v>154</v>
      </c>
      <c r="G105" s="211"/>
      <c r="H105" s="214">
        <v>4383.12</v>
      </c>
      <c r="I105" s="215"/>
      <c r="J105" s="211"/>
      <c r="K105" s="211"/>
      <c r="L105" s="216"/>
      <c r="M105" s="217"/>
      <c r="N105" s="218"/>
      <c r="O105" s="218"/>
      <c r="P105" s="218"/>
      <c r="Q105" s="218"/>
      <c r="R105" s="218"/>
      <c r="S105" s="218"/>
      <c r="T105" s="219"/>
      <c r="AT105" s="220" t="s">
        <v>140</v>
      </c>
      <c r="AU105" s="220" t="s">
        <v>85</v>
      </c>
      <c r="AV105" s="15" t="s">
        <v>136</v>
      </c>
      <c r="AW105" s="15" t="s">
        <v>37</v>
      </c>
      <c r="AX105" s="15" t="s">
        <v>79</v>
      </c>
      <c r="AY105" s="220" t="s">
        <v>130</v>
      </c>
    </row>
    <row r="106" spans="2:63" s="12" customFormat="1" ht="22.8" customHeight="1">
      <c r="B106" s="154"/>
      <c r="C106" s="155"/>
      <c r="D106" s="156" t="s">
        <v>73</v>
      </c>
      <c r="E106" s="168" t="s">
        <v>171</v>
      </c>
      <c r="F106" s="168" t="s">
        <v>172</v>
      </c>
      <c r="G106" s="155"/>
      <c r="H106" s="155"/>
      <c r="I106" s="158"/>
      <c r="J106" s="169">
        <f>BK106</f>
        <v>0</v>
      </c>
      <c r="K106" s="155"/>
      <c r="L106" s="160"/>
      <c r="M106" s="161"/>
      <c r="N106" s="162"/>
      <c r="O106" s="162"/>
      <c r="P106" s="163">
        <f>SUM(P107:P149)</f>
        <v>0</v>
      </c>
      <c r="Q106" s="162"/>
      <c r="R106" s="163">
        <f>SUM(R107:R149)</f>
        <v>0</v>
      </c>
      <c r="S106" s="162"/>
      <c r="T106" s="164">
        <f>SUM(T107:T149)</f>
        <v>0</v>
      </c>
      <c r="AR106" s="165" t="s">
        <v>79</v>
      </c>
      <c r="AT106" s="166" t="s">
        <v>73</v>
      </c>
      <c r="AU106" s="166" t="s">
        <v>79</v>
      </c>
      <c r="AY106" s="165" t="s">
        <v>130</v>
      </c>
      <c r="BK106" s="167">
        <f>SUM(BK107:BK149)</f>
        <v>0</v>
      </c>
    </row>
    <row r="107" spans="1:65" s="2" customFormat="1" ht="16.5" customHeight="1">
      <c r="A107" s="35"/>
      <c r="B107" s="36"/>
      <c r="C107" s="170" t="s">
        <v>171</v>
      </c>
      <c r="D107" s="170" t="s">
        <v>132</v>
      </c>
      <c r="E107" s="171" t="s">
        <v>173</v>
      </c>
      <c r="F107" s="172" t="s">
        <v>174</v>
      </c>
      <c r="G107" s="173" t="s">
        <v>166</v>
      </c>
      <c r="H107" s="174">
        <v>2438.4</v>
      </c>
      <c r="I107" s="175"/>
      <c r="J107" s="176">
        <f>ROUND(I107*H107,2)</f>
        <v>0</v>
      </c>
      <c r="K107" s="172" t="s">
        <v>135</v>
      </c>
      <c r="L107" s="40"/>
      <c r="M107" s="177" t="s">
        <v>19</v>
      </c>
      <c r="N107" s="178" t="s">
        <v>45</v>
      </c>
      <c r="O107" s="65"/>
      <c r="P107" s="179">
        <f>O107*H107</f>
        <v>0</v>
      </c>
      <c r="Q107" s="179">
        <v>0</v>
      </c>
      <c r="R107" s="179">
        <f>Q107*H107</f>
        <v>0</v>
      </c>
      <c r="S107" s="179">
        <v>0</v>
      </c>
      <c r="T107" s="180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1" t="s">
        <v>136</v>
      </c>
      <c r="AT107" s="181" t="s">
        <v>132</v>
      </c>
      <c r="AU107" s="181" t="s">
        <v>85</v>
      </c>
      <c r="AY107" s="18" t="s">
        <v>130</v>
      </c>
      <c r="BE107" s="182">
        <f>IF(N107="základní",J107,0)</f>
        <v>0</v>
      </c>
      <c r="BF107" s="182">
        <f>IF(N107="snížená",J107,0)</f>
        <v>0</v>
      </c>
      <c r="BG107" s="182">
        <f>IF(N107="zákl. přenesená",J107,0)</f>
        <v>0</v>
      </c>
      <c r="BH107" s="182">
        <f>IF(N107="sníž. přenesená",J107,0)</f>
        <v>0</v>
      </c>
      <c r="BI107" s="182">
        <f>IF(N107="nulová",J107,0)</f>
        <v>0</v>
      </c>
      <c r="BJ107" s="18" t="s">
        <v>79</v>
      </c>
      <c r="BK107" s="182">
        <f>ROUND(I107*H107,2)</f>
        <v>0</v>
      </c>
      <c r="BL107" s="18" t="s">
        <v>136</v>
      </c>
      <c r="BM107" s="181" t="s">
        <v>175</v>
      </c>
    </row>
    <row r="108" spans="1:47" s="2" customFormat="1" ht="48">
      <c r="A108" s="35"/>
      <c r="B108" s="36"/>
      <c r="C108" s="37"/>
      <c r="D108" s="183" t="s">
        <v>138</v>
      </c>
      <c r="E108" s="37"/>
      <c r="F108" s="184" t="s">
        <v>176</v>
      </c>
      <c r="G108" s="37"/>
      <c r="H108" s="37"/>
      <c r="I108" s="185"/>
      <c r="J108" s="37"/>
      <c r="K108" s="37"/>
      <c r="L108" s="40"/>
      <c r="M108" s="186"/>
      <c r="N108" s="187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138</v>
      </c>
      <c r="AU108" s="18" t="s">
        <v>85</v>
      </c>
    </row>
    <row r="109" spans="1:47" s="2" customFormat="1" ht="48">
      <c r="A109" s="35"/>
      <c r="B109" s="36"/>
      <c r="C109" s="37"/>
      <c r="D109" s="183" t="s">
        <v>146</v>
      </c>
      <c r="E109" s="37"/>
      <c r="F109" s="184" t="s">
        <v>177</v>
      </c>
      <c r="G109" s="37"/>
      <c r="H109" s="37"/>
      <c r="I109" s="185"/>
      <c r="J109" s="37"/>
      <c r="K109" s="37"/>
      <c r="L109" s="40"/>
      <c r="M109" s="186"/>
      <c r="N109" s="187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146</v>
      </c>
      <c r="AU109" s="18" t="s">
        <v>85</v>
      </c>
    </row>
    <row r="110" spans="2:51" s="13" customFormat="1" ht="10.2">
      <c r="B110" s="188"/>
      <c r="C110" s="189"/>
      <c r="D110" s="183" t="s">
        <v>140</v>
      </c>
      <c r="E110" s="190" t="s">
        <v>19</v>
      </c>
      <c r="F110" s="191" t="s">
        <v>178</v>
      </c>
      <c r="G110" s="189"/>
      <c r="H110" s="192">
        <v>60</v>
      </c>
      <c r="I110" s="193"/>
      <c r="J110" s="189"/>
      <c r="K110" s="189"/>
      <c r="L110" s="194"/>
      <c r="M110" s="195"/>
      <c r="N110" s="196"/>
      <c r="O110" s="196"/>
      <c r="P110" s="196"/>
      <c r="Q110" s="196"/>
      <c r="R110" s="196"/>
      <c r="S110" s="196"/>
      <c r="T110" s="197"/>
      <c r="AT110" s="198" t="s">
        <v>140</v>
      </c>
      <c r="AU110" s="198" t="s">
        <v>85</v>
      </c>
      <c r="AV110" s="13" t="s">
        <v>85</v>
      </c>
      <c r="AW110" s="13" t="s">
        <v>37</v>
      </c>
      <c r="AX110" s="13" t="s">
        <v>74</v>
      </c>
      <c r="AY110" s="198" t="s">
        <v>130</v>
      </c>
    </row>
    <row r="111" spans="2:51" s="13" customFormat="1" ht="10.2">
      <c r="B111" s="188"/>
      <c r="C111" s="189"/>
      <c r="D111" s="183" t="s">
        <v>140</v>
      </c>
      <c r="E111" s="190" t="s">
        <v>19</v>
      </c>
      <c r="F111" s="191" t="s">
        <v>179</v>
      </c>
      <c r="G111" s="189"/>
      <c r="H111" s="192">
        <v>2378.4</v>
      </c>
      <c r="I111" s="193"/>
      <c r="J111" s="189"/>
      <c r="K111" s="189"/>
      <c r="L111" s="194"/>
      <c r="M111" s="195"/>
      <c r="N111" s="196"/>
      <c r="O111" s="196"/>
      <c r="P111" s="196"/>
      <c r="Q111" s="196"/>
      <c r="R111" s="196"/>
      <c r="S111" s="196"/>
      <c r="T111" s="197"/>
      <c r="AT111" s="198" t="s">
        <v>140</v>
      </c>
      <c r="AU111" s="198" t="s">
        <v>85</v>
      </c>
      <c r="AV111" s="13" t="s">
        <v>85</v>
      </c>
      <c r="AW111" s="13" t="s">
        <v>37</v>
      </c>
      <c r="AX111" s="13" t="s">
        <v>74</v>
      </c>
      <c r="AY111" s="198" t="s">
        <v>130</v>
      </c>
    </row>
    <row r="112" spans="2:51" s="15" customFormat="1" ht="10.2">
      <c r="B112" s="210"/>
      <c r="C112" s="211"/>
      <c r="D112" s="183" t="s">
        <v>140</v>
      </c>
      <c r="E112" s="212" t="s">
        <v>19</v>
      </c>
      <c r="F112" s="213" t="s">
        <v>154</v>
      </c>
      <c r="G112" s="211"/>
      <c r="H112" s="214">
        <v>2438.4</v>
      </c>
      <c r="I112" s="215"/>
      <c r="J112" s="211"/>
      <c r="K112" s="211"/>
      <c r="L112" s="216"/>
      <c r="M112" s="217"/>
      <c r="N112" s="218"/>
      <c r="O112" s="218"/>
      <c r="P112" s="218"/>
      <c r="Q112" s="218"/>
      <c r="R112" s="218"/>
      <c r="S112" s="218"/>
      <c r="T112" s="219"/>
      <c r="AT112" s="220" t="s">
        <v>140</v>
      </c>
      <c r="AU112" s="220" t="s">
        <v>85</v>
      </c>
      <c r="AV112" s="15" t="s">
        <v>136</v>
      </c>
      <c r="AW112" s="15" t="s">
        <v>37</v>
      </c>
      <c r="AX112" s="15" t="s">
        <v>79</v>
      </c>
      <c r="AY112" s="220" t="s">
        <v>130</v>
      </c>
    </row>
    <row r="113" spans="1:65" s="2" customFormat="1" ht="16.5" customHeight="1">
      <c r="A113" s="35"/>
      <c r="B113" s="36"/>
      <c r="C113" s="170" t="s">
        <v>180</v>
      </c>
      <c r="D113" s="170" t="s">
        <v>132</v>
      </c>
      <c r="E113" s="171" t="s">
        <v>181</v>
      </c>
      <c r="F113" s="172" t="s">
        <v>182</v>
      </c>
      <c r="G113" s="173" t="s">
        <v>88</v>
      </c>
      <c r="H113" s="174">
        <v>487.68</v>
      </c>
      <c r="I113" s="175"/>
      <c r="J113" s="176">
        <f>ROUND(I113*H113,2)</f>
        <v>0</v>
      </c>
      <c r="K113" s="172" t="s">
        <v>135</v>
      </c>
      <c r="L113" s="40"/>
      <c r="M113" s="177" t="s">
        <v>19</v>
      </c>
      <c r="N113" s="178" t="s">
        <v>45</v>
      </c>
      <c r="O113" s="65"/>
      <c r="P113" s="179">
        <f>O113*H113</f>
        <v>0</v>
      </c>
      <c r="Q113" s="179">
        <v>0</v>
      </c>
      <c r="R113" s="179">
        <f>Q113*H113</f>
        <v>0</v>
      </c>
      <c r="S113" s="179">
        <v>0</v>
      </c>
      <c r="T113" s="180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1" t="s">
        <v>136</v>
      </c>
      <c r="AT113" s="181" t="s">
        <v>132</v>
      </c>
      <c r="AU113" s="181" t="s">
        <v>85</v>
      </c>
      <c r="AY113" s="18" t="s">
        <v>130</v>
      </c>
      <c r="BE113" s="182">
        <f>IF(N113="základní",J113,0)</f>
        <v>0</v>
      </c>
      <c r="BF113" s="182">
        <f>IF(N113="snížená",J113,0)</f>
        <v>0</v>
      </c>
      <c r="BG113" s="182">
        <f>IF(N113="zákl. přenesená",J113,0)</f>
        <v>0</v>
      </c>
      <c r="BH113" s="182">
        <f>IF(N113="sníž. přenesená",J113,0)</f>
        <v>0</v>
      </c>
      <c r="BI113" s="182">
        <f>IF(N113="nulová",J113,0)</f>
        <v>0</v>
      </c>
      <c r="BJ113" s="18" t="s">
        <v>79</v>
      </c>
      <c r="BK113" s="182">
        <f>ROUND(I113*H113,2)</f>
        <v>0</v>
      </c>
      <c r="BL113" s="18" t="s">
        <v>136</v>
      </c>
      <c r="BM113" s="181" t="s">
        <v>183</v>
      </c>
    </row>
    <row r="114" spans="1:47" s="2" customFormat="1" ht="48">
      <c r="A114" s="35"/>
      <c r="B114" s="36"/>
      <c r="C114" s="37"/>
      <c r="D114" s="183" t="s">
        <v>138</v>
      </c>
      <c r="E114" s="37"/>
      <c r="F114" s="184" t="s">
        <v>176</v>
      </c>
      <c r="G114" s="37"/>
      <c r="H114" s="37"/>
      <c r="I114" s="185"/>
      <c r="J114" s="37"/>
      <c r="K114" s="37"/>
      <c r="L114" s="40"/>
      <c r="M114" s="186"/>
      <c r="N114" s="187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138</v>
      </c>
      <c r="AU114" s="18" t="s">
        <v>85</v>
      </c>
    </row>
    <row r="115" spans="1:47" s="2" customFormat="1" ht="48">
      <c r="A115" s="35"/>
      <c r="B115" s="36"/>
      <c r="C115" s="37"/>
      <c r="D115" s="183" t="s">
        <v>146</v>
      </c>
      <c r="E115" s="37"/>
      <c r="F115" s="184" t="s">
        <v>184</v>
      </c>
      <c r="G115" s="37"/>
      <c r="H115" s="37"/>
      <c r="I115" s="185"/>
      <c r="J115" s="37"/>
      <c r="K115" s="37"/>
      <c r="L115" s="40"/>
      <c r="M115" s="186"/>
      <c r="N115" s="187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146</v>
      </c>
      <c r="AU115" s="18" t="s">
        <v>85</v>
      </c>
    </row>
    <row r="116" spans="2:51" s="13" customFormat="1" ht="10.2">
      <c r="B116" s="188"/>
      <c r="C116" s="189"/>
      <c r="D116" s="183" t="s">
        <v>140</v>
      </c>
      <c r="E116" s="190" t="s">
        <v>19</v>
      </c>
      <c r="F116" s="191" t="s">
        <v>185</v>
      </c>
      <c r="G116" s="189"/>
      <c r="H116" s="192">
        <v>12</v>
      </c>
      <c r="I116" s="193"/>
      <c r="J116" s="189"/>
      <c r="K116" s="189"/>
      <c r="L116" s="194"/>
      <c r="M116" s="195"/>
      <c r="N116" s="196"/>
      <c r="O116" s="196"/>
      <c r="P116" s="196"/>
      <c r="Q116" s="196"/>
      <c r="R116" s="196"/>
      <c r="S116" s="196"/>
      <c r="T116" s="197"/>
      <c r="AT116" s="198" t="s">
        <v>140</v>
      </c>
      <c r="AU116" s="198" t="s">
        <v>85</v>
      </c>
      <c r="AV116" s="13" t="s">
        <v>85</v>
      </c>
      <c r="AW116" s="13" t="s">
        <v>37</v>
      </c>
      <c r="AX116" s="13" t="s">
        <v>74</v>
      </c>
      <c r="AY116" s="198" t="s">
        <v>130</v>
      </c>
    </row>
    <row r="117" spans="2:51" s="13" customFormat="1" ht="10.2">
      <c r="B117" s="188"/>
      <c r="C117" s="189"/>
      <c r="D117" s="183" t="s">
        <v>140</v>
      </c>
      <c r="E117" s="190" t="s">
        <v>19</v>
      </c>
      <c r="F117" s="191" t="s">
        <v>186</v>
      </c>
      <c r="G117" s="189"/>
      <c r="H117" s="192">
        <v>475.68</v>
      </c>
      <c r="I117" s="193"/>
      <c r="J117" s="189"/>
      <c r="K117" s="189"/>
      <c r="L117" s="194"/>
      <c r="M117" s="195"/>
      <c r="N117" s="196"/>
      <c r="O117" s="196"/>
      <c r="P117" s="196"/>
      <c r="Q117" s="196"/>
      <c r="R117" s="196"/>
      <c r="S117" s="196"/>
      <c r="T117" s="197"/>
      <c r="AT117" s="198" t="s">
        <v>140</v>
      </c>
      <c r="AU117" s="198" t="s">
        <v>85</v>
      </c>
      <c r="AV117" s="13" t="s">
        <v>85</v>
      </c>
      <c r="AW117" s="13" t="s">
        <v>37</v>
      </c>
      <c r="AX117" s="13" t="s">
        <v>74</v>
      </c>
      <c r="AY117" s="198" t="s">
        <v>130</v>
      </c>
    </row>
    <row r="118" spans="2:51" s="15" customFormat="1" ht="10.2">
      <c r="B118" s="210"/>
      <c r="C118" s="211"/>
      <c r="D118" s="183" t="s">
        <v>140</v>
      </c>
      <c r="E118" s="212" t="s">
        <v>19</v>
      </c>
      <c r="F118" s="213" t="s">
        <v>154</v>
      </c>
      <c r="G118" s="211"/>
      <c r="H118" s="214">
        <v>487.68</v>
      </c>
      <c r="I118" s="215"/>
      <c r="J118" s="211"/>
      <c r="K118" s="211"/>
      <c r="L118" s="216"/>
      <c r="M118" s="217"/>
      <c r="N118" s="218"/>
      <c r="O118" s="218"/>
      <c r="P118" s="218"/>
      <c r="Q118" s="218"/>
      <c r="R118" s="218"/>
      <c r="S118" s="218"/>
      <c r="T118" s="219"/>
      <c r="AT118" s="220" t="s">
        <v>140</v>
      </c>
      <c r="AU118" s="220" t="s">
        <v>85</v>
      </c>
      <c r="AV118" s="15" t="s">
        <v>136</v>
      </c>
      <c r="AW118" s="15" t="s">
        <v>37</v>
      </c>
      <c r="AX118" s="15" t="s">
        <v>79</v>
      </c>
      <c r="AY118" s="220" t="s">
        <v>130</v>
      </c>
    </row>
    <row r="119" spans="1:65" s="2" customFormat="1" ht="16.5" customHeight="1">
      <c r="A119" s="35"/>
      <c r="B119" s="36"/>
      <c r="C119" s="170" t="s">
        <v>187</v>
      </c>
      <c r="D119" s="170" t="s">
        <v>132</v>
      </c>
      <c r="E119" s="171" t="s">
        <v>188</v>
      </c>
      <c r="F119" s="172" t="s">
        <v>189</v>
      </c>
      <c r="G119" s="173" t="s">
        <v>88</v>
      </c>
      <c r="H119" s="174">
        <v>195.072</v>
      </c>
      <c r="I119" s="175"/>
      <c r="J119" s="176">
        <f>ROUND(I119*H119,2)</f>
        <v>0</v>
      </c>
      <c r="K119" s="172" t="s">
        <v>135</v>
      </c>
      <c r="L119" s="40"/>
      <c r="M119" s="177" t="s">
        <v>19</v>
      </c>
      <c r="N119" s="178" t="s">
        <v>45</v>
      </c>
      <c r="O119" s="65"/>
      <c r="P119" s="179">
        <f>O119*H119</f>
        <v>0</v>
      </c>
      <c r="Q119" s="179">
        <v>0</v>
      </c>
      <c r="R119" s="179">
        <f>Q119*H119</f>
        <v>0</v>
      </c>
      <c r="S119" s="179">
        <v>0</v>
      </c>
      <c r="T119" s="180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1" t="s">
        <v>136</v>
      </c>
      <c r="AT119" s="181" t="s">
        <v>132</v>
      </c>
      <c r="AU119" s="181" t="s">
        <v>85</v>
      </c>
      <c r="AY119" s="18" t="s">
        <v>130</v>
      </c>
      <c r="BE119" s="182">
        <f>IF(N119="základní",J119,0)</f>
        <v>0</v>
      </c>
      <c r="BF119" s="182">
        <f>IF(N119="snížená",J119,0)</f>
        <v>0</v>
      </c>
      <c r="BG119" s="182">
        <f>IF(N119="zákl. přenesená",J119,0)</f>
        <v>0</v>
      </c>
      <c r="BH119" s="182">
        <f>IF(N119="sníž. přenesená",J119,0)</f>
        <v>0</v>
      </c>
      <c r="BI119" s="182">
        <f>IF(N119="nulová",J119,0)</f>
        <v>0</v>
      </c>
      <c r="BJ119" s="18" t="s">
        <v>79</v>
      </c>
      <c r="BK119" s="182">
        <f>ROUND(I119*H119,2)</f>
        <v>0</v>
      </c>
      <c r="BL119" s="18" t="s">
        <v>136</v>
      </c>
      <c r="BM119" s="181" t="s">
        <v>190</v>
      </c>
    </row>
    <row r="120" spans="1:47" s="2" customFormat="1" ht="67.2">
      <c r="A120" s="35"/>
      <c r="B120" s="36"/>
      <c r="C120" s="37"/>
      <c r="D120" s="183" t="s">
        <v>138</v>
      </c>
      <c r="E120" s="37"/>
      <c r="F120" s="184" t="s">
        <v>191</v>
      </c>
      <c r="G120" s="37"/>
      <c r="H120" s="37"/>
      <c r="I120" s="185"/>
      <c r="J120" s="37"/>
      <c r="K120" s="37"/>
      <c r="L120" s="40"/>
      <c r="M120" s="186"/>
      <c r="N120" s="187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138</v>
      </c>
      <c r="AU120" s="18" t="s">
        <v>85</v>
      </c>
    </row>
    <row r="121" spans="1:47" s="2" customFormat="1" ht="19.2">
      <c r="A121" s="35"/>
      <c r="B121" s="36"/>
      <c r="C121" s="37"/>
      <c r="D121" s="183" t="s">
        <v>146</v>
      </c>
      <c r="E121" s="37"/>
      <c r="F121" s="184" t="s">
        <v>192</v>
      </c>
      <c r="G121" s="37"/>
      <c r="H121" s="37"/>
      <c r="I121" s="185"/>
      <c r="J121" s="37"/>
      <c r="K121" s="37"/>
      <c r="L121" s="40"/>
      <c r="M121" s="186"/>
      <c r="N121" s="187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146</v>
      </c>
      <c r="AU121" s="18" t="s">
        <v>85</v>
      </c>
    </row>
    <row r="122" spans="2:51" s="13" customFormat="1" ht="10.2">
      <c r="B122" s="188"/>
      <c r="C122" s="189"/>
      <c r="D122" s="183" t="s">
        <v>140</v>
      </c>
      <c r="E122" s="190" t="s">
        <v>19</v>
      </c>
      <c r="F122" s="191" t="s">
        <v>193</v>
      </c>
      <c r="G122" s="189"/>
      <c r="H122" s="192">
        <v>4.8</v>
      </c>
      <c r="I122" s="193"/>
      <c r="J122" s="189"/>
      <c r="K122" s="189"/>
      <c r="L122" s="194"/>
      <c r="M122" s="195"/>
      <c r="N122" s="196"/>
      <c r="O122" s="196"/>
      <c r="P122" s="196"/>
      <c r="Q122" s="196"/>
      <c r="R122" s="196"/>
      <c r="S122" s="196"/>
      <c r="T122" s="197"/>
      <c r="AT122" s="198" t="s">
        <v>140</v>
      </c>
      <c r="AU122" s="198" t="s">
        <v>85</v>
      </c>
      <c r="AV122" s="13" t="s">
        <v>85</v>
      </c>
      <c r="AW122" s="13" t="s">
        <v>37</v>
      </c>
      <c r="AX122" s="13" t="s">
        <v>74</v>
      </c>
      <c r="AY122" s="198" t="s">
        <v>130</v>
      </c>
    </row>
    <row r="123" spans="2:51" s="13" customFormat="1" ht="10.2">
      <c r="B123" s="188"/>
      <c r="C123" s="189"/>
      <c r="D123" s="183" t="s">
        <v>140</v>
      </c>
      <c r="E123" s="190" t="s">
        <v>19</v>
      </c>
      <c r="F123" s="191" t="s">
        <v>194</v>
      </c>
      <c r="G123" s="189"/>
      <c r="H123" s="192">
        <v>190.272</v>
      </c>
      <c r="I123" s="193"/>
      <c r="J123" s="189"/>
      <c r="K123" s="189"/>
      <c r="L123" s="194"/>
      <c r="M123" s="195"/>
      <c r="N123" s="196"/>
      <c r="O123" s="196"/>
      <c r="P123" s="196"/>
      <c r="Q123" s="196"/>
      <c r="R123" s="196"/>
      <c r="S123" s="196"/>
      <c r="T123" s="197"/>
      <c r="AT123" s="198" t="s">
        <v>140</v>
      </c>
      <c r="AU123" s="198" t="s">
        <v>85</v>
      </c>
      <c r="AV123" s="13" t="s">
        <v>85</v>
      </c>
      <c r="AW123" s="13" t="s">
        <v>37</v>
      </c>
      <c r="AX123" s="13" t="s">
        <v>74</v>
      </c>
      <c r="AY123" s="198" t="s">
        <v>130</v>
      </c>
    </row>
    <row r="124" spans="2:51" s="15" customFormat="1" ht="10.2">
      <c r="B124" s="210"/>
      <c r="C124" s="211"/>
      <c r="D124" s="183" t="s">
        <v>140</v>
      </c>
      <c r="E124" s="212" t="s">
        <v>19</v>
      </c>
      <c r="F124" s="213" t="s">
        <v>154</v>
      </c>
      <c r="G124" s="211"/>
      <c r="H124" s="214">
        <v>195.072</v>
      </c>
      <c r="I124" s="215"/>
      <c r="J124" s="211"/>
      <c r="K124" s="211"/>
      <c r="L124" s="216"/>
      <c r="M124" s="217"/>
      <c r="N124" s="218"/>
      <c r="O124" s="218"/>
      <c r="P124" s="218"/>
      <c r="Q124" s="218"/>
      <c r="R124" s="218"/>
      <c r="S124" s="218"/>
      <c r="T124" s="219"/>
      <c r="AT124" s="220" t="s">
        <v>140</v>
      </c>
      <c r="AU124" s="220" t="s">
        <v>85</v>
      </c>
      <c r="AV124" s="15" t="s">
        <v>136</v>
      </c>
      <c r="AW124" s="15" t="s">
        <v>37</v>
      </c>
      <c r="AX124" s="15" t="s">
        <v>79</v>
      </c>
      <c r="AY124" s="220" t="s">
        <v>130</v>
      </c>
    </row>
    <row r="125" spans="1:65" s="2" customFormat="1" ht="16.5" customHeight="1">
      <c r="A125" s="35"/>
      <c r="B125" s="36"/>
      <c r="C125" s="170" t="s">
        <v>195</v>
      </c>
      <c r="D125" s="170" t="s">
        <v>132</v>
      </c>
      <c r="E125" s="171" t="s">
        <v>196</v>
      </c>
      <c r="F125" s="172" t="s">
        <v>197</v>
      </c>
      <c r="G125" s="173" t="s">
        <v>166</v>
      </c>
      <c r="H125" s="174">
        <v>61399.2</v>
      </c>
      <c r="I125" s="175"/>
      <c r="J125" s="176">
        <f>ROUND(I125*H125,2)</f>
        <v>0</v>
      </c>
      <c r="K125" s="172" t="s">
        <v>19</v>
      </c>
      <c r="L125" s="40"/>
      <c r="M125" s="177" t="s">
        <v>19</v>
      </c>
      <c r="N125" s="178" t="s">
        <v>45</v>
      </c>
      <c r="O125" s="65"/>
      <c r="P125" s="179">
        <f>O125*H125</f>
        <v>0</v>
      </c>
      <c r="Q125" s="179">
        <v>0</v>
      </c>
      <c r="R125" s="179">
        <f>Q125*H125</f>
        <v>0</v>
      </c>
      <c r="S125" s="179">
        <v>0</v>
      </c>
      <c r="T125" s="180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1" t="s">
        <v>136</v>
      </c>
      <c r="AT125" s="181" t="s">
        <v>132</v>
      </c>
      <c r="AU125" s="181" t="s">
        <v>85</v>
      </c>
      <c r="AY125" s="18" t="s">
        <v>130</v>
      </c>
      <c r="BE125" s="182">
        <f>IF(N125="základní",J125,0)</f>
        <v>0</v>
      </c>
      <c r="BF125" s="182">
        <f>IF(N125="snížená",J125,0)</f>
        <v>0</v>
      </c>
      <c r="BG125" s="182">
        <f>IF(N125="zákl. přenesená",J125,0)</f>
        <v>0</v>
      </c>
      <c r="BH125" s="182">
        <f>IF(N125="sníž. přenesená",J125,0)</f>
        <v>0</v>
      </c>
      <c r="BI125" s="182">
        <f>IF(N125="nulová",J125,0)</f>
        <v>0</v>
      </c>
      <c r="BJ125" s="18" t="s">
        <v>79</v>
      </c>
      <c r="BK125" s="182">
        <f>ROUND(I125*H125,2)</f>
        <v>0</v>
      </c>
      <c r="BL125" s="18" t="s">
        <v>136</v>
      </c>
      <c r="BM125" s="181" t="s">
        <v>198</v>
      </c>
    </row>
    <row r="126" spans="1:47" s="2" customFormat="1" ht="48">
      <c r="A126" s="35"/>
      <c r="B126" s="36"/>
      <c r="C126" s="37"/>
      <c r="D126" s="183" t="s">
        <v>138</v>
      </c>
      <c r="E126" s="37"/>
      <c r="F126" s="184" t="s">
        <v>199</v>
      </c>
      <c r="G126" s="37"/>
      <c r="H126" s="37"/>
      <c r="I126" s="185"/>
      <c r="J126" s="37"/>
      <c r="K126" s="37"/>
      <c r="L126" s="40"/>
      <c r="M126" s="186"/>
      <c r="N126" s="187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138</v>
      </c>
      <c r="AU126" s="18" t="s">
        <v>85</v>
      </c>
    </row>
    <row r="127" spans="1:47" s="2" customFormat="1" ht="19.2">
      <c r="A127" s="35"/>
      <c r="B127" s="36"/>
      <c r="C127" s="37"/>
      <c r="D127" s="183" t="s">
        <v>146</v>
      </c>
      <c r="E127" s="37"/>
      <c r="F127" s="184" t="s">
        <v>200</v>
      </c>
      <c r="G127" s="37"/>
      <c r="H127" s="37"/>
      <c r="I127" s="185"/>
      <c r="J127" s="37"/>
      <c r="K127" s="37"/>
      <c r="L127" s="40"/>
      <c r="M127" s="186"/>
      <c r="N127" s="187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146</v>
      </c>
      <c r="AU127" s="18" t="s">
        <v>85</v>
      </c>
    </row>
    <row r="128" spans="2:51" s="13" customFormat="1" ht="10.2">
      <c r="B128" s="188"/>
      <c r="C128" s="189"/>
      <c r="D128" s="183" t="s">
        <v>140</v>
      </c>
      <c r="E128" s="190" t="s">
        <v>19</v>
      </c>
      <c r="F128" s="191" t="s">
        <v>201</v>
      </c>
      <c r="G128" s="189"/>
      <c r="H128" s="192">
        <v>750</v>
      </c>
      <c r="I128" s="193"/>
      <c r="J128" s="189"/>
      <c r="K128" s="189"/>
      <c r="L128" s="194"/>
      <c r="M128" s="195"/>
      <c r="N128" s="196"/>
      <c r="O128" s="196"/>
      <c r="P128" s="196"/>
      <c r="Q128" s="196"/>
      <c r="R128" s="196"/>
      <c r="S128" s="196"/>
      <c r="T128" s="197"/>
      <c r="AT128" s="198" t="s">
        <v>140</v>
      </c>
      <c r="AU128" s="198" t="s">
        <v>85</v>
      </c>
      <c r="AV128" s="13" t="s">
        <v>85</v>
      </c>
      <c r="AW128" s="13" t="s">
        <v>37</v>
      </c>
      <c r="AX128" s="13" t="s">
        <v>74</v>
      </c>
      <c r="AY128" s="198" t="s">
        <v>130</v>
      </c>
    </row>
    <row r="129" spans="2:51" s="13" customFormat="1" ht="10.2">
      <c r="B129" s="188"/>
      <c r="C129" s="189"/>
      <c r="D129" s="183" t="s">
        <v>140</v>
      </c>
      <c r="E129" s="190" t="s">
        <v>19</v>
      </c>
      <c r="F129" s="191" t="s">
        <v>202</v>
      </c>
      <c r="G129" s="189"/>
      <c r="H129" s="192">
        <v>30621.9</v>
      </c>
      <c r="I129" s="193"/>
      <c r="J129" s="189"/>
      <c r="K129" s="189"/>
      <c r="L129" s="194"/>
      <c r="M129" s="195"/>
      <c r="N129" s="196"/>
      <c r="O129" s="196"/>
      <c r="P129" s="196"/>
      <c r="Q129" s="196"/>
      <c r="R129" s="196"/>
      <c r="S129" s="196"/>
      <c r="T129" s="197"/>
      <c r="AT129" s="198" t="s">
        <v>140</v>
      </c>
      <c r="AU129" s="198" t="s">
        <v>85</v>
      </c>
      <c r="AV129" s="13" t="s">
        <v>85</v>
      </c>
      <c r="AW129" s="13" t="s">
        <v>37</v>
      </c>
      <c r="AX129" s="13" t="s">
        <v>74</v>
      </c>
      <c r="AY129" s="198" t="s">
        <v>130</v>
      </c>
    </row>
    <row r="130" spans="2:51" s="14" customFormat="1" ht="10.2">
      <c r="B130" s="199"/>
      <c r="C130" s="200"/>
      <c r="D130" s="183" t="s">
        <v>140</v>
      </c>
      <c r="E130" s="201" t="s">
        <v>19</v>
      </c>
      <c r="F130" s="202" t="s">
        <v>203</v>
      </c>
      <c r="G130" s="200"/>
      <c r="H130" s="203">
        <v>31371.9</v>
      </c>
      <c r="I130" s="204"/>
      <c r="J130" s="200"/>
      <c r="K130" s="200"/>
      <c r="L130" s="205"/>
      <c r="M130" s="206"/>
      <c r="N130" s="207"/>
      <c r="O130" s="207"/>
      <c r="P130" s="207"/>
      <c r="Q130" s="207"/>
      <c r="R130" s="207"/>
      <c r="S130" s="207"/>
      <c r="T130" s="208"/>
      <c r="AT130" s="209" t="s">
        <v>140</v>
      </c>
      <c r="AU130" s="209" t="s">
        <v>85</v>
      </c>
      <c r="AV130" s="14" t="s">
        <v>95</v>
      </c>
      <c r="AW130" s="14" t="s">
        <v>37</v>
      </c>
      <c r="AX130" s="14" t="s">
        <v>74</v>
      </c>
      <c r="AY130" s="209" t="s">
        <v>130</v>
      </c>
    </row>
    <row r="131" spans="2:51" s="13" customFormat="1" ht="10.2">
      <c r="B131" s="188"/>
      <c r="C131" s="189"/>
      <c r="D131" s="183" t="s">
        <v>140</v>
      </c>
      <c r="E131" s="190" t="s">
        <v>19</v>
      </c>
      <c r="F131" s="191" t="s">
        <v>204</v>
      </c>
      <c r="G131" s="189"/>
      <c r="H131" s="192">
        <v>30027.3</v>
      </c>
      <c r="I131" s="193"/>
      <c r="J131" s="189"/>
      <c r="K131" s="189"/>
      <c r="L131" s="194"/>
      <c r="M131" s="195"/>
      <c r="N131" s="196"/>
      <c r="O131" s="196"/>
      <c r="P131" s="196"/>
      <c r="Q131" s="196"/>
      <c r="R131" s="196"/>
      <c r="S131" s="196"/>
      <c r="T131" s="197"/>
      <c r="AT131" s="198" t="s">
        <v>140</v>
      </c>
      <c r="AU131" s="198" t="s">
        <v>85</v>
      </c>
      <c r="AV131" s="13" t="s">
        <v>85</v>
      </c>
      <c r="AW131" s="13" t="s">
        <v>37</v>
      </c>
      <c r="AX131" s="13" t="s">
        <v>74</v>
      </c>
      <c r="AY131" s="198" t="s">
        <v>130</v>
      </c>
    </row>
    <row r="132" spans="2:51" s="14" customFormat="1" ht="10.2">
      <c r="B132" s="199"/>
      <c r="C132" s="200"/>
      <c r="D132" s="183" t="s">
        <v>140</v>
      </c>
      <c r="E132" s="201" t="s">
        <v>19</v>
      </c>
      <c r="F132" s="202" t="s">
        <v>205</v>
      </c>
      <c r="G132" s="200"/>
      <c r="H132" s="203">
        <v>30027.3</v>
      </c>
      <c r="I132" s="204"/>
      <c r="J132" s="200"/>
      <c r="K132" s="200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140</v>
      </c>
      <c r="AU132" s="209" t="s">
        <v>85</v>
      </c>
      <c r="AV132" s="14" t="s">
        <v>95</v>
      </c>
      <c r="AW132" s="14" t="s">
        <v>37</v>
      </c>
      <c r="AX132" s="14" t="s">
        <v>74</v>
      </c>
      <c r="AY132" s="209" t="s">
        <v>130</v>
      </c>
    </row>
    <row r="133" spans="2:51" s="15" customFormat="1" ht="10.2">
      <c r="B133" s="210"/>
      <c r="C133" s="211"/>
      <c r="D133" s="183" t="s">
        <v>140</v>
      </c>
      <c r="E133" s="212" t="s">
        <v>19</v>
      </c>
      <c r="F133" s="213" t="s">
        <v>154</v>
      </c>
      <c r="G133" s="211"/>
      <c r="H133" s="214">
        <v>61399.2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140</v>
      </c>
      <c r="AU133" s="220" t="s">
        <v>85</v>
      </c>
      <c r="AV133" s="15" t="s">
        <v>136</v>
      </c>
      <c r="AW133" s="15" t="s">
        <v>37</v>
      </c>
      <c r="AX133" s="15" t="s">
        <v>79</v>
      </c>
      <c r="AY133" s="220" t="s">
        <v>130</v>
      </c>
    </row>
    <row r="134" spans="1:65" s="2" customFormat="1" ht="16.5" customHeight="1">
      <c r="A134" s="35"/>
      <c r="B134" s="36"/>
      <c r="C134" s="170" t="s">
        <v>206</v>
      </c>
      <c r="D134" s="170" t="s">
        <v>132</v>
      </c>
      <c r="E134" s="171" t="s">
        <v>207</v>
      </c>
      <c r="F134" s="172" t="s">
        <v>208</v>
      </c>
      <c r="G134" s="173" t="s">
        <v>166</v>
      </c>
      <c r="H134" s="174">
        <v>30777.3</v>
      </c>
      <c r="I134" s="175"/>
      <c r="J134" s="176">
        <f>ROUND(I134*H134,2)</f>
        <v>0</v>
      </c>
      <c r="K134" s="172" t="s">
        <v>135</v>
      </c>
      <c r="L134" s="40"/>
      <c r="M134" s="177" t="s">
        <v>19</v>
      </c>
      <c r="N134" s="178" t="s">
        <v>45</v>
      </c>
      <c r="O134" s="65"/>
      <c r="P134" s="179">
        <f>O134*H134</f>
        <v>0</v>
      </c>
      <c r="Q134" s="179">
        <v>0</v>
      </c>
      <c r="R134" s="179">
        <f>Q134*H134</f>
        <v>0</v>
      </c>
      <c r="S134" s="179">
        <v>0</v>
      </c>
      <c r="T134" s="180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1" t="s">
        <v>136</v>
      </c>
      <c r="AT134" s="181" t="s">
        <v>132</v>
      </c>
      <c r="AU134" s="181" t="s">
        <v>85</v>
      </c>
      <c r="AY134" s="18" t="s">
        <v>130</v>
      </c>
      <c r="BE134" s="182">
        <f>IF(N134="základní",J134,0)</f>
        <v>0</v>
      </c>
      <c r="BF134" s="182">
        <f>IF(N134="snížená",J134,0)</f>
        <v>0</v>
      </c>
      <c r="BG134" s="182">
        <f>IF(N134="zákl. přenesená",J134,0)</f>
        <v>0</v>
      </c>
      <c r="BH134" s="182">
        <f>IF(N134="sníž. přenesená",J134,0)</f>
        <v>0</v>
      </c>
      <c r="BI134" s="182">
        <f>IF(N134="nulová",J134,0)</f>
        <v>0</v>
      </c>
      <c r="BJ134" s="18" t="s">
        <v>79</v>
      </c>
      <c r="BK134" s="182">
        <f>ROUND(I134*H134,2)</f>
        <v>0</v>
      </c>
      <c r="BL134" s="18" t="s">
        <v>136</v>
      </c>
      <c r="BM134" s="181" t="s">
        <v>209</v>
      </c>
    </row>
    <row r="135" spans="1:47" s="2" customFormat="1" ht="86.4">
      <c r="A135" s="35"/>
      <c r="B135" s="36"/>
      <c r="C135" s="37"/>
      <c r="D135" s="183" t="s">
        <v>138</v>
      </c>
      <c r="E135" s="37"/>
      <c r="F135" s="184" t="s">
        <v>210</v>
      </c>
      <c r="G135" s="37"/>
      <c r="H135" s="37"/>
      <c r="I135" s="185"/>
      <c r="J135" s="37"/>
      <c r="K135" s="37"/>
      <c r="L135" s="40"/>
      <c r="M135" s="186"/>
      <c r="N135" s="187"/>
      <c r="O135" s="65"/>
      <c r="P135" s="65"/>
      <c r="Q135" s="65"/>
      <c r="R135" s="65"/>
      <c r="S135" s="65"/>
      <c r="T135" s="66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138</v>
      </c>
      <c r="AU135" s="18" t="s">
        <v>85</v>
      </c>
    </row>
    <row r="136" spans="1:47" s="2" customFormat="1" ht="19.2">
      <c r="A136" s="35"/>
      <c r="B136" s="36"/>
      <c r="C136" s="37"/>
      <c r="D136" s="183" t="s">
        <v>146</v>
      </c>
      <c r="E136" s="37"/>
      <c r="F136" s="184" t="s">
        <v>211</v>
      </c>
      <c r="G136" s="37"/>
      <c r="H136" s="37"/>
      <c r="I136" s="185"/>
      <c r="J136" s="37"/>
      <c r="K136" s="37"/>
      <c r="L136" s="40"/>
      <c r="M136" s="186"/>
      <c r="N136" s="187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146</v>
      </c>
      <c r="AU136" s="18" t="s">
        <v>85</v>
      </c>
    </row>
    <row r="137" spans="2:51" s="13" customFormat="1" ht="10.2">
      <c r="B137" s="188"/>
      <c r="C137" s="189"/>
      <c r="D137" s="183" t="s">
        <v>140</v>
      </c>
      <c r="E137" s="190" t="s">
        <v>19</v>
      </c>
      <c r="F137" s="191" t="s">
        <v>212</v>
      </c>
      <c r="G137" s="189"/>
      <c r="H137" s="192">
        <v>750</v>
      </c>
      <c r="I137" s="193"/>
      <c r="J137" s="189"/>
      <c r="K137" s="189"/>
      <c r="L137" s="194"/>
      <c r="M137" s="195"/>
      <c r="N137" s="196"/>
      <c r="O137" s="196"/>
      <c r="P137" s="196"/>
      <c r="Q137" s="196"/>
      <c r="R137" s="196"/>
      <c r="S137" s="196"/>
      <c r="T137" s="197"/>
      <c r="AT137" s="198" t="s">
        <v>140</v>
      </c>
      <c r="AU137" s="198" t="s">
        <v>85</v>
      </c>
      <c r="AV137" s="13" t="s">
        <v>85</v>
      </c>
      <c r="AW137" s="13" t="s">
        <v>37</v>
      </c>
      <c r="AX137" s="13" t="s">
        <v>74</v>
      </c>
      <c r="AY137" s="198" t="s">
        <v>130</v>
      </c>
    </row>
    <row r="138" spans="2:51" s="13" customFormat="1" ht="10.2">
      <c r="B138" s="188"/>
      <c r="C138" s="189"/>
      <c r="D138" s="183" t="s">
        <v>140</v>
      </c>
      <c r="E138" s="190" t="s">
        <v>19</v>
      </c>
      <c r="F138" s="191" t="s">
        <v>213</v>
      </c>
      <c r="G138" s="189"/>
      <c r="H138" s="192">
        <v>30027.3</v>
      </c>
      <c r="I138" s="193"/>
      <c r="J138" s="189"/>
      <c r="K138" s="189"/>
      <c r="L138" s="194"/>
      <c r="M138" s="195"/>
      <c r="N138" s="196"/>
      <c r="O138" s="196"/>
      <c r="P138" s="196"/>
      <c r="Q138" s="196"/>
      <c r="R138" s="196"/>
      <c r="S138" s="196"/>
      <c r="T138" s="197"/>
      <c r="AT138" s="198" t="s">
        <v>140</v>
      </c>
      <c r="AU138" s="198" t="s">
        <v>85</v>
      </c>
      <c r="AV138" s="13" t="s">
        <v>85</v>
      </c>
      <c r="AW138" s="13" t="s">
        <v>37</v>
      </c>
      <c r="AX138" s="13" t="s">
        <v>74</v>
      </c>
      <c r="AY138" s="198" t="s">
        <v>130</v>
      </c>
    </row>
    <row r="139" spans="2:51" s="15" customFormat="1" ht="10.2">
      <c r="B139" s="210"/>
      <c r="C139" s="211"/>
      <c r="D139" s="183" t="s">
        <v>140</v>
      </c>
      <c r="E139" s="212" t="s">
        <v>19</v>
      </c>
      <c r="F139" s="213" t="s">
        <v>154</v>
      </c>
      <c r="G139" s="211"/>
      <c r="H139" s="214">
        <v>30777.3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140</v>
      </c>
      <c r="AU139" s="220" t="s">
        <v>85</v>
      </c>
      <c r="AV139" s="15" t="s">
        <v>136</v>
      </c>
      <c r="AW139" s="15" t="s">
        <v>37</v>
      </c>
      <c r="AX139" s="15" t="s">
        <v>79</v>
      </c>
      <c r="AY139" s="220" t="s">
        <v>130</v>
      </c>
    </row>
    <row r="140" spans="1:65" s="2" customFormat="1" ht="16.5" customHeight="1">
      <c r="A140" s="35"/>
      <c r="B140" s="36"/>
      <c r="C140" s="170" t="s">
        <v>214</v>
      </c>
      <c r="D140" s="170" t="s">
        <v>132</v>
      </c>
      <c r="E140" s="171" t="s">
        <v>215</v>
      </c>
      <c r="F140" s="172" t="s">
        <v>216</v>
      </c>
      <c r="G140" s="173" t="s">
        <v>166</v>
      </c>
      <c r="H140" s="174">
        <v>30621.9</v>
      </c>
      <c r="I140" s="175"/>
      <c r="J140" s="176">
        <f>ROUND(I140*H140,2)</f>
        <v>0</v>
      </c>
      <c r="K140" s="172" t="s">
        <v>135</v>
      </c>
      <c r="L140" s="40"/>
      <c r="M140" s="177" t="s">
        <v>19</v>
      </c>
      <c r="N140" s="178" t="s">
        <v>45</v>
      </c>
      <c r="O140" s="65"/>
      <c r="P140" s="179">
        <f>O140*H140</f>
        <v>0</v>
      </c>
      <c r="Q140" s="179">
        <v>0</v>
      </c>
      <c r="R140" s="179">
        <f>Q140*H140</f>
        <v>0</v>
      </c>
      <c r="S140" s="179">
        <v>0</v>
      </c>
      <c r="T140" s="180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1" t="s">
        <v>136</v>
      </c>
      <c r="AT140" s="181" t="s">
        <v>132</v>
      </c>
      <c r="AU140" s="181" t="s">
        <v>85</v>
      </c>
      <c r="AY140" s="18" t="s">
        <v>130</v>
      </c>
      <c r="BE140" s="182">
        <f>IF(N140="základní",J140,0)</f>
        <v>0</v>
      </c>
      <c r="BF140" s="182">
        <f>IF(N140="snížená",J140,0)</f>
        <v>0</v>
      </c>
      <c r="BG140" s="182">
        <f>IF(N140="zákl. přenesená",J140,0)</f>
        <v>0</v>
      </c>
      <c r="BH140" s="182">
        <f>IF(N140="sníž. přenesená",J140,0)</f>
        <v>0</v>
      </c>
      <c r="BI140" s="182">
        <f>IF(N140="nulová",J140,0)</f>
        <v>0</v>
      </c>
      <c r="BJ140" s="18" t="s">
        <v>79</v>
      </c>
      <c r="BK140" s="182">
        <f>ROUND(I140*H140,2)</f>
        <v>0</v>
      </c>
      <c r="BL140" s="18" t="s">
        <v>136</v>
      </c>
      <c r="BM140" s="181" t="s">
        <v>217</v>
      </c>
    </row>
    <row r="141" spans="1:47" s="2" customFormat="1" ht="86.4">
      <c r="A141" s="35"/>
      <c r="B141" s="36"/>
      <c r="C141" s="37"/>
      <c r="D141" s="183" t="s">
        <v>138</v>
      </c>
      <c r="E141" s="37"/>
      <c r="F141" s="184" t="s">
        <v>210</v>
      </c>
      <c r="G141" s="37"/>
      <c r="H141" s="37"/>
      <c r="I141" s="185"/>
      <c r="J141" s="37"/>
      <c r="K141" s="37"/>
      <c r="L141" s="40"/>
      <c r="M141" s="186"/>
      <c r="N141" s="187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138</v>
      </c>
      <c r="AU141" s="18" t="s">
        <v>85</v>
      </c>
    </row>
    <row r="142" spans="1:47" s="2" customFormat="1" ht="19.2">
      <c r="A142" s="35"/>
      <c r="B142" s="36"/>
      <c r="C142" s="37"/>
      <c r="D142" s="183" t="s">
        <v>146</v>
      </c>
      <c r="E142" s="37"/>
      <c r="F142" s="184" t="s">
        <v>218</v>
      </c>
      <c r="G142" s="37"/>
      <c r="H142" s="37"/>
      <c r="I142" s="185"/>
      <c r="J142" s="37"/>
      <c r="K142" s="37"/>
      <c r="L142" s="40"/>
      <c r="M142" s="186"/>
      <c r="N142" s="187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146</v>
      </c>
      <c r="AU142" s="18" t="s">
        <v>85</v>
      </c>
    </row>
    <row r="143" spans="2:51" s="13" customFormat="1" ht="10.2">
      <c r="B143" s="188"/>
      <c r="C143" s="189"/>
      <c r="D143" s="183" t="s">
        <v>140</v>
      </c>
      <c r="E143" s="190" t="s">
        <v>19</v>
      </c>
      <c r="F143" s="191" t="s">
        <v>219</v>
      </c>
      <c r="G143" s="189"/>
      <c r="H143" s="192">
        <v>30621.9</v>
      </c>
      <c r="I143" s="193"/>
      <c r="J143" s="189"/>
      <c r="K143" s="189"/>
      <c r="L143" s="194"/>
      <c r="M143" s="195"/>
      <c r="N143" s="196"/>
      <c r="O143" s="196"/>
      <c r="P143" s="196"/>
      <c r="Q143" s="196"/>
      <c r="R143" s="196"/>
      <c r="S143" s="196"/>
      <c r="T143" s="197"/>
      <c r="AT143" s="198" t="s">
        <v>140</v>
      </c>
      <c r="AU143" s="198" t="s">
        <v>85</v>
      </c>
      <c r="AV143" s="13" t="s">
        <v>85</v>
      </c>
      <c r="AW143" s="13" t="s">
        <v>37</v>
      </c>
      <c r="AX143" s="13" t="s">
        <v>79</v>
      </c>
      <c r="AY143" s="198" t="s">
        <v>130</v>
      </c>
    </row>
    <row r="144" spans="1:65" s="2" customFormat="1" ht="16.5" customHeight="1">
      <c r="A144" s="35"/>
      <c r="B144" s="36"/>
      <c r="C144" s="170" t="s">
        <v>220</v>
      </c>
      <c r="D144" s="170" t="s">
        <v>132</v>
      </c>
      <c r="E144" s="171" t="s">
        <v>221</v>
      </c>
      <c r="F144" s="172" t="s">
        <v>222</v>
      </c>
      <c r="G144" s="173" t="s">
        <v>88</v>
      </c>
      <c r="H144" s="174">
        <v>195.072</v>
      </c>
      <c r="I144" s="175"/>
      <c r="J144" s="176">
        <f>ROUND(I144*H144,2)</f>
        <v>0</v>
      </c>
      <c r="K144" s="172" t="s">
        <v>135</v>
      </c>
      <c r="L144" s="40"/>
      <c r="M144" s="177" t="s">
        <v>19</v>
      </c>
      <c r="N144" s="178" t="s">
        <v>45</v>
      </c>
      <c r="O144" s="65"/>
      <c r="P144" s="179">
        <f>O144*H144</f>
        <v>0</v>
      </c>
      <c r="Q144" s="179">
        <v>0</v>
      </c>
      <c r="R144" s="179">
        <f>Q144*H144</f>
        <v>0</v>
      </c>
      <c r="S144" s="179">
        <v>0</v>
      </c>
      <c r="T144" s="180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1" t="s">
        <v>136</v>
      </c>
      <c r="AT144" s="181" t="s">
        <v>132</v>
      </c>
      <c r="AU144" s="181" t="s">
        <v>85</v>
      </c>
      <c r="AY144" s="18" t="s">
        <v>130</v>
      </c>
      <c r="BE144" s="182">
        <f>IF(N144="základní",J144,0)</f>
        <v>0</v>
      </c>
      <c r="BF144" s="182">
        <f>IF(N144="snížená",J144,0)</f>
        <v>0</v>
      </c>
      <c r="BG144" s="182">
        <f>IF(N144="zákl. přenesená",J144,0)</f>
        <v>0</v>
      </c>
      <c r="BH144" s="182">
        <f>IF(N144="sníž. přenesená",J144,0)</f>
        <v>0</v>
      </c>
      <c r="BI144" s="182">
        <f>IF(N144="nulová",J144,0)</f>
        <v>0</v>
      </c>
      <c r="BJ144" s="18" t="s">
        <v>79</v>
      </c>
      <c r="BK144" s="182">
        <f>ROUND(I144*H144,2)</f>
        <v>0</v>
      </c>
      <c r="BL144" s="18" t="s">
        <v>136</v>
      </c>
      <c r="BM144" s="181" t="s">
        <v>223</v>
      </c>
    </row>
    <row r="145" spans="1:47" s="2" customFormat="1" ht="124.8">
      <c r="A145" s="35"/>
      <c r="B145" s="36"/>
      <c r="C145" s="37"/>
      <c r="D145" s="183" t="s">
        <v>138</v>
      </c>
      <c r="E145" s="37"/>
      <c r="F145" s="184" t="s">
        <v>224</v>
      </c>
      <c r="G145" s="37"/>
      <c r="H145" s="37"/>
      <c r="I145" s="185"/>
      <c r="J145" s="37"/>
      <c r="K145" s="37"/>
      <c r="L145" s="40"/>
      <c r="M145" s="186"/>
      <c r="N145" s="187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138</v>
      </c>
      <c r="AU145" s="18" t="s">
        <v>85</v>
      </c>
    </row>
    <row r="146" spans="1:47" s="2" customFormat="1" ht="48">
      <c r="A146" s="35"/>
      <c r="B146" s="36"/>
      <c r="C146" s="37"/>
      <c r="D146" s="183" t="s">
        <v>146</v>
      </c>
      <c r="E146" s="37"/>
      <c r="F146" s="184" t="s">
        <v>225</v>
      </c>
      <c r="G146" s="37"/>
      <c r="H146" s="37"/>
      <c r="I146" s="185"/>
      <c r="J146" s="37"/>
      <c r="K146" s="37"/>
      <c r="L146" s="40"/>
      <c r="M146" s="186"/>
      <c r="N146" s="187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146</v>
      </c>
      <c r="AU146" s="18" t="s">
        <v>85</v>
      </c>
    </row>
    <row r="147" spans="2:51" s="13" customFormat="1" ht="10.2">
      <c r="B147" s="188"/>
      <c r="C147" s="189"/>
      <c r="D147" s="183" t="s">
        <v>140</v>
      </c>
      <c r="E147" s="190" t="s">
        <v>19</v>
      </c>
      <c r="F147" s="191" t="s">
        <v>226</v>
      </c>
      <c r="G147" s="189"/>
      <c r="H147" s="192">
        <v>4.8</v>
      </c>
      <c r="I147" s="193"/>
      <c r="J147" s="189"/>
      <c r="K147" s="189"/>
      <c r="L147" s="194"/>
      <c r="M147" s="195"/>
      <c r="N147" s="196"/>
      <c r="O147" s="196"/>
      <c r="P147" s="196"/>
      <c r="Q147" s="196"/>
      <c r="R147" s="196"/>
      <c r="S147" s="196"/>
      <c r="T147" s="197"/>
      <c r="AT147" s="198" t="s">
        <v>140</v>
      </c>
      <c r="AU147" s="198" t="s">
        <v>85</v>
      </c>
      <c r="AV147" s="13" t="s">
        <v>85</v>
      </c>
      <c r="AW147" s="13" t="s">
        <v>37</v>
      </c>
      <c r="AX147" s="13" t="s">
        <v>74</v>
      </c>
      <c r="AY147" s="198" t="s">
        <v>130</v>
      </c>
    </row>
    <row r="148" spans="2:51" s="13" customFormat="1" ht="10.2">
      <c r="B148" s="188"/>
      <c r="C148" s="189"/>
      <c r="D148" s="183" t="s">
        <v>140</v>
      </c>
      <c r="E148" s="190" t="s">
        <v>19</v>
      </c>
      <c r="F148" s="191" t="s">
        <v>227</v>
      </c>
      <c r="G148" s="189"/>
      <c r="H148" s="192">
        <v>190.272</v>
      </c>
      <c r="I148" s="193"/>
      <c r="J148" s="189"/>
      <c r="K148" s="189"/>
      <c r="L148" s="194"/>
      <c r="M148" s="195"/>
      <c r="N148" s="196"/>
      <c r="O148" s="196"/>
      <c r="P148" s="196"/>
      <c r="Q148" s="196"/>
      <c r="R148" s="196"/>
      <c r="S148" s="196"/>
      <c r="T148" s="197"/>
      <c r="AT148" s="198" t="s">
        <v>140</v>
      </c>
      <c r="AU148" s="198" t="s">
        <v>85</v>
      </c>
      <c r="AV148" s="13" t="s">
        <v>85</v>
      </c>
      <c r="AW148" s="13" t="s">
        <v>37</v>
      </c>
      <c r="AX148" s="13" t="s">
        <v>74</v>
      </c>
      <c r="AY148" s="198" t="s">
        <v>130</v>
      </c>
    </row>
    <row r="149" spans="2:51" s="15" customFormat="1" ht="10.2">
      <c r="B149" s="210"/>
      <c r="C149" s="211"/>
      <c r="D149" s="183" t="s">
        <v>140</v>
      </c>
      <c r="E149" s="212" t="s">
        <v>19</v>
      </c>
      <c r="F149" s="213" t="s">
        <v>154</v>
      </c>
      <c r="G149" s="211"/>
      <c r="H149" s="214">
        <v>195.072</v>
      </c>
      <c r="I149" s="215"/>
      <c r="J149" s="211"/>
      <c r="K149" s="211"/>
      <c r="L149" s="216"/>
      <c r="M149" s="217"/>
      <c r="N149" s="218"/>
      <c r="O149" s="218"/>
      <c r="P149" s="218"/>
      <c r="Q149" s="218"/>
      <c r="R149" s="218"/>
      <c r="S149" s="218"/>
      <c r="T149" s="219"/>
      <c r="AT149" s="220" t="s">
        <v>140</v>
      </c>
      <c r="AU149" s="220" t="s">
        <v>85</v>
      </c>
      <c r="AV149" s="15" t="s">
        <v>136</v>
      </c>
      <c r="AW149" s="15" t="s">
        <v>37</v>
      </c>
      <c r="AX149" s="15" t="s">
        <v>79</v>
      </c>
      <c r="AY149" s="220" t="s">
        <v>130</v>
      </c>
    </row>
    <row r="150" spans="2:63" s="12" customFormat="1" ht="22.8" customHeight="1">
      <c r="B150" s="154"/>
      <c r="C150" s="155"/>
      <c r="D150" s="156" t="s">
        <v>73</v>
      </c>
      <c r="E150" s="168" t="s">
        <v>206</v>
      </c>
      <c r="F150" s="168" t="s">
        <v>228</v>
      </c>
      <c r="G150" s="155"/>
      <c r="H150" s="155"/>
      <c r="I150" s="158"/>
      <c r="J150" s="169">
        <f>BK150</f>
        <v>0</v>
      </c>
      <c r="K150" s="155"/>
      <c r="L150" s="160"/>
      <c r="M150" s="161"/>
      <c r="N150" s="162"/>
      <c r="O150" s="162"/>
      <c r="P150" s="163">
        <f>SUM(P151:P164)</f>
        <v>0</v>
      </c>
      <c r="Q150" s="162"/>
      <c r="R150" s="163">
        <f>SUM(R151:R164)</f>
        <v>0</v>
      </c>
      <c r="S150" s="162"/>
      <c r="T150" s="164">
        <f>SUM(T151:T164)</f>
        <v>0</v>
      </c>
      <c r="AR150" s="165" t="s">
        <v>79</v>
      </c>
      <c r="AT150" s="166" t="s">
        <v>73</v>
      </c>
      <c r="AU150" s="166" t="s">
        <v>79</v>
      </c>
      <c r="AY150" s="165" t="s">
        <v>130</v>
      </c>
      <c r="BK150" s="167">
        <f>SUM(BK151:BK164)</f>
        <v>0</v>
      </c>
    </row>
    <row r="151" spans="1:65" s="2" customFormat="1" ht="21.75" customHeight="1">
      <c r="A151" s="35"/>
      <c r="B151" s="36"/>
      <c r="C151" s="170" t="s">
        <v>8</v>
      </c>
      <c r="D151" s="170" t="s">
        <v>132</v>
      </c>
      <c r="E151" s="171" t="s">
        <v>229</v>
      </c>
      <c r="F151" s="172" t="s">
        <v>230</v>
      </c>
      <c r="G151" s="173" t="s">
        <v>231</v>
      </c>
      <c r="H151" s="174">
        <v>100</v>
      </c>
      <c r="I151" s="175"/>
      <c r="J151" s="176">
        <f>ROUND(I151*H151,2)</f>
        <v>0</v>
      </c>
      <c r="K151" s="172" t="s">
        <v>135</v>
      </c>
      <c r="L151" s="40"/>
      <c r="M151" s="177" t="s">
        <v>19</v>
      </c>
      <c r="N151" s="178" t="s">
        <v>45</v>
      </c>
      <c r="O151" s="65"/>
      <c r="P151" s="179">
        <f>O151*H151</f>
        <v>0</v>
      </c>
      <c r="Q151" s="179">
        <v>0</v>
      </c>
      <c r="R151" s="179">
        <f>Q151*H151</f>
        <v>0</v>
      </c>
      <c r="S151" s="179">
        <v>0</v>
      </c>
      <c r="T151" s="180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1" t="s">
        <v>136</v>
      </c>
      <c r="AT151" s="181" t="s">
        <v>132</v>
      </c>
      <c r="AU151" s="181" t="s">
        <v>85</v>
      </c>
      <c r="AY151" s="18" t="s">
        <v>130</v>
      </c>
      <c r="BE151" s="182">
        <f>IF(N151="základní",J151,0)</f>
        <v>0</v>
      </c>
      <c r="BF151" s="182">
        <f>IF(N151="snížená",J151,0)</f>
        <v>0</v>
      </c>
      <c r="BG151" s="182">
        <f>IF(N151="zákl. přenesená",J151,0)</f>
        <v>0</v>
      </c>
      <c r="BH151" s="182">
        <f>IF(N151="sníž. přenesená",J151,0)</f>
        <v>0</v>
      </c>
      <c r="BI151" s="182">
        <f>IF(N151="nulová",J151,0)</f>
        <v>0</v>
      </c>
      <c r="BJ151" s="18" t="s">
        <v>79</v>
      </c>
      <c r="BK151" s="182">
        <f>ROUND(I151*H151,2)</f>
        <v>0</v>
      </c>
      <c r="BL151" s="18" t="s">
        <v>136</v>
      </c>
      <c r="BM151" s="181" t="s">
        <v>232</v>
      </c>
    </row>
    <row r="152" spans="1:47" s="2" customFormat="1" ht="67.2">
      <c r="A152" s="35"/>
      <c r="B152" s="36"/>
      <c r="C152" s="37"/>
      <c r="D152" s="183" t="s">
        <v>138</v>
      </c>
      <c r="E152" s="37"/>
      <c r="F152" s="184" t="s">
        <v>233</v>
      </c>
      <c r="G152" s="37"/>
      <c r="H152" s="37"/>
      <c r="I152" s="185"/>
      <c r="J152" s="37"/>
      <c r="K152" s="37"/>
      <c r="L152" s="40"/>
      <c r="M152" s="186"/>
      <c r="N152" s="187"/>
      <c r="O152" s="65"/>
      <c r="P152" s="65"/>
      <c r="Q152" s="65"/>
      <c r="R152" s="65"/>
      <c r="S152" s="65"/>
      <c r="T152" s="66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138</v>
      </c>
      <c r="AU152" s="18" t="s">
        <v>85</v>
      </c>
    </row>
    <row r="153" spans="1:47" s="2" customFormat="1" ht="38.4">
      <c r="A153" s="35"/>
      <c r="B153" s="36"/>
      <c r="C153" s="37"/>
      <c r="D153" s="183" t="s">
        <v>146</v>
      </c>
      <c r="E153" s="37"/>
      <c r="F153" s="184" t="s">
        <v>234</v>
      </c>
      <c r="G153" s="37"/>
      <c r="H153" s="37"/>
      <c r="I153" s="185"/>
      <c r="J153" s="37"/>
      <c r="K153" s="37"/>
      <c r="L153" s="40"/>
      <c r="M153" s="186"/>
      <c r="N153" s="187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146</v>
      </c>
      <c r="AU153" s="18" t="s">
        <v>85</v>
      </c>
    </row>
    <row r="154" spans="2:51" s="13" customFormat="1" ht="10.2">
      <c r="B154" s="188"/>
      <c r="C154" s="189"/>
      <c r="D154" s="183" t="s">
        <v>140</v>
      </c>
      <c r="E154" s="190" t="s">
        <v>19</v>
      </c>
      <c r="F154" s="191" t="s">
        <v>235</v>
      </c>
      <c r="G154" s="189"/>
      <c r="H154" s="192">
        <v>100</v>
      </c>
      <c r="I154" s="193"/>
      <c r="J154" s="189"/>
      <c r="K154" s="189"/>
      <c r="L154" s="194"/>
      <c r="M154" s="195"/>
      <c r="N154" s="196"/>
      <c r="O154" s="196"/>
      <c r="P154" s="196"/>
      <c r="Q154" s="196"/>
      <c r="R154" s="196"/>
      <c r="S154" s="196"/>
      <c r="T154" s="197"/>
      <c r="AT154" s="198" t="s">
        <v>140</v>
      </c>
      <c r="AU154" s="198" t="s">
        <v>85</v>
      </c>
      <c r="AV154" s="13" t="s">
        <v>85</v>
      </c>
      <c r="AW154" s="13" t="s">
        <v>37</v>
      </c>
      <c r="AX154" s="13" t="s">
        <v>74</v>
      </c>
      <c r="AY154" s="198" t="s">
        <v>130</v>
      </c>
    </row>
    <row r="155" spans="2:51" s="15" customFormat="1" ht="10.2">
      <c r="B155" s="210"/>
      <c r="C155" s="211"/>
      <c r="D155" s="183" t="s">
        <v>140</v>
      </c>
      <c r="E155" s="212" t="s">
        <v>19</v>
      </c>
      <c r="F155" s="213" t="s">
        <v>154</v>
      </c>
      <c r="G155" s="211"/>
      <c r="H155" s="214">
        <v>100</v>
      </c>
      <c r="I155" s="215"/>
      <c r="J155" s="211"/>
      <c r="K155" s="211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140</v>
      </c>
      <c r="AU155" s="220" t="s">
        <v>85</v>
      </c>
      <c r="AV155" s="15" t="s">
        <v>136</v>
      </c>
      <c r="AW155" s="15" t="s">
        <v>37</v>
      </c>
      <c r="AX155" s="15" t="s">
        <v>79</v>
      </c>
      <c r="AY155" s="220" t="s">
        <v>130</v>
      </c>
    </row>
    <row r="156" spans="1:65" s="2" customFormat="1" ht="16.5" customHeight="1">
      <c r="A156" s="35"/>
      <c r="B156" s="36"/>
      <c r="C156" s="170" t="s">
        <v>236</v>
      </c>
      <c r="D156" s="170" t="s">
        <v>132</v>
      </c>
      <c r="E156" s="171" t="s">
        <v>237</v>
      </c>
      <c r="F156" s="172" t="s">
        <v>238</v>
      </c>
      <c r="G156" s="173" t="s">
        <v>231</v>
      </c>
      <c r="H156" s="174">
        <v>100</v>
      </c>
      <c r="I156" s="175"/>
      <c r="J156" s="176">
        <f>ROUND(I156*H156,2)</f>
        <v>0</v>
      </c>
      <c r="K156" s="172" t="s">
        <v>135</v>
      </c>
      <c r="L156" s="40"/>
      <c r="M156" s="177" t="s">
        <v>19</v>
      </c>
      <c r="N156" s="178" t="s">
        <v>45</v>
      </c>
      <c r="O156" s="65"/>
      <c r="P156" s="179">
        <f>O156*H156</f>
        <v>0</v>
      </c>
      <c r="Q156" s="179">
        <v>0</v>
      </c>
      <c r="R156" s="179">
        <f>Q156*H156</f>
        <v>0</v>
      </c>
      <c r="S156" s="179">
        <v>0</v>
      </c>
      <c r="T156" s="180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1" t="s">
        <v>136</v>
      </c>
      <c r="AT156" s="181" t="s">
        <v>132</v>
      </c>
      <c r="AU156" s="181" t="s">
        <v>85</v>
      </c>
      <c r="AY156" s="18" t="s">
        <v>130</v>
      </c>
      <c r="BE156" s="182">
        <f>IF(N156="základní",J156,0)</f>
        <v>0</v>
      </c>
      <c r="BF156" s="182">
        <f>IF(N156="snížená",J156,0)</f>
        <v>0</v>
      </c>
      <c r="BG156" s="182">
        <f>IF(N156="zákl. přenesená",J156,0)</f>
        <v>0</v>
      </c>
      <c r="BH156" s="182">
        <f>IF(N156="sníž. přenesená",J156,0)</f>
        <v>0</v>
      </c>
      <c r="BI156" s="182">
        <f>IF(N156="nulová",J156,0)</f>
        <v>0</v>
      </c>
      <c r="BJ156" s="18" t="s">
        <v>79</v>
      </c>
      <c r="BK156" s="182">
        <f>ROUND(I156*H156,2)</f>
        <v>0</v>
      </c>
      <c r="BL156" s="18" t="s">
        <v>136</v>
      </c>
      <c r="BM156" s="181" t="s">
        <v>239</v>
      </c>
    </row>
    <row r="157" spans="1:47" s="2" customFormat="1" ht="38.4">
      <c r="A157" s="35"/>
      <c r="B157" s="36"/>
      <c r="C157" s="37"/>
      <c r="D157" s="183" t="s">
        <v>138</v>
      </c>
      <c r="E157" s="37"/>
      <c r="F157" s="184" t="s">
        <v>240</v>
      </c>
      <c r="G157" s="37"/>
      <c r="H157" s="37"/>
      <c r="I157" s="185"/>
      <c r="J157" s="37"/>
      <c r="K157" s="37"/>
      <c r="L157" s="40"/>
      <c r="M157" s="186"/>
      <c r="N157" s="187"/>
      <c r="O157" s="65"/>
      <c r="P157" s="65"/>
      <c r="Q157" s="65"/>
      <c r="R157" s="65"/>
      <c r="S157" s="65"/>
      <c r="T157" s="66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138</v>
      </c>
      <c r="AU157" s="18" t="s">
        <v>85</v>
      </c>
    </row>
    <row r="158" spans="1:47" s="2" customFormat="1" ht="38.4">
      <c r="A158" s="35"/>
      <c r="B158" s="36"/>
      <c r="C158" s="37"/>
      <c r="D158" s="183" t="s">
        <v>146</v>
      </c>
      <c r="E158" s="37"/>
      <c r="F158" s="184" t="s">
        <v>234</v>
      </c>
      <c r="G158" s="37"/>
      <c r="H158" s="37"/>
      <c r="I158" s="185"/>
      <c r="J158" s="37"/>
      <c r="K158" s="37"/>
      <c r="L158" s="40"/>
      <c r="M158" s="186"/>
      <c r="N158" s="187"/>
      <c r="O158" s="65"/>
      <c r="P158" s="65"/>
      <c r="Q158" s="65"/>
      <c r="R158" s="65"/>
      <c r="S158" s="65"/>
      <c r="T158" s="66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146</v>
      </c>
      <c r="AU158" s="18" t="s">
        <v>85</v>
      </c>
    </row>
    <row r="159" spans="2:51" s="13" customFormat="1" ht="10.2">
      <c r="B159" s="188"/>
      <c r="C159" s="189"/>
      <c r="D159" s="183" t="s">
        <v>140</v>
      </c>
      <c r="E159" s="190" t="s">
        <v>19</v>
      </c>
      <c r="F159" s="191" t="s">
        <v>235</v>
      </c>
      <c r="G159" s="189"/>
      <c r="H159" s="192">
        <v>100</v>
      </c>
      <c r="I159" s="193"/>
      <c r="J159" s="189"/>
      <c r="K159" s="189"/>
      <c r="L159" s="194"/>
      <c r="M159" s="195"/>
      <c r="N159" s="196"/>
      <c r="O159" s="196"/>
      <c r="P159" s="196"/>
      <c r="Q159" s="196"/>
      <c r="R159" s="196"/>
      <c r="S159" s="196"/>
      <c r="T159" s="197"/>
      <c r="AT159" s="198" t="s">
        <v>140</v>
      </c>
      <c r="AU159" s="198" t="s">
        <v>85</v>
      </c>
      <c r="AV159" s="13" t="s">
        <v>85</v>
      </c>
      <c r="AW159" s="13" t="s">
        <v>37</v>
      </c>
      <c r="AX159" s="13" t="s">
        <v>74</v>
      </c>
      <c r="AY159" s="198" t="s">
        <v>130</v>
      </c>
    </row>
    <row r="160" spans="2:51" s="15" customFormat="1" ht="10.2">
      <c r="B160" s="210"/>
      <c r="C160" s="211"/>
      <c r="D160" s="183" t="s">
        <v>140</v>
      </c>
      <c r="E160" s="212" t="s">
        <v>19</v>
      </c>
      <c r="F160" s="213" t="s">
        <v>154</v>
      </c>
      <c r="G160" s="211"/>
      <c r="H160" s="214">
        <v>100</v>
      </c>
      <c r="I160" s="215"/>
      <c r="J160" s="211"/>
      <c r="K160" s="211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140</v>
      </c>
      <c r="AU160" s="220" t="s">
        <v>85</v>
      </c>
      <c r="AV160" s="15" t="s">
        <v>136</v>
      </c>
      <c r="AW160" s="15" t="s">
        <v>37</v>
      </c>
      <c r="AX160" s="15" t="s">
        <v>79</v>
      </c>
      <c r="AY160" s="220" t="s">
        <v>130</v>
      </c>
    </row>
    <row r="161" spans="1:65" s="2" customFormat="1" ht="16.5" customHeight="1">
      <c r="A161" s="35"/>
      <c r="B161" s="36"/>
      <c r="C161" s="170" t="s">
        <v>241</v>
      </c>
      <c r="D161" s="170" t="s">
        <v>132</v>
      </c>
      <c r="E161" s="171" t="s">
        <v>242</v>
      </c>
      <c r="F161" s="172" t="s">
        <v>243</v>
      </c>
      <c r="G161" s="173" t="s">
        <v>166</v>
      </c>
      <c r="H161" s="174">
        <v>1524</v>
      </c>
      <c r="I161" s="175"/>
      <c r="J161" s="176">
        <f>ROUND(I161*H161,2)</f>
        <v>0</v>
      </c>
      <c r="K161" s="172" t="s">
        <v>135</v>
      </c>
      <c r="L161" s="40"/>
      <c r="M161" s="177" t="s">
        <v>19</v>
      </c>
      <c r="N161" s="178" t="s">
        <v>45</v>
      </c>
      <c r="O161" s="65"/>
      <c r="P161" s="179">
        <f>O161*H161</f>
        <v>0</v>
      </c>
      <c r="Q161" s="179">
        <v>0</v>
      </c>
      <c r="R161" s="179">
        <f>Q161*H161</f>
        <v>0</v>
      </c>
      <c r="S161" s="179">
        <v>0</v>
      </c>
      <c r="T161" s="180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1" t="s">
        <v>136</v>
      </c>
      <c r="AT161" s="181" t="s">
        <v>132</v>
      </c>
      <c r="AU161" s="181" t="s">
        <v>85</v>
      </c>
      <c r="AY161" s="18" t="s">
        <v>130</v>
      </c>
      <c r="BE161" s="182">
        <f>IF(N161="základní",J161,0)</f>
        <v>0</v>
      </c>
      <c r="BF161" s="182">
        <f>IF(N161="snížená",J161,0)</f>
        <v>0</v>
      </c>
      <c r="BG161" s="182">
        <f>IF(N161="zákl. přenesená",J161,0)</f>
        <v>0</v>
      </c>
      <c r="BH161" s="182">
        <f>IF(N161="sníž. přenesená",J161,0)</f>
        <v>0</v>
      </c>
      <c r="BI161" s="182">
        <f>IF(N161="nulová",J161,0)</f>
        <v>0</v>
      </c>
      <c r="BJ161" s="18" t="s">
        <v>79</v>
      </c>
      <c r="BK161" s="182">
        <f>ROUND(I161*H161,2)</f>
        <v>0</v>
      </c>
      <c r="BL161" s="18" t="s">
        <v>136</v>
      </c>
      <c r="BM161" s="181" t="s">
        <v>244</v>
      </c>
    </row>
    <row r="162" spans="1:47" s="2" customFormat="1" ht="38.4">
      <c r="A162" s="35"/>
      <c r="B162" s="36"/>
      <c r="C162" s="37"/>
      <c r="D162" s="183" t="s">
        <v>138</v>
      </c>
      <c r="E162" s="37"/>
      <c r="F162" s="184" t="s">
        <v>245</v>
      </c>
      <c r="G162" s="37"/>
      <c r="H162" s="37"/>
      <c r="I162" s="185"/>
      <c r="J162" s="37"/>
      <c r="K162" s="37"/>
      <c r="L162" s="40"/>
      <c r="M162" s="186"/>
      <c r="N162" s="187"/>
      <c r="O162" s="65"/>
      <c r="P162" s="65"/>
      <c r="Q162" s="65"/>
      <c r="R162" s="65"/>
      <c r="S162" s="65"/>
      <c r="T162" s="66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138</v>
      </c>
      <c r="AU162" s="18" t="s">
        <v>85</v>
      </c>
    </row>
    <row r="163" spans="1:47" s="2" customFormat="1" ht="19.2">
      <c r="A163" s="35"/>
      <c r="B163" s="36"/>
      <c r="C163" s="37"/>
      <c r="D163" s="183" t="s">
        <v>146</v>
      </c>
      <c r="E163" s="37"/>
      <c r="F163" s="184" t="s">
        <v>246</v>
      </c>
      <c r="G163" s="37"/>
      <c r="H163" s="37"/>
      <c r="I163" s="185"/>
      <c r="J163" s="37"/>
      <c r="K163" s="37"/>
      <c r="L163" s="40"/>
      <c r="M163" s="186"/>
      <c r="N163" s="187"/>
      <c r="O163" s="65"/>
      <c r="P163" s="65"/>
      <c r="Q163" s="65"/>
      <c r="R163" s="65"/>
      <c r="S163" s="65"/>
      <c r="T163" s="66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146</v>
      </c>
      <c r="AU163" s="18" t="s">
        <v>85</v>
      </c>
    </row>
    <row r="164" spans="2:51" s="13" customFormat="1" ht="10.2">
      <c r="B164" s="188"/>
      <c r="C164" s="189"/>
      <c r="D164" s="183" t="s">
        <v>140</v>
      </c>
      <c r="E164" s="190" t="s">
        <v>19</v>
      </c>
      <c r="F164" s="191" t="s">
        <v>247</v>
      </c>
      <c r="G164" s="189"/>
      <c r="H164" s="192">
        <v>1524</v>
      </c>
      <c r="I164" s="193"/>
      <c r="J164" s="189"/>
      <c r="K164" s="189"/>
      <c r="L164" s="194"/>
      <c r="M164" s="195"/>
      <c r="N164" s="196"/>
      <c r="O164" s="196"/>
      <c r="P164" s="196"/>
      <c r="Q164" s="196"/>
      <c r="R164" s="196"/>
      <c r="S164" s="196"/>
      <c r="T164" s="197"/>
      <c r="AT164" s="198" t="s">
        <v>140</v>
      </c>
      <c r="AU164" s="198" t="s">
        <v>85</v>
      </c>
      <c r="AV164" s="13" t="s">
        <v>85</v>
      </c>
      <c r="AW164" s="13" t="s">
        <v>37</v>
      </c>
      <c r="AX164" s="13" t="s">
        <v>79</v>
      </c>
      <c r="AY164" s="198" t="s">
        <v>130</v>
      </c>
    </row>
    <row r="165" spans="2:63" s="12" customFormat="1" ht="25.95" customHeight="1">
      <c r="B165" s="154"/>
      <c r="C165" s="155"/>
      <c r="D165" s="156" t="s">
        <v>73</v>
      </c>
      <c r="E165" s="157" t="s">
        <v>248</v>
      </c>
      <c r="F165" s="157" t="s">
        <v>249</v>
      </c>
      <c r="G165" s="155"/>
      <c r="H165" s="155"/>
      <c r="I165" s="158"/>
      <c r="J165" s="159">
        <f>BK165</f>
        <v>0</v>
      </c>
      <c r="K165" s="155"/>
      <c r="L165" s="160"/>
      <c r="M165" s="161"/>
      <c r="N165" s="162"/>
      <c r="O165" s="162"/>
      <c r="P165" s="163">
        <f>SUM(P166:P168)</f>
        <v>0</v>
      </c>
      <c r="Q165" s="162"/>
      <c r="R165" s="163">
        <f>SUM(R166:R168)</f>
        <v>0</v>
      </c>
      <c r="S165" s="162"/>
      <c r="T165" s="164">
        <f>SUM(T166:T168)</f>
        <v>0</v>
      </c>
      <c r="AR165" s="165" t="s">
        <v>136</v>
      </c>
      <c r="AT165" s="166" t="s">
        <v>73</v>
      </c>
      <c r="AU165" s="166" t="s">
        <v>74</v>
      </c>
      <c r="AY165" s="165" t="s">
        <v>130</v>
      </c>
      <c r="BK165" s="167">
        <f>SUM(BK166:BK168)</f>
        <v>0</v>
      </c>
    </row>
    <row r="166" spans="1:65" s="2" customFormat="1" ht="22.8">
      <c r="A166" s="35"/>
      <c r="B166" s="36"/>
      <c r="C166" s="170" t="s">
        <v>250</v>
      </c>
      <c r="D166" s="170" t="s">
        <v>132</v>
      </c>
      <c r="E166" s="171" t="s">
        <v>251</v>
      </c>
      <c r="F166" s="172" t="s">
        <v>252</v>
      </c>
      <c r="G166" s="173" t="s">
        <v>253</v>
      </c>
      <c r="H166" s="174">
        <v>3266.256</v>
      </c>
      <c r="I166" s="175"/>
      <c r="J166" s="176">
        <f>ROUND(I166*H166,2)</f>
        <v>0</v>
      </c>
      <c r="K166" s="172" t="s">
        <v>135</v>
      </c>
      <c r="L166" s="40"/>
      <c r="M166" s="177" t="s">
        <v>19</v>
      </c>
      <c r="N166" s="178" t="s">
        <v>45</v>
      </c>
      <c r="O166" s="65"/>
      <c r="P166" s="179">
        <f>O166*H166</f>
        <v>0</v>
      </c>
      <c r="Q166" s="179">
        <v>0</v>
      </c>
      <c r="R166" s="179">
        <f>Q166*H166</f>
        <v>0</v>
      </c>
      <c r="S166" s="179">
        <v>0</v>
      </c>
      <c r="T166" s="180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1" t="s">
        <v>254</v>
      </c>
      <c r="AT166" s="181" t="s">
        <v>132</v>
      </c>
      <c r="AU166" s="181" t="s">
        <v>79</v>
      </c>
      <c r="AY166" s="18" t="s">
        <v>130</v>
      </c>
      <c r="BE166" s="182">
        <f>IF(N166="základní",J166,0)</f>
        <v>0</v>
      </c>
      <c r="BF166" s="182">
        <f>IF(N166="snížená",J166,0)</f>
        <v>0</v>
      </c>
      <c r="BG166" s="182">
        <f>IF(N166="zákl. přenesená",J166,0)</f>
        <v>0</v>
      </c>
      <c r="BH166" s="182">
        <f>IF(N166="sníž. přenesená",J166,0)</f>
        <v>0</v>
      </c>
      <c r="BI166" s="182">
        <f>IF(N166="nulová",J166,0)</f>
        <v>0</v>
      </c>
      <c r="BJ166" s="18" t="s">
        <v>79</v>
      </c>
      <c r="BK166" s="182">
        <f>ROUND(I166*H166,2)</f>
        <v>0</v>
      </c>
      <c r="BL166" s="18" t="s">
        <v>254</v>
      </c>
      <c r="BM166" s="181" t="s">
        <v>255</v>
      </c>
    </row>
    <row r="167" spans="1:47" s="2" customFormat="1" ht="96">
      <c r="A167" s="35"/>
      <c r="B167" s="36"/>
      <c r="C167" s="37"/>
      <c r="D167" s="183" t="s">
        <v>138</v>
      </c>
      <c r="E167" s="37"/>
      <c r="F167" s="184" t="s">
        <v>256</v>
      </c>
      <c r="G167" s="37"/>
      <c r="H167" s="37"/>
      <c r="I167" s="185"/>
      <c r="J167" s="37"/>
      <c r="K167" s="37"/>
      <c r="L167" s="40"/>
      <c r="M167" s="186"/>
      <c r="N167" s="187"/>
      <c r="O167" s="65"/>
      <c r="P167" s="65"/>
      <c r="Q167" s="65"/>
      <c r="R167" s="65"/>
      <c r="S167" s="65"/>
      <c r="T167" s="66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138</v>
      </c>
      <c r="AU167" s="18" t="s">
        <v>79</v>
      </c>
    </row>
    <row r="168" spans="2:51" s="13" customFormat="1" ht="10.2">
      <c r="B168" s="188"/>
      <c r="C168" s="189"/>
      <c r="D168" s="183" t="s">
        <v>140</v>
      </c>
      <c r="E168" s="190" t="s">
        <v>19</v>
      </c>
      <c r="F168" s="191" t="s">
        <v>257</v>
      </c>
      <c r="G168" s="189"/>
      <c r="H168" s="192">
        <v>3266.256</v>
      </c>
      <c r="I168" s="193"/>
      <c r="J168" s="189"/>
      <c r="K168" s="189"/>
      <c r="L168" s="194"/>
      <c r="M168" s="221"/>
      <c r="N168" s="222"/>
      <c r="O168" s="222"/>
      <c r="P168" s="222"/>
      <c r="Q168" s="222"/>
      <c r="R168" s="222"/>
      <c r="S168" s="222"/>
      <c r="T168" s="223"/>
      <c r="AT168" s="198" t="s">
        <v>140</v>
      </c>
      <c r="AU168" s="198" t="s">
        <v>79</v>
      </c>
      <c r="AV168" s="13" t="s">
        <v>85</v>
      </c>
      <c r="AW168" s="13" t="s">
        <v>37</v>
      </c>
      <c r="AX168" s="13" t="s">
        <v>79</v>
      </c>
      <c r="AY168" s="198" t="s">
        <v>130</v>
      </c>
    </row>
    <row r="169" spans="1:31" s="2" customFormat="1" ht="6.9" customHeight="1">
      <c r="A169" s="35"/>
      <c r="B169" s="48"/>
      <c r="C169" s="49"/>
      <c r="D169" s="49"/>
      <c r="E169" s="49"/>
      <c r="F169" s="49"/>
      <c r="G169" s="49"/>
      <c r="H169" s="49"/>
      <c r="I169" s="49"/>
      <c r="J169" s="49"/>
      <c r="K169" s="49"/>
      <c r="L169" s="40"/>
      <c r="M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</row>
  </sheetData>
  <sheetProtection algorithmName="SHA-512" hashValue="qrRbUZiZR9qVR5JZyG/IhgckeJnL1dOj+bQgS7hpsnRAyFILzd9GYX/Oz5gezqxFr6GW3xifs08xdlIG5/+qkw==" saltValue="NALv1NpB3z2qd8TDa6QUqg==" spinCount="100000" sheet="1" objects="1" scenarios="1" formatColumns="0" formatRows="0" autoFilter="0"/>
  <autoFilter ref="C77:K168"/>
  <mergeCells count="6">
    <mergeCell ref="L2:V2"/>
    <mergeCell ref="E7:H7"/>
    <mergeCell ref="E16:H16"/>
    <mergeCell ref="E25:H25"/>
    <mergeCell ref="E46:H46"/>
    <mergeCell ref="E70:H70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H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" customHeight="1"/>
    <row r="3" spans="2:8" s="1" customFormat="1" ht="6.9" customHeight="1">
      <c r="B3" s="98"/>
      <c r="C3" s="99"/>
      <c r="D3" s="99"/>
      <c r="E3" s="99"/>
      <c r="F3" s="99"/>
      <c r="G3" s="99"/>
      <c r="H3" s="21"/>
    </row>
    <row r="4" spans="2:8" s="1" customFormat="1" ht="24.9" customHeight="1">
      <c r="B4" s="21"/>
      <c r="C4" s="100" t="s">
        <v>258</v>
      </c>
      <c r="H4" s="21"/>
    </row>
    <row r="5" spans="2:8" s="1" customFormat="1" ht="12" customHeight="1">
      <c r="B5" s="21"/>
      <c r="C5" s="224" t="s">
        <v>13</v>
      </c>
      <c r="D5" s="363" t="s">
        <v>14</v>
      </c>
      <c r="E5" s="358"/>
      <c r="F5" s="358"/>
      <c r="H5" s="21"/>
    </row>
    <row r="6" spans="2:8" s="1" customFormat="1" ht="36.9" customHeight="1">
      <c r="B6" s="21"/>
      <c r="C6" s="225" t="s">
        <v>16</v>
      </c>
      <c r="D6" s="365" t="s">
        <v>17</v>
      </c>
      <c r="E6" s="358"/>
      <c r="F6" s="358"/>
      <c r="H6" s="21"/>
    </row>
    <row r="7" spans="2:8" s="1" customFormat="1" ht="16.5" customHeight="1">
      <c r="B7" s="21"/>
      <c r="C7" s="102" t="s">
        <v>23</v>
      </c>
      <c r="D7" s="105" t="str">
        <f>'Rekapitulace stavby'!AN8</f>
        <v>30. 11. 2020</v>
      </c>
      <c r="H7" s="21"/>
    </row>
    <row r="8" spans="1:8" s="2" customFormat="1" ht="10.8" customHeight="1">
      <c r="A8" s="35"/>
      <c r="B8" s="40"/>
      <c r="C8" s="35"/>
      <c r="D8" s="35"/>
      <c r="E8" s="35"/>
      <c r="F8" s="35"/>
      <c r="G8" s="35"/>
      <c r="H8" s="40"/>
    </row>
    <row r="9" spans="1:8" s="11" customFormat="1" ht="29.25" customHeight="1">
      <c r="A9" s="143"/>
      <c r="B9" s="226"/>
      <c r="C9" s="227" t="s">
        <v>55</v>
      </c>
      <c r="D9" s="228" t="s">
        <v>56</v>
      </c>
      <c r="E9" s="228" t="s">
        <v>117</v>
      </c>
      <c r="F9" s="229" t="s">
        <v>259</v>
      </c>
      <c r="G9" s="143"/>
      <c r="H9" s="226"/>
    </row>
    <row r="10" spans="1:8" s="2" customFormat="1" ht="26.4" customHeight="1">
      <c r="A10" s="35"/>
      <c r="B10" s="40"/>
      <c r="C10" s="230" t="s">
        <v>14</v>
      </c>
      <c r="D10" s="230" t="s">
        <v>17</v>
      </c>
      <c r="E10" s="35"/>
      <c r="F10" s="35"/>
      <c r="G10" s="35"/>
      <c r="H10" s="40"/>
    </row>
    <row r="11" spans="1:8" s="2" customFormat="1" ht="16.8" customHeight="1">
      <c r="A11" s="35"/>
      <c r="B11" s="40"/>
      <c r="C11" s="231" t="s">
        <v>91</v>
      </c>
      <c r="D11" s="232" t="s">
        <v>92</v>
      </c>
      <c r="E11" s="233" t="s">
        <v>93</v>
      </c>
      <c r="F11" s="234">
        <v>750</v>
      </c>
      <c r="G11" s="35"/>
      <c r="H11" s="40"/>
    </row>
    <row r="12" spans="1:8" s="2" customFormat="1" ht="16.8" customHeight="1">
      <c r="A12" s="35"/>
      <c r="B12" s="40"/>
      <c r="C12" s="235" t="s">
        <v>19</v>
      </c>
      <c r="D12" s="235" t="s">
        <v>260</v>
      </c>
      <c r="E12" s="18" t="s">
        <v>19</v>
      </c>
      <c r="F12" s="236">
        <v>750</v>
      </c>
      <c r="G12" s="35"/>
      <c r="H12" s="40"/>
    </row>
    <row r="13" spans="1:8" s="2" customFormat="1" ht="16.8" customHeight="1">
      <c r="A13" s="35"/>
      <c r="B13" s="40"/>
      <c r="C13" s="237" t="s">
        <v>261</v>
      </c>
      <c r="D13" s="35"/>
      <c r="E13" s="35"/>
      <c r="F13" s="35"/>
      <c r="G13" s="35"/>
      <c r="H13" s="40"/>
    </row>
    <row r="14" spans="1:8" s="2" customFormat="1" ht="16.8" customHeight="1">
      <c r="A14" s="35"/>
      <c r="B14" s="40"/>
      <c r="C14" s="235" t="s">
        <v>133</v>
      </c>
      <c r="D14" s="235" t="s">
        <v>134</v>
      </c>
      <c r="E14" s="18" t="s">
        <v>88</v>
      </c>
      <c r="F14" s="236">
        <v>1262.376</v>
      </c>
      <c r="G14" s="35"/>
      <c r="H14" s="40"/>
    </row>
    <row r="15" spans="1:8" s="2" customFormat="1" ht="16.8" customHeight="1">
      <c r="A15" s="35"/>
      <c r="B15" s="40"/>
      <c r="C15" s="235" t="s">
        <v>196</v>
      </c>
      <c r="D15" s="235" t="s">
        <v>197</v>
      </c>
      <c r="E15" s="18" t="s">
        <v>166</v>
      </c>
      <c r="F15" s="236">
        <v>61399.2</v>
      </c>
      <c r="G15" s="35"/>
      <c r="H15" s="40"/>
    </row>
    <row r="16" spans="1:8" s="2" customFormat="1" ht="16.8" customHeight="1">
      <c r="A16" s="35"/>
      <c r="B16" s="40"/>
      <c r="C16" s="235" t="s">
        <v>207</v>
      </c>
      <c r="D16" s="235" t="s">
        <v>208</v>
      </c>
      <c r="E16" s="18" t="s">
        <v>166</v>
      </c>
      <c r="F16" s="236">
        <v>30777.3</v>
      </c>
      <c r="G16" s="35"/>
      <c r="H16" s="40"/>
    </row>
    <row r="17" spans="1:8" s="2" customFormat="1" ht="16.8" customHeight="1">
      <c r="A17" s="35"/>
      <c r="B17" s="40"/>
      <c r="C17" s="231" t="s">
        <v>96</v>
      </c>
      <c r="D17" s="232" t="s">
        <v>97</v>
      </c>
      <c r="E17" s="233" t="s">
        <v>93</v>
      </c>
      <c r="F17" s="234">
        <v>30621.9</v>
      </c>
      <c r="G17" s="35"/>
      <c r="H17" s="40"/>
    </row>
    <row r="18" spans="1:8" s="2" customFormat="1" ht="16.8" customHeight="1">
      <c r="A18" s="35"/>
      <c r="B18" s="40"/>
      <c r="C18" s="235" t="s">
        <v>19</v>
      </c>
      <c r="D18" s="235" t="s">
        <v>262</v>
      </c>
      <c r="E18" s="18" t="s">
        <v>19</v>
      </c>
      <c r="F18" s="236">
        <v>30621.9</v>
      </c>
      <c r="G18" s="35"/>
      <c r="H18" s="40"/>
    </row>
    <row r="19" spans="1:8" s="2" customFormat="1" ht="16.8" customHeight="1">
      <c r="A19" s="35"/>
      <c r="B19" s="40"/>
      <c r="C19" s="237" t="s">
        <v>261</v>
      </c>
      <c r="D19" s="35"/>
      <c r="E19" s="35"/>
      <c r="F19" s="35"/>
      <c r="G19" s="35"/>
      <c r="H19" s="40"/>
    </row>
    <row r="20" spans="1:8" s="2" customFormat="1" ht="16.8" customHeight="1">
      <c r="A20" s="35"/>
      <c r="B20" s="40"/>
      <c r="C20" s="235" t="s">
        <v>133</v>
      </c>
      <c r="D20" s="235" t="s">
        <v>134</v>
      </c>
      <c r="E20" s="18" t="s">
        <v>88</v>
      </c>
      <c r="F20" s="236">
        <v>1262.376</v>
      </c>
      <c r="G20" s="35"/>
      <c r="H20" s="40"/>
    </row>
    <row r="21" spans="1:8" s="2" customFormat="1" ht="16.8" customHeight="1">
      <c r="A21" s="35"/>
      <c r="B21" s="40"/>
      <c r="C21" s="235" t="s">
        <v>196</v>
      </c>
      <c r="D21" s="235" t="s">
        <v>197</v>
      </c>
      <c r="E21" s="18" t="s">
        <v>166</v>
      </c>
      <c r="F21" s="236">
        <v>61399.2</v>
      </c>
      <c r="G21" s="35"/>
      <c r="H21" s="40"/>
    </row>
    <row r="22" spans="1:8" s="2" customFormat="1" ht="16.8" customHeight="1">
      <c r="A22" s="35"/>
      <c r="B22" s="40"/>
      <c r="C22" s="235" t="s">
        <v>215</v>
      </c>
      <c r="D22" s="235" t="s">
        <v>216</v>
      </c>
      <c r="E22" s="18" t="s">
        <v>166</v>
      </c>
      <c r="F22" s="236">
        <v>30621.9</v>
      </c>
      <c r="G22" s="35"/>
      <c r="H22" s="40"/>
    </row>
    <row r="23" spans="1:8" s="2" customFormat="1" ht="16.8" customHeight="1">
      <c r="A23" s="35"/>
      <c r="B23" s="40"/>
      <c r="C23" s="231" t="s">
        <v>99</v>
      </c>
      <c r="D23" s="232" t="s">
        <v>100</v>
      </c>
      <c r="E23" s="233" t="s">
        <v>101</v>
      </c>
      <c r="F23" s="234">
        <v>150</v>
      </c>
      <c r="G23" s="35"/>
      <c r="H23" s="40"/>
    </row>
    <row r="24" spans="1:8" s="2" customFormat="1" ht="16.8" customHeight="1">
      <c r="A24" s="35"/>
      <c r="B24" s="40"/>
      <c r="C24" s="235" t="s">
        <v>19</v>
      </c>
      <c r="D24" s="235" t="s">
        <v>102</v>
      </c>
      <c r="E24" s="18" t="s">
        <v>19</v>
      </c>
      <c r="F24" s="236">
        <v>150</v>
      </c>
      <c r="G24" s="35"/>
      <c r="H24" s="40"/>
    </row>
    <row r="25" spans="1:8" s="2" customFormat="1" ht="16.8" customHeight="1">
      <c r="A25" s="35"/>
      <c r="B25" s="40"/>
      <c r="C25" s="237" t="s">
        <v>261</v>
      </c>
      <c r="D25" s="35"/>
      <c r="E25" s="35"/>
      <c r="F25" s="35"/>
      <c r="G25" s="35"/>
      <c r="H25" s="40"/>
    </row>
    <row r="26" spans="1:8" s="2" customFormat="1" ht="16.8" customHeight="1">
      <c r="A26" s="35"/>
      <c r="B26" s="40"/>
      <c r="C26" s="235" t="s">
        <v>142</v>
      </c>
      <c r="D26" s="235" t="s">
        <v>143</v>
      </c>
      <c r="E26" s="18" t="s">
        <v>88</v>
      </c>
      <c r="F26" s="236">
        <v>1633.128</v>
      </c>
      <c r="G26" s="35"/>
      <c r="H26" s="40"/>
    </row>
    <row r="27" spans="1:8" s="2" customFormat="1" ht="16.8" customHeight="1">
      <c r="A27" s="35"/>
      <c r="B27" s="40"/>
      <c r="C27" s="235" t="s">
        <v>164</v>
      </c>
      <c r="D27" s="235" t="s">
        <v>165</v>
      </c>
      <c r="E27" s="18" t="s">
        <v>166</v>
      </c>
      <c r="F27" s="236">
        <v>4383.12</v>
      </c>
      <c r="G27" s="35"/>
      <c r="H27" s="40"/>
    </row>
    <row r="28" spans="1:8" s="2" customFormat="1" ht="16.8" customHeight="1">
      <c r="A28" s="35"/>
      <c r="B28" s="40"/>
      <c r="C28" s="235" t="s">
        <v>173</v>
      </c>
      <c r="D28" s="235" t="s">
        <v>174</v>
      </c>
      <c r="E28" s="18" t="s">
        <v>166</v>
      </c>
      <c r="F28" s="236">
        <v>2438.4</v>
      </c>
      <c r="G28" s="35"/>
      <c r="H28" s="40"/>
    </row>
    <row r="29" spans="1:8" s="2" customFormat="1" ht="16.8" customHeight="1">
      <c r="A29" s="35"/>
      <c r="B29" s="40"/>
      <c r="C29" s="235" t="s">
        <v>181</v>
      </c>
      <c r="D29" s="235" t="s">
        <v>182</v>
      </c>
      <c r="E29" s="18" t="s">
        <v>88</v>
      </c>
      <c r="F29" s="236">
        <v>487.68</v>
      </c>
      <c r="G29" s="35"/>
      <c r="H29" s="40"/>
    </row>
    <row r="30" spans="1:8" s="2" customFormat="1" ht="16.8" customHeight="1">
      <c r="A30" s="35"/>
      <c r="B30" s="40"/>
      <c r="C30" s="235" t="s">
        <v>188</v>
      </c>
      <c r="D30" s="235" t="s">
        <v>189</v>
      </c>
      <c r="E30" s="18" t="s">
        <v>88</v>
      </c>
      <c r="F30" s="236">
        <v>195.072</v>
      </c>
      <c r="G30" s="35"/>
      <c r="H30" s="40"/>
    </row>
    <row r="31" spans="1:8" s="2" customFormat="1" ht="16.8" customHeight="1">
      <c r="A31" s="35"/>
      <c r="B31" s="40"/>
      <c r="C31" s="235" t="s">
        <v>221</v>
      </c>
      <c r="D31" s="235" t="s">
        <v>222</v>
      </c>
      <c r="E31" s="18" t="s">
        <v>88</v>
      </c>
      <c r="F31" s="236">
        <v>195.072</v>
      </c>
      <c r="G31" s="35"/>
      <c r="H31" s="40"/>
    </row>
    <row r="32" spans="1:8" s="2" customFormat="1" ht="16.8" customHeight="1">
      <c r="A32" s="35"/>
      <c r="B32" s="40"/>
      <c r="C32" s="235" t="s">
        <v>242</v>
      </c>
      <c r="D32" s="235" t="s">
        <v>243</v>
      </c>
      <c r="E32" s="18" t="s">
        <v>166</v>
      </c>
      <c r="F32" s="236">
        <v>1524</v>
      </c>
      <c r="G32" s="35"/>
      <c r="H32" s="40"/>
    </row>
    <row r="33" spans="1:8" s="2" customFormat="1" ht="16.8" customHeight="1">
      <c r="A33" s="35"/>
      <c r="B33" s="40"/>
      <c r="C33" s="231" t="s">
        <v>103</v>
      </c>
      <c r="D33" s="232" t="s">
        <v>104</v>
      </c>
      <c r="E33" s="233" t="s">
        <v>101</v>
      </c>
      <c r="F33" s="234">
        <v>5946</v>
      </c>
      <c r="G33" s="35"/>
      <c r="H33" s="40"/>
    </row>
    <row r="34" spans="1:8" s="2" customFormat="1" ht="16.8" customHeight="1">
      <c r="A34" s="35"/>
      <c r="B34" s="40"/>
      <c r="C34" s="235" t="s">
        <v>19</v>
      </c>
      <c r="D34" s="235" t="s">
        <v>105</v>
      </c>
      <c r="E34" s="18" t="s">
        <v>19</v>
      </c>
      <c r="F34" s="236">
        <v>5946</v>
      </c>
      <c r="G34" s="35"/>
      <c r="H34" s="40"/>
    </row>
    <row r="35" spans="1:8" s="2" customFormat="1" ht="16.8" customHeight="1">
      <c r="A35" s="35"/>
      <c r="B35" s="40"/>
      <c r="C35" s="237" t="s">
        <v>261</v>
      </c>
      <c r="D35" s="35"/>
      <c r="E35" s="35"/>
      <c r="F35" s="35"/>
      <c r="G35" s="35"/>
      <c r="H35" s="40"/>
    </row>
    <row r="36" spans="1:8" s="2" customFormat="1" ht="16.8" customHeight="1">
      <c r="A36" s="35"/>
      <c r="B36" s="40"/>
      <c r="C36" s="235" t="s">
        <v>142</v>
      </c>
      <c r="D36" s="235" t="s">
        <v>143</v>
      </c>
      <c r="E36" s="18" t="s">
        <v>88</v>
      </c>
      <c r="F36" s="236">
        <v>1633.128</v>
      </c>
      <c r="G36" s="35"/>
      <c r="H36" s="40"/>
    </row>
    <row r="37" spans="1:8" s="2" customFormat="1" ht="16.8" customHeight="1">
      <c r="A37" s="35"/>
      <c r="B37" s="40"/>
      <c r="C37" s="235" t="s">
        <v>164</v>
      </c>
      <c r="D37" s="235" t="s">
        <v>165</v>
      </c>
      <c r="E37" s="18" t="s">
        <v>166</v>
      </c>
      <c r="F37" s="236">
        <v>4383.12</v>
      </c>
      <c r="G37" s="35"/>
      <c r="H37" s="40"/>
    </row>
    <row r="38" spans="1:8" s="2" customFormat="1" ht="16.8" customHeight="1">
      <c r="A38" s="35"/>
      <c r="B38" s="40"/>
      <c r="C38" s="235" t="s">
        <v>173</v>
      </c>
      <c r="D38" s="235" t="s">
        <v>174</v>
      </c>
      <c r="E38" s="18" t="s">
        <v>166</v>
      </c>
      <c r="F38" s="236">
        <v>2438.4</v>
      </c>
      <c r="G38" s="35"/>
      <c r="H38" s="40"/>
    </row>
    <row r="39" spans="1:8" s="2" customFormat="1" ht="16.8" customHeight="1">
      <c r="A39" s="35"/>
      <c r="B39" s="40"/>
      <c r="C39" s="235" t="s">
        <v>181</v>
      </c>
      <c r="D39" s="235" t="s">
        <v>182</v>
      </c>
      <c r="E39" s="18" t="s">
        <v>88</v>
      </c>
      <c r="F39" s="236">
        <v>487.68</v>
      </c>
      <c r="G39" s="35"/>
      <c r="H39" s="40"/>
    </row>
    <row r="40" spans="1:8" s="2" customFormat="1" ht="16.8" customHeight="1">
      <c r="A40" s="35"/>
      <c r="B40" s="40"/>
      <c r="C40" s="235" t="s">
        <v>188</v>
      </c>
      <c r="D40" s="235" t="s">
        <v>189</v>
      </c>
      <c r="E40" s="18" t="s">
        <v>88</v>
      </c>
      <c r="F40" s="236">
        <v>195.072</v>
      </c>
      <c r="G40" s="35"/>
      <c r="H40" s="40"/>
    </row>
    <row r="41" spans="1:8" s="2" customFormat="1" ht="16.8" customHeight="1">
      <c r="A41" s="35"/>
      <c r="B41" s="40"/>
      <c r="C41" s="235" t="s">
        <v>196</v>
      </c>
      <c r="D41" s="235" t="s">
        <v>197</v>
      </c>
      <c r="E41" s="18" t="s">
        <v>166</v>
      </c>
      <c r="F41" s="236">
        <v>61399.2</v>
      </c>
      <c r="G41" s="35"/>
      <c r="H41" s="40"/>
    </row>
    <row r="42" spans="1:8" s="2" customFormat="1" ht="16.8" customHeight="1">
      <c r="A42" s="35"/>
      <c r="B42" s="40"/>
      <c r="C42" s="235" t="s">
        <v>207</v>
      </c>
      <c r="D42" s="235" t="s">
        <v>208</v>
      </c>
      <c r="E42" s="18" t="s">
        <v>166</v>
      </c>
      <c r="F42" s="236">
        <v>30777.3</v>
      </c>
      <c r="G42" s="35"/>
      <c r="H42" s="40"/>
    </row>
    <row r="43" spans="1:8" s="2" customFormat="1" ht="16.8" customHeight="1">
      <c r="A43" s="35"/>
      <c r="B43" s="40"/>
      <c r="C43" s="235" t="s">
        <v>221</v>
      </c>
      <c r="D43" s="235" t="s">
        <v>222</v>
      </c>
      <c r="E43" s="18" t="s">
        <v>88</v>
      </c>
      <c r="F43" s="236">
        <v>195.072</v>
      </c>
      <c r="G43" s="35"/>
      <c r="H43" s="40"/>
    </row>
    <row r="44" spans="1:8" s="2" customFormat="1" ht="16.8" customHeight="1">
      <c r="A44" s="35"/>
      <c r="B44" s="40"/>
      <c r="C44" s="235" t="s">
        <v>242</v>
      </c>
      <c r="D44" s="235" t="s">
        <v>243</v>
      </c>
      <c r="E44" s="18" t="s">
        <v>166</v>
      </c>
      <c r="F44" s="236">
        <v>1524</v>
      </c>
      <c r="G44" s="35"/>
      <c r="H44" s="40"/>
    </row>
    <row r="45" spans="1:8" s="2" customFormat="1" ht="16.8" customHeight="1">
      <c r="A45" s="35"/>
      <c r="B45" s="40"/>
      <c r="C45" s="231" t="s">
        <v>86</v>
      </c>
      <c r="D45" s="232" t="s">
        <v>87</v>
      </c>
      <c r="E45" s="233" t="s">
        <v>88</v>
      </c>
      <c r="F45" s="234">
        <v>413.928</v>
      </c>
      <c r="G45" s="35"/>
      <c r="H45" s="40"/>
    </row>
    <row r="46" spans="1:8" s="2" customFormat="1" ht="16.8" customHeight="1">
      <c r="A46" s="35"/>
      <c r="B46" s="40"/>
      <c r="C46" s="235" t="s">
        <v>19</v>
      </c>
      <c r="D46" s="235" t="s">
        <v>151</v>
      </c>
      <c r="E46" s="18" t="s">
        <v>19</v>
      </c>
      <c r="F46" s="236">
        <v>9.6</v>
      </c>
      <c r="G46" s="35"/>
      <c r="H46" s="40"/>
    </row>
    <row r="47" spans="1:8" s="2" customFormat="1" ht="16.8" customHeight="1">
      <c r="A47" s="35"/>
      <c r="B47" s="40"/>
      <c r="C47" s="235" t="s">
        <v>19</v>
      </c>
      <c r="D47" s="235" t="s">
        <v>152</v>
      </c>
      <c r="E47" s="18" t="s">
        <v>19</v>
      </c>
      <c r="F47" s="236">
        <v>404.328</v>
      </c>
      <c r="G47" s="35"/>
      <c r="H47" s="40"/>
    </row>
    <row r="48" spans="1:8" s="2" customFormat="1" ht="16.8" customHeight="1">
      <c r="A48" s="35"/>
      <c r="B48" s="40"/>
      <c r="C48" s="235" t="s">
        <v>86</v>
      </c>
      <c r="D48" s="235" t="s">
        <v>153</v>
      </c>
      <c r="E48" s="18" t="s">
        <v>19</v>
      </c>
      <c r="F48" s="236">
        <v>413.928</v>
      </c>
      <c r="G48" s="35"/>
      <c r="H48" s="40"/>
    </row>
    <row r="49" spans="1:8" s="2" customFormat="1" ht="16.8" customHeight="1">
      <c r="A49" s="35"/>
      <c r="B49" s="40"/>
      <c r="C49" s="237" t="s">
        <v>261</v>
      </c>
      <c r="D49" s="35"/>
      <c r="E49" s="35"/>
      <c r="F49" s="35"/>
      <c r="G49" s="35"/>
      <c r="H49" s="40"/>
    </row>
    <row r="50" spans="1:8" s="2" customFormat="1" ht="16.8" customHeight="1">
      <c r="A50" s="35"/>
      <c r="B50" s="40"/>
      <c r="C50" s="235" t="s">
        <v>142</v>
      </c>
      <c r="D50" s="235" t="s">
        <v>143</v>
      </c>
      <c r="E50" s="18" t="s">
        <v>88</v>
      </c>
      <c r="F50" s="236">
        <v>1633.128</v>
      </c>
      <c r="G50" s="35"/>
      <c r="H50" s="40"/>
    </row>
    <row r="51" spans="1:8" s="2" customFormat="1" ht="16.8" customHeight="1">
      <c r="A51" s="35"/>
      <c r="B51" s="40"/>
      <c r="C51" s="235" t="s">
        <v>160</v>
      </c>
      <c r="D51" s="235" t="s">
        <v>161</v>
      </c>
      <c r="E51" s="18" t="s">
        <v>88</v>
      </c>
      <c r="F51" s="236">
        <v>413.928</v>
      </c>
      <c r="G51" s="35"/>
      <c r="H51" s="40"/>
    </row>
    <row r="52" spans="1:8" s="2" customFormat="1" ht="16.8" customHeight="1">
      <c r="A52" s="35"/>
      <c r="B52" s="40"/>
      <c r="C52" s="231" t="s">
        <v>81</v>
      </c>
      <c r="D52" s="232" t="s">
        <v>82</v>
      </c>
      <c r="E52" s="233" t="s">
        <v>83</v>
      </c>
      <c r="F52" s="234">
        <v>1633.128</v>
      </c>
      <c r="G52" s="35"/>
      <c r="H52" s="40"/>
    </row>
    <row r="53" spans="1:8" s="2" customFormat="1" ht="16.8" customHeight="1">
      <c r="A53" s="35"/>
      <c r="B53" s="40"/>
      <c r="C53" s="235" t="s">
        <v>19</v>
      </c>
      <c r="D53" s="235" t="s">
        <v>148</v>
      </c>
      <c r="E53" s="18" t="s">
        <v>19</v>
      </c>
      <c r="F53" s="236">
        <v>30</v>
      </c>
      <c r="G53" s="35"/>
      <c r="H53" s="40"/>
    </row>
    <row r="54" spans="1:8" s="2" customFormat="1" ht="16.8" customHeight="1">
      <c r="A54" s="35"/>
      <c r="B54" s="40"/>
      <c r="C54" s="235" t="s">
        <v>19</v>
      </c>
      <c r="D54" s="235" t="s">
        <v>149</v>
      </c>
      <c r="E54" s="18" t="s">
        <v>19</v>
      </c>
      <c r="F54" s="236">
        <v>1189.2</v>
      </c>
      <c r="G54" s="35"/>
      <c r="H54" s="40"/>
    </row>
    <row r="55" spans="1:8" s="2" customFormat="1" ht="16.8" customHeight="1">
      <c r="A55" s="35"/>
      <c r="B55" s="40"/>
      <c r="C55" s="235" t="s">
        <v>19</v>
      </c>
      <c r="D55" s="235" t="s">
        <v>151</v>
      </c>
      <c r="E55" s="18" t="s">
        <v>19</v>
      </c>
      <c r="F55" s="236">
        <v>9.6</v>
      </c>
      <c r="G55" s="35"/>
      <c r="H55" s="40"/>
    </row>
    <row r="56" spans="1:8" s="2" customFormat="1" ht="16.8" customHeight="1">
      <c r="A56" s="35"/>
      <c r="B56" s="40"/>
      <c r="C56" s="235" t="s">
        <v>19</v>
      </c>
      <c r="D56" s="235" t="s">
        <v>152</v>
      </c>
      <c r="E56" s="18" t="s">
        <v>19</v>
      </c>
      <c r="F56" s="236">
        <v>404.328</v>
      </c>
      <c r="G56" s="35"/>
      <c r="H56" s="40"/>
    </row>
    <row r="57" spans="1:8" s="2" customFormat="1" ht="16.8" customHeight="1">
      <c r="A57" s="35"/>
      <c r="B57" s="40"/>
      <c r="C57" s="235" t="s">
        <v>81</v>
      </c>
      <c r="D57" s="235" t="s">
        <v>154</v>
      </c>
      <c r="E57" s="18" t="s">
        <v>19</v>
      </c>
      <c r="F57" s="236">
        <v>1633.128</v>
      </c>
      <c r="G57" s="35"/>
      <c r="H57" s="40"/>
    </row>
    <row r="58" spans="1:8" s="2" customFormat="1" ht="16.8" customHeight="1">
      <c r="A58" s="35"/>
      <c r="B58" s="40"/>
      <c r="C58" s="237" t="s">
        <v>261</v>
      </c>
      <c r="D58" s="35"/>
      <c r="E58" s="35"/>
      <c r="F58" s="35"/>
      <c r="G58" s="35"/>
      <c r="H58" s="40"/>
    </row>
    <row r="59" spans="1:8" s="2" customFormat="1" ht="16.8" customHeight="1">
      <c r="A59" s="35"/>
      <c r="B59" s="40"/>
      <c r="C59" s="235" t="s">
        <v>142</v>
      </c>
      <c r="D59" s="235" t="s">
        <v>143</v>
      </c>
      <c r="E59" s="18" t="s">
        <v>88</v>
      </c>
      <c r="F59" s="236">
        <v>1633.128</v>
      </c>
      <c r="G59" s="35"/>
      <c r="H59" s="40"/>
    </row>
    <row r="60" spans="1:8" s="2" customFormat="1" ht="16.8" customHeight="1">
      <c r="A60" s="35"/>
      <c r="B60" s="40"/>
      <c r="C60" s="235" t="s">
        <v>251</v>
      </c>
      <c r="D60" s="235" t="s">
        <v>263</v>
      </c>
      <c r="E60" s="18" t="s">
        <v>253</v>
      </c>
      <c r="F60" s="236">
        <v>3266.256</v>
      </c>
      <c r="G60" s="35"/>
      <c r="H60" s="40"/>
    </row>
    <row r="61" spans="1:8" s="2" customFormat="1" ht="16.8" customHeight="1">
      <c r="A61" s="35"/>
      <c r="B61" s="40"/>
      <c r="C61" s="235" t="s">
        <v>155</v>
      </c>
      <c r="D61" s="235" t="s">
        <v>156</v>
      </c>
      <c r="E61" s="18" t="s">
        <v>88</v>
      </c>
      <c r="F61" s="236">
        <v>1633.128</v>
      </c>
      <c r="G61" s="35"/>
      <c r="H61" s="40"/>
    </row>
    <row r="62" spans="1:8" s="2" customFormat="1" ht="7.35" customHeight="1">
      <c r="A62" s="35"/>
      <c r="B62" s="123"/>
      <c r="C62" s="124"/>
      <c r="D62" s="124"/>
      <c r="E62" s="124"/>
      <c r="F62" s="124"/>
      <c r="G62" s="124"/>
      <c r="H62" s="40"/>
    </row>
    <row r="63" spans="1:8" s="2" customFormat="1" ht="10.2">
      <c r="A63" s="35"/>
      <c r="B63" s="35"/>
      <c r="C63" s="35"/>
      <c r="D63" s="35"/>
      <c r="E63" s="35"/>
      <c r="F63" s="35"/>
      <c r="G63" s="35"/>
      <c r="H63" s="35"/>
    </row>
  </sheetData>
  <sheetProtection algorithmName="SHA-512" hashValue="a4TKHaagPfNoODYFk1TAyRpr6nJjGS/MBpl/Y6VNRqveJffTssq+oEncMlTDuL00x5Vlb2YpK5yrMtZVSGHYPw==" saltValue="tqOW3HHclQ2xRPitJ92Mpz09DYW7SFWkjrGErZmbh9oBwIkZGKx3iZoG4yRX6zaRWuvhO+5VI3y+l+bkXsFzEw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8" customWidth="1"/>
    <col min="2" max="2" width="1.7109375" style="238" customWidth="1"/>
    <col min="3" max="4" width="5.00390625" style="238" customWidth="1"/>
    <col min="5" max="5" width="11.7109375" style="238" customWidth="1"/>
    <col min="6" max="6" width="9.140625" style="238" customWidth="1"/>
    <col min="7" max="7" width="5.00390625" style="238" customWidth="1"/>
    <col min="8" max="8" width="77.8515625" style="238" customWidth="1"/>
    <col min="9" max="10" width="20.00390625" style="238" customWidth="1"/>
    <col min="11" max="11" width="1.7109375" style="238" customWidth="1"/>
  </cols>
  <sheetData>
    <row r="1" s="1" customFormat="1" ht="37.5" customHeight="1"/>
    <row r="2" spans="2:11" s="1" customFormat="1" ht="7.5" customHeight="1">
      <c r="B2" s="239"/>
      <c r="C2" s="240"/>
      <c r="D2" s="240"/>
      <c r="E2" s="240"/>
      <c r="F2" s="240"/>
      <c r="G2" s="240"/>
      <c r="H2" s="240"/>
      <c r="I2" s="240"/>
      <c r="J2" s="240"/>
      <c r="K2" s="241"/>
    </row>
    <row r="3" spans="2:11" s="16" customFormat="1" ht="45" customHeight="1">
      <c r="B3" s="242"/>
      <c r="C3" s="367" t="s">
        <v>264</v>
      </c>
      <c r="D3" s="367"/>
      <c r="E3" s="367"/>
      <c r="F3" s="367"/>
      <c r="G3" s="367"/>
      <c r="H3" s="367"/>
      <c r="I3" s="367"/>
      <c r="J3" s="367"/>
      <c r="K3" s="243"/>
    </row>
    <row r="4" spans="2:11" s="1" customFormat="1" ht="25.5" customHeight="1">
      <c r="B4" s="244"/>
      <c r="C4" s="372" t="s">
        <v>265</v>
      </c>
      <c r="D4" s="372"/>
      <c r="E4" s="372"/>
      <c r="F4" s="372"/>
      <c r="G4" s="372"/>
      <c r="H4" s="372"/>
      <c r="I4" s="372"/>
      <c r="J4" s="372"/>
      <c r="K4" s="245"/>
    </row>
    <row r="5" spans="2:11" s="1" customFormat="1" ht="5.25" customHeight="1">
      <c r="B5" s="244"/>
      <c r="C5" s="246"/>
      <c r="D5" s="246"/>
      <c r="E5" s="246"/>
      <c r="F5" s="246"/>
      <c r="G5" s="246"/>
      <c r="H5" s="246"/>
      <c r="I5" s="246"/>
      <c r="J5" s="246"/>
      <c r="K5" s="245"/>
    </row>
    <row r="6" spans="2:11" s="1" customFormat="1" ht="15" customHeight="1">
      <c r="B6" s="244"/>
      <c r="C6" s="371" t="s">
        <v>266</v>
      </c>
      <c r="D6" s="371"/>
      <c r="E6" s="371"/>
      <c r="F6" s="371"/>
      <c r="G6" s="371"/>
      <c r="H6" s="371"/>
      <c r="I6" s="371"/>
      <c r="J6" s="371"/>
      <c r="K6" s="245"/>
    </row>
    <row r="7" spans="2:11" s="1" customFormat="1" ht="15" customHeight="1">
      <c r="B7" s="248"/>
      <c r="C7" s="371" t="s">
        <v>267</v>
      </c>
      <c r="D7" s="371"/>
      <c r="E7" s="371"/>
      <c r="F7" s="371"/>
      <c r="G7" s="371"/>
      <c r="H7" s="371"/>
      <c r="I7" s="371"/>
      <c r="J7" s="371"/>
      <c r="K7" s="245"/>
    </row>
    <row r="8" spans="2:11" s="1" customFormat="1" ht="12.75" customHeight="1">
      <c r="B8" s="248"/>
      <c r="C8" s="247"/>
      <c r="D8" s="247"/>
      <c r="E8" s="247"/>
      <c r="F8" s="247"/>
      <c r="G8" s="247"/>
      <c r="H8" s="247"/>
      <c r="I8" s="247"/>
      <c r="J8" s="247"/>
      <c r="K8" s="245"/>
    </row>
    <row r="9" spans="2:11" s="1" customFormat="1" ht="15" customHeight="1">
      <c r="B9" s="248"/>
      <c r="C9" s="371" t="s">
        <v>268</v>
      </c>
      <c r="D9" s="371"/>
      <c r="E9" s="371"/>
      <c r="F9" s="371"/>
      <c r="G9" s="371"/>
      <c r="H9" s="371"/>
      <c r="I9" s="371"/>
      <c r="J9" s="371"/>
      <c r="K9" s="245"/>
    </row>
    <row r="10" spans="2:11" s="1" customFormat="1" ht="15" customHeight="1">
      <c r="B10" s="248"/>
      <c r="C10" s="247"/>
      <c r="D10" s="371" t="s">
        <v>269</v>
      </c>
      <c r="E10" s="371"/>
      <c r="F10" s="371"/>
      <c r="G10" s="371"/>
      <c r="H10" s="371"/>
      <c r="I10" s="371"/>
      <c r="J10" s="371"/>
      <c r="K10" s="245"/>
    </row>
    <row r="11" spans="2:11" s="1" customFormat="1" ht="15" customHeight="1">
      <c r="B11" s="248"/>
      <c r="C11" s="249"/>
      <c r="D11" s="371" t="s">
        <v>270</v>
      </c>
      <c r="E11" s="371"/>
      <c r="F11" s="371"/>
      <c r="G11" s="371"/>
      <c r="H11" s="371"/>
      <c r="I11" s="371"/>
      <c r="J11" s="371"/>
      <c r="K11" s="245"/>
    </row>
    <row r="12" spans="2:11" s="1" customFormat="1" ht="15" customHeight="1">
      <c r="B12" s="248"/>
      <c r="C12" s="249"/>
      <c r="D12" s="247"/>
      <c r="E12" s="247"/>
      <c r="F12" s="247"/>
      <c r="G12" s="247"/>
      <c r="H12" s="247"/>
      <c r="I12" s="247"/>
      <c r="J12" s="247"/>
      <c r="K12" s="245"/>
    </row>
    <row r="13" spans="2:11" s="1" customFormat="1" ht="15" customHeight="1">
      <c r="B13" s="248"/>
      <c r="C13" s="249"/>
      <c r="D13" s="250" t="s">
        <v>271</v>
      </c>
      <c r="E13" s="247"/>
      <c r="F13" s="247"/>
      <c r="G13" s="247"/>
      <c r="H13" s="247"/>
      <c r="I13" s="247"/>
      <c r="J13" s="247"/>
      <c r="K13" s="245"/>
    </row>
    <row r="14" spans="2:11" s="1" customFormat="1" ht="12.75" customHeight="1">
      <c r="B14" s="248"/>
      <c r="C14" s="249"/>
      <c r="D14" s="249"/>
      <c r="E14" s="249"/>
      <c r="F14" s="249"/>
      <c r="G14" s="249"/>
      <c r="H14" s="249"/>
      <c r="I14" s="249"/>
      <c r="J14" s="249"/>
      <c r="K14" s="245"/>
    </row>
    <row r="15" spans="2:11" s="1" customFormat="1" ht="15" customHeight="1">
      <c r="B15" s="248"/>
      <c r="C15" s="249"/>
      <c r="D15" s="371" t="s">
        <v>272</v>
      </c>
      <c r="E15" s="371"/>
      <c r="F15" s="371"/>
      <c r="G15" s="371"/>
      <c r="H15" s="371"/>
      <c r="I15" s="371"/>
      <c r="J15" s="371"/>
      <c r="K15" s="245"/>
    </row>
    <row r="16" spans="2:11" s="1" customFormat="1" ht="15" customHeight="1">
      <c r="B16" s="248"/>
      <c r="C16" s="249"/>
      <c r="D16" s="371" t="s">
        <v>273</v>
      </c>
      <c r="E16" s="371"/>
      <c r="F16" s="371"/>
      <c r="G16" s="371"/>
      <c r="H16" s="371"/>
      <c r="I16" s="371"/>
      <c r="J16" s="371"/>
      <c r="K16" s="245"/>
    </row>
    <row r="17" spans="2:11" s="1" customFormat="1" ht="15" customHeight="1">
      <c r="B17" s="248"/>
      <c r="C17" s="249"/>
      <c r="D17" s="371" t="s">
        <v>274</v>
      </c>
      <c r="E17" s="371"/>
      <c r="F17" s="371"/>
      <c r="G17" s="371"/>
      <c r="H17" s="371"/>
      <c r="I17" s="371"/>
      <c r="J17" s="371"/>
      <c r="K17" s="245"/>
    </row>
    <row r="18" spans="2:11" s="1" customFormat="1" ht="15" customHeight="1">
      <c r="B18" s="248"/>
      <c r="C18" s="249"/>
      <c r="D18" s="249"/>
      <c r="E18" s="251" t="s">
        <v>78</v>
      </c>
      <c r="F18" s="371" t="s">
        <v>275</v>
      </c>
      <c r="G18" s="371"/>
      <c r="H18" s="371"/>
      <c r="I18" s="371"/>
      <c r="J18" s="371"/>
      <c r="K18" s="245"/>
    </row>
    <row r="19" spans="2:11" s="1" customFormat="1" ht="15" customHeight="1">
      <c r="B19" s="248"/>
      <c r="C19" s="249"/>
      <c r="D19" s="249"/>
      <c r="E19" s="251" t="s">
        <v>276</v>
      </c>
      <c r="F19" s="371" t="s">
        <v>277</v>
      </c>
      <c r="G19" s="371"/>
      <c r="H19" s="371"/>
      <c r="I19" s="371"/>
      <c r="J19" s="371"/>
      <c r="K19" s="245"/>
    </row>
    <row r="20" spans="2:11" s="1" customFormat="1" ht="15" customHeight="1">
      <c r="B20" s="248"/>
      <c r="C20" s="249"/>
      <c r="D20" s="249"/>
      <c r="E20" s="251" t="s">
        <v>278</v>
      </c>
      <c r="F20" s="371" t="s">
        <v>279</v>
      </c>
      <c r="G20" s="371"/>
      <c r="H20" s="371"/>
      <c r="I20" s="371"/>
      <c r="J20" s="371"/>
      <c r="K20" s="245"/>
    </row>
    <row r="21" spans="2:11" s="1" customFormat="1" ht="15" customHeight="1">
      <c r="B21" s="248"/>
      <c r="C21" s="249"/>
      <c r="D21" s="249"/>
      <c r="E21" s="251" t="s">
        <v>280</v>
      </c>
      <c r="F21" s="371" t="s">
        <v>281</v>
      </c>
      <c r="G21" s="371"/>
      <c r="H21" s="371"/>
      <c r="I21" s="371"/>
      <c r="J21" s="371"/>
      <c r="K21" s="245"/>
    </row>
    <row r="22" spans="2:11" s="1" customFormat="1" ht="15" customHeight="1">
      <c r="B22" s="248"/>
      <c r="C22" s="249"/>
      <c r="D22" s="249"/>
      <c r="E22" s="251" t="s">
        <v>248</v>
      </c>
      <c r="F22" s="371" t="s">
        <v>249</v>
      </c>
      <c r="G22" s="371"/>
      <c r="H22" s="371"/>
      <c r="I22" s="371"/>
      <c r="J22" s="371"/>
      <c r="K22" s="245"/>
    </row>
    <row r="23" spans="2:11" s="1" customFormat="1" ht="15" customHeight="1">
      <c r="B23" s="248"/>
      <c r="C23" s="249"/>
      <c r="D23" s="249"/>
      <c r="E23" s="251" t="s">
        <v>282</v>
      </c>
      <c r="F23" s="371" t="s">
        <v>283</v>
      </c>
      <c r="G23" s="371"/>
      <c r="H23" s="371"/>
      <c r="I23" s="371"/>
      <c r="J23" s="371"/>
      <c r="K23" s="245"/>
    </row>
    <row r="24" spans="2:11" s="1" customFormat="1" ht="12.75" customHeight="1">
      <c r="B24" s="248"/>
      <c r="C24" s="249"/>
      <c r="D24" s="249"/>
      <c r="E24" s="249"/>
      <c r="F24" s="249"/>
      <c r="G24" s="249"/>
      <c r="H24" s="249"/>
      <c r="I24" s="249"/>
      <c r="J24" s="249"/>
      <c r="K24" s="245"/>
    </row>
    <row r="25" spans="2:11" s="1" customFormat="1" ht="15" customHeight="1">
      <c r="B25" s="248"/>
      <c r="C25" s="371" t="s">
        <v>284</v>
      </c>
      <c r="D25" s="371"/>
      <c r="E25" s="371"/>
      <c r="F25" s="371"/>
      <c r="G25" s="371"/>
      <c r="H25" s="371"/>
      <c r="I25" s="371"/>
      <c r="J25" s="371"/>
      <c r="K25" s="245"/>
    </row>
    <row r="26" spans="2:11" s="1" customFormat="1" ht="15" customHeight="1">
      <c r="B26" s="248"/>
      <c r="C26" s="371" t="s">
        <v>285</v>
      </c>
      <c r="D26" s="371"/>
      <c r="E26" s="371"/>
      <c r="F26" s="371"/>
      <c r="G26" s="371"/>
      <c r="H26" s="371"/>
      <c r="I26" s="371"/>
      <c r="J26" s="371"/>
      <c r="K26" s="245"/>
    </row>
    <row r="27" spans="2:11" s="1" customFormat="1" ht="15" customHeight="1">
      <c r="B27" s="248"/>
      <c r="C27" s="247"/>
      <c r="D27" s="371" t="s">
        <v>286</v>
      </c>
      <c r="E27" s="371"/>
      <c r="F27" s="371"/>
      <c r="G27" s="371"/>
      <c r="H27" s="371"/>
      <c r="I27" s="371"/>
      <c r="J27" s="371"/>
      <c r="K27" s="245"/>
    </row>
    <row r="28" spans="2:11" s="1" customFormat="1" ht="15" customHeight="1">
      <c r="B28" s="248"/>
      <c r="C28" s="249"/>
      <c r="D28" s="371" t="s">
        <v>287</v>
      </c>
      <c r="E28" s="371"/>
      <c r="F28" s="371"/>
      <c r="G28" s="371"/>
      <c r="H28" s="371"/>
      <c r="I28" s="371"/>
      <c r="J28" s="371"/>
      <c r="K28" s="245"/>
    </row>
    <row r="29" spans="2:11" s="1" customFormat="1" ht="12.75" customHeight="1">
      <c r="B29" s="248"/>
      <c r="C29" s="249"/>
      <c r="D29" s="249"/>
      <c r="E29" s="249"/>
      <c r="F29" s="249"/>
      <c r="G29" s="249"/>
      <c r="H29" s="249"/>
      <c r="I29" s="249"/>
      <c r="J29" s="249"/>
      <c r="K29" s="245"/>
    </row>
    <row r="30" spans="2:11" s="1" customFormat="1" ht="15" customHeight="1">
      <c r="B30" s="248"/>
      <c r="C30" s="249"/>
      <c r="D30" s="371" t="s">
        <v>288</v>
      </c>
      <c r="E30" s="371"/>
      <c r="F30" s="371"/>
      <c r="G30" s="371"/>
      <c r="H30" s="371"/>
      <c r="I30" s="371"/>
      <c r="J30" s="371"/>
      <c r="K30" s="245"/>
    </row>
    <row r="31" spans="2:11" s="1" customFormat="1" ht="15" customHeight="1">
      <c r="B31" s="248"/>
      <c r="C31" s="249"/>
      <c r="D31" s="371" t="s">
        <v>289</v>
      </c>
      <c r="E31" s="371"/>
      <c r="F31" s="371"/>
      <c r="G31" s="371"/>
      <c r="H31" s="371"/>
      <c r="I31" s="371"/>
      <c r="J31" s="371"/>
      <c r="K31" s="245"/>
    </row>
    <row r="32" spans="2:11" s="1" customFormat="1" ht="12.75" customHeight="1">
      <c r="B32" s="248"/>
      <c r="C32" s="249"/>
      <c r="D32" s="249"/>
      <c r="E32" s="249"/>
      <c r="F32" s="249"/>
      <c r="G32" s="249"/>
      <c r="H32" s="249"/>
      <c r="I32" s="249"/>
      <c r="J32" s="249"/>
      <c r="K32" s="245"/>
    </row>
    <row r="33" spans="2:11" s="1" customFormat="1" ht="15" customHeight="1">
      <c r="B33" s="248"/>
      <c r="C33" s="249"/>
      <c r="D33" s="371" t="s">
        <v>290</v>
      </c>
      <c r="E33" s="371"/>
      <c r="F33" s="371"/>
      <c r="G33" s="371"/>
      <c r="H33" s="371"/>
      <c r="I33" s="371"/>
      <c r="J33" s="371"/>
      <c r="K33" s="245"/>
    </row>
    <row r="34" spans="2:11" s="1" customFormat="1" ht="15" customHeight="1">
      <c r="B34" s="248"/>
      <c r="C34" s="249"/>
      <c r="D34" s="371" t="s">
        <v>291</v>
      </c>
      <c r="E34" s="371"/>
      <c r="F34" s="371"/>
      <c r="G34" s="371"/>
      <c r="H34" s="371"/>
      <c r="I34" s="371"/>
      <c r="J34" s="371"/>
      <c r="K34" s="245"/>
    </row>
    <row r="35" spans="2:11" s="1" customFormat="1" ht="15" customHeight="1">
      <c r="B35" s="248"/>
      <c r="C35" s="249"/>
      <c r="D35" s="371" t="s">
        <v>292</v>
      </c>
      <c r="E35" s="371"/>
      <c r="F35" s="371"/>
      <c r="G35" s="371"/>
      <c r="H35" s="371"/>
      <c r="I35" s="371"/>
      <c r="J35" s="371"/>
      <c r="K35" s="245"/>
    </row>
    <row r="36" spans="2:11" s="1" customFormat="1" ht="15" customHeight="1">
      <c r="B36" s="248"/>
      <c r="C36" s="249"/>
      <c r="D36" s="247"/>
      <c r="E36" s="250" t="s">
        <v>116</v>
      </c>
      <c r="F36" s="247"/>
      <c r="G36" s="371" t="s">
        <v>293</v>
      </c>
      <c r="H36" s="371"/>
      <c r="I36" s="371"/>
      <c r="J36" s="371"/>
      <c r="K36" s="245"/>
    </row>
    <row r="37" spans="2:11" s="1" customFormat="1" ht="30.75" customHeight="1">
      <c r="B37" s="248"/>
      <c r="C37" s="249"/>
      <c r="D37" s="247"/>
      <c r="E37" s="250" t="s">
        <v>294</v>
      </c>
      <c r="F37" s="247"/>
      <c r="G37" s="371" t="s">
        <v>295</v>
      </c>
      <c r="H37" s="371"/>
      <c r="I37" s="371"/>
      <c r="J37" s="371"/>
      <c r="K37" s="245"/>
    </row>
    <row r="38" spans="2:11" s="1" customFormat="1" ht="15" customHeight="1">
      <c r="B38" s="248"/>
      <c r="C38" s="249"/>
      <c r="D38" s="247"/>
      <c r="E38" s="250" t="s">
        <v>55</v>
      </c>
      <c r="F38" s="247"/>
      <c r="G38" s="371" t="s">
        <v>296</v>
      </c>
      <c r="H38" s="371"/>
      <c r="I38" s="371"/>
      <c r="J38" s="371"/>
      <c r="K38" s="245"/>
    </row>
    <row r="39" spans="2:11" s="1" customFormat="1" ht="15" customHeight="1">
      <c r="B39" s="248"/>
      <c r="C39" s="249"/>
      <c r="D39" s="247"/>
      <c r="E39" s="250" t="s">
        <v>56</v>
      </c>
      <c r="F39" s="247"/>
      <c r="G39" s="371" t="s">
        <v>297</v>
      </c>
      <c r="H39" s="371"/>
      <c r="I39" s="371"/>
      <c r="J39" s="371"/>
      <c r="K39" s="245"/>
    </row>
    <row r="40" spans="2:11" s="1" customFormat="1" ht="15" customHeight="1">
      <c r="B40" s="248"/>
      <c r="C40" s="249"/>
      <c r="D40" s="247"/>
      <c r="E40" s="250" t="s">
        <v>117</v>
      </c>
      <c r="F40" s="247"/>
      <c r="G40" s="371" t="s">
        <v>298</v>
      </c>
      <c r="H40" s="371"/>
      <c r="I40" s="371"/>
      <c r="J40" s="371"/>
      <c r="K40" s="245"/>
    </row>
    <row r="41" spans="2:11" s="1" customFormat="1" ht="15" customHeight="1">
      <c r="B41" s="248"/>
      <c r="C41" s="249"/>
      <c r="D41" s="247"/>
      <c r="E41" s="250" t="s">
        <v>118</v>
      </c>
      <c r="F41" s="247"/>
      <c r="G41" s="371" t="s">
        <v>299</v>
      </c>
      <c r="H41" s="371"/>
      <c r="I41" s="371"/>
      <c r="J41" s="371"/>
      <c r="K41" s="245"/>
    </row>
    <row r="42" spans="2:11" s="1" customFormat="1" ht="15" customHeight="1">
      <c r="B42" s="248"/>
      <c r="C42" s="249"/>
      <c r="D42" s="247"/>
      <c r="E42" s="250" t="s">
        <v>300</v>
      </c>
      <c r="F42" s="247"/>
      <c r="G42" s="371" t="s">
        <v>301</v>
      </c>
      <c r="H42" s="371"/>
      <c r="I42" s="371"/>
      <c r="J42" s="371"/>
      <c r="K42" s="245"/>
    </row>
    <row r="43" spans="2:11" s="1" customFormat="1" ht="15" customHeight="1">
      <c r="B43" s="248"/>
      <c r="C43" s="249"/>
      <c r="D43" s="247"/>
      <c r="E43" s="250"/>
      <c r="F43" s="247"/>
      <c r="G43" s="371" t="s">
        <v>302</v>
      </c>
      <c r="H43" s="371"/>
      <c r="I43" s="371"/>
      <c r="J43" s="371"/>
      <c r="K43" s="245"/>
    </row>
    <row r="44" spans="2:11" s="1" customFormat="1" ht="15" customHeight="1">
      <c r="B44" s="248"/>
      <c r="C44" s="249"/>
      <c r="D44" s="247"/>
      <c r="E44" s="250" t="s">
        <v>303</v>
      </c>
      <c r="F44" s="247"/>
      <c r="G44" s="371" t="s">
        <v>304</v>
      </c>
      <c r="H44" s="371"/>
      <c r="I44" s="371"/>
      <c r="J44" s="371"/>
      <c r="K44" s="245"/>
    </row>
    <row r="45" spans="2:11" s="1" customFormat="1" ht="15" customHeight="1">
      <c r="B45" s="248"/>
      <c r="C45" s="249"/>
      <c r="D45" s="247"/>
      <c r="E45" s="250" t="s">
        <v>120</v>
      </c>
      <c r="F45" s="247"/>
      <c r="G45" s="371" t="s">
        <v>305</v>
      </c>
      <c r="H45" s="371"/>
      <c r="I45" s="371"/>
      <c r="J45" s="371"/>
      <c r="K45" s="245"/>
    </row>
    <row r="46" spans="2:11" s="1" customFormat="1" ht="12.75" customHeight="1">
      <c r="B46" s="248"/>
      <c r="C46" s="249"/>
      <c r="D46" s="247"/>
      <c r="E46" s="247"/>
      <c r="F46" s="247"/>
      <c r="G46" s="247"/>
      <c r="H46" s="247"/>
      <c r="I46" s="247"/>
      <c r="J46" s="247"/>
      <c r="K46" s="245"/>
    </row>
    <row r="47" spans="2:11" s="1" customFormat="1" ht="15" customHeight="1">
      <c r="B47" s="248"/>
      <c r="C47" s="249"/>
      <c r="D47" s="371" t="s">
        <v>306</v>
      </c>
      <c r="E47" s="371"/>
      <c r="F47" s="371"/>
      <c r="G47" s="371"/>
      <c r="H47" s="371"/>
      <c r="I47" s="371"/>
      <c r="J47" s="371"/>
      <c r="K47" s="245"/>
    </row>
    <row r="48" spans="2:11" s="1" customFormat="1" ht="15" customHeight="1">
      <c r="B48" s="248"/>
      <c r="C48" s="249"/>
      <c r="D48" s="249"/>
      <c r="E48" s="371" t="s">
        <v>307</v>
      </c>
      <c r="F48" s="371"/>
      <c r="G48" s="371"/>
      <c r="H48" s="371"/>
      <c r="I48" s="371"/>
      <c r="J48" s="371"/>
      <c r="K48" s="245"/>
    </row>
    <row r="49" spans="2:11" s="1" customFormat="1" ht="15" customHeight="1">
      <c r="B49" s="248"/>
      <c r="C49" s="249"/>
      <c r="D49" s="249"/>
      <c r="E49" s="371" t="s">
        <v>308</v>
      </c>
      <c r="F49" s="371"/>
      <c r="G49" s="371"/>
      <c r="H49" s="371"/>
      <c r="I49" s="371"/>
      <c r="J49" s="371"/>
      <c r="K49" s="245"/>
    </row>
    <row r="50" spans="2:11" s="1" customFormat="1" ht="15" customHeight="1">
      <c r="B50" s="248"/>
      <c r="C50" s="249"/>
      <c r="D50" s="249"/>
      <c r="E50" s="371" t="s">
        <v>309</v>
      </c>
      <c r="F50" s="371"/>
      <c r="G50" s="371"/>
      <c r="H50" s="371"/>
      <c r="I50" s="371"/>
      <c r="J50" s="371"/>
      <c r="K50" s="245"/>
    </row>
    <row r="51" spans="2:11" s="1" customFormat="1" ht="15" customHeight="1">
      <c r="B51" s="248"/>
      <c r="C51" s="249"/>
      <c r="D51" s="371" t="s">
        <v>310</v>
      </c>
      <c r="E51" s="371"/>
      <c r="F51" s="371"/>
      <c r="G51" s="371"/>
      <c r="H51" s="371"/>
      <c r="I51" s="371"/>
      <c r="J51" s="371"/>
      <c r="K51" s="245"/>
    </row>
    <row r="52" spans="2:11" s="1" customFormat="1" ht="25.5" customHeight="1">
      <c r="B52" s="244"/>
      <c r="C52" s="372" t="s">
        <v>311</v>
      </c>
      <c r="D52" s="372"/>
      <c r="E52" s="372"/>
      <c r="F52" s="372"/>
      <c r="G52" s="372"/>
      <c r="H52" s="372"/>
      <c r="I52" s="372"/>
      <c r="J52" s="372"/>
      <c r="K52" s="245"/>
    </row>
    <row r="53" spans="2:11" s="1" customFormat="1" ht="5.25" customHeight="1">
      <c r="B53" s="244"/>
      <c r="C53" s="246"/>
      <c r="D53" s="246"/>
      <c r="E53" s="246"/>
      <c r="F53" s="246"/>
      <c r="G53" s="246"/>
      <c r="H53" s="246"/>
      <c r="I53" s="246"/>
      <c r="J53" s="246"/>
      <c r="K53" s="245"/>
    </row>
    <row r="54" spans="2:11" s="1" customFormat="1" ht="15" customHeight="1">
      <c r="B54" s="244"/>
      <c r="C54" s="371" t="s">
        <v>312</v>
      </c>
      <c r="D54" s="371"/>
      <c r="E54" s="371"/>
      <c r="F54" s="371"/>
      <c r="G54" s="371"/>
      <c r="H54" s="371"/>
      <c r="I54" s="371"/>
      <c r="J54" s="371"/>
      <c r="K54" s="245"/>
    </row>
    <row r="55" spans="2:11" s="1" customFormat="1" ht="15" customHeight="1">
      <c r="B55" s="244"/>
      <c r="C55" s="371" t="s">
        <v>313</v>
      </c>
      <c r="D55" s="371"/>
      <c r="E55" s="371"/>
      <c r="F55" s="371"/>
      <c r="G55" s="371"/>
      <c r="H55" s="371"/>
      <c r="I55" s="371"/>
      <c r="J55" s="371"/>
      <c r="K55" s="245"/>
    </row>
    <row r="56" spans="2:11" s="1" customFormat="1" ht="12.75" customHeight="1">
      <c r="B56" s="244"/>
      <c r="C56" s="247"/>
      <c r="D56" s="247"/>
      <c r="E56" s="247"/>
      <c r="F56" s="247"/>
      <c r="G56" s="247"/>
      <c r="H56" s="247"/>
      <c r="I56" s="247"/>
      <c r="J56" s="247"/>
      <c r="K56" s="245"/>
    </row>
    <row r="57" spans="2:11" s="1" customFormat="1" ht="15" customHeight="1">
      <c r="B57" s="244"/>
      <c r="C57" s="371" t="s">
        <v>314</v>
      </c>
      <c r="D57" s="371"/>
      <c r="E57" s="371"/>
      <c r="F57" s="371"/>
      <c r="G57" s="371"/>
      <c r="H57" s="371"/>
      <c r="I57" s="371"/>
      <c r="J57" s="371"/>
      <c r="K57" s="245"/>
    </row>
    <row r="58" spans="2:11" s="1" customFormat="1" ht="15" customHeight="1">
      <c r="B58" s="244"/>
      <c r="C58" s="249"/>
      <c r="D58" s="371" t="s">
        <v>315</v>
      </c>
      <c r="E58" s="371"/>
      <c r="F58" s="371"/>
      <c r="G58" s="371"/>
      <c r="H58" s="371"/>
      <c r="I58" s="371"/>
      <c r="J58" s="371"/>
      <c r="K58" s="245"/>
    </row>
    <row r="59" spans="2:11" s="1" customFormat="1" ht="15" customHeight="1">
      <c r="B59" s="244"/>
      <c r="C59" s="249"/>
      <c r="D59" s="371" t="s">
        <v>316</v>
      </c>
      <c r="E59" s="371"/>
      <c r="F59" s="371"/>
      <c r="G59" s="371"/>
      <c r="H59" s="371"/>
      <c r="I59" s="371"/>
      <c r="J59" s="371"/>
      <c r="K59" s="245"/>
    </row>
    <row r="60" spans="2:11" s="1" customFormat="1" ht="15" customHeight="1">
      <c r="B60" s="244"/>
      <c r="C60" s="249"/>
      <c r="D60" s="371" t="s">
        <v>317</v>
      </c>
      <c r="E60" s="371"/>
      <c r="F60" s="371"/>
      <c r="G60" s="371"/>
      <c r="H60" s="371"/>
      <c r="I60" s="371"/>
      <c r="J60" s="371"/>
      <c r="K60" s="245"/>
    </row>
    <row r="61" spans="2:11" s="1" customFormat="1" ht="15" customHeight="1">
      <c r="B61" s="244"/>
      <c r="C61" s="249"/>
      <c r="D61" s="371" t="s">
        <v>318</v>
      </c>
      <c r="E61" s="371"/>
      <c r="F61" s="371"/>
      <c r="G61" s="371"/>
      <c r="H61" s="371"/>
      <c r="I61" s="371"/>
      <c r="J61" s="371"/>
      <c r="K61" s="245"/>
    </row>
    <row r="62" spans="2:11" s="1" customFormat="1" ht="15" customHeight="1">
      <c r="B62" s="244"/>
      <c r="C62" s="249"/>
      <c r="D62" s="373" t="s">
        <v>319</v>
      </c>
      <c r="E62" s="373"/>
      <c r="F62" s="373"/>
      <c r="G62" s="373"/>
      <c r="H62" s="373"/>
      <c r="I62" s="373"/>
      <c r="J62" s="373"/>
      <c r="K62" s="245"/>
    </row>
    <row r="63" spans="2:11" s="1" customFormat="1" ht="15" customHeight="1">
      <c r="B63" s="244"/>
      <c r="C63" s="249"/>
      <c r="D63" s="371" t="s">
        <v>320</v>
      </c>
      <c r="E63" s="371"/>
      <c r="F63" s="371"/>
      <c r="G63" s="371"/>
      <c r="H63" s="371"/>
      <c r="I63" s="371"/>
      <c r="J63" s="371"/>
      <c r="K63" s="245"/>
    </row>
    <row r="64" spans="2:11" s="1" customFormat="1" ht="12.75" customHeight="1">
      <c r="B64" s="244"/>
      <c r="C64" s="249"/>
      <c r="D64" s="249"/>
      <c r="E64" s="252"/>
      <c r="F64" s="249"/>
      <c r="G64" s="249"/>
      <c r="H64" s="249"/>
      <c r="I64" s="249"/>
      <c r="J64" s="249"/>
      <c r="K64" s="245"/>
    </row>
    <row r="65" spans="2:11" s="1" customFormat="1" ht="15" customHeight="1">
      <c r="B65" s="244"/>
      <c r="C65" s="249"/>
      <c r="D65" s="371" t="s">
        <v>321</v>
      </c>
      <c r="E65" s="371"/>
      <c r="F65" s="371"/>
      <c r="G65" s="371"/>
      <c r="H65" s="371"/>
      <c r="I65" s="371"/>
      <c r="J65" s="371"/>
      <c r="K65" s="245"/>
    </row>
    <row r="66" spans="2:11" s="1" customFormat="1" ht="15" customHeight="1">
      <c r="B66" s="244"/>
      <c r="C66" s="249"/>
      <c r="D66" s="373" t="s">
        <v>322</v>
      </c>
      <c r="E66" s="373"/>
      <c r="F66" s="373"/>
      <c r="G66" s="373"/>
      <c r="H66" s="373"/>
      <c r="I66" s="373"/>
      <c r="J66" s="373"/>
      <c r="K66" s="245"/>
    </row>
    <row r="67" spans="2:11" s="1" customFormat="1" ht="15" customHeight="1">
      <c r="B67" s="244"/>
      <c r="C67" s="249"/>
      <c r="D67" s="371" t="s">
        <v>323</v>
      </c>
      <c r="E67" s="371"/>
      <c r="F67" s="371"/>
      <c r="G67" s="371"/>
      <c r="H67" s="371"/>
      <c r="I67" s="371"/>
      <c r="J67" s="371"/>
      <c r="K67" s="245"/>
    </row>
    <row r="68" spans="2:11" s="1" customFormat="1" ht="15" customHeight="1">
      <c r="B68" s="244"/>
      <c r="C68" s="249"/>
      <c r="D68" s="371" t="s">
        <v>324</v>
      </c>
      <c r="E68" s="371"/>
      <c r="F68" s="371"/>
      <c r="G68" s="371"/>
      <c r="H68" s="371"/>
      <c r="I68" s="371"/>
      <c r="J68" s="371"/>
      <c r="K68" s="245"/>
    </row>
    <row r="69" spans="2:11" s="1" customFormat="1" ht="15" customHeight="1">
      <c r="B69" s="244"/>
      <c r="C69" s="249"/>
      <c r="D69" s="371" t="s">
        <v>325</v>
      </c>
      <c r="E69" s="371"/>
      <c r="F69" s="371"/>
      <c r="G69" s="371"/>
      <c r="H69" s="371"/>
      <c r="I69" s="371"/>
      <c r="J69" s="371"/>
      <c r="K69" s="245"/>
    </row>
    <row r="70" spans="2:11" s="1" customFormat="1" ht="15" customHeight="1">
      <c r="B70" s="244"/>
      <c r="C70" s="249"/>
      <c r="D70" s="371" t="s">
        <v>326</v>
      </c>
      <c r="E70" s="371"/>
      <c r="F70" s="371"/>
      <c r="G70" s="371"/>
      <c r="H70" s="371"/>
      <c r="I70" s="371"/>
      <c r="J70" s="371"/>
      <c r="K70" s="245"/>
    </row>
    <row r="71" spans="2:11" s="1" customFormat="1" ht="12.75" customHeight="1">
      <c r="B71" s="253"/>
      <c r="C71" s="254"/>
      <c r="D71" s="254"/>
      <c r="E71" s="254"/>
      <c r="F71" s="254"/>
      <c r="G71" s="254"/>
      <c r="H71" s="254"/>
      <c r="I71" s="254"/>
      <c r="J71" s="254"/>
      <c r="K71" s="255"/>
    </row>
    <row r="72" spans="2:11" s="1" customFormat="1" ht="18.75" customHeight="1">
      <c r="B72" s="256"/>
      <c r="C72" s="256"/>
      <c r="D72" s="256"/>
      <c r="E72" s="256"/>
      <c r="F72" s="256"/>
      <c r="G72" s="256"/>
      <c r="H72" s="256"/>
      <c r="I72" s="256"/>
      <c r="J72" s="256"/>
      <c r="K72" s="257"/>
    </row>
    <row r="73" spans="2:11" s="1" customFormat="1" ht="18.75" customHeight="1">
      <c r="B73" s="257"/>
      <c r="C73" s="257"/>
      <c r="D73" s="257"/>
      <c r="E73" s="257"/>
      <c r="F73" s="257"/>
      <c r="G73" s="257"/>
      <c r="H73" s="257"/>
      <c r="I73" s="257"/>
      <c r="J73" s="257"/>
      <c r="K73" s="257"/>
    </row>
    <row r="74" spans="2:11" s="1" customFormat="1" ht="7.5" customHeight="1">
      <c r="B74" s="258"/>
      <c r="C74" s="259"/>
      <c r="D74" s="259"/>
      <c r="E74" s="259"/>
      <c r="F74" s="259"/>
      <c r="G74" s="259"/>
      <c r="H74" s="259"/>
      <c r="I74" s="259"/>
      <c r="J74" s="259"/>
      <c r="K74" s="260"/>
    </row>
    <row r="75" spans="2:11" s="1" customFormat="1" ht="45" customHeight="1">
      <c r="B75" s="261"/>
      <c r="C75" s="366" t="s">
        <v>327</v>
      </c>
      <c r="D75" s="366"/>
      <c r="E75" s="366"/>
      <c r="F75" s="366"/>
      <c r="G75" s="366"/>
      <c r="H75" s="366"/>
      <c r="I75" s="366"/>
      <c r="J75" s="366"/>
      <c r="K75" s="262"/>
    </row>
    <row r="76" spans="2:11" s="1" customFormat="1" ht="17.25" customHeight="1">
      <c r="B76" s="261"/>
      <c r="C76" s="263" t="s">
        <v>328</v>
      </c>
      <c r="D76" s="263"/>
      <c r="E76" s="263"/>
      <c r="F76" s="263" t="s">
        <v>329</v>
      </c>
      <c r="G76" s="264"/>
      <c r="H76" s="263" t="s">
        <v>56</v>
      </c>
      <c r="I76" s="263" t="s">
        <v>59</v>
      </c>
      <c r="J76" s="263" t="s">
        <v>330</v>
      </c>
      <c r="K76" s="262"/>
    </row>
    <row r="77" spans="2:11" s="1" customFormat="1" ht="17.25" customHeight="1">
      <c r="B77" s="261"/>
      <c r="C77" s="265" t="s">
        <v>331</v>
      </c>
      <c r="D77" s="265"/>
      <c r="E77" s="265"/>
      <c r="F77" s="266" t="s">
        <v>332</v>
      </c>
      <c r="G77" s="267"/>
      <c r="H77" s="265"/>
      <c r="I77" s="265"/>
      <c r="J77" s="265" t="s">
        <v>333</v>
      </c>
      <c r="K77" s="262"/>
    </row>
    <row r="78" spans="2:11" s="1" customFormat="1" ht="5.25" customHeight="1">
      <c r="B78" s="261"/>
      <c r="C78" s="268"/>
      <c r="D78" s="268"/>
      <c r="E78" s="268"/>
      <c r="F78" s="268"/>
      <c r="G78" s="269"/>
      <c r="H78" s="268"/>
      <c r="I78" s="268"/>
      <c r="J78" s="268"/>
      <c r="K78" s="262"/>
    </row>
    <row r="79" spans="2:11" s="1" customFormat="1" ht="15" customHeight="1">
      <c r="B79" s="261"/>
      <c r="C79" s="250" t="s">
        <v>55</v>
      </c>
      <c r="D79" s="270"/>
      <c r="E79" s="270"/>
      <c r="F79" s="271" t="s">
        <v>334</v>
      </c>
      <c r="G79" s="272"/>
      <c r="H79" s="250" t="s">
        <v>335</v>
      </c>
      <c r="I79" s="250" t="s">
        <v>336</v>
      </c>
      <c r="J79" s="250">
        <v>20</v>
      </c>
      <c r="K79" s="262"/>
    </row>
    <row r="80" spans="2:11" s="1" customFormat="1" ht="15" customHeight="1">
      <c r="B80" s="261"/>
      <c r="C80" s="250" t="s">
        <v>337</v>
      </c>
      <c r="D80" s="250"/>
      <c r="E80" s="250"/>
      <c r="F80" s="271" t="s">
        <v>334</v>
      </c>
      <c r="G80" s="272"/>
      <c r="H80" s="250" t="s">
        <v>338</v>
      </c>
      <c r="I80" s="250" t="s">
        <v>336</v>
      </c>
      <c r="J80" s="250">
        <v>120</v>
      </c>
      <c r="K80" s="262"/>
    </row>
    <row r="81" spans="2:11" s="1" customFormat="1" ht="15" customHeight="1">
      <c r="B81" s="273"/>
      <c r="C81" s="250" t="s">
        <v>339</v>
      </c>
      <c r="D81" s="250"/>
      <c r="E81" s="250"/>
      <c r="F81" s="271" t="s">
        <v>340</v>
      </c>
      <c r="G81" s="272"/>
      <c r="H81" s="250" t="s">
        <v>341</v>
      </c>
      <c r="I81" s="250" t="s">
        <v>336</v>
      </c>
      <c r="J81" s="250">
        <v>50</v>
      </c>
      <c r="K81" s="262"/>
    </row>
    <row r="82" spans="2:11" s="1" customFormat="1" ht="15" customHeight="1">
      <c r="B82" s="273"/>
      <c r="C82" s="250" t="s">
        <v>342</v>
      </c>
      <c r="D82" s="250"/>
      <c r="E82" s="250"/>
      <c r="F82" s="271" t="s">
        <v>334</v>
      </c>
      <c r="G82" s="272"/>
      <c r="H82" s="250" t="s">
        <v>343</v>
      </c>
      <c r="I82" s="250" t="s">
        <v>344</v>
      </c>
      <c r="J82" s="250"/>
      <c r="K82" s="262"/>
    </row>
    <row r="83" spans="2:11" s="1" customFormat="1" ht="15" customHeight="1">
      <c r="B83" s="273"/>
      <c r="C83" s="274" t="s">
        <v>345</v>
      </c>
      <c r="D83" s="274"/>
      <c r="E83" s="274"/>
      <c r="F83" s="275" t="s">
        <v>340</v>
      </c>
      <c r="G83" s="274"/>
      <c r="H83" s="274" t="s">
        <v>346</v>
      </c>
      <c r="I83" s="274" t="s">
        <v>336</v>
      </c>
      <c r="J83" s="274">
        <v>15</v>
      </c>
      <c r="K83" s="262"/>
    </row>
    <row r="84" spans="2:11" s="1" customFormat="1" ht="15" customHeight="1">
      <c r="B84" s="273"/>
      <c r="C84" s="274" t="s">
        <v>347</v>
      </c>
      <c r="D84" s="274"/>
      <c r="E84" s="274"/>
      <c r="F84" s="275" t="s">
        <v>340</v>
      </c>
      <c r="G84" s="274"/>
      <c r="H84" s="274" t="s">
        <v>348</v>
      </c>
      <c r="I84" s="274" t="s">
        <v>336</v>
      </c>
      <c r="J84" s="274">
        <v>15</v>
      </c>
      <c r="K84" s="262"/>
    </row>
    <row r="85" spans="2:11" s="1" customFormat="1" ht="15" customHeight="1">
      <c r="B85" s="273"/>
      <c r="C85" s="274" t="s">
        <v>349</v>
      </c>
      <c r="D85" s="274"/>
      <c r="E85" s="274"/>
      <c r="F85" s="275" t="s">
        <v>340</v>
      </c>
      <c r="G85" s="274"/>
      <c r="H85" s="274" t="s">
        <v>350</v>
      </c>
      <c r="I85" s="274" t="s">
        <v>336</v>
      </c>
      <c r="J85" s="274">
        <v>20</v>
      </c>
      <c r="K85" s="262"/>
    </row>
    <row r="86" spans="2:11" s="1" customFormat="1" ht="15" customHeight="1">
      <c r="B86" s="273"/>
      <c r="C86" s="274" t="s">
        <v>351</v>
      </c>
      <c r="D86" s="274"/>
      <c r="E86" s="274"/>
      <c r="F86" s="275" t="s">
        <v>340</v>
      </c>
      <c r="G86" s="274"/>
      <c r="H86" s="274" t="s">
        <v>352</v>
      </c>
      <c r="I86" s="274" t="s">
        <v>336</v>
      </c>
      <c r="J86" s="274">
        <v>20</v>
      </c>
      <c r="K86" s="262"/>
    </row>
    <row r="87" spans="2:11" s="1" customFormat="1" ht="15" customHeight="1">
      <c r="B87" s="273"/>
      <c r="C87" s="250" t="s">
        <v>353</v>
      </c>
      <c r="D87" s="250"/>
      <c r="E87" s="250"/>
      <c r="F87" s="271" t="s">
        <v>340</v>
      </c>
      <c r="G87" s="272"/>
      <c r="H87" s="250" t="s">
        <v>354</v>
      </c>
      <c r="I87" s="250" t="s">
        <v>336</v>
      </c>
      <c r="J87" s="250">
        <v>50</v>
      </c>
      <c r="K87" s="262"/>
    </row>
    <row r="88" spans="2:11" s="1" customFormat="1" ht="15" customHeight="1">
      <c r="B88" s="273"/>
      <c r="C88" s="250" t="s">
        <v>355</v>
      </c>
      <c r="D88" s="250"/>
      <c r="E88" s="250"/>
      <c r="F88" s="271" t="s">
        <v>340</v>
      </c>
      <c r="G88" s="272"/>
      <c r="H88" s="250" t="s">
        <v>356</v>
      </c>
      <c r="I88" s="250" t="s">
        <v>336</v>
      </c>
      <c r="J88" s="250">
        <v>20</v>
      </c>
      <c r="K88" s="262"/>
    </row>
    <row r="89" spans="2:11" s="1" customFormat="1" ht="15" customHeight="1">
      <c r="B89" s="273"/>
      <c r="C89" s="250" t="s">
        <v>357</v>
      </c>
      <c r="D89" s="250"/>
      <c r="E89" s="250"/>
      <c r="F89" s="271" t="s">
        <v>340</v>
      </c>
      <c r="G89" s="272"/>
      <c r="H89" s="250" t="s">
        <v>358</v>
      </c>
      <c r="I89" s="250" t="s">
        <v>336</v>
      </c>
      <c r="J89" s="250">
        <v>20</v>
      </c>
      <c r="K89" s="262"/>
    </row>
    <row r="90" spans="2:11" s="1" customFormat="1" ht="15" customHeight="1">
      <c r="B90" s="273"/>
      <c r="C90" s="250" t="s">
        <v>359</v>
      </c>
      <c r="D90" s="250"/>
      <c r="E90" s="250"/>
      <c r="F90" s="271" t="s">
        <v>340</v>
      </c>
      <c r="G90" s="272"/>
      <c r="H90" s="250" t="s">
        <v>360</v>
      </c>
      <c r="I90" s="250" t="s">
        <v>336</v>
      </c>
      <c r="J90" s="250">
        <v>50</v>
      </c>
      <c r="K90" s="262"/>
    </row>
    <row r="91" spans="2:11" s="1" customFormat="1" ht="15" customHeight="1">
      <c r="B91" s="273"/>
      <c r="C91" s="250" t="s">
        <v>361</v>
      </c>
      <c r="D91" s="250"/>
      <c r="E91" s="250"/>
      <c r="F91" s="271" t="s">
        <v>340</v>
      </c>
      <c r="G91" s="272"/>
      <c r="H91" s="250" t="s">
        <v>361</v>
      </c>
      <c r="I91" s="250" t="s">
        <v>336</v>
      </c>
      <c r="J91" s="250">
        <v>50</v>
      </c>
      <c r="K91" s="262"/>
    </row>
    <row r="92" spans="2:11" s="1" customFormat="1" ht="15" customHeight="1">
      <c r="B92" s="273"/>
      <c r="C92" s="250" t="s">
        <v>362</v>
      </c>
      <c r="D92" s="250"/>
      <c r="E92" s="250"/>
      <c r="F92" s="271" t="s">
        <v>340</v>
      </c>
      <c r="G92" s="272"/>
      <c r="H92" s="250" t="s">
        <v>363</v>
      </c>
      <c r="I92" s="250" t="s">
        <v>336</v>
      </c>
      <c r="J92" s="250">
        <v>255</v>
      </c>
      <c r="K92" s="262"/>
    </row>
    <row r="93" spans="2:11" s="1" customFormat="1" ht="15" customHeight="1">
      <c r="B93" s="273"/>
      <c r="C93" s="250" t="s">
        <v>364</v>
      </c>
      <c r="D93" s="250"/>
      <c r="E93" s="250"/>
      <c r="F93" s="271" t="s">
        <v>334</v>
      </c>
      <c r="G93" s="272"/>
      <c r="H93" s="250" t="s">
        <v>365</v>
      </c>
      <c r="I93" s="250" t="s">
        <v>366</v>
      </c>
      <c r="J93" s="250"/>
      <c r="K93" s="262"/>
    </row>
    <row r="94" spans="2:11" s="1" customFormat="1" ht="15" customHeight="1">
      <c r="B94" s="273"/>
      <c r="C94" s="250" t="s">
        <v>367</v>
      </c>
      <c r="D94" s="250"/>
      <c r="E94" s="250"/>
      <c r="F94" s="271" t="s">
        <v>334</v>
      </c>
      <c r="G94" s="272"/>
      <c r="H94" s="250" t="s">
        <v>368</v>
      </c>
      <c r="I94" s="250" t="s">
        <v>369</v>
      </c>
      <c r="J94" s="250"/>
      <c r="K94" s="262"/>
    </row>
    <row r="95" spans="2:11" s="1" customFormat="1" ht="15" customHeight="1">
      <c r="B95" s="273"/>
      <c r="C95" s="250" t="s">
        <v>370</v>
      </c>
      <c r="D95" s="250"/>
      <c r="E95" s="250"/>
      <c r="F95" s="271" t="s">
        <v>334</v>
      </c>
      <c r="G95" s="272"/>
      <c r="H95" s="250" t="s">
        <v>370</v>
      </c>
      <c r="I95" s="250" t="s">
        <v>369</v>
      </c>
      <c r="J95" s="250"/>
      <c r="K95" s="262"/>
    </row>
    <row r="96" spans="2:11" s="1" customFormat="1" ht="15" customHeight="1">
      <c r="B96" s="273"/>
      <c r="C96" s="250" t="s">
        <v>40</v>
      </c>
      <c r="D96" s="250"/>
      <c r="E96" s="250"/>
      <c r="F96" s="271" t="s">
        <v>334</v>
      </c>
      <c r="G96" s="272"/>
      <c r="H96" s="250" t="s">
        <v>371</v>
      </c>
      <c r="I96" s="250" t="s">
        <v>369</v>
      </c>
      <c r="J96" s="250"/>
      <c r="K96" s="262"/>
    </row>
    <row r="97" spans="2:11" s="1" customFormat="1" ht="15" customHeight="1">
      <c r="B97" s="273"/>
      <c r="C97" s="250" t="s">
        <v>50</v>
      </c>
      <c r="D97" s="250"/>
      <c r="E97" s="250"/>
      <c r="F97" s="271" t="s">
        <v>334</v>
      </c>
      <c r="G97" s="272"/>
      <c r="H97" s="250" t="s">
        <v>372</v>
      </c>
      <c r="I97" s="250" t="s">
        <v>369</v>
      </c>
      <c r="J97" s="250"/>
      <c r="K97" s="262"/>
    </row>
    <row r="98" spans="2:11" s="1" customFormat="1" ht="15" customHeight="1">
      <c r="B98" s="276"/>
      <c r="C98" s="277"/>
      <c r="D98" s="277"/>
      <c r="E98" s="277"/>
      <c r="F98" s="277"/>
      <c r="G98" s="277"/>
      <c r="H98" s="277"/>
      <c r="I98" s="277"/>
      <c r="J98" s="277"/>
      <c r="K98" s="278"/>
    </row>
    <row r="99" spans="2:11" s="1" customFormat="1" ht="18.75" customHeight="1">
      <c r="B99" s="279"/>
      <c r="C99" s="280"/>
      <c r="D99" s="280"/>
      <c r="E99" s="280"/>
      <c r="F99" s="280"/>
      <c r="G99" s="280"/>
      <c r="H99" s="280"/>
      <c r="I99" s="280"/>
      <c r="J99" s="280"/>
      <c r="K99" s="279"/>
    </row>
    <row r="100" spans="2:11" s="1" customFormat="1" ht="18.75" customHeight="1">
      <c r="B100" s="257"/>
      <c r="C100" s="257"/>
      <c r="D100" s="257"/>
      <c r="E100" s="257"/>
      <c r="F100" s="257"/>
      <c r="G100" s="257"/>
      <c r="H100" s="257"/>
      <c r="I100" s="257"/>
      <c r="J100" s="257"/>
      <c r="K100" s="257"/>
    </row>
    <row r="101" spans="2:11" s="1" customFormat="1" ht="7.5" customHeight="1">
      <c r="B101" s="258"/>
      <c r="C101" s="259"/>
      <c r="D101" s="259"/>
      <c r="E101" s="259"/>
      <c r="F101" s="259"/>
      <c r="G101" s="259"/>
      <c r="H101" s="259"/>
      <c r="I101" s="259"/>
      <c r="J101" s="259"/>
      <c r="K101" s="260"/>
    </row>
    <row r="102" spans="2:11" s="1" customFormat="1" ht="45" customHeight="1">
      <c r="B102" s="261"/>
      <c r="C102" s="366" t="s">
        <v>373</v>
      </c>
      <c r="D102" s="366"/>
      <c r="E102" s="366"/>
      <c r="F102" s="366"/>
      <c r="G102" s="366"/>
      <c r="H102" s="366"/>
      <c r="I102" s="366"/>
      <c r="J102" s="366"/>
      <c r="K102" s="262"/>
    </row>
    <row r="103" spans="2:11" s="1" customFormat="1" ht="17.25" customHeight="1">
      <c r="B103" s="261"/>
      <c r="C103" s="263" t="s">
        <v>328</v>
      </c>
      <c r="D103" s="263"/>
      <c r="E103" s="263"/>
      <c r="F103" s="263" t="s">
        <v>329</v>
      </c>
      <c r="G103" s="264"/>
      <c r="H103" s="263" t="s">
        <v>56</v>
      </c>
      <c r="I103" s="263" t="s">
        <v>59</v>
      </c>
      <c r="J103" s="263" t="s">
        <v>330</v>
      </c>
      <c r="K103" s="262"/>
    </row>
    <row r="104" spans="2:11" s="1" customFormat="1" ht="17.25" customHeight="1">
      <c r="B104" s="261"/>
      <c r="C104" s="265" t="s">
        <v>331</v>
      </c>
      <c r="D104" s="265"/>
      <c r="E104" s="265"/>
      <c r="F104" s="266" t="s">
        <v>332</v>
      </c>
      <c r="G104" s="267"/>
      <c r="H104" s="265"/>
      <c r="I104" s="265"/>
      <c r="J104" s="265" t="s">
        <v>333</v>
      </c>
      <c r="K104" s="262"/>
    </row>
    <row r="105" spans="2:11" s="1" customFormat="1" ht="5.25" customHeight="1">
      <c r="B105" s="261"/>
      <c r="C105" s="263"/>
      <c r="D105" s="263"/>
      <c r="E105" s="263"/>
      <c r="F105" s="263"/>
      <c r="G105" s="281"/>
      <c r="H105" s="263"/>
      <c r="I105" s="263"/>
      <c r="J105" s="263"/>
      <c r="K105" s="262"/>
    </row>
    <row r="106" spans="2:11" s="1" customFormat="1" ht="15" customHeight="1">
      <c r="B106" s="261"/>
      <c r="C106" s="250" t="s">
        <v>55</v>
      </c>
      <c r="D106" s="270"/>
      <c r="E106" s="270"/>
      <c r="F106" s="271" t="s">
        <v>334</v>
      </c>
      <c r="G106" s="250"/>
      <c r="H106" s="250" t="s">
        <v>374</v>
      </c>
      <c r="I106" s="250" t="s">
        <v>336</v>
      </c>
      <c r="J106" s="250">
        <v>20</v>
      </c>
      <c r="K106" s="262"/>
    </row>
    <row r="107" spans="2:11" s="1" customFormat="1" ht="15" customHeight="1">
      <c r="B107" s="261"/>
      <c r="C107" s="250" t="s">
        <v>337</v>
      </c>
      <c r="D107" s="250"/>
      <c r="E107" s="250"/>
      <c r="F107" s="271" t="s">
        <v>334</v>
      </c>
      <c r="G107" s="250"/>
      <c r="H107" s="250" t="s">
        <v>374</v>
      </c>
      <c r="I107" s="250" t="s">
        <v>336</v>
      </c>
      <c r="J107" s="250">
        <v>120</v>
      </c>
      <c r="K107" s="262"/>
    </row>
    <row r="108" spans="2:11" s="1" customFormat="1" ht="15" customHeight="1">
      <c r="B108" s="273"/>
      <c r="C108" s="250" t="s">
        <v>339</v>
      </c>
      <c r="D108" s="250"/>
      <c r="E108" s="250"/>
      <c r="F108" s="271" t="s">
        <v>340</v>
      </c>
      <c r="G108" s="250"/>
      <c r="H108" s="250" t="s">
        <v>374</v>
      </c>
      <c r="I108" s="250" t="s">
        <v>336</v>
      </c>
      <c r="J108" s="250">
        <v>50</v>
      </c>
      <c r="K108" s="262"/>
    </row>
    <row r="109" spans="2:11" s="1" customFormat="1" ht="15" customHeight="1">
      <c r="B109" s="273"/>
      <c r="C109" s="250" t="s">
        <v>342</v>
      </c>
      <c r="D109" s="250"/>
      <c r="E109" s="250"/>
      <c r="F109" s="271" t="s">
        <v>334</v>
      </c>
      <c r="G109" s="250"/>
      <c r="H109" s="250" t="s">
        <v>374</v>
      </c>
      <c r="I109" s="250" t="s">
        <v>344</v>
      </c>
      <c r="J109" s="250"/>
      <c r="K109" s="262"/>
    </row>
    <row r="110" spans="2:11" s="1" customFormat="1" ht="15" customHeight="1">
      <c r="B110" s="273"/>
      <c r="C110" s="250" t="s">
        <v>353</v>
      </c>
      <c r="D110" s="250"/>
      <c r="E110" s="250"/>
      <c r="F110" s="271" t="s">
        <v>340</v>
      </c>
      <c r="G110" s="250"/>
      <c r="H110" s="250" t="s">
        <v>374</v>
      </c>
      <c r="I110" s="250" t="s">
        <v>336</v>
      </c>
      <c r="J110" s="250">
        <v>50</v>
      </c>
      <c r="K110" s="262"/>
    </row>
    <row r="111" spans="2:11" s="1" customFormat="1" ht="15" customHeight="1">
      <c r="B111" s="273"/>
      <c r="C111" s="250" t="s">
        <v>361</v>
      </c>
      <c r="D111" s="250"/>
      <c r="E111" s="250"/>
      <c r="F111" s="271" t="s">
        <v>340</v>
      </c>
      <c r="G111" s="250"/>
      <c r="H111" s="250" t="s">
        <v>374</v>
      </c>
      <c r="I111" s="250" t="s">
        <v>336</v>
      </c>
      <c r="J111" s="250">
        <v>50</v>
      </c>
      <c r="K111" s="262"/>
    </row>
    <row r="112" spans="2:11" s="1" customFormat="1" ht="15" customHeight="1">
      <c r="B112" s="273"/>
      <c r="C112" s="250" t="s">
        <v>359</v>
      </c>
      <c r="D112" s="250"/>
      <c r="E112" s="250"/>
      <c r="F112" s="271" t="s">
        <v>340</v>
      </c>
      <c r="G112" s="250"/>
      <c r="H112" s="250" t="s">
        <v>374</v>
      </c>
      <c r="I112" s="250" t="s">
        <v>336</v>
      </c>
      <c r="J112" s="250">
        <v>50</v>
      </c>
      <c r="K112" s="262"/>
    </row>
    <row r="113" spans="2:11" s="1" customFormat="1" ht="15" customHeight="1">
      <c r="B113" s="273"/>
      <c r="C113" s="250" t="s">
        <v>55</v>
      </c>
      <c r="D113" s="250"/>
      <c r="E113" s="250"/>
      <c r="F113" s="271" t="s">
        <v>334</v>
      </c>
      <c r="G113" s="250"/>
      <c r="H113" s="250" t="s">
        <v>375</v>
      </c>
      <c r="I113" s="250" t="s">
        <v>336</v>
      </c>
      <c r="J113" s="250">
        <v>20</v>
      </c>
      <c r="K113" s="262"/>
    </row>
    <row r="114" spans="2:11" s="1" customFormat="1" ht="15" customHeight="1">
      <c r="B114" s="273"/>
      <c r="C114" s="250" t="s">
        <v>376</v>
      </c>
      <c r="D114" s="250"/>
      <c r="E114" s="250"/>
      <c r="F114" s="271" t="s">
        <v>334</v>
      </c>
      <c r="G114" s="250"/>
      <c r="H114" s="250" t="s">
        <v>377</v>
      </c>
      <c r="I114" s="250" t="s">
        <v>336</v>
      </c>
      <c r="J114" s="250">
        <v>120</v>
      </c>
      <c r="K114" s="262"/>
    </row>
    <row r="115" spans="2:11" s="1" customFormat="1" ht="15" customHeight="1">
      <c r="B115" s="273"/>
      <c r="C115" s="250" t="s">
        <v>40</v>
      </c>
      <c r="D115" s="250"/>
      <c r="E115" s="250"/>
      <c r="F115" s="271" t="s">
        <v>334</v>
      </c>
      <c r="G115" s="250"/>
      <c r="H115" s="250" t="s">
        <v>378</v>
      </c>
      <c r="I115" s="250" t="s">
        <v>369</v>
      </c>
      <c r="J115" s="250"/>
      <c r="K115" s="262"/>
    </row>
    <row r="116" spans="2:11" s="1" customFormat="1" ht="15" customHeight="1">
      <c r="B116" s="273"/>
      <c r="C116" s="250" t="s">
        <v>50</v>
      </c>
      <c r="D116" s="250"/>
      <c r="E116" s="250"/>
      <c r="F116" s="271" t="s">
        <v>334</v>
      </c>
      <c r="G116" s="250"/>
      <c r="H116" s="250" t="s">
        <v>379</v>
      </c>
      <c r="I116" s="250" t="s">
        <v>369</v>
      </c>
      <c r="J116" s="250"/>
      <c r="K116" s="262"/>
    </row>
    <row r="117" spans="2:11" s="1" customFormat="1" ht="15" customHeight="1">
      <c r="B117" s="273"/>
      <c r="C117" s="250" t="s">
        <v>59</v>
      </c>
      <c r="D117" s="250"/>
      <c r="E117" s="250"/>
      <c r="F117" s="271" t="s">
        <v>334</v>
      </c>
      <c r="G117" s="250"/>
      <c r="H117" s="250" t="s">
        <v>380</v>
      </c>
      <c r="I117" s="250" t="s">
        <v>381</v>
      </c>
      <c r="J117" s="250"/>
      <c r="K117" s="262"/>
    </row>
    <row r="118" spans="2:11" s="1" customFormat="1" ht="15" customHeight="1">
      <c r="B118" s="276"/>
      <c r="C118" s="282"/>
      <c r="D118" s="282"/>
      <c r="E118" s="282"/>
      <c r="F118" s="282"/>
      <c r="G118" s="282"/>
      <c r="H118" s="282"/>
      <c r="I118" s="282"/>
      <c r="J118" s="282"/>
      <c r="K118" s="278"/>
    </row>
    <row r="119" spans="2:11" s="1" customFormat="1" ht="18.75" customHeight="1">
      <c r="B119" s="283"/>
      <c r="C119" s="284"/>
      <c r="D119" s="284"/>
      <c r="E119" s="284"/>
      <c r="F119" s="285"/>
      <c r="G119" s="284"/>
      <c r="H119" s="284"/>
      <c r="I119" s="284"/>
      <c r="J119" s="284"/>
      <c r="K119" s="283"/>
    </row>
    <row r="120" spans="2:11" s="1" customFormat="1" ht="18.75" customHeight="1">
      <c r="B120" s="257"/>
      <c r="C120" s="257"/>
      <c r="D120" s="257"/>
      <c r="E120" s="257"/>
      <c r="F120" s="257"/>
      <c r="G120" s="257"/>
      <c r="H120" s="257"/>
      <c r="I120" s="257"/>
      <c r="J120" s="257"/>
      <c r="K120" s="257"/>
    </row>
    <row r="121" spans="2:11" s="1" customFormat="1" ht="7.5" customHeight="1">
      <c r="B121" s="286"/>
      <c r="C121" s="287"/>
      <c r="D121" s="287"/>
      <c r="E121" s="287"/>
      <c r="F121" s="287"/>
      <c r="G121" s="287"/>
      <c r="H121" s="287"/>
      <c r="I121" s="287"/>
      <c r="J121" s="287"/>
      <c r="K121" s="288"/>
    </row>
    <row r="122" spans="2:11" s="1" customFormat="1" ht="45" customHeight="1">
      <c r="B122" s="289"/>
      <c r="C122" s="367" t="s">
        <v>382</v>
      </c>
      <c r="D122" s="367"/>
      <c r="E122" s="367"/>
      <c r="F122" s="367"/>
      <c r="G122" s="367"/>
      <c r="H122" s="367"/>
      <c r="I122" s="367"/>
      <c r="J122" s="367"/>
      <c r="K122" s="290"/>
    </row>
    <row r="123" spans="2:11" s="1" customFormat="1" ht="17.25" customHeight="1">
      <c r="B123" s="291"/>
      <c r="C123" s="263" t="s">
        <v>328</v>
      </c>
      <c r="D123" s="263"/>
      <c r="E123" s="263"/>
      <c r="F123" s="263" t="s">
        <v>329</v>
      </c>
      <c r="G123" s="264"/>
      <c r="H123" s="263" t="s">
        <v>56</v>
      </c>
      <c r="I123" s="263" t="s">
        <v>59</v>
      </c>
      <c r="J123" s="263" t="s">
        <v>330</v>
      </c>
      <c r="K123" s="292"/>
    </row>
    <row r="124" spans="2:11" s="1" customFormat="1" ht="17.25" customHeight="1">
      <c r="B124" s="291"/>
      <c r="C124" s="265" t="s">
        <v>331</v>
      </c>
      <c r="D124" s="265"/>
      <c r="E124" s="265"/>
      <c r="F124" s="266" t="s">
        <v>332</v>
      </c>
      <c r="G124" s="267"/>
      <c r="H124" s="265"/>
      <c r="I124" s="265"/>
      <c r="J124" s="265" t="s">
        <v>333</v>
      </c>
      <c r="K124" s="292"/>
    </row>
    <row r="125" spans="2:11" s="1" customFormat="1" ht="5.25" customHeight="1">
      <c r="B125" s="293"/>
      <c r="C125" s="268"/>
      <c r="D125" s="268"/>
      <c r="E125" s="268"/>
      <c r="F125" s="268"/>
      <c r="G125" s="294"/>
      <c r="H125" s="268"/>
      <c r="I125" s="268"/>
      <c r="J125" s="268"/>
      <c r="K125" s="295"/>
    </row>
    <row r="126" spans="2:11" s="1" customFormat="1" ht="15" customHeight="1">
      <c r="B126" s="293"/>
      <c r="C126" s="250" t="s">
        <v>337</v>
      </c>
      <c r="D126" s="270"/>
      <c r="E126" s="270"/>
      <c r="F126" s="271" t="s">
        <v>334</v>
      </c>
      <c r="G126" s="250"/>
      <c r="H126" s="250" t="s">
        <v>374</v>
      </c>
      <c r="I126" s="250" t="s">
        <v>336</v>
      </c>
      <c r="J126" s="250">
        <v>120</v>
      </c>
      <c r="K126" s="296"/>
    </row>
    <row r="127" spans="2:11" s="1" customFormat="1" ht="15" customHeight="1">
      <c r="B127" s="293"/>
      <c r="C127" s="250" t="s">
        <v>383</v>
      </c>
      <c r="D127" s="250"/>
      <c r="E127" s="250"/>
      <c r="F127" s="271" t="s">
        <v>334</v>
      </c>
      <c r="G127" s="250"/>
      <c r="H127" s="250" t="s">
        <v>384</v>
      </c>
      <c r="I127" s="250" t="s">
        <v>336</v>
      </c>
      <c r="J127" s="250" t="s">
        <v>385</v>
      </c>
      <c r="K127" s="296"/>
    </row>
    <row r="128" spans="2:11" s="1" customFormat="1" ht="15" customHeight="1">
      <c r="B128" s="293"/>
      <c r="C128" s="250" t="s">
        <v>282</v>
      </c>
      <c r="D128" s="250"/>
      <c r="E128" s="250"/>
      <c r="F128" s="271" t="s">
        <v>334</v>
      </c>
      <c r="G128" s="250"/>
      <c r="H128" s="250" t="s">
        <v>386</v>
      </c>
      <c r="I128" s="250" t="s">
        <v>336</v>
      </c>
      <c r="J128" s="250" t="s">
        <v>385</v>
      </c>
      <c r="K128" s="296"/>
    </row>
    <row r="129" spans="2:11" s="1" customFormat="1" ht="15" customHeight="1">
      <c r="B129" s="293"/>
      <c r="C129" s="250" t="s">
        <v>345</v>
      </c>
      <c r="D129" s="250"/>
      <c r="E129" s="250"/>
      <c r="F129" s="271" t="s">
        <v>340</v>
      </c>
      <c r="G129" s="250"/>
      <c r="H129" s="250" t="s">
        <v>346</v>
      </c>
      <c r="I129" s="250" t="s">
        <v>336</v>
      </c>
      <c r="J129" s="250">
        <v>15</v>
      </c>
      <c r="K129" s="296"/>
    </row>
    <row r="130" spans="2:11" s="1" customFormat="1" ht="15" customHeight="1">
      <c r="B130" s="293"/>
      <c r="C130" s="274" t="s">
        <v>347</v>
      </c>
      <c r="D130" s="274"/>
      <c r="E130" s="274"/>
      <c r="F130" s="275" t="s">
        <v>340</v>
      </c>
      <c r="G130" s="274"/>
      <c r="H130" s="274" t="s">
        <v>348</v>
      </c>
      <c r="I130" s="274" t="s">
        <v>336</v>
      </c>
      <c r="J130" s="274">
        <v>15</v>
      </c>
      <c r="K130" s="296"/>
    </row>
    <row r="131" spans="2:11" s="1" customFormat="1" ht="15" customHeight="1">
      <c r="B131" s="293"/>
      <c r="C131" s="274" t="s">
        <v>349</v>
      </c>
      <c r="D131" s="274"/>
      <c r="E131" s="274"/>
      <c r="F131" s="275" t="s">
        <v>340</v>
      </c>
      <c r="G131" s="274"/>
      <c r="H131" s="274" t="s">
        <v>350</v>
      </c>
      <c r="I131" s="274" t="s">
        <v>336</v>
      </c>
      <c r="J131" s="274">
        <v>20</v>
      </c>
      <c r="K131" s="296"/>
    </row>
    <row r="132" spans="2:11" s="1" customFormat="1" ht="15" customHeight="1">
      <c r="B132" s="293"/>
      <c r="C132" s="274" t="s">
        <v>351</v>
      </c>
      <c r="D132" s="274"/>
      <c r="E132" s="274"/>
      <c r="F132" s="275" t="s">
        <v>340</v>
      </c>
      <c r="G132" s="274"/>
      <c r="H132" s="274" t="s">
        <v>352</v>
      </c>
      <c r="I132" s="274" t="s">
        <v>336</v>
      </c>
      <c r="J132" s="274">
        <v>20</v>
      </c>
      <c r="K132" s="296"/>
    </row>
    <row r="133" spans="2:11" s="1" customFormat="1" ht="15" customHeight="1">
      <c r="B133" s="293"/>
      <c r="C133" s="250" t="s">
        <v>339</v>
      </c>
      <c r="D133" s="250"/>
      <c r="E133" s="250"/>
      <c r="F133" s="271" t="s">
        <v>340</v>
      </c>
      <c r="G133" s="250"/>
      <c r="H133" s="250" t="s">
        <v>374</v>
      </c>
      <c r="I133" s="250" t="s">
        <v>336</v>
      </c>
      <c r="J133" s="250">
        <v>50</v>
      </c>
      <c r="K133" s="296"/>
    </row>
    <row r="134" spans="2:11" s="1" customFormat="1" ht="15" customHeight="1">
      <c r="B134" s="293"/>
      <c r="C134" s="250" t="s">
        <v>353</v>
      </c>
      <c r="D134" s="250"/>
      <c r="E134" s="250"/>
      <c r="F134" s="271" t="s">
        <v>340</v>
      </c>
      <c r="G134" s="250"/>
      <c r="H134" s="250" t="s">
        <v>374</v>
      </c>
      <c r="I134" s="250" t="s">
        <v>336</v>
      </c>
      <c r="J134" s="250">
        <v>50</v>
      </c>
      <c r="K134" s="296"/>
    </row>
    <row r="135" spans="2:11" s="1" customFormat="1" ht="15" customHeight="1">
      <c r="B135" s="293"/>
      <c r="C135" s="250" t="s">
        <v>359</v>
      </c>
      <c r="D135" s="250"/>
      <c r="E135" s="250"/>
      <c r="F135" s="271" t="s">
        <v>340</v>
      </c>
      <c r="G135" s="250"/>
      <c r="H135" s="250" t="s">
        <v>374</v>
      </c>
      <c r="I135" s="250" t="s">
        <v>336</v>
      </c>
      <c r="J135" s="250">
        <v>50</v>
      </c>
      <c r="K135" s="296"/>
    </row>
    <row r="136" spans="2:11" s="1" customFormat="1" ht="15" customHeight="1">
      <c r="B136" s="293"/>
      <c r="C136" s="250" t="s">
        <v>361</v>
      </c>
      <c r="D136" s="250"/>
      <c r="E136" s="250"/>
      <c r="F136" s="271" t="s">
        <v>340</v>
      </c>
      <c r="G136" s="250"/>
      <c r="H136" s="250" t="s">
        <v>374</v>
      </c>
      <c r="I136" s="250" t="s">
        <v>336</v>
      </c>
      <c r="J136" s="250">
        <v>50</v>
      </c>
      <c r="K136" s="296"/>
    </row>
    <row r="137" spans="2:11" s="1" customFormat="1" ht="15" customHeight="1">
      <c r="B137" s="293"/>
      <c r="C137" s="250" t="s">
        <v>362</v>
      </c>
      <c r="D137" s="250"/>
      <c r="E137" s="250"/>
      <c r="F137" s="271" t="s">
        <v>340</v>
      </c>
      <c r="G137" s="250"/>
      <c r="H137" s="250" t="s">
        <v>387</v>
      </c>
      <c r="I137" s="250" t="s">
        <v>336</v>
      </c>
      <c r="J137" s="250">
        <v>255</v>
      </c>
      <c r="K137" s="296"/>
    </row>
    <row r="138" spans="2:11" s="1" customFormat="1" ht="15" customHeight="1">
      <c r="B138" s="293"/>
      <c r="C138" s="250" t="s">
        <v>364</v>
      </c>
      <c r="D138" s="250"/>
      <c r="E138" s="250"/>
      <c r="F138" s="271" t="s">
        <v>334</v>
      </c>
      <c r="G138" s="250"/>
      <c r="H138" s="250" t="s">
        <v>388</v>
      </c>
      <c r="I138" s="250" t="s">
        <v>366</v>
      </c>
      <c r="J138" s="250"/>
      <c r="K138" s="296"/>
    </row>
    <row r="139" spans="2:11" s="1" customFormat="1" ht="15" customHeight="1">
      <c r="B139" s="293"/>
      <c r="C139" s="250" t="s">
        <v>367</v>
      </c>
      <c r="D139" s="250"/>
      <c r="E139" s="250"/>
      <c r="F139" s="271" t="s">
        <v>334</v>
      </c>
      <c r="G139" s="250"/>
      <c r="H139" s="250" t="s">
        <v>389</v>
      </c>
      <c r="I139" s="250" t="s">
        <v>369</v>
      </c>
      <c r="J139" s="250"/>
      <c r="K139" s="296"/>
    </row>
    <row r="140" spans="2:11" s="1" customFormat="1" ht="15" customHeight="1">
      <c r="B140" s="293"/>
      <c r="C140" s="250" t="s">
        <v>370</v>
      </c>
      <c r="D140" s="250"/>
      <c r="E140" s="250"/>
      <c r="F140" s="271" t="s">
        <v>334</v>
      </c>
      <c r="G140" s="250"/>
      <c r="H140" s="250" t="s">
        <v>370</v>
      </c>
      <c r="I140" s="250" t="s">
        <v>369</v>
      </c>
      <c r="J140" s="250"/>
      <c r="K140" s="296"/>
    </row>
    <row r="141" spans="2:11" s="1" customFormat="1" ht="15" customHeight="1">
      <c r="B141" s="293"/>
      <c r="C141" s="250" t="s">
        <v>40</v>
      </c>
      <c r="D141" s="250"/>
      <c r="E141" s="250"/>
      <c r="F141" s="271" t="s">
        <v>334</v>
      </c>
      <c r="G141" s="250"/>
      <c r="H141" s="250" t="s">
        <v>390</v>
      </c>
      <c r="I141" s="250" t="s">
        <v>369</v>
      </c>
      <c r="J141" s="250"/>
      <c r="K141" s="296"/>
    </row>
    <row r="142" spans="2:11" s="1" customFormat="1" ht="15" customHeight="1">
      <c r="B142" s="293"/>
      <c r="C142" s="250" t="s">
        <v>391</v>
      </c>
      <c r="D142" s="250"/>
      <c r="E142" s="250"/>
      <c r="F142" s="271" t="s">
        <v>334</v>
      </c>
      <c r="G142" s="250"/>
      <c r="H142" s="250" t="s">
        <v>392</v>
      </c>
      <c r="I142" s="250" t="s">
        <v>369</v>
      </c>
      <c r="J142" s="250"/>
      <c r="K142" s="296"/>
    </row>
    <row r="143" spans="2:11" s="1" customFormat="1" ht="15" customHeight="1">
      <c r="B143" s="297"/>
      <c r="C143" s="298"/>
      <c r="D143" s="298"/>
      <c r="E143" s="298"/>
      <c r="F143" s="298"/>
      <c r="G143" s="298"/>
      <c r="H143" s="298"/>
      <c r="I143" s="298"/>
      <c r="J143" s="298"/>
      <c r="K143" s="299"/>
    </row>
    <row r="144" spans="2:11" s="1" customFormat="1" ht="18.75" customHeight="1">
      <c r="B144" s="284"/>
      <c r="C144" s="284"/>
      <c r="D144" s="284"/>
      <c r="E144" s="284"/>
      <c r="F144" s="285"/>
      <c r="G144" s="284"/>
      <c r="H144" s="284"/>
      <c r="I144" s="284"/>
      <c r="J144" s="284"/>
      <c r="K144" s="284"/>
    </row>
    <row r="145" spans="2:11" s="1" customFormat="1" ht="18.75" customHeight="1">
      <c r="B145" s="257"/>
      <c r="C145" s="257"/>
      <c r="D145" s="257"/>
      <c r="E145" s="257"/>
      <c r="F145" s="257"/>
      <c r="G145" s="257"/>
      <c r="H145" s="257"/>
      <c r="I145" s="257"/>
      <c r="J145" s="257"/>
      <c r="K145" s="257"/>
    </row>
    <row r="146" spans="2:11" s="1" customFormat="1" ht="7.5" customHeight="1">
      <c r="B146" s="258"/>
      <c r="C146" s="259"/>
      <c r="D146" s="259"/>
      <c r="E146" s="259"/>
      <c r="F146" s="259"/>
      <c r="G146" s="259"/>
      <c r="H146" s="259"/>
      <c r="I146" s="259"/>
      <c r="J146" s="259"/>
      <c r="K146" s="260"/>
    </row>
    <row r="147" spans="2:11" s="1" customFormat="1" ht="45" customHeight="1">
      <c r="B147" s="261"/>
      <c r="C147" s="366" t="s">
        <v>393</v>
      </c>
      <c r="D147" s="366"/>
      <c r="E147" s="366"/>
      <c r="F147" s="366"/>
      <c r="G147" s="366"/>
      <c r="H147" s="366"/>
      <c r="I147" s="366"/>
      <c r="J147" s="366"/>
      <c r="K147" s="262"/>
    </row>
    <row r="148" spans="2:11" s="1" customFormat="1" ht="17.25" customHeight="1">
      <c r="B148" s="261"/>
      <c r="C148" s="263" t="s">
        <v>328</v>
      </c>
      <c r="D148" s="263"/>
      <c r="E148" s="263"/>
      <c r="F148" s="263" t="s">
        <v>329</v>
      </c>
      <c r="G148" s="264"/>
      <c r="H148" s="263" t="s">
        <v>56</v>
      </c>
      <c r="I148" s="263" t="s">
        <v>59</v>
      </c>
      <c r="J148" s="263" t="s">
        <v>330</v>
      </c>
      <c r="K148" s="262"/>
    </row>
    <row r="149" spans="2:11" s="1" customFormat="1" ht="17.25" customHeight="1">
      <c r="B149" s="261"/>
      <c r="C149" s="265" t="s">
        <v>331</v>
      </c>
      <c r="D149" s="265"/>
      <c r="E149" s="265"/>
      <c r="F149" s="266" t="s">
        <v>332</v>
      </c>
      <c r="G149" s="267"/>
      <c r="H149" s="265"/>
      <c r="I149" s="265"/>
      <c r="J149" s="265" t="s">
        <v>333</v>
      </c>
      <c r="K149" s="262"/>
    </row>
    <row r="150" spans="2:11" s="1" customFormat="1" ht="5.25" customHeight="1">
      <c r="B150" s="273"/>
      <c r="C150" s="268"/>
      <c r="D150" s="268"/>
      <c r="E150" s="268"/>
      <c r="F150" s="268"/>
      <c r="G150" s="269"/>
      <c r="H150" s="268"/>
      <c r="I150" s="268"/>
      <c r="J150" s="268"/>
      <c r="K150" s="296"/>
    </row>
    <row r="151" spans="2:11" s="1" customFormat="1" ht="15" customHeight="1">
      <c r="B151" s="273"/>
      <c r="C151" s="300" t="s">
        <v>337</v>
      </c>
      <c r="D151" s="250"/>
      <c r="E151" s="250"/>
      <c r="F151" s="301" t="s">
        <v>334</v>
      </c>
      <c r="G151" s="250"/>
      <c r="H151" s="300" t="s">
        <v>374</v>
      </c>
      <c r="I151" s="300" t="s">
        <v>336</v>
      </c>
      <c r="J151" s="300">
        <v>120</v>
      </c>
      <c r="K151" s="296"/>
    </row>
    <row r="152" spans="2:11" s="1" customFormat="1" ht="15" customHeight="1">
      <c r="B152" s="273"/>
      <c r="C152" s="300" t="s">
        <v>383</v>
      </c>
      <c r="D152" s="250"/>
      <c r="E152" s="250"/>
      <c r="F152" s="301" t="s">
        <v>334</v>
      </c>
      <c r="G152" s="250"/>
      <c r="H152" s="300" t="s">
        <v>394</v>
      </c>
      <c r="I152" s="300" t="s">
        <v>336</v>
      </c>
      <c r="J152" s="300" t="s">
        <v>385</v>
      </c>
      <c r="K152" s="296"/>
    </row>
    <row r="153" spans="2:11" s="1" customFormat="1" ht="15" customHeight="1">
      <c r="B153" s="273"/>
      <c r="C153" s="300" t="s">
        <v>282</v>
      </c>
      <c r="D153" s="250"/>
      <c r="E153" s="250"/>
      <c r="F153" s="301" t="s">
        <v>334</v>
      </c>
      <c r="G153" s="250"/>
      <c r="H153" s="300" t="s">
        <v>395</v>
      </c>
      <c r="I153" s="300" t="s">
        <v>336</v>
      </c>
      <c r="J153" s="300" t="s">
        <v>385</v>
      </c>
      <c r="K153" s="296"/>
    </row>
    <row r="154" spans="2:11" s="1" customFormat="1" ht="15" customHeight="1">
      <c r="B154" s="273"/>
      <c r="C154" s="300" t="s">
        <v>339</v>
      </c>
      <c r="D154" s="250"/>
      <c r="E154" s="250"/>
      <c r="F154" s="301" t="s">
        <v>340</v>
      </c>
      <c r="G154" s="250"/>
      <c r="H154" s="300" t="s">
        <v>374</v>
      </c>
      <c r="I154" s="300" t="s">
        <v>336</v>
      </c>
      <c r="J154" s="300">
        <v>50</v>
      </c>
      <c r="K154" s="296"/>
    </row>
    <row r="155" spans="2:11" s="1" customFormat="1" ht="15" customHeight="1">
      <c r="B155" s="273"/>
      <c r="C155" s="300" t="s">
        <v>342</v>
      </c>
      <c r="D155" s="250"/>
      <c r="E155" s="250"/>
      <c r="F155" s="301" t="s">
        <v>334</v>
      </c>
      <c r="G155" s="250"/>
      <c r="H155" s="300" t="s">
        <v>374</v>
      </c>
      <c r="I155" s="300" t="s">
        <v>344</v>
      </c>
      <c r="J155" s="300"/>
      <c r="K155" s="296"/>
    </row>
    <row r="156" spans="2:11" s="1" customFormat="1" ht="15" customHeight="1">
      <c r="B156" s="273"/>
      <c r="C156" s="300" t="s">
        <v>353</v>
      </c>
      <c r="D156" s="250"/>
      <c r="E156" s="250"/>
      <c r="F156" s="301" t="s">
        <v>340</v>
      </c>
      <c r="G156" s="250"/>
      <c r="H156" s="300" t="s">
        <v>374</v>
      </c>
      <c r="I156" s="300" t="s">
        <v>336</v>
      </c>
      <c r="J156" s="300">
        <v>50</v>
      </c>
      <c r="K156" s="296"/>
    </row>
    <row r="157" spans="2:11" s="1" customFormat="1" ht="15" customHeight="1">
      <c r="B157" s="273"/>
      <c r="C157" s="300" t="s">
        <v>361</v>
      </c>
      <c r="D157" s="250"/>
      <c r="E157" s="250"/>
      <c r="F157" s="301" t="s">
        <v>340</v>
      </c>
      <c r="G157" s="250"/>
      <c r="H157" s="300" t="s">
        <v>374</v>
      </c>
      <c r="I157" s="300" t="s">
        <v>336</v>
      </c>
      <c r="J157" s="300">
        <v>50</v>
      </c>
      <c r="K157" s="296"/>
    </row>
    <row r="158" spans="2:11" s="1" customFormat="1" ht="15" customHeight="1">
      <c r="B158" s="273"/>
      <c r="C158" s="300" t="s">
        <v>359</v>
      </c>
      <c r="D158" s="250"/>
      <c r="E158" s="250"/>
      <c r="F158" s="301" t="s">
        <v>340</v>
      </c>
      <c r="G158" s="250"/>
      <c r="H158" s="300" t="s">
        <v>374</v>
      </c>
      <c r="I158" s="300" t="s">
        <v>336</v>
      </c>
      <c r="J158" s="300">
        <v>50</v>
      </c>
      <c r="K158" s="296"/>
    </row>
    <row r="159" spans="2:11" s="1" customFormat="1" ht="15" customHeight="1">
      <c r="B159" s="273"/>
      <c r="C159" s="300" t="s">
        <v>107</v>
      </c>
      <c r="D159" s="250"/>
      <c r="E159" s="250"/>
      <c r="F159" s="301" t="s">
        <v>334</v>
      </c>
      <c r="G159" s="250"/>
      <c r="H159" s="300" t="s">
        <v>396</v>
      </c>
      <c r="I159" s="300" t="s">
        <v>336</v>
      </c>
      <c r="J159" s="300" t="s">
        <v>397</v>
      </c>
      <c r="K159" s="296"/>
    </row>
    <row r="160" spans="2:11" s="1" customFormat="1" ht="15" customHeight="1">
      <c r="B160" s="273"/>
      <c r="C160" s="300" t="s">
        <v>398</v>
      </c>
      <c r="D160" s="250"/>
      <c r="E160" s="250"/>
      <c r="F160" s="301" t="s">
        <v>334</v>
      </c>
      <c r="G160" s="250"/>
      <c r="H160" s="300" t="s">
        <v>399</v>
      </c>
      <c r="I160" s="300" t="s">
        <v>369</v>
      </c>
      <c r="J160" s="300"/>
      <c r="K160" s="296"/>
    </row>
    <row r="161" spans="2:11" s="1" customFormat="1" ht="15" customHeight="1">
      <c r="B161" s="302"/>
      <c r="C161" s="282"/>
      <c r="D161" s="282"/>
      <c r="E161" s="282"/>
      <c r="F161" s="282"/>
      <c r="G161" s="282"/>
      <c r="H161" s="282"/>
      <c r="I161" s="282"/>
      <c r="J161" s="282"/>
      <c r="K161" s="303"/>
    </row>
    <row r="162" spans="2:11" s="1" customFormat="1" ht="18.75" customHeight="1">
      <c r="B162" s="284"/>
      <c r="C162" s="294"/>
      <c r="D162" s="294"/>
      <c r="E162" s="294"/>
      <c r="F162" s="304"/>
      <c r="G162" s="294"/>
      <c r="H162" s="294"/>
      <c r="I162" s="294"/>
      <c r="J162" s="294"/>
      <c r="K162" s="284"/>
    </row>
    <row r="163" spans="2:11" s="1" customFormat="1" ht="18.75" customHeight="1">
      <c r="B163" s="257"/>
      <c r="C163" s="257"/>
      <c r="D163" s="257"/>
      <c r="E163" s="257"/>
      <c r="F163" s="257"/>
      <c r="G163" s="257"/>
      <c r="H163" s="257"/>
      <c r="I163" s="257"/>
      <c r="J163" s="257"/>
      <c r="K163" s="257"/>
    </row>
    <row r="164" spans="2:11" s="1" customFormat="1" ht="7.5" customHeight="1">
      <c r="B164" s="239"/>
      <c r="C164" s="240"/>
      <c r="D164" s="240"/>
      <c r="E164" s="240"/>
      <c r="F164" s="240"/>
      <c r="G164" s="240"/>
      <c r="H164" s="240"/>
      <c r="I164" s="240"/>
      <c r="J164" s="240"/>
      <c r="K164" s="241"/>
    </row>
    <row r="165" spans="2:11" s="1" customFormat="1" ht="45" customHeight="1">
      <c r="B165" s="242"/>
      <c r="C165" s="367" t="s">
        <v>400</v>
      </c>
      <c r="D165" s="367"/>
      <c r="E165" s="367"/>
      <c r="F165" s="367"/>
      <c r="G165" s="367"/>
      <c r="H165" s="367"/>
      <c r="I165" s="367"/>
      <c r="J165" s="367"/>
      <c r="K165" s="243"/>
    </row>
    <row r="166" spans="2:11" s="1" customFormat="1" ht="17.25" customHeight="1">
      <c r="B166" s="242"/>
      <c r="C166" s="263" t="s">
        <v>328</v>
      </c>
      <c r="D166" s="263"/>
      <c r="E166" s="263"/>
      <c r="F166" s="263" t="s">
        <v>329</v>
      </c>
      <c r="G166" s="305"/>
      <c r="H166" s="306" t="s">
        <v>56</v>
      </c>
      <c r="I166" s="306" t="s">
        <v>59</v>
      </c>
      <c r="J166" s="263" t="s">
        <v>330</v>
      </c>
      <c r="K166" s="243"/>
    </row>
    <row r="167" spans="2:11" s="1" customFormat="1" ht="17.25" customHeight="1">
      <c r="B167" s="244"/>
      <c r="C167" s="265" t="s">
        <v>331</v>
      </c>
      <c r="D167" s="265"/>
      <c r="E167" s="265"/>
      <c r="F167" s="266" t="s">
        <v>332</v>
      </c>
      <c r="G167" s="307"/>
      <c r="H167" s="308"/>
      <c r="I167" s="308"/>
      <c r="J167" s="265" t="s">
        <v>333</v>
      </c>
      <c r="K167" s="245"/>
    </row>
    <row r="168" spans="2:11" s="1" customFormat="1" ht="5.25" customHeight="1">
      <c r="B168" s="273"/>
      <c r="C168" s="268"/>
      <c r="D168" s="268"/>
      <c r="E168" s="268"/>
      <c r="F168" s="268"/>
      <c r="G168" s="269"/>
      <c r="H168" s="268"/>
      <c r="I168" s="268"/>
      <c r="J168" s="268"/>
      <c r="K168" s="296"/>
    </row>
    <row r="169" spans="2:11" s="1" customFormat="1" ht="15" customHeight="1">
      <c r="B169" s="273"/>
      <c r="C169" s="250" t="s">
        <v>337</v>
      </c>
      <c r="D169" s="250"/>
      <c r="E169" s="250"/>
      <c r="F169" s="271" t="s">
        <v>334</v>
      </c>
      <c r="G169" s="250"/>
      <c r="H169" s="250" t="s">
        <v>374</v>
      </c>
      <c r="I169" s="250" t="s">
        <v>336</v>
      </c>
      <c r="J169" s="250">
        <v>120</v>
      </c>
      <c r="K169" s="296"/>
    </row>
    <row r="170" spans="2:11" s="1" customFormat="1" ht="15" customHeight="1">
      <c r="B170" s="273"/>
      <c r="C170" s="250" t="s">
        <v>383</v>
      </c>
      <c r="D170" s="250"/>
      <c r="E170" s="250"/>
      <c r="F170" s="271" t="s">
        <v>334</v>
      </c>
      <c r="G170" s="250"/>
      <c r="H170" s="250" t="s">
        <v>384</v>
      </c>
      <c r="I170" s="250" t="s">
        <v>336</v>
      </c>
      <c r="J170" s="250" t="s">
        <v>385</v>
      </c>
      <c r="K170" s="296"/>
    </row>
    <row r="171" spans="2:11" s="1" customFormat="1" ht="15" customHeight="1">
      <c r="B171" s="273"/>
      <c r="C171" s="250" t="s">
        <v>282</v>
      </c>
      <c r="D171" s="250"/>
      <c r="E171" s="250"/>
      <c r="F171" s="271" t="s">
        <v>334</v>
      </c>
      <c r="G171" s="250"/>
      <c r="H171" s="250" t="s">
        <v>401</v>
      </c>
      <c r="I171" s="250" t="s">
        <v>336</v>
      </c>
      <c r="J171" s="250" t="s">
        <v>385</v>
      </c>
      <c r="K171" s="296"/>
    </row>
    <row r="172" spans="2:11" s="1" customFormat="1" ht="15" customHeight="1">
      <c r="B172" s="273"/>
      <c r="C172" s="250" t="s">
        <v>339</v>
      </c>
      <c r="D172" s="250"/>
      <c r="E172" s="250"/>
      <c r="F172" s="271" t="s">
        <v>340</v>
      </c>
      <c r="G172" s="250"/>
      <c r="H172" s="250" t="s">
        <v>401</v>
      </c>
      <c r="I172" s="250" t="s">
        <v>336</v>
      </c>
      <c r="J172" s="250">
        <v>50</v>
      </c>
      <c r="K172" s="296"/>
    </row>
    <row r="173" spans="2:11" s="1" customFormat="1" ht="15" customHeight="1">
      <c r="B173" s="273"/>
      <c r="C173" s="250" t="s">
        <v>342</v>
      </c>
      <c r="D173" s="250"/>
      <c r="E173" s="250"/>
      <c r="F173" s="271" t="s">
        <v>334</v>
      </c>
      <c r="G173" s="250"/>
      <c r="H173" s="250" t="s">
        <v>401</v>
      </c>
      <c r="I173" s="250" t="s">
        <v>344</v>
      </c>
      <c r="J173" s="250"/>
      <c r="K173" s="296"/>
    </row>
    <row r="174" spans="2:11" s="1" customFormat="1" ht="15" customHeight="1">
      <c r="B174" s="273"/>
      <c r="C174" s="250" t="s">
        <v>353</v>
      </c>
      <c r="D174" s="250"/>
      <c r="E174" s="250"/>
      <c r="F174" s="271" t="s">
        <v>340</v>
      </c>
      <c r="G174" s="250"/>
      <c r="H174" s="250" t="s">
        <v>401</v>
      </c>
      <c r="I174" s="250" t="s">
        <v>336</v>
      </c>
      <c r="J174" s="250">
        <v>50</v>
      </c>
      <c r="K174" s="296"/>
    </row>
    <row r="175" spans="2:11" s="1" customFormat="1" ht="15" customHeight="1">
      <c r="B175" s="273"/>
      <c r="C175" s="250" t="s">
        <v>361</v>
      </c>
      <c r="D175" s="250"/>
      <c r="E175" s="250"/>
      <c r="F175" s="271" t="s">
        <v>340</v>
      </c>
      <c r="G175" s="250"/>
      <c r="H175" s="250" t="s">
        <v>401</v>
      </c>
      <c r="I175" s="250" t="s">
        <v>336</v>
      </c>
      <c r="J175" s="250">
        <v>50</v>
      </c>
      <c r="K175" s="296"/>
    </row>
    <row r="176" spans="2:11" s="1" customFormat="1" ht="15" customHeight="1">
      <c r="B176" s="273"/>
      <c r="C176" s="250" t="s">
        <v>359</v>
      </c>
      <c r="D176" s="250"/>
      <c r="E176" s="250"/>
      <c r="F176" s="271" t="s">
        <v>340</v>
      </c>
      <c r="G176" s="250"/>
      <c r="H176" s="250" t="s">
        <v>401</v>
      </c>
      <c r="I176" s="250" t="s">
        <v>336</v>
      </c>
      <c r="J176" s="250">
        <v>50</v>
      </c>
      <c r="K176" s="296"/>
    </row>
    <row r="177" spans="2:11" s="1" customFormat="1" ht="15" customHeight="1">
      <c r="B177" s="273"/>
      <c r="C177" s="250" t="s">
        <v>116</v>
      </c>
      <c r="D177" s="250"/>
      <c r="E177" s="250"/>
      <c r="F177" s="271" t="s">
        <v>334</v>
      </c>
      <c r="G177" s="250"/>
      <c r="H177" s="250" t="s">
        <v>402</v>
      </c>
      <c r="I177" s="250" t="s">
        <v>403</v>
      </c>
      <c r="J177" s="250"/>
      <c r="K177" s="296"/>
    </row>
    <row r="178" spans="2:11" s="1" customFormat="1" ht="15" customHeight="1">
      <c r="B178" s="273"/>
      <c r="C178" s="250" t="s">
        <v>59</v>
      </c>
      <c r="D178" s="250"/>
      <c r="E178" s="250"/>
      <c r="F178" s="271" t="s">
        <v>334</v>
      </c>
      <c r="G178" s="250"/>
      <c r="H178" s="250" t="s">
        <v>404</v>
      </c>
      <c r="I178" s="250" t="s">
        <v>405</v>
      </c>
      <c r="J178" s="250">
        <v>1</v>
      </c>
      <c r="K178" s="296"/>
    </row>
    <row r="179" spans="2:11" s="1" customFormat="1" ht="15" customHeight="1">
      <c r="B179" s="273"/>
      <c r="C179" s="250" t="s">
        <v>55</v>
      </c>
      <c r="D179" s="250"/>
      <c r="E179" s="250"/>
      <c r="F179" s="271" t="s">
        <v>334</v>
      </c>
      <c r="G179" s="250"/>
      <c r="H179" s="250" t="s">
        <v>406</v>
      </c>
      <c r="I179" s="250" t="s">
        <v>336</v>
      </c>
      <c r="J179" s="250">
        <v>20</v>
      </c>
      <c r="K179" s="296"/>
    </row>
    <row r="180" spans="2:11" s="1" customFormat="1" ht="15" customHeight="1">
      <c r="B180" s="273"/>
      <c r="C180" s="250" t="s">
        <v>56</v>
      </c>
      <c r="D180" s="250"/>
      <c r="E180" s="250"/>
      <c r="F180" s="271" t="s">
        <v>334</v>
      </c>
      <c r="G180" s="250"/>
      <c r="H180" s="250" t="s">
        <v>407</v>
      </c>
      <c r="I180" s="250" t="s">
        <v>336</v>
      </c>
      <c r="J180" s="250">
        <v>255</v>
      </c>
      <c r="K180" s="296"/>
    </row>
    <row r="181" spans="2:11" s="1" customFormat="1" ht="15" customHeight="1">
      <c r="B181" s="273"/>
      <c r="C181" s="250" t="s">
        <v>117</v>
      </c>
      <c r="D181" s="250"/>
      <c r="E181" s="250"/>
      <c r="F181" s="271" t="s">
        <v>334</v>
      </c>
      <c r="G181" s="250"/>
      <c r="H181" s="250" t="s">
        <v>298</v>
      </c>
      <c r="I181" s="250" t="s">
        <v>336</v>
      </c>
      <c r="J181" s="250">
        <v>10</v>
      </c>
      <c r="K181" s="296"/>
    </row>
    <row r="182" spans="2:11" s="1" customFormat="1" ht="15" customHeight="1">
      <c r="B182" s="273"/>
      <c r="C182" s="250" t="s">
        <v>118</v>
      </c>
      <c r="D182" s="250"/>
      <c r="E182" s="250"/>
      <c r="F182" s="271" t="s">
        <v>334</v>
      </c>
      <c r="G182" s="250"/>
      <c r="H182" s="250" t="s">
        <v>408</v>
      </c>
      <c r="I182" s="250" t="s">
        <v>369</v>
      </c>
      <c r="J182" s="250"/>
      <c r="K182" s="296"/>
    </row>
    <row r="183" spans="2:11" s="1" customFormat="1" ht="15" customHeight="1">
      <c r="B183" s="273"/>
      <c r="C183" s="250" t="s">
        <v>409</v>
      </c>
      <c r="D183" s="250"/>
      <c r="E183" s="250"/>
      <c r="F183" s="271" t="s">
        <v>334</v>
      </c>
      <c r="G183" s="250"/>
      <c r="H183" s="250" t="s">
        <v>410</v>
      </c>
      <c r="I183" s="250" t="s">
        <v>369</v>
      </c>
      <c r="J183" s="250"/>
      <c r="K183" s="296"/>
    </row>
    <row r="184" spans="2:11" s="1" customFormat="1" ht="15" customHeight="1">
      <c r="B184" s="273"/>
      <c r="C184" s="250" t="s">
        <v>398</v>
      </c>
      <c r="D184" s="250"/>
      <c r="E184" s="250"/>
      <c r="F184" s="271" t="s">
        <v>334</v>
      </c>
      <c r="G184" s="250"/>
      <c r="H184" s="250" t="s">
        <v>411</v>
      </c>
      <c r="I184" s="250" t="s">
        <v>369</v>
      </c>
      <c r="J184" s="250"/>
      <c r="K184" s="296"/>
    </row>
    <row r="185" spans="2:11" s="1" customFormat="1" ht="15" customHeight="1">
      <c r="B185" s="273"/>
      <c r="C185" s="250" t="s">
        <v>120</v>
      </c>
      <c r="D185" s="250"/>
      <c r="E185" s="250"/>
      <c r="F185" s="271" t="s">
        <v>340</v>
      </c>
      <c r="G185" s="250"/>
      <c r="H185" s="250" t="s">
        <v>412</v>
      </c>
      <c r="I185" s="250" t="s">
        <v>336</v>
      </c>
      <c r="J185" s="250">
        <v>50</v>
      </c>
      <c r="K185" s="296"/>
    </row>
    <row r="186" spans="2:11" s="1" customFormat="1" ht="15" customHeight="1">
      <c r="B186" s="273"/>
      <c r="C186" s="250" t="s">
        <v>413</v>
      </c>
      <c r="D186" s="250"/>
      <c r="E186" s="250"/>
      <c r="F186" s="271" t="s">
        <v>340</v>
      </c>
      <c r="G186" s="250"/>
      <c r="H186" s="250" t="s">
        <v>414</v>
      </c>
      <c r="I186" s="250" t="s">
        <v>415</v>
      </c>
      <c r="J186" s="250"/>
      <c r="K186" s="296"/>
    </row>
    <row r="187" spans="2:11" s="1" customFormat="1" ht="15" customHeight="1">
      <c r="B187" s="273"/>
      <c r="C187" s="250" t="s">
        <v>416</v>
      </c>
      <c r="D187" s="250"/>
      <c r="E187" s="250"/>
      <c r="F187" s="271" t="s">
        <v>340</v>
      </c>
      <c r="G187" s="250"/>
      <c r="H187" s="250" t="s">
        <v>417</v>
      </c>
      <c r="I187" s="250" t="s">
        <v>415</v>
      </c>
      <c r="J187" s="250"/>
      <c r="K187" s="296"/>
    </row>
    <row r="188" spans="2:11" s="1" customFormat="1" ht="15" customHeight="1">
      <c r="B188" s="273"/>
      <c r="C188" s="250" t="s">
        <v>418</v>
      </c>
      <c r="D188" s="250"/>
      <c r="E188" s="250"/>
      <c r="F188" s="271" t="s">
        <v>340</v>
      </c>
      <c r="G188" s="250"/>
      <c r="H188" s="250" t="s">
        <v>419</v>
      </c>
      <c r="I188" s="250" t="s">
        <v>415</v>
      </c>
      <c r="J188" s="250"/>
      <c r="K188" s="296"/>
    </row>
    <row r="189" spans="2:11" s="1" customFormat="1" ht="15" customHeight="1">
      <c r="B189" s="273"/>
      <c r="C189" s="309" t="s">
        <v>420</v>
      </c>
      <c r="D189" s="250"/>
      <c r="E189" s="250"/>
      <c r="F189" s="271" t="s">
        <v>340</v>
      </c>
      <c r="G189" s="250"/>
      <c r="H189" s="250" t="s">
        <v>421</v>
      </c>
      <c r="I189" s="250" t="s">
        <v>422</v>
      </c>
      <c r="J189" s="310" t="s">
        <v>423</v>
      </c>
      <c r="K189" s="296"/>
    </row>
    <row r="190" spans="2:11" s="1" customFormat="1" ht="15" customHeight="1">
      <c r="B190" s="273"/>
      <c r="C190" s="309" t="s">
        <v>44</v>
      </c>
      <c r="D190" s="250"/>
      <c r="E190" s="250"/>
      <c r="F190" s="271" t="s">
        <v>334</v>
      </c>
      <c r="G190" s="250"/>
      <c r="H190" s="247" t="s">
        <v>424</v>
      </c>
      <c r="I190" s="250" t="s">
        <v>425</v>
      </c>
      <c r="J190" s="250"/>
      <c r="K190" s="296"/>
    </row>
    <row r="191" spans="2:11" s="1" customFormat="1" ht="15" customHeight="1">
      <c r="B191" s="273"/>
      <c r="C191" s="309" t="s">
        <v>426</v>
      </c>
      <c r="D191" s="250"/>
      <c r="E191" s="250"/>
      <c r="F191" s="271" t="s">
        <v>334</v>
      </c>
      <c r="G191" s="250"/>
      <c r="H191" s="250" t="s">
        <v>427</v>
      </c>
      <c r="I191" s="250" t="s">
        <v>369</v>
      </c>
      <c r="J191" s="250"/>
      <c r="K191" s="296"/>
    </row>
    <row r="192" spans="2:11" s="1" customFormat="1" ht="15" customHeight="1">
      <c r="B192" s="273"/>
      <c r="C192" s="309" t="s">
        <v>428</v>
      </c>
      <c r="D192" s="250"/>
      <c r="E192" s="250"/>
      <c r="F192" s="271" t="s">
        <v>334</v>
      </c>
      <c r="G192" s="250"/>
      <c r="H192" s="250" t="s">
        <v>429</v>
      </c>
      <c r="I192" s="250" t="s">
        <v>369</v>
      </c>
      <c r="J192" s="250"/>
      <c r="K192" s="296"/>
    </row>
    <row r="193" spans="2:11" s="1" customFormat="1" ht="15" customHeight="1">
      <c r="B193" s="273"/>
      <c r="C193" s="309" t="s">
        <v>430</v>
      </c>
      <c r="D193" s="250"/>
      <c r="E193" s="250"/>
      <c r="F193" s="271" t="s">
        <v>340</v>
      </c>
      <c r="G193" s="250"/>
      <c r="H193" s="250" t="s">
        <v>431</v>
      </c>
      <c r="I193" s="250" t="s">
        <v>369</v>
      </c>
      <c r="J193" s="250"/>
      <c r="K193" s="296"/>
    </row>
    <row r="194" spans="2:11" s="1" customFormat="1" ht="15" customHeight="1">
      <c r="B194" s="302"/>
      <c r="C194" s="311"/>
      <c r="D194" s="282"/>
      <c r="E194" s="282"/>
      <c r="F194" s="282"/>
      <c r="G194" s="282"/>
      <c r="H194" s="282"/>
      <c r="I194" s="282"/>
      <c r="J194" s="282"/>
      <c r="K194" s="303"/>
    </row>
    <row r="195" spans="2:11" s="1" customFormat="1" ht="18.75" customHeight="1">
      <c r="B195" s="284"/>
      <c r="C195" s="294"/>
      <c r="D195" s="294"/>
      <c r="E195" s="294"/>
      <c r="F195" s="304"/>
      <c r="G195" s="294"/>
      <c r="H195" s="294"/>
      <c r="I195" s="294"/>
      <c r="J195" s="294"/>
      <c r="K195" s="284"/>
    </row>
    <row r="196" spans="2:11" s="1" customFormat="1" ht="18.75" customHeight="1">
      <c r="B196" s="284"/>
      <c r="C196" s="294"/>
      <c r="D196" s="294"/>
      <c r="E196" s="294"/>
      <c r="F196" s="304"/>
      <c r="G196" s="294"/>
      <c r="H196" s="294"/>
      <c r="I196" s="294"/>
      <c r="J196" s="294"/>
      <c r="K196" s="284"/>
    </row>
    <row r="197" spans="2:11" s="1" customFormat="1" ht="18.75" customHeight="1">
      <c r="B197" s="257"/>
      <c r="C197" s="257"/>
      <c r="D197" s="257"/>
      <c r="E197" s="257"/>
      <c r="F197" s="257"/>
      <c r="G197" s="257"/>
      <c r="H197" s="257"/>
      <c r="I197" s="257"/>
      <c r="J197" s="257"/>
      <c r="K197" s="257"/>
    </row>
    <row r="198" spans="2:11" s="1" customFormat="1" ht="12">
      <c r="B198" s="239"/>
      <c r="C198" s="240"/>
      <c r="D198" s="240"/>
      <c r="E198" s="240"/>
      <c r="F198" s="240"/>
      <c r="G198" s="240"/>
      <c r="H198" s="240"/>
      <c r="I198" s="240"/>
      <c r="J198" s="240"/>
      <c r="K198" s="241"/>
    </row>
    <row r="199" spans="2:11" s="1" customFormat="1" ht="22.2">
      <c r="B199" s="242"/>
      <c r="C199" s="367" t="s">
        <v>432</v>
      </c>
      <c r="D199" s="367"/>
      <c r="E199" s="367"/>
      <c r="F199" s="367"/>
      <c r="G199" s="367"/>
      <c r="H199" s="367"/>
      <c r="I199" s="367"/>
      <c r="J199" s="367"/>
      <c r="K199" s="243"/>
    </row>
    <row r="200" spans="2:11" s="1" customFormat="1" ht="25.5" customHeight="1">
      <c r="B200" s="242"/>
      <c r="C200" s="312" t="s">
        <v>433</v>
      </c>
      <c r="D200" s="312"/>
      <c r="E200" s="312"/>
      <c r="F200" s="312" t="s">
        <v>434</v>
      </c>
      <c r="G200" s="313"/>
      <c r="H200" s="368" t="s">
        <v>435</v>
      </c>
      <c r="I200" s="368"/>
      <c r="J200" s="368"/>
      <c r="K200" s="243"/>
    </row>
    <row r="201" spans="2:11" s="1" customFormat="1" ht="5.25" customHeight="1">
      <c r="B201" s="273"/>
      <c r="C201" s="268"/>
      <c r="D201" s="268"/>
      <c r="E201" s="268"/>
      <c r="F201" s="268"/>
      <c r="G201" s="294"/>
      <c r="H201" s="268"/>
      <c r="I201" s="268"/>
      <c r="J201" s="268"/>
      <c r="K201" s="296"/>
    </row>
    <row r="202" spans="2:11" s="1" customFormat="1" ht="15" customHeight="1">
      <c r="B202" s="273"/>
      <c r="C202" s="250" t="s">
        <v>425</v>
      </c>
      <c r="D202" s="250"/>
      <c r="E202" s="250"/>
      <c r="F202" s="271" t="s">
        <v>45</v>
      </c>
      <c r="G202" s="250"/>
      <c r="H202" s="369" t="s">
        <v>436</v>
      </c>
      <c r="I202" s="369"/>
      <c r="J202" s="369"/>
      <c r="K202" s="296"/>
    </row>
    <row r="203" spans="2:11" s="1" customFormat="1" ht="15" customHeight="1">
      <c r="B203" s="273"/>
      <c r="C203" s="250"/>
      <c r="D203" s="250"/>
      <c r="E203" s="250"/>
      <c r="F203" s="271" t="s">
        <v>46</v>
      </c>
      <c r="G203" s="250"/>
      <c r="H203" s="369" t="s">
        <v>437</v>
      </c>
      <c r="I203" s="369"/>
      <c r="J203" s="369"/>
      <c r="K203" s="296"/>
    </row>
    <row r="204" spans="2:11" s="1" customFormat="1" ht="15" customHeight="1">
      <c r="B204" s="273"/>
      <c r="C204" s="250"/>
      <c r="D204" s="250"/>
      <c r="E204" s="250"/>
      <c r="F204" s="271" t="s">
        <v>49</v>
      </c>
      <c r="G204" s="250"/>
      <c r="H204" s="369" t="s">
        <v>438</v>
      </c>
      <c r="I204" s="369"/>
      <c r="J204" s="369"/>
      <c r="K204" s="296"/>
    </row>
    <row r="205" spans="2:11" s="1" customFormat="1" ht="15" customHeight="1">
      <c r="B205" s="273"/>
      <c r="C205" s="250"/>
      <c r="D205" s="250"/>
      <c r="E205" s="250"/>
      <c r="F205" s="271" t="s">
        <v>47</v>
      </c>
      <c r="G205" s="250"/>
      <c r="H205" s="369" t="s">
        <v>439</v>
      </c>
      <c r="I205" s="369"/>
      <c r="J205" s="369"/>
      <c r="K205" s="296"/>
    </row>
    <row r="206" spans="2:11" s="1" customFormat="1" ht="15" customHeight="1">
      <c r="B206" s="273"/>
      <c r="C206" s="250"/>
      <c r="D206" s="250"/>
      <c r="E206" s="250"/>
      <c r="F206" s="271" t="s">
        <v>48</v>
      </c>
      <c r="G206" s="250"/>
      <c r="H206" s="369" t="s">
        <v>440</v>
      </c>
      <c r="I206" s="369"/>
      <c r="J206" s="369"/>
      <c r="K206" s="296"/>
    </row>
    <row r="207" spans="2:11" s="1" customFormat="1" ht="15" customHeight="1">
      <c r="B207" s="273"/>
      <c r="C207" s="250"/>
      <c r="D207" s="250"/>
      <c r="E207" s="250"/>
      <c r="F207" s="271"/>
      <c r="G207" s="250"/>
      <c r="H207" s="250"/>
      <c r="I207" s="250"/>
      <c r="J207" s="250"/>
      <c r="K207" s="296"/>
    </row>
    <row r="208" spans="2:11" s="1" customFormat="1" ht="15" customHeight="1">
      <c r="B208" s="273"/>
      <c r="C208" s="250" t="s">
        <v>381</v>
      </c>
      <c r="D208" s="250"/>
      <c r="E208" s="250"/>
      <c r="F208" s="271" t="s">
        <v>78</v>
      </c>
      <c r="G208" s="250"/>
      <c r="H208" s="369" t="s">
        <v>441</v>
      </c>
      <c r="I208" s="369"/>
      <c r="J208" s="369"/>
      <c r="K208" s="296"/>
    </row>
    <row r="209" spans="2:11" s="1" customFormat="1" ht="15" customHeight="1">
      <c r="B209" s="273"/>
      <c r="C209" s="250"/>
      <c r="D209" s="250"/>
      <c r="E209" s="250"/>
      <c r="F209" s="271" t="s">
        <v>278</v>
      </c>
      <c r="G209" s="250"/>
      <c r="H209" s="369" t="s">
        <v>279</v>
      </c>
      <c r="I209" s="369"/>
      <c r="J209" s="369"/>
      <c r="K209" s="296"/>
    </row>
    <row r="210" spans="2:11" s="1" customFormat="1" ht="15" customHeight="1">
      <c r="B210" s="273"/>
      <c r="C210" s="250"/>
      <c r="D210" s="250"/>
      <c r="E210" s="250"/>
      <c r="F210" s="271" t="s">
        <v>276</v>
      </c>
      <c r="G210" s="250"/>
      <c r="H210" s="369" t="s">
        <v>442</v>
      </c>
      <c r="I210" s="369"/>
      <c r="J210" s="369"/>
      <c r="K210" s="296"/>
    </row>
    <row r="211" spans="2:11" s="1" customFormat="1" ht="15" customHeight="1">
      <c r="B211" s="314"/>
      <c r="C211" s="250"/>
      <c r="D211" s="250"/>
      <c r="E211" s="250"/>
      <c r="F211" s="271" t="s">
        <v>280</v>
      </c>
      <c r="G211" s="309"/>
      <c r="H211" s="370" t="s">
        <v>281</v>
      </c>
      <c r="I211" s="370"/>
      <c r="J211" s="370"/>
      <c r="K211" s="315"/>
    </row>
    <row r="212" spans="2:11" s="1" customFormat="1" ht="15" customHeight="1">
      <c r="B212" s="314"/>
      <c r="C212" s="250"/>
      <c r="D212" s="250"/>
      <c r="E212" s="250"/>
      <c r="F212" s="271" t="s">
        <v>248</v>
      </c>
      <c r="G212" s="309"/>
      <c r="H212" s="370" t="s">
        <v>443</v>
      </c>
      <c r="I212" s="370"/>
      <c r="J212" s="370"/>
      <c r="K212" s="315"/>
    </row>
    <row r="213" spans="2:11" s="1" customFormat="1" ht="15" customHeight="1">
      <c r="B213" s="314"/>
      <c r="C213" s="250"/>
      <c r="D213" s="250"/>
      <c r="E213" s="250"/>
      <c r="F213" s="271"/>
      <c r="G213" s="309"/>
      <c r="H213" s="300"/>
      <c r="I213" s="300"/>
      <c r="J213" s="300"/>
      <c r="K213" s="315"/>
    </row>
    <row r="214" spans="2:11" s="1" customFormat="1" ht="15" customHeight="1">
      <c r="B214" s="314"/>
      <c r="C214" s="250" t="s">
        <v>405</v>
      </c>
      <c r="D214" s="250"/>
      <c r="E214" s="250"/>
      <c r="F214" s="271">
        <v>1</v>
      </c>
      <c r="G214" s="309"/>
      <c r="H214" s="370" t="s">
        <v>444</v>
      </c>
      <c r="I214" s="370"/>
      <c r="J214" s="370"/>
      <c r="K214" s="315"/>
    </row>
    <row r="215" spans="2:11" s="1" customFormat="1" ht="15" customHeight="1">
      <c r="B215" s="314"/>
      <c r="C215" s="250"/>
      <c r="D215" s="250"/>
      <c r="E215" s="250"/>
      <c r="F215" s="271">
        <v>2</v>
      </c>
      <c r="G215" s="309"/>
      <c r="H215" s="370" t="s">
        <v>445</v>
      </c>
      <c r="I215" s="370"/>
      <c r="J215" s="370"/>
      <c r="K215" s="315"/>
    </row>
    <row r="216" spans="2:11" s="1" customFormat="1" ht="15" customHeight="1">
      <c r="B216" s="314"/>
      <c r="C216" s="250"/>
      <c r="D216" s="250"/>
      <c r="E216" s="250"/>
      <c r="F216" s="271">
        <v>3</v>
      </c>
      <c r="G216" s="309"/>
      <c r="H216" s="370" t="s">
        <v>446</v>
      </c>
      <c r="I216" s="370"/>
      <c r="J216" s="370"/>
      <c r="K216" s="315"/>
    </row>
    <row r="217" spans="2:11" s="1" customFormat="1" ht="15" customHeight="1">
      <c r="B217" s="314"/>
      <c r="C217" s="250"/>
      <c r="D217" s="250"/>
      <c r="E217" s="250"/>
      <c r="F217" s="271">
        <v>4</v>
      </c>
      <c r="G217" s="309"/>
      <c r="H217" s="370" t="s">
        <v>447</v>
      </c>
      <c r="I217" s="370"/>
      <c r="J217" s="370"/>
      <c r="K217" s="315"/>
    </row>
    <row r="218" spans="2:11" s="1" customFormat="1" ht="12.75" customHeight="1">
      <c r="B218" s="316"/>
      <c r="C218" s="317"/>
      <c r="D218" s="317"/>
      <c r="E218" s="317"/>
      <c r="F218" s="317"/>
      <c r="G218" s="317"/>
      <c r="H218" s="317"/>
      <c r="I218" s="317"/>
      <c r="J218" s="317"/>
      <c r="K218" s="318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F9D00D38B2A248BB74E944BED1120D" ma:contentTypeVersion="12" ma:contentTypeDescription="Vytvoří nový dokument" ma:contentTypeScope="" ma:versionID="6e808986cfcb9d2cd748101b50409296">
  <xsd:schema xmlns:xsd="http://www.w3.org/2001/XMLSchema" xmlns:xs="http://www.w3.org/2001/XMLSchema" xmlns:p="http://schemas.microsoft.com/office/2006/metadata/properties" xmlns:ns2="28c881bc-a545-4e72-9bdc-3c178fbda864" xmlns:ns3="8d8fc004-1df3-4385-9e1f-bd951f5c6bcb" targetNamespace="http://schemas.microsoft.com/office/2006/metadata/properties" ma:root="true" ma:fieldsID="a2e3f2a24006aedf77a42892c947fbcd" ns2:_="" ns3:_="">
    <xsd:import namespace="28c881bc-a545-4e72-9bdc-3c178fbda864"/>
    <xsd:import namespace="8d8fc004-1df3-4385-9e1f-bd951f5c6b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c881bc-a545-4e72-9bdc-3c178fbda8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8fc004-1df3-4385-9e1f-bd951f5c6bc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8AE704-A5CB-4EBD-BE56-21B6FA446F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C721A8-4B13-41D7-AE12-E4CB9BAE59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c881bc-a545-4e72-9bdc-3c178fbda864"/>
    <ds:schemaRef ds:uri="8d8fc004-1df3-4385-9e1f-bd951f5c6b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FE901E-729B-4C21-B4AF-44960E94D04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Sedláček</dc:creator>
  <cp:keywords/>
  <dc:description/>
  <cp:lastModifiedBy>Jan Sedláček</cp:lastModifiedBy>
  <dcterms:created xsi:type="dcterms:W3CDTF">2021-04-26T05:27:54Z</dcterms:created>
  <dcterms:modified xsi:type="dcterms:W3CDTF">2021-04-26T05:31:32Z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0x01010015F9D00D38B2A248BB74E944BED1120D</vt:lpwstr>
  </property>
</Properties>
</file>