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740" windowWidth="2088" windowHeight="1272" activeTab="0"/>
  </bookViews>
  <sheets>
    <sheet name="ROZP na šířku" sheetId="1" r:id="rId1"/>
  </sheets>
  <definedNames/>
  <calcPr fullCalcOnLoad="1"/>
</workbook>
</file>

<file path=xl/sharedStrings.xml><?xml version="1.0" encoding="utf-8"?>
<sst xmlns="http://schemas.openxmlformats.org/spreadsheetml/2006/main" count="323" uniqueCount="188">
  <si>
    <t>MJ</t>
  </si>
  <si>
    <t>Cena celkem</t>
  </si>
  <si>
    <t>P.Č.</t>
  </si>
  <si>
    <t>Objekt:</t>
  </si>
  <si>
    <t>PROJEKT STAVBY</t>
  </si>
  <si>
    <t>Cena MJ</t>
  </si>
  <si>
    <t>Celkem MJ</t>
  </si>
  <si>
    <t>hod</t>
  </si>
  <si>
    <t>CELKEM STAVBA bez DPH</t>
  </si>
  <si>
    <t>I.</t>
  </si>
  <si>
    <t>Popis položky</t>
  </si>
  <si>
    <t>Kód položky</t>
  </si>
  <si>
    <t>II.</t>
  </si>
  <si>
    <t>VRN</t>
  </si>
  <si>
    <t xml:space="preserve">Objednatel:   MUZEUM SOKOLOV </t>
  </si>
  <si>
    <t>SO 01</t>
  </si>
  <si>
    <t>SO 02</t>
  </si>
  <si>
    <t>SO 03</t>
  </si>
  <si>
    <t>Zajištění hlavní báňské záchranné služby dle požadavků OBÚ</t>
  </si>
  <si>
    <t xml:space="preserve">Zhotovitel:    </t>
  </si>
  <si>
    <t>NKP Důl Jeroným v Čisté</t>
  </si>
  <si>
    <t xml:space="preserve">Ostatní náklady vzniklé v souvislosti s realizací stavby </t>
  </si>
  <si>
    <t>Mimostaveništní doprava</t>
  </si>
  <si>
    <t>049203400</t>
  </si>
  <si>
    <t>998231111</t>
  </si>
  <si>
    <t>t</t>
  </si>
  <si>
    <t>Přesun hmot na objektech rekultivací území ovlivněných důlní činností</t>
  </si>
  <si>
    <t>c</t>
  </si>
  <si>
    <t>Geotechnický a technický dozor dle vyhl ČBÚ č.55/1996 Sb. pro ČPHZ v místech se zvýšeným nebezpečím, autorský dozor, koord.</t>
  </si>
  <si>
    <t>030001100</t>
  </si>
  <si>
    <t>Zařízení staveniště pro zmáhací práce</t>
  </si>
  <si>
    <t>142184111</t>
  </si>
  <si>
    <t>m3</t>
  </si>
  <si>
    <t>Zmáhání závalu bez trhaviny l do 200 m průřez nad 1,5 do 4 m2 stupeň ražnosti "tekutý" zával včetně bloků HM</t>
  </si>
  <si>
    <t>100001903</t>
  </si>
  <si>
    <t xml:space="preserve">Druhotné rozpojení balvanů nadměrné velikosti  včetně potřebné manipulace s balvany a s případnými nutnými bezp opatřeními </t>
  </si>
  <si>
    <t>154086111</t>
  </si>
  <si>
    <t>Nosná konstrukce výstroje štol typová K l do 200 m trvale závalová</t>
  </si>
  <si>
    <t>kg</t>
  </si>
  <si>
    <t>154086121</t>
  </si>
  <si>
    <t>Montáž nosné konstrukce výstroje štol netypové l do 200 m trvale závalová</t>
  </si>
  <si>
    <t>m2</t>
  </si>
  <si>
    <t>154085423</t>
  </si>
  <si>
    <t>1552115RC</t>
  </si>
  <si>
    <t>Pažení výrubu šachty ocelové pažnice ponechané závalová včetně pažení čelby</t>
  </si>
  <si>
    <t>HZS2131</t>
  </si>
  <si>
    <t>Hodinová zúčtovací sazba zámečník, Hodinová zúčtovací sazba pomocný stavební dělník</t>
  </si>
  <si>
    <t>161103114</t>
  </si>
  <si>
    <t>Svislé přemístění sypaniny pro zásyp bez naložení do dopravní nádoby, avšak s vyprázdněním dopravní nádoby, na výšku přes 14 m</t>
  </si>
  <si>
    <t>162201261</t>
  </si>
  <si>
    <t>Vodorovné přemístění výkopku z horniny tř. 5 až 7 stavebním kolečkem do 10 m</t>
  </si>
  <si>
    <t>162201269</t>
  </si>
  <si>
    <t>Příplatek k vodorovnému přemístění výkopku z horniny tř. 5 až 7 stavebním kolečkem ZKD 10 m</t>
  </si>
  <si>
    <t>174104111</t>
  </si>
  <si>
    <t>Zásyp sypaninou z jakékoliv horniny na mezideponii s uložením sypaniny ve vrstvách bez zhutnění</t>
  </si>
  <si>
    <t>011454200</t>
  </si>
  <si>
    <t>010001100</t>
  </si>
  <si>
    <t>010001200</t>
  </si>
  <si>
    <t>Průzkumné, geodetické a projektové práce - průzkum a posouzení jedn míst, zaměření, dokumentace k realizaci</t>
  </si>
  <si>
    <t>049203100</t>
  </si>
  <si>
    <t>049203200</t>
  </si>
  <si>
    <t>030001200</t>
  </si>
  <si>
    <t>Zařízení staveniště pro zajišťovací práce</t>
  </si>
  <si>
    <t>III.</t>
  </si>
  <si>
    <t>049103100</t>
  </si>
  <si>
    <t>049103200</t>
  </si>
  <si>
    <t>065002200</t>
  </si>
  <si>
    <t>065002100</t>
  </si>
  <si>
    <t>041203250</t>
  </si>
  <si>
    <t>041203150</t>
  </si>
  <si>
    <t>HZS1291</t>
  </si>
  <si>
    <t>Hodinová zúčtovací sazba pomocný stavební dělník</t>
  </si>
  <si>
    <t>Technický dozor dle vyhl ČBÚ č.55/1996 Sb. pro ČPHZ v místech se zvýšeným nebezpečím, autorský dozor, koordinace</t>
  </si>
  <si>
    <t>998762181</t>
  </si>
  <si>
    <t>762083122</t>
  </si>
  <si>
    <t>60512111</t>
  </si>
  <si>
    <t>m</t>
  </si>
  <si>
    <t>Impregnace řeziva proti dřevokaznému hmyzu, houbám a plísním máčením třída ohrožení 3 a 4 - tlaková impregnace hnědá</t>
  </si>
  <si>
    <t>Řezivo jehličnaté dřevo konstrukční, kulatina, hranol, fošny jakost I-II dl 3 - 5 m, kulatina ručně odkorněná nikoli strojně</t>
  </si>
  <si>
    <t>998762104</t>
  </si>
  <si>
    <t>Přesun hmot svislý tonážní pro kce tesařské v objektech v do 36 m</t>
  </si>
  <si>
    <t>Příplatek k cenám za přesun prováděný bez použití mechanizace pro konstrukce tesařské</t>
  </si>
  <si>
    <t>762085103</t>
  </si>
  <si>
    <t>ks</t>
  </si>
  <si>
    <t>Montáž ocelových spojovacích prostředků kotevních želez příložek, patek, táhel, kotev, šroubů, svorníků apod.</t>
  </si>
  <si>
    <t>7620851RC</t>
  </si>
  <si>
    <t>Ocelové spojovací prostředky kotevních železa příložky, patky, táhla, kotvy, šrouby, svorníky apod. - materiál</t>
  </si>
  <si>
    <t>348181121</t>
  </si>
  <si>
    <t>348181122</t>
  </si>
  <si>
    <t xml:space="preserve">Montáž zábradlí mostní ze dřeva měkkého hoblovaného  výšky do 1,1 m, osová vzdálenost sloupků do 2 m trvalé bez výplně </t>
  </si>
  <si>
    <t xml:space="preserve">Výroba zábradlí mostní ze dřeva měkkého hoblovaného  výšky do 1,1 m, osová vzdálenost sloupků do 2 m trvalé bez výplně </t>
  </si>
  <si>
    <t>423181112</t>
  </si>
  <si>
    <t>521283111</t>
  </si>
  <si>
    <t>Výroba podélných dřev na mostních konstrukcích, schodišť apod</t>
  </si>
  <si>
    <t>521283121</t>
  </si>
  <si>
    <t>Montáž podélných dřev na mostních konstrukcích, schodišť apod</t>
  </si>
  <si>
    <t>138601301</t>
  </si>
  <si>
    <t>Dolamování hloubených vykopávek šachet ve vrstvě tl do 500 mm v hornině tř. 7</t>
  </si>
  <si>
    <t xml:space="preserve">Dřevěná trámová mostní konstrukce z měkkého dřeva z kulatiny, opěry a pilíře mostu z kulatiny, schodišť </t>
  </si>
  <si>
    <t>421953311</t>
  </si>
  <si>
    <t>Dřevěné mostní podlahy trvalé z fošen - výroba</t>
  </si>
  <si>
    <t>421953321</t>
  </si>
  <si>
    <t>Dřevěné mostní podlahy trvalé z fošen a hranolů - montáž</t>
  </si>
  <si>
    <t>010001300</t>
  </si>
  <si>
    <t>Zařízení staveniště pro zmáhací a zajišťovací práce</t>
  </si>
  <si>
    <t xml:space="preserve">Zmáhání závalu jámy a navazující chodby bez trhaviny l do 200 m průřez nad 1,5 do 4 m2 stupeň ražnosti zával </t>
  </si>
  <si>
    <t>144181111</t>
  </si>
  <si>
    <t>Pažení výrubu šachty ocelové pažnice ponechané závalová, variantně impregnovaná dřevěná</t>
  </si>
  <si>
    <t>154087141</t>
  </si>
  <si>
    <t>Konstrukce výstroje šachet typová K trvale závalová, variantně dřevo tlakově impregnované</t>
  </si>
  <si>
    <t>142164111</t>
  </si>
  <si>
    <t>Obnovení profilu štol bez trhaviny l do 200 m průřez nad 1,5 do 4 m2 I stupeň ražnosti suchá</t>
  </si>
  <si>
    <t>154083111</t>
  </si>
  <si>
    <t>Pažení výrubu štol trvale ocelové l do 200 m, variantně dřevo tlakově impregnované</t>
  </si>
  <si>
    <t>Nosná konstrukce výstroje štol typová K l do 200 m trvale, variantně tlakově impregnované kulatiny ručně odkorněné</t>
  </si>
  <si>
    <t>1542841RC</t>
  </si>
  <si>
    <t>216902111</t>
  </si>
  <si>
    <t>Očištění nezapaženého dna štol</t>
  </si>
  <si>
    <t>153111111</t>
  </si>
  <si>
    <t xml:space="preserve">Montáž nosné konstrukce výstroje štol netypové l do 200 m trvale </t>
  </si>
  <si>
    <t>Montáž žebříků lezného oddělení, dřevěných, včetně dodávky žebříků</t>
  </si>
  <si>
    <t>Montáž podlahových konstrukcí podlahových roštů, podlah - poval v šachtě lezného oddělení vč dodávky</t>
  </si>
  <si>
    <t>767833PRC</t>
  </si>
  <si>
    <t>767590PRC</t>
  </si>
  <si>
    <t>041203350</t>
  </si>
  <si>
    <t>030001300</t>
  </si>
  <si>
    <t>049203300</t>
  </si>
  <si>
    <t>SO 01-SO 05</t>
  </si>
  <si>
    <t>Rekapitulace stavebních objektů</t>
  </si>
  <si>
    <t>030001000</t>
  </si>
  <si>
    <t>033002000</t>
  </si>
  <si>
    <t>Připojení staveniště na inženýrské sítě</t>
  </si>
  <si>
    <t>034002000</t>
  </si>
  <si>
    <t>Zabezpečení staveniště</t>
  </si>
  <si>
    <t>GTM</t>
  </si>
  <si>
    <t>154986112</t>
  </si>
  <si>
    <t>Ražení šachet svislých hl do 20 m I stupeň ražnosti závalová průřez do 10 m2</t>
  </si>
  <si>
    <t xml:space="preserve">Zařízení staveniště </t>
  </si>
  <si>
    <t>%</t>
  </si>
  <si>
    <t>Projekt:</t>
  </si>
  <si>
    <t>Měření (monitoring) - geotechnický monitoring MKP v komoře T, dálkové kontinuální sledování deformací MKP, závalu a komory</t>
  </si>
  <si>
    <t>Průzkumné, geodetické a geotechnické práce - geotechnický průzkum, geodetické zaměření, dokumentace pro projekt</t>
  </si>
  <si>
    <t>Konstrukce výstroje šachet dřevěné rámy montáž vodnatá až závalová - dřevěná výstroj a pažení u MKP, pomocná kce</t>
  </si>
  <si>
    <t xml:space="preserve">Projektové práce - dokumentace pro realizaci a SP a OBU, provozní dokumentace, dokumentace pro památkovou péči </t>
  </si>
  <si>
    <t>Inženýrská činnost ostatní, náklady stanovené zvláštními předpisy-projednání na OBU a SU, projednání s památkovou péčí, povolení</t>
  </si>
  <si>
    <t>Sanace trhlin a dutin, stabilizace závalu hornickým způsobem - st. injektáže, osaz.kotev, jehly, dočasné pažení apod., dle GT dozor</t>
  </si>
  <si>
    <t>167103211</t>
  </si>
  <si>
    <t xml:space="preserve">Naložení rubaniny z nahodilého nadměrného výrubu v hoře při odklízení profilu štoly </t>
  </si>
  <si>
    <t>163231111</t>
  </si>
  <si>
    <t>Vodorovné přemístění rubaniny vozíky polní drážky do 250 m - šikmé přemístění v komoře L</t>
  </si>
  <si>
    <t>161101551</t>
  </si>
  <si>
    <t>Svislé přemístění výkopku nošením svisle do v 3 m v hornině tř. 5 až 7 v komoře R a O,P</t>
  </si>
  <si>
    <t>063503100</t>
  </si>
  <si>
    <t>Práce na těžce přístupných místech, práce ve stísněném prostoru</t>
  </si>
  <si>
    <t>Inženýrská činnost ostatní, náklady stanovené zvláštními předpisy dle požadavku OBU a památkové péče</t>
  </si>
  <si>
    <t>063103100</t>
  </si>
  <si>
    <t>Práce na těžce přístupných místech, práce v podzemí</t>
  </si>
  <si>
    <t>Naložení rubaniny z nahodilého nadměrného výrubu v hoře při odklízení profilu koridoru</t>
  </si>
  <si>
    <t>Propojení žulového komplexu SDDI a SDD II pod propadem Velké pinky (komora P-T)</t>
  </si>
  <si>
    <t xml:space="preserve">Zajišťovací práce v žulovém komplexu SDD II na trase </t>
  </si>
  <si>
    <t>Zajišťovací práce v žulovém komplexu SDD II na trase</t>
  </si>
  <si>
    <t>Propojení žulového komplexu SDDII - SDDIII, včetně těžní šachty a zajištění závalů v trase ve stařinách</t>
  </si>
  <si>
    <t>010001600</t>
  </si>
  <si>
    <t>010001800</t>
  </si>
  <si>
    <t>Průzkumné, geodetické a geotechnické práce - geotechnický průzkum pro PD, geodetické zaměření, dokumentace pro projekt</t>
  </si>
  <si>
    <t>Měření (monitoring) - geotechnický monitoring při hloubení jámy u silnice a závalů pod silnicí</t>
  </si>
  <si>
    <t>Dřevěné mostní podlahy trvalé z fošen - výroba - oddělení lezného oddělení</t>
  </si>
  <si>
    <t>360318113</t>
  </si>
  <si>
    <t>Betonáž ohlubně šachty z betonu prostého se zvýšenými nároky na prostředí tř. C 30/37 - poval ohlubeň jámy</t>
  </si>
  <si>
    <t>360361314</t>
  </si>
  <si>
    <t>Výztuž obezdívky šachty h do 200 m ocel 10 505 D do 12 mm závalová - výztuž ohlubně jámy</t>
  </si>
  <si>
    <t>Zajištění ohlubně šachty průzkumné a těžní - uzavírací poklopy, uzávěr uzamykací</t>
  </si>
  <si>
    <t>Konstrukce výstroje šachet dřevěné rámy montáž vodnatá až závalová - dřevěná výstroj a pažení, pomocná kce</t>
  </si>
  <si>
    <t>153811PRC</t>
  </si>
  <si>
    <t>Osazení kotvy tyčové D přes 28 do 32 mm včetně vývrtu, nebo jehly při stabilizaci výrubu v podzemí</t>
  </si>
  <si>
    <t>377451112</t>
  </si>
  <si>
    <t>Výplňová injektáž za rubem obezdívky štol a šachet, stabilizační injektáž závalů, kotev, jehel apod</t>
  </si>
  <si>
    <t xml:space="preserve">Úprava ocelových pažnic pro pažení šachty, štol řezání z terénu, pažnic na skládce příčné; úprava dřevěné výztuže na místě </t>
  </si>
  <si>
    <t>161101501</t>
  </si>
  <si>
    <t xml:space="preserve">Svislé přemístění výkopku nošením svisle do v 3 m v hornině tř. 1 až 4 </t>
  </si>
  <si>
    <t>011514000</t>
  </si>
  <si>
    <t>Stavebně-statický průzkum, Geologická a geotechnická dokumentace při hloubení a zmáhání</t>
  </si>
  <si>
    <t xml:space="preserve">ROZPOČET STAVBY S VÝKAZEM VÝMĚR </t>
  </si>
  <si>
    <t>"Žula a voda" - Propojení komplexů v žulovém masívu Krudum s řešením důlních vod</t>
  </si>
  <si>
    <t xml:space="preserve">Ostatní náklady související s publicitou - dočasný billboard vč. nosné konstrukce a ukotvení o výstavbě </t>
  </si>
  <si>
    <t xml:space="preserve">Ostatní náklady související s publicitou - stálá deska/billboard po výstavbě </t>
  </si>
  <si>
    <t>091002050</t>
  </si>
  <si>
    <t>091002100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</si>
</sst>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,##0\ &quot;Kč&quot;"/>
    <numFmt numFmtId="175" formatCode="0.0"/>
    <numFmt numFmtId="176" formatCode="#,##0.00\ &quot;Kč&quot;"/>
    <numFmt numFmtId="177" formatCode="#,##0.0\ &quot;Kč&quot;"/>
    <numFmt numFmtId="178" formatCode="_-* #.##0\ [$Kč-405]_-;\-* #.##0\ [$Kč-405]_-;_-* &quot;-&quot;\ [$Kč-405]_-;_-@_-"/>
    <numFmt numFmtId="179" formatCode="#,##0\ _K_č"/>
    <numFmt numFmtId="180" formatCode="000,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000\ 00"/>
    <numFmt numFmtId="186" formatCode="[&lt;=99999]###\ ##;##\ ##\ ##"/>
    <numFmt numFmtId="187" formatCode="_-* #,##0.0\ &quot;Kč&quot;_-;\-* #,##0.0\ &quot;Kč&quot;_-;_-* &quot;-&quot;?\ &quot;Kč&quot;_-;_-@_-"/>
    <numFmt numFmtId="188" formatCode="mm\ yy"/>
    <numFmt numFmtId="189" formatCode="_-* #,##0&quot; Kč&quot;_-;\-* #,##0&quot; Kč&quot;_-;_-* &quot;- Kč&quot;_-;_-@_-"/>
    <numFmt numFmtId="190" formatCode="#,##0.0&quot; Kč&quot;"/>
    <numFmt numFmtId="191" formatCode="#,##0&quot; Kč&quot;"/>
    <numFmt numFmtId="192" formatCode="[$¥€-2]\ #\ ##,000_);[Red]\([$€-2]\ #\ ##,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rgb="FF92D050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77" fontId="6" fillId="0" borderId="13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3" fontId="6" fillId="34" borderId="17" xfId="0" applyNumberFormat="1" applyFont="1" applyFill="1" applyBorder="1" applyAlignment="1">
      <alignment horizontal="center"/>
    </xf>
    <xf numFmtId="42" fontId="6" fillId="0" borderId="18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0" fontId="7" fillId="35" borderId="19" xfId="0" applyNumberFormat="1" applyFont="1" applyFill="1" applyBorder="1" applyAlignment="1" applyProtection="1">
      <alignment horizontal="left"/>
      <protection/>
    </xf>
    <xf numFmtId="0" fontId="7" fillId="35" borderId="20" xfId="0" applyNumberFormat="1" applyFont="1" applyFill="1" applyBorder="1" applyAlignment="1" applyProtection="1">
      <alignment horizontal="center"/>
      <protection/>
    </xf>
    <xf numFmtId="0" fontId="7" fillId="35" borderId="20" xfId="0" applyNumberFormat="1" applyFont="1" applyFill="1" applyBorder="1" applyAlignment="1" applyProtection="1">
      <alignment/>
      <protection/>
    </xf>
    <xf numFmtId="0" fontId="8" fillId="35" borderId="20" xfId="0" applyNumberFormat="1" applyFont="1" applyFill="1" applyBorder="1" applyAlignment="1" applyProtection="1">
      <alignment horizontal="center"/>
      <protection/>
    </xf>
    <xf numFmtId="2" fontId="5" fillId="35" borderId="20" xfId="0" applyNumberFormat="1" applyFont="1" applyFill="1" applyBorder="1" applyAlignment="1" applyProtection="1">
      <alignment/>
      <protection/>
    </xf>
    <xf numFmtId="2" fontId="4" fillId="35" borderId="21" xfId="0" applyNumberFormat="1" applyFont="1" applyFill="1" applyBorder="1" applyAlignment="1" applyProtection="1">
      <alignment/>
      <protection/>
    </xf>
    <xf numFmtId="0" fontId="7" fillId="35" borderId="22" xfId="0" applyNumberFormat="1" applyFont="1" applyFill="1" applyBorder="1" applyAlignment="1" applyProtection="1">
      <alignment horizontal="left"/>
      <protection/>
    </xf>
    <xf numFmtId="0" fontId="7" fillId="35" borderId="0" xfId="0" applyNumberFormat="1" applyFont="1" applyFill="1" applyBorder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/>
      <protection/>
    </xf>
    <xf numFmtId="0" fontId="8" fillId="35" borderId="0" xfId="0" applyNumberFormat="1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/>
      <protection/>
    </xf>
    <xf numFmtId="2" fontId="4" fillId="35" borderId="23" xfId="0" applyNumberFormat="1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4" fontId="6" fillId="0" borderId="26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left"/>
    </xf>
    <xf numFmtId="3" fontId="6" fillId="34" borderId="24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right"/>
    </xf>
    <xf numFmtId="42" fontId="6" fillId="0" borderId="28" xfId="0" applyNumberFormat="1" applyFont="1" applyFill="1" applyBorder="1" applyAlignment="1">
      <alignment/>
    </xf>
    <xf numFmtId="3" fontId="6" fillId="36" borderId="29" xfId="47" applyNumberFormat="1" applyFont="1" applyFill="1" applyBorder="1" applyAlignment="1">
      <alignment horizontal="center"/>
      <protection/>
    </xf>
    <xf numFmtId="0" fontId="6" fillId="0" borderId="30" xfId="47" applyFont="1" applyFill="1" applyBorder="1" applyAlignment="1">
      <alignment horizontal="left"/>
      <protection/>
    </xf>
    <xf numFmtId="0" fontId="4" fillId="0" borderId="30" xfId="47" applyNumberFormat="1" applyFont="1" applyFill="1" applyBorder="1" applyAlignment="1" applyProtection="1">
      <alignment horizontal="center" wrapText="1"/>
      <protection/>
    </xf>
    <xf numFmtId="4" fontId="6" fillId="0" borderId="31" xfId="47" applyNumberFormat="1" applyFont="1" applyFill="1" applyBorder="1" applyAlignment="1">
      <alignment horizontal="right"/>
      <protection/>
    </xf>
    <xf numFmtId="0" fontId="12" fillId="0" borderId="32" xfId="47" applyFont="1" applyFill="1" applyBorder="1" applyAlignment="1">
      <alignment horizontal="right"/>
      <protection/>
    </xf>
    <xf numFmtId="190" fontId="6" fillId="0" borderId="30" xfId="47" applyNumberFormat="1" applyFont="1" applyFill="1" applyBorder="1" applyAlignment="1">
      <alignment horizontal="right"/>
      <protection/>
    </xf>
    <xf numFmtId="49" fontId="6" fillId="0" borderId="32" xfId="47" applyNumberFormat="1" applyFont="1" applyFill="1" applyBorder="1" applyAlignment="1">
      <alignment horizontal="left"/>
      <protection/>
    </xf>
    <xf numFmtId="42" fontId="6" fillId="0" borderId="33" xfId="0" applyNumberFormat="1" applyFont="1" applyFill="1" applyBorder="1" applyAlignment="1">
      <alignment/>
    </xf>
    <xf numFmtId="17" fontId="4" fillId="0" borderId="17" xfId="0" applyNumberFormat="1" applyFont="1" applyFill="1" applyBorder="1" applyAlignment="1" applyProtection="1">
      <alignment horizontal="center"/>
      <protection/>
    </xf>
    <xf numFmtId="17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/>
      <protection/>
    </xf>
    <xf numFmtId="17" fontId="5" fillId="37" borderId="34" xfId="0" applyNumberFormat="1" applyFont="1" applyFill="1" applyBorder="1" applyAlignment="1" applyProtection="1">
      <alignment horizontal="center"/>
      <protection/>
    </xf>
    <xf numFmtId="0" fontId="5" fillId="38" borderId="35" xfId="0" applyNumberFormat="1" applyFont="1" applyFill="1" applyBorder="1" applyAlignment="1" applyProtection="1">
      <alignment/>
      <protection/>
    </xf>
    <xf numFmtId="0" fontId="5" fillId="39" borderId="35" xfId="0" applyNumberFormat="1" applyFont="1" applyFill="1" applyBorder="1" applyAlignment="1" applyProtection="1">
      <alignment horizontal="center"/>
      <protection/>
    </xf>
    <xf numFmtId="2" fontId="5" fillId="40" borderId="35" xfId="0" applyNumberFormat="1" applyFont="1" applyFill="1" applyBorder="1" applyAlignment="1" applyProtection="1">
      <alignment/>
      <protection/>
    </xf>
    <xf numFmtId="174" fontId="5" fillId="41" borderId="36" xfId="0" applyNumberFormat="1" applyFont="1" applyFill="1" applyBorder="1" applyAlignment="1" applyProtection="1">
      <alignment/>
      <protection/>
    </xf>
    <xf numFmtId="174" fontId="11" fillId="42" borderId="37" xfId="0" applyNumberFormat="1" applyFont="1" applyFill="1" applyBorder="1" applyAlignment="1">
      <alignment/>
    </xf>
    <xf numFmtId="174" fontId="4" fillId="0" borderId="13" xfId="0" applyNumberFormat="1" applyFont="1" applyFill="1" applyBorder="1" applyAlignment="1" applyProtection="1">
      <alignment/>
      <protection/>
    </xf>
    <xf numFmtId="17" fontId="5" fillId="43" borderId="35" xfId="0" applyNumberFormat="1" applyFont="1" applyFill="1" applyBorder="1" applyAlignment="1" applyProtection="1">
      <alignment horizontal="center"/>
      <protection/>
    </xf>
    <xf numFmtId="17" fontId="5" fillId="44" borderId="38" xfId="0" applyNumberFormat="1" applyFont="1" applyFill="1" applyBorder="1" applyAlignment="1" applyProtection="1">
      <alignment horizontal="center"/>
      <protection/>
    </xf>
    <xf numFmtId="17" fontId="5" fillId="45" borderId="39" xfId="0" applyNumberFormat="1" applyFont="1" applyFill="1" applyBorder="1" applyAlignment="1" applyProtection="1">
      <alignment horizontal="center"/>
      <protection/>
    </xf>
    <xf numFmtId="0" fontId="5" fillId="46" borderId="39" xfId="0" applyNumberFormat="1" applyFont="1" applyFill="1" applyBorder="1" applyAlignment="1" applyProtection="1">
      <alignment/>
      <protection/>
    </xf>
    <xf numFmtId="0" fontId="5" fillId="47" borderId="39" xfId="0" applyNumberFormat="1" applyFont="1" applyFill="1" applyBorder="1" applyAlignment="1" applyProtection="1">
      <alignment horizontal="center"/>
      <protection/>
    </xf>
    <xf numFmtId="2" fontId="5" fillId="48" borderId="39" xfId="0" applyNumberFormat="1" applyFont="1" applyFill="1" applyBorder="1" applyAlignment="1" applyProtection="1">
      <alignment/>
      <protection/>
    </xf>
    <xf numFmtId="174" fontId="5" fillId="49" borderId="4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13" xfId="47" applyFont="1" applyFill="1" applyBorder="1" applyAlignment="1">
      <alignment horizontal="left"/>
      <protection/>
    </xf>
    <xf numFmtId="49" fontId="6" fillId="0" borderId="14" xfId="47" applyNumberFormat="1" applyFont="1" applyFill="1" applyBorder="1" applyAlignment="1">
      <alignment horizontal="left"/>
      <protection/>
    </xf>
    <xf numFmtId="42" fontId="6" fillId="0" borderId="41" xfId="4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42" fontId="4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35" borderId="42" xfId="0" applyNumberFormat="1" applyFont="1" applyFill="1" applyBorder="1" applyAlignment="1" applyProtection="1">
      <alignment horizontal="center"/>
      <protection/>
    </xf>
    <xf numFmtId="0" fontId="14" fillId="35" borderId="43" xfId="0" applyNumberFormat="1" applyFont="1" applyFill="1" applyBorder="1" applyAlignment="1" applyProtection="1">
      <alignment horizontal="center"/>
      <protection/>
    </xf>
    <xf numFmtId="0" fontId="14" fillId="35" borderId="44" xfId="0" applyNumberFormat="1" applyFont="1" applyFill="1" applyBorder="1" applyAlignment="1" applyProtection="1">
      <alignment horizontal="center"/>
      <protection/>
    </xf>
    <xf numFmtId="0" fontId="13" fillId="35" borderId="42" xfId="0" applyNumberFormat="1" applyFont="1" applyFill="1" applyBorder="1" applyAlignment="1" applyProtection="1">
      <alignment/>
      <protection/>
    </xf>
    <xf numFmtId="0" fontId="13" fillId="35" borderId="43" xfId="0" applyNumberFormat="1" applyFont="1" applyFill="1" applyBorder="1" applyAlignment="1" applyProtection="1">
      <alignment/>
      <protection/>
    </xf>
    <xf numFmtId="0" fontId="13" fillId="35" borderId="44" xfId="0" applyNumberFormat="1" applyFont="1" applyFill="1" applyBorder="1" applyAlignment="1" applyProtection="1">
      <alignment/>
      <protection/>
    </xf>
    <xf numFmtId="2" fontId="4" fillId="33" borderId="45" xfId="0" applyNumberFormat="1" applyFont="1" applyFill="1" applyBorder="1" applyAlignment="1" applyProtection="1">
      <alignment horizontal="center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11" fillId="50" borderId="42" xfId="0" applyFont="1" applyFill="1" applyBorder="1" applyAlignment="1">
      <alignment horizontal="center"/>
    </xf>
    <xf numFmtId="0" fontId="11" fillId="51" borderId="43" xfId="0" applyFont="1" applyFill="1" applyBorder="1" applyAlignment="1">
      <alignment horizontal="center"/>
    </xf>
    <xf numFmtId="0" fontId="11" fillId="52" borderId="43" xfId="0" applyFont="1" applyFill="1" applyBorder="1" applyAlignment="1">
      <alignment horizontal="center"/>
    </xf>
    <xf numFmtId="0" fontId="11" fillId="53" borderId="44" xfId="0" applyFont="1" applyFill="1" applyBorder="1" applyAlignment="1">
      <alignment horizontal="center"/>
    </xf>
    <xf numFmtId="17" fontId="5" fillId="54" borderId="34" xfId="0" applyNumberFormat="1" applyFont="1" applyFill="1" applyBorder="1" applyAlignment="1" applyProtection="1">
      <alignment horizontal="center"/>
      <protection/>
    </xf>
    <xf numFmtId="0" fontId="0" fillId="55" borderId="35" xfId="0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3"/>
  <sheetViews>
    <sheetView tabSelected="1" zoomScale="120" zoomScaleNormal="120" zoomScalePageLayoutView="0" workbookViewId="0" topLeftCell="A94">
      <selection activeCell="H111" sqref="H111"/>
    </sheetView>
  </sheetViews>
  <sheetFormatPr defaultColWidth="9.140625" defaultRowHeight="12.75"/>
  <cols>
    <col min="1" max="1" width="4.57421875" style="0" customWidth="1"/>
    <col min="2" max="2" width="4.28125" style="4" customWidth="1"/>
    <col min="3" max="3" width="10.140625" style="4" customWidth="1"/>
    <col min="4" max="4" width="83.7109375" style="0" customWidth="1"/>
    <col min="5" max="5" width="5.00390625" style="4" customWidth="1"/>
    <col min="6" max="6" width="8.7109375" style="3" customWidth="1"/>
    <col min="7" max="7" width="0.85546875" style="3" customWidth="1"/>
    <col min="8" max="8" width="12.421875" style="3" customWidth="1"/>
    <col min="9" max="9" width="14.7109375" style="3" customWidth="1"/>
    <col min="10" max="10" width="20.140625" style="0" customWidth="1"/>
    <col min="11" max="12" width="9.140625" style="0" customWidth="1"/>
    <col min="13" max="13" width="11.7109375" style="0" customWidth="1"/>
    <col min="14" max="250" width="9.140625" style="0" customWidth="1"/>
  </cols>
  <sheetData>
    <row r="1" ht="6" customHeight="1" thickBot="1"/>
    <row r="2" spans="2:9" ht="16.5" customHeight="1" thickBot="1">
      <c r="B2" s="93" t="s">
        <v>182</v>
      </c>
      <c r="C2" s="94"/>
      <c r="D2" s="95"/>
      <c r="E2" s="90" t="s">
        <v>4</v>
      </c>
      <c r="F2" s="91"/>
      <c r="G2" s="91"/>
      <c r="H2" s="91"/>
      <c r="I2" s="92"/>
    </row>
    <row r="3" spans="2:9" ht="12.75" customHeight="1">
      <c r="B3" s="29" t="s">
        <v>139</v>
      </c>
      <c r="C3" s="30"/>
      <c r="D3" s="31" t="s">
        <v>183</v>
      </c>
      <c r="E3" s="32"/>
      <c r="F3" s="33" t="s">
        <v>14</v>
      </c>
      <c r="G3" s="33"/>
      <c r="H3" s="33"/>
      <c r="I3" s="34"/>
    </row>
    <row r="4" spans="2:9" ht="12.75" customHeight="1" thickBot="1">
      <c r="B4" s="35" t="s">
        <v>3</v>
      </c>
      <c r="C4" s="36"/>
      <c r="D4" s="37" t="s">
        <v>20</v>
      </c>
      <c r="E4" s="38"/>
      <c r="F4" s="39" t="s">
        <v>19</v>
      </c>
      <c r="G4" s="39"/>
      <c r="H4" s="39"/>
      <c r="I4" s="40"/>
    </row>
    <row r="5" spans="2:9" ht="13.5" customHeight="1" thickBot="1">
      <c r="B5" s="9" t="s">
        <v>2</v>
      </c>
      <c r="C5" s="21" t="s">
        <v>11</v>
      </c>
      <c r="D5" s="20" t="s">
        <v>10</v>
      </c>
      <c r="E5" s="10" t="s">
        <v>0</v>
      </c>
      <c r="F5" s="11" t="s">
        <v>6</v>
      </c>
      <c r="G5" s="96" t="s">
        <v>5</v>
      </c>
      <c r="H5" s="97"/>
      <c r="I5" s="12" t="s">
        <v>1</v>
      </c>
    </row>
    <row r="6" spans="2:9" ht="13.5" customHeight="1">
      <c r="B6" s="73" t="s">
        <v>9</v>
      </c>
      <c r="C6" s="74" t="s">
        <v>15</v>
      </c>
      <c r="D6" s="75" t="s">
        <v>158</v>
      </c>
      <c r="E6" s="76"/>
      <c r="F6" s="77"/>
      <c r="G6" s="77"/>
      <c r="H6" s="77"/>
      <c r="I6" s="78">
        <f>SUM(I7:I32)</f>
        <v>0</v>
      </c>
    </row>
    <row r="7" spans="2:9" ht="13.5" customHeight="1">
      <c r="B7" s="26">
        <v>1</v>
      </c>
      <c r="C7" s="22" t="s">
        <v>56</v>
      </c>
      <c r="D7" s="15" t="s">
        <v>141</v>
      </c>
      <c r="E7" s="25" t="s">
        <v>83</v>
      </c>
      <c r="F7" s="18">
        <v>1</v>
      </c>
      <c r="G7" s="17"/>
      <c r="H7" s="16">
        <v>0</v>
      </c>
      <c r="I7" s="27">
        <f aca="true" t="shared" si="0" ref="I7:I32">F7*H7</f>
        <v>0</v>
      </c>
    </row>
    <row r="8" spans="2:9" ht="13.5" customHeight="1">
      <c r="B8" s="26">
        <v>2</v>
      </c>
      <c r="C8" s="22" t="s">
        <v>162</v>
      </c>
      <c r="D8" s="15" t="s">
        <v>143</v>
      </c>
      <c r="E8" s="25" t="s">
        <v>83</v>
      </c>
      <c r="F8" s="18">
        <v>1</v>
      </c>
      <c r="G8" s="17"/>
      <c r="H8" s="16">
        <v>0</v>
      </c>
      <c r="I8" s="27">
        <f>F8*H8</f>
        <v>0</v>
      </c>
    </row>
    <row r="9" spans="2:9" ht="13.5" customHeight="1">
      <c r="B9" s="26">
        <v>3</v>
      </c>
      <c r="C9" s="22" t="s">
        <v>59</v>
      </c>
      <c r="D9" s="15" t="s">
        <v>144</v>
      </c>
      <c r="E9" s="25" t="s">
        <v>83</v>
      </c>
      <c r="F9" s="18">
        <v>1</v>
      </c>
      <c r="G9" s="17"/>
      <c r="H9" s="16">
        <v>0</v>
      </c>
      <c r="I9" s="27">
        <f t="shared" si="0"/>
        <v>0</v>
      </c>
    </row>
    <row r="10" spans="2:9" ht="13.5" customHeight="1">
      <c r="B10" s="23">
        <v>4</v>
      </c>
      <c r="C10" s="22" t="s">
        <v>29</v>
      </c>
      <c r="D10" s="15" t="s">
        <v>30</v>
      </c>
      <c r="E10" s="25" t="s">
        <v>83</v>
      </c>
      <c r="F10" s="28">
        <v>1</v>
      </c>
      <c r="G10" s="17"/>
      <c r="H10" s="16">
        <v>0</v>
      </c>
      <c r="I10" s="27">
        <f t="shared" si="0"/>
        <v>0</v>
      </c>
    </row>
    <row r="11" spans="2:9" ht="13.5" customHeight="1">
      <c r="B11" s="23">
        <v>5</v>
      </c>
      <c r="C11" s="22" t="s">
        <v>31</v>
      </c>
      <c r="D11" s="15" t="s">
        <v>33</v>
      </c>
      <c r="E11" s="25" t="s">
        <v>32</v>
      </c>
      <c r="F11" s="28">
        <v>35</v>
      </c>
      <c r="G11" s="17"/>
      <c r="H11" s="16">
        <v>0</v>
      </c>
      <c r="I11" s="27">
        <f t="shared" si="0"/>
        <v>0</v>
      </c>
    </row>
    <row r="12" spans="2:9" ht="13.5" customHeight="1">
      <c r="B12" s="23">
        <v>6</v>
      </c>
      <c r="C12" s="22" t="s">
        <v>34</v>
      </c>
      <c r="D12" s="15" t="s">
        <v>35</v>
      </c>
      <c r="E12" s="25" t="s">
        <v>32</v>
      </c>
      <c r="F12" s="28">
        <f>F11/3*2</f>
        <v>23.333333333333332</v>
      </c>
      <c r="G12" s="17"/>
      <c r="H12" s="16">
        <v>0</v>
      </c>
      <c r="I12" s="27">
        <f t="shared" si="0"/>
        <v>0</v>
      </c>
    </row>
    <row r="13" spans="2:9" ht="13.5" customHeight="1">
      <c r="B13" s="23">
        <v>7</v>
      </c>
      <c r="C13" s="22" t="s">
        <v>36</v>
      </c>
      <c r="D13" s="15" t="s">
        <v>37</v>
      </c>
      <c r="E13" s="25" t="s">
        <v>38</v>
      </c>
      <c r="F13" s="28">
        <v>2016</v>
      </c>
      <c r="G13" s="17"/>
      <c r="H13" s="16">
        <v>0</v>
      </c>
      <c r="I13" s="27">
        <f t="shared" si="0"/>
        <v>0</v>
      </c>
    </row>
    <row r="14" spans="2:9" ht="13.5" customHeight="1">
      <c r="B14" s="23">
        <v>8</v>
      </c>
      <c r="C14" s="22" t="s">
        <v>39</v>
      </c>
      <c r="D14" s="15" t="s">
        <v>40</v>
      </c>
      <c r="E14" s="25" t="s">
        <v>38</v>
      </c>
      <c r="F14" s="28">
        <f>F13</f>
        <v>2016</v>
      </c>
      <c r="G14" s="17"/>
      <c r="H14" s="16">
        <v>0</v>
      </c>
      <c r="I14" s="27">
        <f t="shared" si="0"/>
        <v>0</v>
      </c>
    </row>
    <row r="15" spans="2:9" ht="13.5" customHeight="1">
      <c r="B15" s="23">
        <v>9</v>
      </c>
      <c r="C15" s="22" t="s">
        <v>135</v>
      </c>
      <c r="D15" s="15" t="s">
        <v>142</v>
      </c>
      <c r="E15" s="25" t="s">
        <v>32</v>
      </c>
      <c r="F15" s="28">
        <v>6.6</v>
      </c>
      <c r="G15" s="17"/>
      <c r="H15" s="16">
        <v>0</v>
      </c>
      <c r="I15" s="27">
        <f>F15*H15</f>
        <v>0</v>
      </c>
    </row>
    <row r="16" spans="2:9" ht="13.5" customHeight="1">
      <c r="B16" s="23">
        <v>10</v>
      </c>
      <c r="C16" s="22" t="s">
        <v>42</v>
      </c>
      <c r="D16" s="15" t="s">
        <v>44</v>
      </c>
      <c r="E16" s="25" t="s">
        <v>41</v>
      </c>
      <c r="F16" s="28">
        <f>25+40</f>
        <v>65</v>
      </c>
      <c r="G16" s="17"/>
      <c r="H16" s="16">
        <v>0</v>
      </c>
      <c r="I16" s="27">
        <f t="shared" si="0"/>
        <v>0</v>
      </c>
    </row>
    <row r="17" spans="2:9" ht="13.5" customHeight="1">
      <c r="B17" s="23">
        <v>11</v>
      </c>
      <c r="C17" s="85" t="s">
        <v>146</v>
      </c>
      <c r="D17" s="84" t="s">
        <v>147</v>
      </c>
      <c r="E17" s="25" t="s">
        <v>32</v>
      </c>
      <c r="F17" s="28">
        <v>16</v>
      </c>
      <c r="G17" s="17"/>
      <c r="H17" s="16">
        <v>0</v>
      </c>
      <c r="I17" s="27">
        <f>F17*H17</f>
        <v>0</v>
      </c>
    </row>
    <row r="18" spans="2:9" ht="13.5" customHeight="1">
      <c r="B18" s="23">
        <v>12</v>
      </c>
      <c r="C18" s="22" t="s">
        <v>43</v>
      </c>
      <c r="D18" s="15" t="s">
        <v>145</v>
      </c>
      <c r="E18" s="25" t="s">
        <v>83</v>
      </c>
      <c r="F18" s="28">
        <v>1</v>
      </c>
      <c r="G18" s="17"/>
      <c r="H18" s="16">
        <v>0</v>
      </c>
      <c r="I18" s="27">
        <f t="shared" si="0"/>
        <v>0</v>
      </c>
    </row>
    <row r="19" spans="2:9" ht="13.5" customHeight="1">
      <c r="B19" s="23">
        <v>13</v>
      </c>
      <c r="C19" s="22" t="s">
        <v>152</v>
      </c>
      <c r="D19" s="15" t="s">
        <v>153</v>
      </c>
      <c r="E19" s="25" t="s">
        <v>32</v>
      </c>
      <c r="F19" s="28">
        <v>35</v>
      </c>
      <c r="G19" s="17"/>
      <c r="H19" s="16">
        <v>0</v>
      </c>
      <c r="I19" s="27">
        <f t="shared" si="0"/>
        <v>0</v>
      </c>
    </row>
    <row r="20" spans="2:9" ht="13.5" customHeight="1">
      <c r="B20" s="23">
        <v>14</v>
      </c>
      <c r="C20" s="22" t="s">
        <v>47</v>
      </c>
      <c r="D20" s="15" t="s">
        <v>48</v>
      </c>
      <c r="E20" s="25" t="s">
        <v>32</v>
      </c>
      <c r="F20" s="28">
        <f>F11+F17</f>
        <v>51</v>
      </c>
      <c r="G20" s="17"/>
      <c r="H20" s="16">
        <v>0</v>
      </c>
      <c r="I20" s="27">
        <f t="shared" si="0"/>
        <v>0</v>
      </c>
    </row>
    <row r="21" spans="2:9" ht="13.5" customHeight="1">
      <c r="B21" s="23">
        <v>15</v>
      </c>
      <c r="C21" s="22" t="s">
        <v>49</v>
      </c>
      <c r="D21" s="15" t="s">
        <v>50</v>
      </c>
      <c r="E21" s="25" t="s">
        <v>32</v>
      </c>
      <c r="F21" s="28">
        <f>F11+F17</f>
        <v>51</v>
      </c>
      <c r="G21" s="17"/>
      <c r="H21" s="16">
        <v>0</v>
      </c>
      <c r="I21" s="27">
        <f t="shared" si="0"/>
        <v>0</v>
      </c>
    </row>
    <row r="22" spans="2:9" ht="13.5" customHeight="1">
      <c r="B22" s="23">
        <v>16</v>
      </c>
      <c r="C22" s="22" t="s">
        <v>51</v>
      </c>
      <c r="D22" s="15" t="s">
        <v>52</v>
      </c>
      <c r="E22" s="25" t="s">
        <v>32</v>
      </c>
      <c r="F22" s="28">
        <f>F11*12</f>
        <v>420</v>
      </c>
      <c r="G22" s="17"/>
      <c r="H22" s="16">
        <v>0</v>
      </c>
      <c r="I22" s="27">
        <f t="shared" si="0"/>
        <v>0</v>
      </c>
    </row>
    <row r="23" spans="2:9" ht="13.5" customHeight="1">
      <c r="B23" s="23">
        <v>17</v>
      </c>
      <c r="C23" s="22" t="s">
        <v>148</v>
      </c>
      <c r="D23" s="15" t="s">
        <v>149</v>
      </c>
      <c r="E23" s="25" t="s">
        <v>32</v>
      </c>
      <c r="F23" s="28">
        <f>F11+F17</f>
        <v>51</v>
      </c>
      <c r="G23" s="17"/>
      <c r="H23" s="16">
        <v>0</v>
      </c>
      <c r="I23" s="27">
        <f t="shared" si="0"/>
        <v>0</v>
      </c>
    </row>
    <row r="24" spans="2:9" ht="13.5" customHeight="1">
      <c r="B24" s="23">
        <v>18</v>
      </c>
      <c r="C24" s="22" t="s">
        <v>150</v>
      </c>
      <c r="D24" s="15" t="s">
        <v>151</v>
      </c>
      <c r="E24" s="25" t="s">
        <v>32</v>
      </c>
      <c r="F24" s="28">
        <f>F11+F17</f>
        <v>51</v>
      </c>
      <c r="G24" s="17"/>
      <c r="H24" s="16">
        <v>0</v>
      </c>
      <c r="I24" s="27">
        <f>F24*H24</f>
        <v>0</v>
      </c>
    </row>
    <row r="25" spans="2:9" ht="13.5" customHeight="1">
      <c r="B25" s="23">
        <v>19</v>
      </c>
      <c r="C25" s="22" t="s">
        <v>53</v>
      </c>
      <c r="D25" s="15" t="s">
        <v>54</v>
      </c>
      <c r="E25" s="25" t="s">
        <v>32</v>
      </c>
      <c r="F25" s="28">
        <f>F11</f>
        <v>35</v>
      </c>
      <c r="G25" s="17"/>
      <c r="H25" s="16">
        <v>0</v>
      </c>
      <c r="I25" s="27">
        <f t="shared" si="0"/>
        <v>0</v>
      </c>
    </row>
    <row r="26" spans="2:9" ht="13.5" customHeight="1">
      <c r="B26" s="23">
        <v>20</v>
      </c>
      <c r="C26" s="22" t="s">
        <v>55</v>
      </c>
      <c r="D26" s="15" t="s">
        <v>140</v>
      </c>
      <c r="E26" s="25" t="s">
        <v>134</v>
      </c>
      <c r="F26" s="28">
        <v>1</v>
      </c>
      <c r="G26" s="17"/>
      <c r="H26" s="16">
        <v>0</v>
      </c>
      <c r="I26" s="27">
        <f t="shared" si="0"/>
        <v>0</v>
      </c>
    </row>
    <row r="27" spans="2:9" ht="13.5" customHeight="1">
      <c r="B27" s="26">
        <v>21</v>
      </c>
      <c r="C27" s="22" t="s">
        <v>45</v>
      </c>
      <c r="D27" s="15" t="s">
        <v>46</v>
      </c>
      <c r="E27" s="25" t="s">
        <v>7</v>
      </c>
      <c r="F27" s="18">
        <v>560</v>
      </c>
      <c r="G27" s="17"/>
      <c r="H27" s="16">
        <v>0</v>
      </c>
      <c r="I27" s="27">
        <f t="shared" si="0"/>
        <v>0</v>
      </c>
    </row>
    <row r="28" spans="2:10" ht="13.5" customHeight="1">
      <c r="B28" s="26">
        <v>22</v>
      </c>
      <c r="C28" s="22" t="s">
        <v>24</v>
      </c>
      <c r="D28" s="15" t="s">
        <v>26</v>
      </c>
      <c r="E28" s="25" t="s">
        <v>25</v>
      </c>
      <c r="F28" s="18">
        <f>8.7+4.5+38</f>
        <v>51.2</v>
      </c>
      <c r="G28" s="17"/>
      <c r="H28" s="16">
        <v>0</v>
      </c>
      <c r="I28" s="27">
        <f t="shared" si="0"/>
        <v>0</v>
      </c>
      <c r="J28" s="83"/>
    </row>
    <row r="29" spans="2:9" ht="13.5" customHeight="1">
      <c r="B29" s="41">
        <v>23</v>
      </c>
      <c r="C29" s="47" t="s">
        <v>69</v>
      </c>
      <c r="D29" s="42" t="s">
        <v>28</v>
      </c>
      <c r="E29" s="43" t="s">
        <v>7</v>
      </c>
      <c r="F29" s="44">
        <v>210</v>
      </c>
      <c r="G29" s="45"/>
      <c r="H29" s="46">
        <v>0</v>
      </c>
      <c r="I29" s="27">
        <f t="shared" si="0"/>
        <v>0</v>
      </c>
    </row>
    <row r="30" spans="2:9" ht="13.5" customHeight="1">
      <c r="B30" s="26">
        <v>24</v>
      </c>
      <c r="C30" s="22" t="s">
        <v>23</v>
      </c>
      <c r="D30" s="15" t="s">
        <v>18</v>
      </c>
      <c r="E30" s="25" t="s">
        <v>83</v>
      </c>
      <c r="F30" s="18">
        <v>1</v>
      </c>
      <c r="G30" s="17"/>
      <c r="H30" s="16">
        <v>0</v>
      </c>
      <c r="I30" s="27">
        <f t="shared" si="0"/>
        <v>0</v>
      </c>
    </row>
    <row r="31" spans="2:9" ht="13.5" customHeight="1">
      <c r="B31" s="26">
        <v>25</v>
      </c>
      <c r="C31" s="22" t="s">
        <v>67</v>
      </c>
      <c r="D31" s="15" t="s">
        <v>22</v>
      </c>
      <c r="E31" s="25" t="s">
        <v>83</v>
      </c>
      <c r="F31" s="18">
        <v>1</v>
      </c>
      <c r="G31" s="17"/>
      <c r="H31" s="16">
        <v>0</v>
      </c>
      <c r="I31" s="27">
        <f t="shared" si="0"/>
        <v>0</v>
      </c>
    </row>
    <row r="32" spans="2:9" ht="13.5" customHeight="1" thickBot="1">
      <c r="B32" s="48">
        <v>26</v>
      </c>
      <c r="C32" s="47" t="s">
        <v>64</v>
      </c>
      <c r="D32" s="42" t="s">
        <v>21</v>
      </c>
      <c r="E32" s="43" t="s">
        <v>83</v>
      </c>
      <c r="F32" s="49">
        <v>1</v>
      </c>
      <c r="G32" s="45"/>
      <c r="H32" s="46">
        <v>0</v>
      </c>
      <c r="I32" s="50">
        <f t="shared" si="0"/>
        <v>0</v>
      </c>
    </row>
    <row r="33" spans="2:9" ht="13.5" customHeight="1">
      <c r="B33" s="65" t="s">
        <v>12</v>
      </c>
      <c r="C33" s="72" t="s">
        <v>16</v>
      </c>
      <c r="D33" s="66" t="s">
        <v>159</v>
      </c>
      <c r="E33" s="67"/>
      <c r="F33" s="68"/>
      <c r="G33" s="68"/>
      <c r="H33" s="68"/>
      <c r="I33" s="69">
        <f>SUM(I34:I57)</f>
        <v>0</v>
      </c>
    </row>
    <row r="34" spans="2:9" ht="13.5" customHeight="1">
      <c r="B34" s="26">
        <v>1</v>
      </c>
      <c r="C34" s="22" t="s">
        <v>57</v>
      </c>
      <c r="D34" s="15" t="s">
        <v>58</v>
      </c>
      <c r="E34" s="25" t="s">
        <v>83</v>
      </c>
      <c r="F34" s="18">
        <v>1</v>
      </c>
      <c r="G34" s="17"/>
      <c r="H34" s="16">
        <v>0</v>
      </c>
      <c r="I34" s="27">
        <f aca="true" t="shared" si="1" ref="I34:I49">F34*H34</f>
        <v>0</v>
      </c>
    </row>
    <row r="35" spans="2:9" ht="13.5" customHeight="1">
      <c r="B35" s="26">
        <v>2</v>
      </c>
      <c r="C35" s="22" t="s">
        <v>60</v>
      </c>
      <c r="D35" s="15" t="s">
        <v>154</v>
      </c>
      <c r="E35" s="25" t="s">
        <v>83</v>
      </c>
      <c r="F35" s="18">
        <v>1</v>
      </c>
      <c r="G35" s="17"/>
      <c r="H35" s="16">
        <v>0</v>
      </c>
      <c r="I35" s="27">
        <f t="shared" si="1"/>
        <v>0</v>
      </c>
    </row>
    <row r="36" spans="2:9" ht="13.5" customHeight="1">
      <c r="B36" s="23">
        <v>3</v>
      </c>
      <c r="C36" s="22" t="s">
        <v>61</v>
      </c>
      <c r="D36" s="15" t="s">
        <v>62</v>
      </c>
      <c r="E36" s="25" t="s">
        <v>83</v>
      </c>
      <c r="F36" s="28">
        <v>1</v>
      </c>
      <c r="G36" s="17"/>
      <c r="H36" s="16">
        <v>0</v>
      </c>
      <c r="I36" s="27">
        <f t="shared" si="1"/>
        <v>0</v>
      </c>
    </row>
    <row r="37" spans="2:9" ht="13.5" customHeight="1">
      <c r="B37" s="51">
        <v>4</v>
      </c>
      <c r="C37" s="57" t="s">
        <v>75</v>
      </c>
      <c r="D37" s="52" t="s">
        <v>78</v>
      </c>
      <c r="E37" s="53" t="s">
        <v>32</v>
      </c>
      <c r="F37" s="54">
        <v>5.6</v>
      </c>
      <c r="G37" s="55"/>
      <c r="H37" s="56">
        <v>0</v>
      </c>
      <c r="I37" s="86">
        <f t="shared" si="1"/>
        <v>0</v>
      </c>
    </row>
    <row r="38" spans="2:9" ht="13.5" customHeight="1">
      <c r="B38" s="51">
        <v>5</v>
      </c>
      <c r="C38" s="57" t="s">
        <v>74</v>
      </c>
      <c r="D38" s="52" t="s">
        <v>77</v>
      </c>
      <c r="E38" s="53" t="s">
        <v>32</v>
      </c>
      <c r="F38" s="54">
        <f>F37</f>
        <v>5.6</v>
      </c>
      <c r="G38" s="55"/>
      <c r="H38" s="56">
        <v>0</v>
      </c>
      <c r="I38" s="86">
        <f t="shared" si="1"/>
        <v>0</v>
      </c>
    </row>
    <row r="39" spans="2:9" ht="13.5" customHeight="1">
      <c r="B39" s="51">
        <v>6</v>
      </c>
      <c r="C39" s="57" t="s">
        <v>79</v>
      </c>
      <c r="D39" s="52" t="s">
        <v>80</v>
      </c>
      <c r="E39" s="53" t="s">
        <v>25</v>
      </c>
      <c r="F39" s="54">
        <f>F37</f>
        <v>5.6</v>
      </c>
      <c r="G39" s="55"/>
      <c r="H39" s="56">
        <v>0</v>
      </c>
      <c r="I39" s="86">
        <f t="shared" si="1"/>
        <v>0</v>
      </c>
    </row>
    <row r="40" spans="2:9" ht="13.5" customHeight="1">
      <c r="B40" s="51">
        <v>7</v>
      </c>
      <c r="C40" s="57" t="s">
        <v>91</v>
      </c>
      <c r="D40" s="52" t="s">
        <v>98</v>
      </c>
      <c r="E40" s="53" t="s">
        <v>32</v>
      </c>
      <c r="F40" s="54">
        <f>F37/2</f>
        <v>2.8</v>
      </c>
      <c r="G40" s="55"/>
      <c r="H40" s="56">
        <v>0</v>
      </c>
      <c r="I40" s="86">
        <f t="shared" si="1"/>
        <v>0</v>
      </c>
    </row>
    <row r="41" spans="2:9" ht="13.5" customHeight="1">
      <c r="B41" s="51">
        <v>8</v>
      </c>
      <c r="C41" s="57" t="s">
        <v>99</v>
      </c>
      <c r="D41" s="52" t="s">
        <v>100</v>
      </c>
      <c r="E41" s="53" t="s">
        <v>41</v>
      </c>
      <c r="F41" s="54">
        <v>17.5</v>
      </c>
      <c r="G41" s="55"/>
      <c r="H41" s="56">
        <v>0</v>
      </c>
      <c r="I41" s="86">
        <f t="shared" si="1"/>
        <v>0</v>
      </c>
    </row>
    <row r="42" spans="2:9" ht="13.5" customHeight="1">
      <c r="B42" s="51">
        <v>9</v>
      </c>
      <c r="C42" s="57" t="s">
        <v>101</v>
      </c>
      <c r="D42" s="52" t="s">
        <v>102</v>
      </c>
      <c r="E42" s="53" t="s">
        <v>41</v>
      </c>
      <c r="F42" s="54">
        <f>F41</f>
        <v>17.5</v>
      </c>
      <c r="G42" s="55"/>
      <c r="H42" s="56">
        <v>0</v>
      </c>
      <c r="I42" s="86">
        <f t="shared" si="1"/>
        <v>0</v>
      </c>
    </row>
    <row r="43" spans="2:9" ht="13.5" customHeight="1">
      <c r="B43" s="51">
        <v>10</v>
      </c>
      <c r="C43" s="57" t="s">
        <v>87</v>
      </c>
      <c r="D43" s="52" t="s">
        <v>90</v>
      </c>
      <c r="E43" s="53" t="s">
        <v>76</v>
      </c>
      <c r="F43" s="54">
        <v>28</v>
      </c>
      <c r="G43" s="55"/>
      <c r="H43" s="56">
        <v>0</v>
      </c>
      <c r="I43" s="86">
        <f t="shared" si="1"/>
        <v>0</v>
      </c>
    </row>
    <row r="44" spans="2:9" ht="13.5" customHeight="1">
      <c r="B44" s="51">
        <v>11</v>
      </c>
      <c r="C44" s="57" t="s">
        <v>88</v>
      </c>
      <c r="D44" s="52" t="s">
        <v>89</v>
      </c>
      <c r="E44" s="53" t="s">
        <v>76</v>
      </c>
      <c r="F44" s="54">
        <f>F43</f>
        <v>28</v>
      </c>
      <c r="G44" s="55"/>
      <c r="H44" s="56">
        <v>0</v>
      </c>
      <c r="I44" s="86">
        <f t="shared" si="1"/>
        <v>0</v>
      </c>
    </row>
    <row r="45" spans="2:9" ht="13.5" customHeight="1">
      <c r="B45" s="51">
        <v>12</v>
      </c>
      <c r="C45" s="57" t="s">
        <v>92</v>
      </c>
      <c r="D45" s="52" t="s">
        <v>93</v>
      </c>
      <c r="E45" s="53" t="s">
        <v>83</v>
      </c>
      <c r="F45" s="54">
        <v>8</v>
      </c>
      <c r="G45" s="55"/>
      <c r="H45" s="56">
        <v>0</v>
      </c>
      <c r="I45" s="86">
        <f t="shared" si="1"/>
        <v>0</v>
      </c>
    </row>
    <row r="46" spans="2:9" ht="13.5" customHeight="1">
      <c r="B46" s="51">
        <v>13</v>
      </c>
      <c r="C46" s="57" t="s">
        <v>94</v>
      </c>
      <c r="D46" s="52" t="s">
        <v>95</v>
      </c>
      <c r="E46" s="53" t="s">
        <v>83</v>
      </c>
      <c r="F46" s="54">
        <f>F45</f>
        <v>8</v>
      </c>
      <c r="G46" s="55"/>
      <c r="H46" s="56">
        <v>0</v>
      </c>
      <c r="I46" s="86">
        <f t="shared" si="1"/>
        <v>0</v>
      </c>
    </row>
    <row r="47" spans="2:9" ht="13.5" customHeight="1">
      <c r="B47" s="51">
        <v>14</v>
      </c>
      <c r="C47" s="57" t="s">
        <v>96</v>
      </c>
      <c r="D47" s="52" t="s">
        <v>97</v>
      </c>
      <c r="E47" s="53" t="s">
        <v>32</v>
      </c>
      <c r="F47" s="54">
        <v>2.6</v>
      </c>
      <c r="G47" s="55"/>
      <c r="H47" s="56">
        <v>0</v>
      </c>
      <c r="I47" s="86">
        <f t="shared" si="1"/>
        <v>0</v>
      </c>
    </row>
    <row r="48" spans="2:9" ht="13.5" customHeight="1">
      <c r="B48" s="51">
        <v>15</v>
      </c>
      <c r="C48" s="57" t="s">
        <v>82</v>
      </c>
      <c r="D48" s="52" t="s">
        <v>84</v>
      </c>
      <c r="E48" s="53" t="s">
        <v>83</v>
      </c>
      <c r="F48" s="54">
        <v>45</v>
      </c>
      <c r="G48" s="55"/>
      <c r="H48" s="56">
        <v>0</v>
      </c>
      <c r="I48" s="86">
        <f t="shared" si="1"/>
        <v>0</v>
      </c>
    </row>
    <row r="49" spans="2:9" ht="13.5" customHeight="1">
      <c r="B49" s="51">
        <v>16</v>
      </c>
      <c r="C49" s="57" t="s">
        <v>85</v>
      </c>
      <c r="D49" s="52" t="s">
        <v>86</v>
      </c>
      <c r="E49" s="53" t="s">
        <v>27</v>
      </c>
      <c r="F49" s="54">
        <v>1</v>
      </c>
      <c r="G49" s="55"/>
      <c r="H49" s="56">
        <v>0</v>
      </c>
      <c r="I49" s="86">
        <f t="shared" si="1"/>
        <v>0</v>
      </c>
    </row>
    <row r="50" spans="2:9" ht="13.5" customHeight="1">
      <c r="B50" s="26">
        <v>17</v>
      </c>
      <c r="C50" s="22" t="s">
        <v>70</v>
      </c>
      <c r="D50" s="15" t="s">
        <v>71</v>
      </c>
      <c r="E50" s="25" t="s">
        <v>7</v>
      </c>
      <c r="F50" s="18">
        <f>160*2</f>
        <v>320</v>
      </c>
      <c r="G50" s="17"/>
      <c r="H50" s="16">
        <v>0</v>
      </c>
      <c r="I50" s="27">
        <f aca="true" t="shared" si="2" ref="I50:I57">F50*H50</f>
        <v>0</v>
      </c>
    </row>
    <row r="51" spans="2:9" ht="13.5" customHeight="1">
      <c r="B51" s="26">
        <v>18</v>
      </c>
      <c r="C51" s="85" t="s">
        <v>146</v>
      </c>
      <c r="D51" s="84" t="s">
        <v>157</v>
      </c>
      <c r="E51" s="25" t="s">
        <v>32</v>
      </c>
      <c r="F51" s="28">
        <v>8.5</v>
      </c>
      <c r="G51" s="17"/>
      <c r="H51" s="16">
        <v>0</v>
      </c>
      <c r="I51" s="27">
        <f>F51*H51</f>
        <v>0</v>
      </c>
    </row>
    <row r="52" spans="2:9" ht="13.5" customHeight="1">
      <c r="B52" s="26">
        <v>19</v>
      </c>
      <c r="C52" s="22" t="s">
        <v>24</v>
      </c>
      <c r="D52" s="15" t="s">
        <v>26</v>
      </c>
      <c r="E52" s="25" t="s">
        <v>25</v>
      </c>
      <c r="F52" s="18">
        <f>6.5+8.5</f>
        <v>15</v>
      </c>
      <c r="G52" s="17"/>
      <c r="H52" s="16">
        <v>0</v>
      </c>
      <c r="I52" s="27">
        <f t="shared" si="2"/>
        <v>0</v>
      </c>
    </row>
    <row r="53" spans="2:9" ht="13.5" customHeight="1">
      <c r="B53" s="48">
        <v>20</v>
      </c>
      <c r="C53" s="47" t="s">
        <v>73</v>
      </c>
      <c r="D53" s="42" t="s">
        <v>81</v>
      </c>
      <c r="E53" s="43" t="s">
        <v>25</v>
      </c>
      <c r="F53" s="49">
        <v>6.5</v>
      </c>
      <c r="G53" s="45"/>
      <c r="H53" s="46">
        <v>0</v>
      </c>
      <c r="I53" s="27">
        <f>F53*H53</f>
        <v>0</v>
      </c>
    </row>
    <row r="54" spans="2:9" ht="13.5" customHeight="1">
      <c r="B54" s="48">
        <v>21</v>
      </c>
      <c r="C54" s="22" t="s">
        <v>155</v>
      </c>
      <c r="D54" s="15" t="s">
        <v>156</v>
      </c>
      <c r="E54" s="25" t="s">
        <v>25</v>
      </c>
      <c r="F54" s="28">
        <f>F53</f>
        <v>6.5</v>
      </c>
      <c r="G54" s="17"/>
      <c r="H54" s="16">
        <v>0</v>
      </c>
      <c r="I54" s="27">
        <f>F54*H54</f>
        <v>0</v>
      </c>
    </row>
    <row r="55" spans="2:9" ht="13.5" customHeight="1">
      <c r="B55" s="41">
        <v>22</v>
      </c>
      <c r="C55" s="47" t="s">
        <v>68</v>
      </c>
      <c r="D55" s="42" t="s">
        <v>72</v>
      </c>
      <c r="E55" s="43" t="s">
        <v>7</v>
      </c>
      <c r="F55" s="44">
        <v>140</v>
      </c>
      <c r="G55" s="45"/>
      <c r="H55" s="46">
        <v>0</v>
      </c>
      <c r="I55" s="27">
        <f t="shared" si="2"/>
        <v>0</v>
      </c>
    </row>
    <row r="56" spans="2:9" ht="13.5" customHeight="1">
      <c r="B56" s="26">
        <v>23</v>
      </c>
      <c r="C56" s="22" t="s">
        <v>66</v>
      </c>
      <c r="D56" s="15" t="s">
        <v>22</v>
      </c>
      <c r="E56" s="25" t="s">
        <v>83</v>
      </c>
      <c r="F56" s="18">
        <v>1</v>
      </c>
      <c r="G56" s="17"/>
      <c r="H56" s="16">
        <v>0</v>
      </c>
      <c r="I56" s="27">
        <f t="shared" si="2"/>
        <v>0</v>
      </c>
    </row>
    <row r="57" spans="2:9" ht="13.5" customHeight="1" thickBot="1">
      <c r="B57" s="48">
        <v>24</v>
      </c>
      <c r="C57" s="47" t="s">
        <v>65</v>
      </c>
      <c r="D57" s="42" t="s">
        <v>21</v>
      </c>
      <c r="E57" s="43" t="s">
        <v>83</v>
      </c>
      <c r="F57" s="49">
        <v>1</v>
      </c>
      <c r="G57" s="45"/>
      <c r="H57" s="46">
        <v>0</v>
      </c>
      <c r="I57" s="58">
        <f t="shared" si="2"/>
        <v>0</v>
      </c>
    </row>
    <row r="58" spans="2:9" ht="13.5" customHeight="1">
      <c r="B58" s="65" t="s">
        <v>63</v>
      </c>
      <c r="C58" s="72" t="s">
        <v>17</v>
      </c>
      <c r="D58" s="66" t="s">
        <v>161</v>
      </c>
      <c r="E58" s="67"/>
      <c r="F58" s="68"/>
      <c r="G58" s="68"/>
      <c r="H58" s="68"/>
      <c r="I58" s="69">
        <f>SUM(I59:I96)</f>
        <v>0</v>
      </c>
    </row>
    <row r="59" spans="2:9" ht="13.5" customHeight="1">
      <c r="B59" s="26">
        <v>1</v>
      </c>
      <c r="C59" s="22" t="s">
        <v>103</v>
      </c>
      <c r="D59" s="15" t="s">
        <v>164</v>
      </c>
      <c r="E59" s="25" t="s">
        <v>83</v>
      </c>
      <c r="F59" s="18">
        <v>1</v>
      </c>
      <c r="G59" s="17"/>
      <c r="H59" s="16">
        <v>0</v>
      </c>
      <c r="I59" s="27">
        <f aca="true" t="shared" si="3" ref="I59:I96">F59*H59</f>
        <v>0</v>
      </c>
    </row>
    <row r="60" spans="2:9" ht="13.5" customHeight="1">
      <c r="B60" s="26">
        <v>2</v>
      </c>
      <c r="C60" s="22" t="s">
        <v>163</v>
      </c>
      <c r="D60" s="15" t="s">
        <v>143</v>
      </c>
      <c r="E60" s="25" t="s">
        <v>83</v>
      </c>
      <c r="F60" s="18">
        <v>1</v>
      </c>
      <c r="G60" s="17"/>
      <c r="H60" s="16">
        <v>0</v>
      </c>
      <c r="I60" s="27">
        <f t="shared" si="3"/>
        <v>0</v>
      </c>
    </row>
    <row r="61" spans="2:9" ht="13.5" customHeight="1">
      <c r="B61" s="26">
        <v>3</v>
      </c>
      <c r="C61" s="22" t="s">
        <v>126</v>
      </c>
      <c r="D61" s="15" t="s">
        <v>144</v>
      </c>
      <c r="E61" s="25" t="s">
        <v>83</v>
      </c>
      <c r="F61" s="18">
        <v>1</v>
      </c>
      <c r="G61" s="17"/>
      <c r="H61" s="16">
        <v>0</v>
      </c>
      <c r="I61" s="27">
        <f t="shared" si="3"/>
        <v>0</v>
      </c>
    </row>
    <row r="62" spans="2:9" ht="13.5" customHeight="1">
      <c r="B62" s="23">
        <v>4</v>
      </c>
      <c r="C62" s="22" t="s">
        <v>125</v>
      </c>
      <c r="D62" s="15" t="s">
        <v>104</v>
      </c>
      <c r="E62" s="25" t="s">
        <v>83</v>
      </c>
      <c r="F62" s="28">
        <v>1</v>
      </c>
      <c r="G62" s="17"/>
      <c r="H62" s="16">
        <v>0</v>
      </c>
      <c r="I62" s="27">
        <f t="shared" si="3"/>
        <v>0</v>
      </c>
    </row>
    <row r="63" spans="2:9" ht="13.5" customHeight="1">
      <c r="B63" s="23">
        <v>5</v>
      </c>
      <c r="C63" s="22" t="s">
        <v>115</v>
      </c>
      <c r="D63" s="15" t="s">
        <v>171</v>
      </c>
      <c r="E63" s="25" t="s">
        <v>83</v>
      </c>
      <c r="F63" s="28">
        <v>1</v>
      </c>
      <c r="G63" s="17"/>
      <c r="H63" s="16">
        <v>0</v>
      </c>
      <c r="I63" s="27">
        <f t="shared" si="3"/>
        <v>0</v>
      </c>
    </row>
    <row r="64" spans="2:9" ht="13.5" customHeight="1">
      <c r="B64" s="23">
        <v>6</v>
      </c>
      <c r="C64" s="22" t="s">
        <v>167</v>
      </c>
      <c r="D64" s="15" t="s">
        <v>168</v>
      </c>
      <c r="E64" s="25" t="s">
        <v>32</v>
      </c>
      <c r="F64" s="28">
        <v>20</v>
      </c>
      <c r="G64" s="17"/>
      <c r="H64" s="16">
        <v>0</v>
      </c>
      <c r="I64" s="27">
        <f t="shared" si="3"/>
        <v>0</v>
      </c>
    </row>
    <row r="65" spans="2:9" ht="13.5" customHeight="1">
      <c r="B65" s="23">
        <v>7</v>
      </c>
      <c r="C65" s="22" t="s">
        <v>169</v>
      </c>
      <c r="D65" s="15" t="s">
        <v>170</v>
      </c>
      <c r="E65" s="25" t="s">
        <v>25</v>
      </c>
      <c r="F65" s="28">
        <v>1.2</v>
      </c>
      <c r="G65" s="17"/>
      <c r="H65" s="16">
        <v>0</v>
      </c>
      <c r="I65" s="27">
        <f t="shared" si="3"/>
        <v>0</v>
      </c>
    </row>
    <row r="66" spans="2:9" ht="13.5" customHeight="1">
      <c r="B66" s="23">
        <v>8</v>
      </c>
      <c r="C66" s="22" t="s">
        <v>106</v>
      </c>
      <c r="D66" s="15" t="s">
        <v>136</v>
      </c>
      <c r="E66" s="25" t="s">
        <v>32</v>
      </c>
      <c r="F66" s="28">
        <v>75</v>
      </c>
      <c r="G66" s="17"/>
      <c r="H66" s="16">
        <v>0</v>
      </c>
      <c r="I66" s="27">
        <f aca="true" t="shared" si="4" ref="I66:I73">F66*H66</f>
        <v>0</v>
      </c>
    </row>
    <row r="67" spans="2:9" ht="13.5" customHeight="1">
      <c r="B67" s="23">
        <v>9</v>
      </c>
      <c r="C67" s="22" t="s">
        <v>42</v>
      </c>
      <c r="D67" s="15" t="s">
        <v>107</v>
      </c>
      <c r="E67" s="25" t="s">
        <v>41</v>
      </c>
      <c r="F67" s="28">
        <v>120</v>
      </c>
      <c r="G67" s="17"/>
      <c r="H67" s="16">
        <v>0</v>
      </c>
      <c r="I67" s="27">
        <f t="shared" si="4"/>
        <v>0</v>
      </c>
    </row>
    <row r="68" spans="2:9" ht="13.5" customHeight="1">
      <c r="B68" s="23">
        <v>10</v>
      </c>
      <c r="C68" s="22" t="s">
        <v>108</v>
      </c>
      <c r="D68" s="15" t="s">
        <v>109</v>
      </c>
      <c r="E68" s="25" t="s">
        <v>38</v>
      </c>
      <c r="F68" s="28">
        <v>3800</v>
      </c>
      <c r="G68" s="17"/>
      <c r="H68" s="16">
        <v>0</v>
      </c>
      <c r="I68" s="27">
        <f t="shared" si="4"/>
        <v>0</v>
      </c>
    </row>
    <row r="69" spans="2:9" ht="13.5" customHeight="1">
      <c r="B69" s="23">
        <v>11</v>
      </c>
      <c r="C69" s="22" t="s">
        <v>135</v>
      </c>
      <c r="D69" s="15" t="s">
        <v>172</v>
      </c>
      <c r="E69" s="25" t="s">
        <v>32</v>
      </c>
      <c r="F69" s="28">
        <v>20</v>
      </c>
      <c r="G69" s="17"/>
      <c r="H69" s="16">
        <v>0</v>
      </c>
      <c r="I69" s="27">
        <f>F69*H69</f>
        <v>0</v>
      </c>
    </row>
    <row r="70" spans="2:9" ht="13.5" customHeight="1">
      <c r="B70" s="23">
        <v>12</v>
      </c>
      <c r="C70" s="22" t="s">
        <v>31</v>
      </c>
      <c r="D70" s="15" t="s">
        <v>105</v>
      </c>
      <c r="E70" s="25" t="s">
        <v>32</v>
      </c>
      <c r="F70" s="28">
        <v>28</v>
      </c>
      <c r="G70" s="17"/>
      <c r="H70" s="16">
        <v>0</v>
      </c>
      <c r="I70" s="27">
        <f t="shared" si="4"/>
        <v>0</v>
      </c>
    </row>
    <row r="71" spans="2:9" ht="13.5" customHeight="1">
      <c r="B71" s="23">
        <v>13</v>
      </c>
      <c r="C71" s="22" t="s">
        <v>110</v>
      </c>
      <c r="D71" s="15" t="s">
        <v>111</v>
      </c>
      <c r="E71" s="25" t="s">
        <v>32</v>
      </c>
      <c r="F71" s="28">
        <v>96</v>
      </c>
      <c r="G71" s="17"/>
      <c r="H71" s="16">
        <v>0</v>
      </c>
      <c r="I71" s="27">
        <f t="shared" si="4"/>
        <v>0</v>
      </c>
    </row>
    <row r="72" spans="2:9" ht="13.5" customHeight="1">
      <c r="B72" s="23">
        <v>14</v>
      </c>
      <c r="C72" s="22" t="s">
        <v>112</v>
      </c>
      <c r="D72" s="15" t="s">
        <v>113</v>
      </c>
      <c r="E72" s="25" t="s">
        <v>41</v>
      </c>
      <c r="F72" s="28">
        <v>120</v>
      </c>
      <c r="G72" s="17"/>
      <c r="H72" s="16">
        <v>0</v>
      </c>
      <c r="I72" s="27">
        <f t="shared" si="4"/>
        <v>0</v>
      </c>
    </row>
    <row r="73" spans="2:9" ht="13.5" customHeight="1">
      <c r="B73" s="23">
        <v>15</v>
      </c>
      <c r="C73" s="22" t="s">
        <v>36</v>
      </c>
      <c r="D73" s="15" t="s">
        <v>114</v>
      </c>
      <c r="E73" s="25" t="s">
        <v>38</v>
      </c>
      <c r="F73" s="28">
        <v>2250</v>
      </c>
      <c r="G73" s="17"/>
      <c r="H73" s="16">
        <v>0</v>
      </c>
      <c r="I73" s="27">
        <f t="shared" si="4"/>
        <v>0</v>
      </c>
    </row>
    <row r="74" spans="2:9" ht="13.5" customHeight="1">
      <c r="B74" s="23">
        <v>16</v>
      </c>
      <c r="C74" s="22" t="s">
        <v>152</v>
      </c>
      <c r="D74" s="15" t="s">
        <v>153</v>
      </c>
      <c r="E74" s="25" t="s">
        <v>32</v>
      </c>
      <c r="F74" s="28">
        <f>60+28</f>
        <v>88</v>
      </c>
      <c r="G74" s="17"/>
      <c r="H74" s="16">
        <v>0</v>
      </c>
      <c r="I74" s="27">
        <f>F74*H74</f>
        <v>0</v>
      </c>
    </row>
    <row r="75" spans="2:9" ht="13.5" customHeight="1">
      <c r="B75" s="23">
        <v>17</v>
      </c>
      <c r="C75" s="22" t="s">
        <v>34</v>
      </c>
      <c r="D75" s="15" t="s">
        <v>35</v>
      </c>
      <c r="E75" s="25" t="s">
        <v>32</v>
      </c>
      <c r="F75" s="28">
        <v>8.5</v>
      </c>
      <c r="G75" s="17"/>
      <c r="H75" s="16">
        <v>0</v>
      </c>
      <c r="I75" s="27">
        <f t="shared" si="3"/>
        <v>0</v>
      </c>
    </row>
    <row r="76" spans="2:9" ht="13.5" customHeight="1">
      <c r="B76" s="23">
        <v>18</v>
      </c>
      <c r="C76" s="22" t="s">
        <v>175</v>
      </c>
      <c r="D76" s="15" t="s">
        <v>176</v>
      </c>
      <c r="E76" s="25" t="s">
        <v>7</v>
      </c>
      <c r="F76" s="28">
        <v>60</v>
      </c>
      <c r="G76" s="17"/>
      <c r="H76" s="16">
        <v>0</v>
      </c>
      <c r="I76" s="27">
        <f t="shared" si="3"/>
        <v>0</v>
      </c>
    </row>
    <row r="77" spans="2:9" ht="13.5" customHeight="1">
      <c r="B77" s="23">
        <v>19</v>
      </c>
      <c r="C77" s="22" t="s">
        <v>173</v>
      </c>
      <c r="D77" s="15" t="s">
        <v>174</v>
      </c>
      <c r="E77" s="25" t="s">
        <v>76</v>
      </c>
      <c r="F77" s="28">
        <v>145</v>
      </c>
      <c r="G77" s="17"/>
      <c r="H77" s="16">
        <v>0</v>
      </c>
      <c r="I77" s="27">
        <f t="shared" si="3"/>
        <v>0</v>
      </c>
    </row>
    <row r="78" spans="2:9" ht="13.5" customHeight="1">
      <c r="B78" s="23">
        <v>20</v>
      </c>
      <c r="C78" s="22" t="s">
        <v>116</v>
      </c>
      <c r="D78" s="15" t="s">
        <v>117</v>
      </c>
      <c r="E78" s="25" t="s">
        <v>41</v>
      </c>
      <c r="F78" s="28">
        <v>60</v>
      </c>
      <c r="G78" s="17"/>
      <c r="H78" s="16">
        <v>0</v>
      </c>
      <c r="I78" s="27">
        <f t="shared" si="3"/>
        <v>0</v>
      </c>
    </row>
    <row r="79" spans="2:10" ht="13.5" customHeight="1">
      <c r="B79" s="23">
        <v>21</v>
      </c>
      <c r="C79" s="22" t="s">
        <v>118</v>
      </c>
      <c r="D79" s="15" t="s">
        <v>177</v>
      </c>
      <c r="E79" s="25" t="s">
        <v>83</v>
      </c>
      <c r="F79" s="28">
        <v>700</v>
      </c>
      <c r="G79" s="17"/>
      <c r="H79" s="16">
        <v>0</v>
      </c>
      <c r="I79" s="27">
        <f>F79*H79</f>
        <v>0</v>
      </c>
      <c r="J79" s="89"/>
    </row>
    <row r="80" spans="2:10" ht="13.5" customHeight="1">
      <c r="B80" s="23">
        <v>22</v>
      </c>
      <c r="C80" s="22" t="s">
        <v>39</v>
      </c>
      <c r="D80" s="15" t="s">
        <v>119</v>
      </c>
      <c r="E80" s="25" t="s">
        <v>38</v>
      </c>
      <c r="F80" s="28">
        <f>F73</f>
        <v>2250</v>
      </c>
      <c r="G80" s="17"/>
      <c r="H80" s="16">
        <v>0</v>
      </c>
      <c r="I80" s="27">
        <f t="shared" si="3"/>
        <v>0</v>
      </c>
      <c r="J80" s="83"/>
    </row>
    <row r="81" spans="2:10" ht="13.5" customHeight="1">
      <c r="B81" s="23">
        <v>23</v>
      </c>
      <c r="C81" s="22" t="s">
        <v>47</v>
      </c>
      <c r="D81" s="15" t="s">
        <v>48</v>
      </c>
      <c r="E81" s="25" t="s">
        <v>32</v>
      </c>
      <c r="F81" s="28">
        <f>F66+F70+F71</f>
        <v>199</v>
      </c>
      <c r="G81" s="17"/>
      <c r="H81" s="16">
        <v>0</v>
      </c>
      <c r="I81" s="27">
        <f t="shared" si="3"/>
        <v>0</v>
      </c>
      <c r="J81" s="89"/>
    </row>
    <row r="82" spans="2:9" ht="13.5" customHeight="1">
      <c r="B82" s="23">
        <v>24</v>
      </c>
      <c r="C82" s="22" t="s">
        <v>49</v>
      </c>
      <c r="D82" s="15" t="s">
        <v>50</v>
      </c>
      <c r="E82" s="25" t="s">
        <v>32</v>
      </c>
      <c r="F82" s="28">
        <f>F81</f>
        <v>199</v>
      </c>
      <c r="G82" s="17"/>
      <c r="H82" s="16">
        <v>0</v>
      </c>
      <c r="I82" s="27">
        <f t="shared" si="3"/>
        <v>0</v>
      </c>
    </row>
    <row r="83" spans="2:9" ht="13.5" customHeight="1">
      <c r="B83" s="23">
        <v>25</v>
      </c>
      <c r="C83" s="22" t="s">
        <v>51</v>
      </c>
      <c r="D83" s="15" t="s">
        <v>52</v>
      </c>
      <c r="E83" s="25" t="s">
        <v>32</v>
      </c>
      <c r="F83" s="28">
        <f>F81*6</f>
        <v>1194</v>
      </c>
      <c r="G83" s="17"/>
      <c r="H83" s="16">
        <v>0</v>
      </c>
      <c r="I83" s="27">
        <f t="shared" si="3"/>
        <v>0</v>
      </c>
    </row>
    <row r="84" spans="2:9" ht="13.5" customHeight="1">
      <c r="B84" s="23">
        <v>26</v>
      </c>
      <c r="C84" s="22" t="s">
        <v>178</v>
      </c>
      <c r="D84" s="15" t="s">
        <v>179</v>
      </c>
      <c r="E84" s="25" t="s">
        <v>32</v>
      </c>
      <c r="F84" s="28">
        <f>F82</f>
        <v>199</v>
      </c>
      <c r="G84" s="17"/>
      <c r="H84" s="16">
        <v>0</v>
      </c>
      <c r="I84" s="27">
        <f>F84*H84</f>
        <v>0</v>
      </c>
    </row>
    <row r="85" spans="2:9" ht="13.5" customHeight="1">
      <c r="B85" s="23">
        <v>27</v>
      </c>
      <c r="C85" s="22" t="s">
        <v>53</v>
      </c>
      <c r="D85" s="15" t="s">
        <v>54</v>
      </c>
      <c r="E85" s="25" t="s">
        <v>32</v>
      </c>
      <c r="F85" s="28">
        <f>F81</f>
        <v>199</v>
      </c>
      <c r="G85" s="17"/>
      <c r="H85" s="16">
        <v>0</v>
      </c>
      <c r="I85" s="27">
        <f t="shared" si="3"/>
        <v>0</v>
      </c>
    </row>
    <row r="86" spans="2:9" ht="13.5" customHeight="1">
      <c r="B86" s="23">
        <v>28</v>
      </c>
      <c r="C86" s="57" t="s">
        <v>99</v>
      </c>
      <c r="D86" s="52" t="s">
        <v>166</v>
      </c>
      <c r="E86" s="53" t="s">
        <v>41</v>
      </c>
      <c r="F86" s="54">
        <v>22</v>
      </c>
      <c r="G86" s="55"/>
      <c r="H86" s="56">
        <v>0</v>
      </c>
      <c r="I86" s="86">
        <f t="shared" si="3"/>
        <v>0</v>
      </c>
    </row>
    <row r="87" spans="2:9" ht="13.5" customHeight="1">
      <c r="B87" s="23">
        <v>29</v>
      </c>
      <c r="C87" s="22" t="s">
        <v>122</v>
      </c>
      <c r="D87" s="15" t="s">
        <v>120</v>
      </c>
      <c r="E87" s="25" t="s">
        <v>76</v>
      </c>
      <c r="F87" s="28">
        <v>20</v>
      </c>
      <c r="G87" s="17"/>
      <c r="H87" s="16">
        <v>0</v>
      </c>
      <c r="I87" s="27">
        <f t="shared" si="3"/>
        <v>0</v>
      </c>
    </row>
    <row r="88" spans="2:9" ht="13.5" customHeight="1">
      <c r="B88" s="23">
        <v>30</v>
      </c>
      <c r="C88" s="22" t="s">
        <v>123</v>
      </c>
      <c r="D88" s="15" t="s">
        <v>121</v>
      </c>
      <c r="E88" s="25" t="s">
        <v>41</v>
      </c>
      <c r="F88" s="28">
        <v>16.4</v>
      </c>
      <c r="G88" s="17"/>
      <c r="H88" s="16">
        <v>0</v>
      </c>
      <c r="I88" s="27">
        <f t="shared" si="3"/>
        <v>0</v>
      </c>
    </row>
    <row r="89" spans="2:9" ht="13.5" customHeight="1">
      <c r="B89" s="23">
        <v>31</v>
      </c>
      <c r="C89" s="22" t="s">
        <v>55</v>
      </c>
      <c r="D89" s="15" t="s">
        <v>165</v>
      </c>
      <c r="E89" s="25" t="s">
        <v>83</v>
      </c>
      <c r="F89" s="28">
        <v>1</v>
      </c>
      <c r="G89" s="17"/>
      <c r="H89" s="16">
        <v>0</v>
      </c>
      <c r="I89" s="27">
        <f t="shared" si="3"/>
        <v>0</v>
      </c>
    </row>
    <row r="90" spans="2:9" ht="13.5" customHeight="1">
      <c r="B90" s="23">
        <v>32</v>
      </c>
      <c r="C90" s="22" t="s">
        <v>180</v>
      </c>
      <c r="D90" s="15" t="s">
        <v>181</v>
      </c>
      <c r="E90" s="25" t="s">
        <v>83</v>
      </c>
      <c r="F90" s="28">
        <v>1</v>
      </c>
      <c r="G90" s="17"/>
      <c r="H90" s="16">
        <v>0</v>
      </c>
      <c r="I90" s="27">
        <f>F90*H90</f>
        <v>0</v>
      </c>
    </row>
    <row r="91" spans="2:9" ht="13.5" customHeight="1">
      <c r="B91" s="26">
        <v>33</v>
      </c>
      <c r="C91" s="22" t="s">
        <v>45</v>
      </c>
      <c r="D91" s="15" t="s">
        <v>46</v>
      </c>
      <c r="E91" s="25" t="s">
        <v>7</v>
      </c>
      <c r="F91" s="18">
        <v>625</v>
      </c>
      <c r="G91" s="17"/>
      <c r="H91" s="16">
        <v>0</v>
      </c>
      <c r="I91" s="27">
        <f t="shared" si="3"/>
        <v>0</v>
      </c>
    </row>
    <row r="92" spans="2:9" ht="13.5" customHeight="1">
      <c r="B92" s="26">
        <v>34</v>
      </c>
      <c r="C92" s="22" t="s">
        <v>24</v>
      </c>
      <c r="D92" s="15" t="s">
        <v>26</v>
      </c>
      <c r="E92" s="25" t="s">
        <v>25</v>
      </c>
      <c r="F92" s="18">
        <f>18.2+75</f>
        <v>93.2</v>
      </c>
      <c r="G92" s="17"/>
      <c r="H92" s="16">
        <v>0</v>
      </c>
      <c r="I92" s="27">
        <f t="shared" si="3"/>
        <v>0</v>
      </c>
    </row>
    <row r="93" spans="2:9" ht="13.5" customHeight="1">
      <c r="B93" s="41">
        <v>35</v>
      </c>
      <c r="C93" s="47" t="s">
        <v>124</v>
      </c>
      <c r="D93" s="42" t="s">
        <v>28</v>
      </c>
      <c r="E93" s="43" t="s">
        <v>7</v>
      </c>
      <c r="F93" s="44">
        <v>220</v>
      </c>
      <c r="G93" s="45"/>
      <c r="H93" s="46">
        <v>0</v>
      </c>
      <c r="I93" s="27">
        <f t="shared" si="3"/>
        <v>0</v>
      </c>
    </row>
    <row r="94" spans="2:9" ht="13.5" customHeight="1">
      <c r="B94" s="26">
        <v>36</v>
      </c>
      <c r="C94" s="22" t="s">
        <v>23</v>
      </c>
      <c r="D94" s="15" t="s">
        <v>18</v>
      </c>
      <c r="E94" s="25" t="s">
        <v>83</v>
      </c>
      <c r="F94" s="18">
        <v>1</v>
      </c>
      <c r="G94" s="17"/>
      <c r="H94" s="16">
        <v>0</v>
      </c>
      <c r="I94" s="27">
        <f t="shared" si="3"/>
        <v>0</v>
      </c>
    </row>
    <row r="95" spans="2:9" ht="13.5" customHeight="1">
      <c r="B95" s="26">
        <v>37</v>
      </c>
      <c r="C95" s="22" t="s">
        <v>67</v>
      </c>
      <c r="D95" s="15" t="s">
        <v>22</v>
      </c>
      <c r="E95" s="25" t="s">
        <v>83</v>
      </c>
      <c r="F95" s="18">
        <v>1</v>
      </c>
      <c r="G95" s="17"/>
      <c r="H95" s="16">
        <v>0</v>
      </c>
      <c r="I95" s="27">
        <f t="shared" si="3"/>
        <v>0</v>
      </c>
    </row>
    <row r="96" spans="2:9" ht="13.5" customHeight="1" thickBot="1">
      <c r="B96" s="48">
        <v>38</v>
      </c>
      <c r="C96" s="47" t="s">
        <v>64</v>
      </c>
      <c r="D96" s="42" t="s">
        <v>21</v>
      </c>
      <c r="E96" s="43" t="s">
        <v>83</v>
      </c>
      <c r="F96" s="49">
        <v>1</v>
      </c>
      <c r="G96" s="45"/>
      <c r="H96" s="46">
        <v>0</v>
      </c>
      <c r="I96" s="50">
        <f t="shared" si="3"/>
        <v>0</v>
      </c>
    </row>
    <row r="97" spans="2:9" ht="13.5" customHeight="1">
      <c r="B97" s="102" t="s">
        <v>127</v>
      </c>
      <c r="C97" s="103"/>
      <c r="D97" s="66" t="s">
        <v>128</v>
      </c>
      <c r="E97" s="67"/>
      <c r="F97" s="68"/>
      <c r="G97" s="68"/>
      <c r="H97" s="68"/>
      <c r="I97" s="69">
        <f>SUM(I98:I105)</f>
        <v>0</v>
      </c>
    </row>
    <row r="98" spans="2:9" ht="13.5" customHeight="1">
      <c r="B98" s="59" t="s">
        <v>9</v>
      </c>
      <c r="C98" s="60" t="s">
        <v>15</v>
      </c>
      <c r="D98" s="61" t="s">
        <v>158</v>
      </c>
      <c r="E98" s="62" t="s">
        <v>83</v>
      </c>
      <c r="F98" s="64">
        <v>1</v>
      </c>
      <c r="G98" s="63"/>
      <c r="H98" s="71">
        <f>I6</f>
        <v>0</v>
      </c>
      <c r="I98" s="88">
        <f>F98*H98</f>
        <v>0</v>
      </c>
    </row>
    <row r="99" spans="2:9" ht="13.5" customHeight="1">
      <c r="B99" s="59" t="s">
        <v>12</v>
      </c>
      <c r="C99" s="60" t="s">
        <v>16</v>
      </c>
      <c r="D99" s="61" t="s">
        <v>160</v>
      </c>
      <c r="E99" s="62" t="s">
        <v>83</v>
      </c>
      <c r="F99" s="64">
        <v>1</v>
      </c>
      <c r="G99" s="63"/>
      <c r="H99" s="71">
        <f>I33</f>
        <v>0</v>
      </c>
      <c r="I99" s="88">
        <f>F99*H99</f>
        <v>0</v>
      </c>
    </row>
    <row r="100" spans="2:9" ht="13.5" customHeight="1">
      <c r="B100" s="59" t="s">
        <v>63</v>
      </c>
      <c r="C100" s="60" t="s">
        <v>17</v>
      </c>
      <c r="D100" s="61" t="s">
        <v>161</v>
      </c>
      <c r="E100" s="62" t="s">
        <v>83</v>
      </c>
      <c r="F100" s="64">
        <v>1</v>
      </c>
      <c r="G100" s="63"/>
      <c r="H100" s="71">
        <f>I58</f>
        <v>0</v>
      </c>
      <c r="I100" s="88">
        <f>F100*H100</f>
        <v>0</v>
      </c>
    </row>
    <row r="101" spans="2:9" ht="13.5" customHeight="1">
      <c r="B101" s="59" t="s">
        <v>13</v>
      </c>
      <c r="C101" s="22" t="s">
        <v>186</v>
      </c>
      <c r="D101" s="61" t="s">
        <v>184</v>
      </c>
      <c r="E101" s="62" t="s">
        <v>83</v>
      </c>
      <c r="F101" s="64">
        <v>1</v>
      </c>
      <c r="G101" s="63"/>
      <c r="H101" s="71">
        <v>0</v>
      </c>
      <c r="I101" s="88">
        <f>F101*H101</f>
        <v>0</v>
      </c>
    </row>
    <row r="102" spans="2:9" ht="13.5" customHeight="1">
      <c r="B102" s="59" t="s">
        <v>13</v>
      </c>
      <c r="C102" s="22" t="s">
        <v>187</v>
      </c>
      <c r="D102" s="61" t="s">
        <v>185</v>
      </c>
      <c r="E102" s="62" t="s">
        <v>83</v>
      </c>
      <c r="F102" s="64">
        <v>1</v>
      </c>
      <c r="G102" s="63"/>
      <c r="H102" s="71">
        <v>0</v>
      </c>
      <c r="I102" s="88">
        <f>F102*H102</f>
        <v>0</v>
      </c>
    </row>
    <row r="103" spans="2:9" ht="13.5" customHeight="1">
      <c r="B103" s="23" t="s">
        <v>13</v>
      </c>
      <c r="C103" s="22" t="s">
        <v>129</v>
      </c>
      <c r="D103" s="15" t="s">
        <v>137</v>
      </c>
      <c r="E103" s="25" t="s">
        <v>138</v>
      </c>
      <c r="F103" s="28">
        <v>1.5</v>
      </c>
      <c r="G103" s="17"/>
      <c r="H103" s="16">
        <v>0</v>
      </c>
      <c r="I103" s="27">
        <f>H103</f>
        <v>0</v>
      </c>
    </row>
    <row r="104" spans="2:9" ht="13.5" customHeight="1">
      <c r="B104" s="23" t="s">
        <v>13</v>
      </c>
      <c r="C104" s="22" t="s">
        <v>130</v>
      </c>
      <c r="D104" s="15" t="s">
        <v>131</v>
      </c>
      <c r="E104" s="25" t="s">
        <v>138</v>
      </c>
      <c r="F104" s="28">
        <v>0.8</v>
      </c>
      <c r="G104" s="17"/>
      <c r="H104" s="16">
        <v>0</v>
      </c>
      <c r="I104" s="27">
        <f>H104</f>
        <v>0</v>
      </c>
    </row>
    <row r="105" spans="2:9" ht="13.5" customHeight="1" thickBot="1">
      <c r="B105" s="23" t="s">
        <v>13</v>
      </c>
      <c r="C105" s="22" t="s">
        <v>132</v>
      </c>
      <c r="D105" s="15" t="s">
        <v>133</v>
      </c>
      <c r="E105" s="25" t="s">
        <v>138</v>
      </c>
      <c r="F105" s="28">
        <v>0.6</v>
      </c>
      <c r="G105" s="17"/>
      <c r="H105" s="16">
        <v>0</v>
      </c>
      <c r="I105" s="27">
        <f>H105</f>
        <v>0</v>
      </c>
    </row>
    <row r="106" spans="2:11" ht="13.5" thickBot="1">
      <c r="B106" s="98" t="s">
        <v>8</v>
      </c>
      <c r="C106" s="99"/>
      <c r="D106" s="100"/>
      <c r="E106" s="100"/>
      <c r="F106" s="100"/>
      <c r="G106" s="100"/>
      <c r="H106" s="101"/>
      <c r="I106" s="70">
        <f>I97</f>
        <v>0</v>
      </c>
      <c r="J106" s="81"/>
      <c r="K106" s="24"/>
    </row>
    <row r="107" spans="2:10" ht="12.75">
      <c r="B107" s="19"/>
      <c r="C107" s="13"/>
      <c r="D107" s="2"/>
      <c r="E107" s="1"/>
      <c r="F107" s="6"/>
      <c r="G107" s="5"/>
      <c r="H107" s="7"/>
      <c r="I107" s="8"/>
      <c r="J107" s="82"/>
    </row>
    <row r="108" spans="2:10" ht="12.75">
      <c r="B108" s="19"/>
      <c r="C108" s="19"/>
      <c r="D108" s="14"/>
      <c r="E108" s="1"/>
      <c r="F108" s="6"/>
      <c r="G108" s="5"/>
      <c r="H108" s="7"/>
      <c r="I108" s="8"/>
      <c r="J108" s="83"/>
    </row>
    <row r="109" ht="12.75">
      <c r="B109" s="79"/>
    </row>
    <row r="110" ht="12.75">
      <c r="D110" s="80"/>
    </row>
    <row r="111" ht="12.75">
      <c r="D111" s="80"/>
    </row>
    <row r="115" ht="12.75">
      <c r="B115" s="79"/>
    </row>
    <row r="125" ht="12.75">
      <c r="D125" s="87"/>
    </row>
    <row r="127" ht="12.75">
      <c r="D127" s="87"/>
    </row>
    <row r="129" ht="12.75">
      <c r="D129" s="87"/>
    </row>
    <row r="131" ht="12.75">
      <c r="D131" s="87"/>
    </row>
    <row r="133" ht="12.75">
      <c r="D133" s="87"/>
    </row>
  </sheetData>
  <sheetProtection/>
  <mergeCells count="5">
    <mergeCell ref="E2:I2"/>
    <mergeCell ref="B2:D2"/>
    <mergeCell ref="G5:H5"/>
    <mergeCell ref="B106:H106"/>
    <mergeCell ref="B97:C97"/>
  </mergeCells>
  <printOptions/>
  <pageMargins left="0.1968503937007874" right="0" top="0.5905511811023623" bottom="0.1968503937007874" header="0.31496062992125984" footer="0.31496062992125984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2020-01-26T14:37:14Z</cp:lastPrinted>
  <dcterms:created xsi:type="dcterms:W3CDTF">2006-06-06T07:28:41Z</dcterms:created>
  <dcterms:modified xsi:type="dcterms:W3CDTF">2020-10-11T09:17:59Z</dcterms:modified>
  <cp:category/>
  <cp:version/>
  <cp:contentType/>
  <cp:contentStatus/>
</cp:coreProperties>
</file>