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Práce\2020\Brož Jiřík\Pajda stoupačka\Budova A1\Rozpočty D\"/>
    </mc:Choice>
  </mc:AlternateContent>
  <bookViews>
    <workbookView xWindow="0" yWindow="0" windowWidth="0" windowHeight="0"/>
  </bookViews>
  <sheets>
    <sheet name="Rekapitulace stavby" sheetId="1" r:id="rId1"/>
    <sheet name="D.1.1-A1 - Architektonick..." sheetId="2" r:id="rId2"/>
    <sheet name="D.1.4.A1 - Zdravotně tech..." sheetId="3" r:id="rId3"/>
    <sheet name="VON.A1 - Vedlejší a ostat..." sheetId="4" r:id="rId4"/>
    <sheet name="Pokyny pro vyplnění" sheetId="5" r:id="rId5"/>
  </sheets>
  <definedNames>
    <definedName name="_xlnm.Print_Area" localSheetId="0">'Rekapitulace stavby'!$D$4:$AO$36,'Rekapitulace stavby'!$C$42:$AQ$58</definedName>
    <definedName name="_xlnm.Print_Titles" localSheetId="0">'Rekapitulace stavby'!$52:$52</definedName>
    <definedName name="_xlnm._FilterDatabase" localSheetId="1" hidden="1">'D.1.1-A1 - Architektonick...'!$C$103:$K$508</definedName>
    <definedName name="_xlnm.Print_Area" localSheetId="1">'D.1.1-A1 - Architektonick...'!$C$4:$J$39,'D.1.1-A1 - Architektonick...'!$C$45:$J$85,'D.1.1-A1 - Architektonick...'!$C$91:$K$508</definedName>
    <definedName name="_xlnm.Print_Titles" localSheetId="1">'D.1.1-A1 - Architektonick...'!$103:$103</definedName>
    <definedName name="_xlnm._FilterDatabase" localSheetId="2" hidden="1">'D.1.4.A1 - Zdravotně tech...'!$C$87:$K$325</definedName>
    <definedName name="_xlnm.Print_Area" localSheetId="2">'D.1.4.A1 - Zdravotně tech...'!$C$4:$J$39,'D.1.4.A1 - Zdravotně tech...'!$C$45:$J$69,'D.1.4.A1 - Zdravotně tech...'!$C$75:$K$325</definedName>
    <definedName name="_xlnm.Print_Titles" localSheetId="2">'D.1.4.A1 - Zdravotně tech...'!$87:$87</definedName>
    <definedName name="_xlnm._FilterDatabase" localSheetId="3" hidden="1">'VON.A1 - Vedlejší a ostat...'!$C$82:$K$97</definedName>
    <definedName name="_xlnm.Print_Area" localSheetId="3">'VON.A1 - Vedlejší a ostat...'!$C$4:$J$39,'VON.A1 - Vedlejší a ostat...'!$C$45:$J$64,'VON.A1 - Vedlejší a ostat...'!$C$70:$K$97</definedName>
    <definedName name="_xlnm.Print_Titles" localSheetId="3">'VON.A1 - Vedlejší a ostat...'!$82:$82</definedName>
    <definedName name="_xlnm.Print_Area" localSheetId="4">'Pokyny pro vyplnění'!$B$2:$K$71,'Pokyny pro vyplnění'!$B$74:$K$118,'Pokyny pro vyplnění'!$B$121:$K$190,'Pokyny pro vyplnění'!$B$198:$K$218</definedName>
  </definedNames>
  <calcPr/>
</workbook>
</file>

<file path=xl/calcChain.xml><?xml version="1.0" encoding="utf-8"?>
<calcChain xmlns="http://schemas.openxmlformats.org/spreadsheetml/2006/main">
  <c i="4" l="1" r="J37"/>
  <c r="J36"/>
  <c i="1" r="AY57"/>
  <c i="4" r="J35"/>
  <c i="1" r="AX57"/>
  <c i="4" r="BI95"/>
  <c r="BH95"/>
  <c r="BG95"/>
  <c r="BF95"/>
  <c r="T95"/>
  <c r="T94"/>
  <c r="R95"/>
  <c r="R94"/>
  <c r="P95"/>
  <c r="P94"/>
  <c r="BI91"/>
  <c r="BH91"/>
  <c r="BG91"/>
  <c r="BF91"/>
  <c r="T91"/>
  <c r="R91"/>
  <c r="P91"/>
  <c r="BI89"/>
  <c r="BH89"/>
  <c r="BG89"/>
  <c r="BF89"/>
  <c r="T89"/>
  <c r="R89"/>
  <c r="P89"/>
  <c r="BI86"/>
  <c r="BH86"/>
  <c r="BG86"/>
  <c r="BF86"/>
  <c r="T86"/>
  <c r="T85"/>
  <c r="R86"/>
  <c r="R85"/>
  <c r="P86"/>
  <c r="P85"/>
  <c r="J80"/>
  <c r="J79"/>
  <c r="F79"/>
  <c r="F77"/>
  <c r="E75"/>
  <c r="J55"/>
  <c r="J54"/>
  <c r="F54"/>
  <c r="F52"/>
  <c r="E50"/>
  <c r="J18"/>
  <c r="E18"/>
  <c r="F80"/>
  <c r="J17"/>
  <c r="J12"/>
  <c r="J77"/>
  <c r="E7"/>
  <c r="E73"/>
  <c i="3" r="J37"/>
  <c r="J36"/>
  <c i="1" r="AY56"/>
  <c i="3" r="J35"/>
  <c i="1" r="AX56"/>
  <c i="3" r="BI323"/>
  <c r="BH323"/>
  <c r="BG323"/>
  <c r="BF323"/>
  <c r="T323"/>
  <c r="R323"/>
  <c r="P323"/>
  <c r="BI321"/>
  <c r="BH321"/>
  <c r="BG321"/>
  <c r="BF321"/>
  <c r="T321"/>
  <c r="R321"/>
  <c r="P321"/>
  <c r="BI319"/>
  <c r="BH319"/>
  <c r="BG319"/>
  <c r="BF319"/>
  <c r="T319"/>
  <c r="R319"/>
  <c r="P319"/>
  <c r="BI317"/>
  <c r="BH317"/>
  <c r="BG317"/>
  <c r="BF317"/>
  <c r="T317"/>
  <c r="R317"/>
  <c r="P317"/>
  <c r="BI313"/>
  <c r="BH313"/>
  <c r="BG313"/>
  <c r="BF313"/>
  <c r="T313"/>
  <c r="R313"/>
  <c r="P313"/>
  <c r="BI309"/>
  <c r="BH309"/>
  <c r="BG309"/>
  <c r="BF309"/>
  <c r="T309"/>
  <c r="R309"/>
  <c r="P309"/>
  <c r="BI307"/>
  <c r="BH307"/>
  <c r="BG307"/>
  <c r="BF307"/>
  <c r="T307"/>
  <c r="R307"/>
  <c r="P307"/>
  <c r="BI302"/>
  <c r="BH302"/>
  <c r="BG302"/>
  <c r="BF302"/>
  <c r="T302"/>
  <c r="R302"/>
  <c r="P302"/>
  <c r="BI298"/>
  <c r="BH298"/>
  <c r="BG298"/>
  <c r="BF298"/>
  <c r="T298"/>
  <c r="R298"/>
  <c r="P298"/>
  <c r="BI295"/>
  <c r="BH295"/>
  <c r="BG295"/>
  <c r="BF295"/>
  <c r="T295"/>
  <c r="R295"/>
  <c r="P295"/>
  <c r="BI292"/>
  <c r="BH292"/>
  <c r="BG292"/>
  <c r="BF292"/>
  <c r="T292"/>
  <c r="R292"/>
  <c r="P292"/>
  <c r="BI288"/>
  <c r="BH288"/>
  <c r="BG288"/>
  <c r="BF288"/>
  <c r="T288"/>
  <c r="R288"/>
  <c r="P288"/>
  <c r="BI283"/>
  <c r="BH283"/>
  <c r="BG283"/>
  <c r="BF283"/>
  <c r="T283"/>
  <c r="R283"/>
  <c r="P283"/>
  <c r="BI280"/>
  <c r="BH280"/>
  <c r="BG280"/>
  <c r="BF280"/>
  <c r="T280"/>
  <c r="R280"/>
  <c r="P280"/>
  <c r="BI276"/>
  <c r="BH276"/>
  <c r="BG276"/>
  <c r="BF276"/>
  <c r="T276"/>
  <c r="R276"/>
  <c r="P276"/>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4"/>
  <c r="BH254"/>
  <c r="BG254"/>
  <c r="BF254"/>
  <c r="T254"/>
  <c r="R254"/>
  <c r="P254"/>
  <c r="BI251"/>
  <c r="BH251"/>
  <c r="BG251"/>
  <c r="BF251"/>
  <c r="T251"/>
  <c r="R251"/>
  <c r="P251"/>
  <c r="BI248"/>
  <c r="BH248"/>
  <c r="BG248"/>
  <c r="BF248"/>
  <c r="T248"/>
  <c r="R248"/>
  <c r="P248"/>
  <c r="BI244"/>
  <c r="BH244"/>
  <c r="BG244"/>
  <c r="BF244"/>
  <c r="T244"/>
  <c r="R244"/>
  <c r="P244"/>
  <c r="BI241"/>
  <c r="BH241"/>
  <c r="BG241"/>
  <c r="BF241"/>
  <c r="T241"/>
  <c r="R241"/>
  <c r="P241"/>
  <c r="BI237"/>
  <c r="BH237"/>
  <c r="BG237"/>
  <c r="BF237"/>
  <c r="T237"/>
  <c r="R237"/>
  <c r="P237"/>
  <c r="BI234"/>
  <c r="BH234"/>
  <c r="BG234"/>
  <c r="BF234"/>
  <c r="T234"/>
  <c r="R234"/>
  <c r="P234"/>
  <c r="BI230"/>
  <c r="BH230"/>
  <c r="BG230"/>
  <c r="BF230"/>
  <c r="T230"/>
  <c r="R230"/>
  <c r="P230"/>
  <c r="BI228"/>
  <c r="BH228"/>
  <c r="BG228"/>
  <c r="BF228"/>
  <c r="T228"/>
  <c r="R228"/>
  <c r="P228"/>
  <c r="BI224"/>
  <c r="BH224"/>
  <c r="BG224"/>
  <c r="BF224"/>
  <c r="T224"/>
  <c r="R224"/>
  <c r="P224"/>
  <c r="BI220"/>
  <c r="BH220"/>
  <c r="BG220"/>
  <c r="BF220"/>
  <c r="T220"/>
  <c r="R220"/>
  <c r="P220"/>
  <c r="BI208"/>
  <c r="BH208"/>
  <c r="BG208"/>
  <c r="BF208"/>
  <c r="T208"/>
  <c r="R208"/>
  <c r="P208"/>
  <c r="BI206"/>
  <c r="BH206"/>
  <c r="BG206"/>
  <c r="BF206"/>
  <c r="T206"/>
  <c r="R206"/>
  <c r="P206"/>
  <c r="BI201"/>
  <c r="BH201"/>
  <c r="BG201"/>
  <c r="BF201"/>
  <c r="T201"/>
  <c r="R201"/>
  <c r="P201"/>
  <c r="BI197"/>
  <c r="BH197"/>
  <c r="BG197"/>
  <c r="BF197"/>
  <c r="T197"/>
  <c r="R197"/>
  <c r="P197"/>
  <c r="BI193"/>
  <c r="BH193"/>
  <c r="BG193"/>
  <c r="BF193"/>
  <c r="T193"/>
  <c r="R193"/>
  <c r="P193"/>
  <c r="BI190"/>
  <c r="BH190"/>
  <c r="BG190"/>
  <c r="BF190"/>
  <c r="T190"/>
  <c r="R190"/>
  <c r="P190"/>
  <c r="BI188"/>
  <c r="BH188"/>
  <c r="BG188"/>
  <c r="BF188"/>
  <c r="T188"/>
  <c r="R188"/>
  <c r="P188"/>
  <c r="BI184"/>
  <c r="BH184"/>
  <c r="BG184"/>
  <c r="BF184"/>
  <c r="T184"/>
  <c r="R184"/>
  <c r="P184"/>
  <c r="BI182"/>
  <c r="BH182"/>
  <c r="BG182"/>
  <c r="BF182"/>
  <c r="T182"/>
  <c r="R182"/>
  <c r="P182"/>
  <c r="BI178"/>
  <c r="BH178"/>
  <c r="BG178"/>
  <c r="BF178"/>
  <c r="T178"/>
  <c r="R178"/>
  <c r="P178"/>
  <c r="BI175"/>
  <c r="BH175"/>
  <c r="BG175"/>
  <c r="BF175"/>
  <c r="T175"/>
  <c r="R175"/>
  <c r="P175"/>
  <c r="BI172"/>
  <c r="BH172"/>
  <c r="BG172"/>
  <c r="BF172"/>
  <c r="T172"/>
  <c r="R172"/>
  <c r="P172"/>
  <c r="BI168"/>
  <c r="BH168"/>
  <c r="BG168"/>
  <c r="BF168"/>
  <c r="T168"/>
  <c r="R168"/>
  <c r="P168"/>
  <c r="BI164"/>
  <c r="BH164"/>
  <c r="BG164"/>
  <c r="BF164"/>
  <c r="T164"/>
  <c r="R164"/>
  <c r="P164"/>
  <c r="BI160"/>
  <c r="BH160"/>
  <c r="BG160"/>
  <c r="BF160"/>
  <c r="T160"/>
  <c r="R160"/>
  <c r="P160"/>
  <c r="BI155"/>
  <c r="BH155"/>
  <c r="BG155"/>
  <c r="BF155"/>
  <c r="T155"/>
  <c r="R155"/>
  <c r="P155"/>
  <c r="BI151"/>
  <c r="BH151"/>
  <c r="BG151"/>
  <c r="BF151"/>
  <c r="T151"/>
  <c r="R151"/>
  <c r="P151"/>
  <c r="BI147"/>
  <c r="BH147"/>
  <c r="BG147"/>
  <c r="BF147"/>
  <c r="T147"/>
  <c r="R147"/>
  <c r="P147"/>
  <c r="BI143"/>
  <c r="BH143"/>
  <c r="BG143"/>
  <c r="BF143"/>
  <c r="T143"/>
  <c r="R143"/>
  <c r="P143"/>
  <c r="BI141"/>
  <c r="BH141"/>
  <c r="BG141"/>
  <c r="BF141"/>
  <c r="T141"/>
  <c r="R141"/>
  <c r="P141"/>
  <c r="BI138"/>
  <c r="BH138"/>
  <c r="BG138"/>
  <c r="BF138"/>
  <c r="T138"/>
  <c r="R138"/>
  <c r="P138"/>
  <c r="BI135"/>
  <c r="BH135"/>
  <c r="BG135"/>
  <c r="BF135"/>
  <c r="T135"/>
  <c r="R135"/>
  <c r="P135"/>
  <c r="BI133"/>
  <c r="BH133"/>
  <c r="BG133"/>
  <c r="BF133"/>
  <c r="T133"/>
  <c r="R133"/>
  <c r="P133"/>
  <c r="BI128"/>
  <c r="BH128"/>
  <c r="BG128"/>
  <c r="BF128"/>
  <c r="T128"/>
  <c r="R128"/>
  <c r="P128"/>
  <c r="BI126"/>
  <c r="BH126"/>
  <c r="BG126"/>
  <c r="BF126"/>
  <c r="T126"/>
  <c r="R126"/>
  <c r="P126"/>
  <c r="BI124"/>
  <c r="BH124"/>
  <c r="BG124"/>
  <c r="BF124"/>
  <c r="T124"/>
  <c r="R124"/>
  <c r="P124"/>
  <c r="BI122"/>
  <c r="BH122"/>
  <c r="BG122"/>
  <c r="BF122"/>
  <c r="T122"/>
  <c r="R122"/>
  <c r="P122"/>
  <c r="BI117"/>
  <c r="BH117"/>
  <c r="BG117"/>
  <c r="BF117"/>
  <c r="T117"/>
  <c r="R117"/>
  <c r="P117"/>
  <c r="BI113"/>
  <c r="BH113"/>
  <c r="BG113"/>
  <c r="BF113"/>
  <c r="T113"/>
  <c r="R113"/>
  <c r="P113"/>
  <c r="BI108"/>
  <c r="BH108"/>
  <c r="BG108"/>
  <c r="BF108"/>
  <c r="T108"/>
  <c r="R108"/>
  <c r="P108"/>
  <c r="BI105"/>
  <c r="BH105"/>
  <c r="BG105"/>
  <c r="BF105"/>
  <c r="T105"/>
  <c r="R105"/>
  <c r="P105"/>
  <c r="BI103"/>
  <c r="BH103"/>
  <c r="BG103"/>
  <c r="BF103"/>
  <c r="T103"/>
  <c r="R103"/>
  <c r="P103"/>
  <c r="BI101"/>
  <c r="BH101"/>
  <c r="BG101"/>
  <c r="BF101"/>
  <c r="T101"/>
  <c r="R101"/>
  <c r="P101"/>
  <c r="BI96"/>
  <c r="BH96"/>
  <c r="BG96"/>
  <c r="BF96"/>
  <c r="T96"/>
  <c r="R96"/>
  <c r="P96"/>
  <c r="BI92"/>
  <c r="BH92"/>
  <c r="BG92"/>
  <c r="BF92"/>
  <c r="T92"/>
  <c r="R92"/>
  <c r="P92"/>
  <c r="J85"/>
  <c r="J84"/>
  <c r="F84"/>
  <c r="F82"/>
  <c r="E80"/>
  <c r="J55"/>
  <c r="J54"/>
  <c r="F54"/>
  <c r="F52"/>
  <c r="E50"/>
  <c r="J18"/>
  <c r="E18"/>
  <c r="F85"/>
  <c r="J17"/>
  <c r="J12"/>
  <c r="J82"/>
  <c r="E7"/>
  <c r="E78"/>
  <c i="2" r="J37"/>
  <c r="J36"/>
  <c i="1" r="AY55"/>
  <c i="2" r="J35"/>
  <c i="1" r="AX55"/>
  <c i="2" r="BI506"/>
  <c r="BH506"/>
  <c r="BG506"/>
  <c r="BF506"/>
  <c r="T506"/>
  <c r="R506"/>
  <c r="P506"/>
  <c r="BI503"/>
  <c r="BH503"/>
  <c r="BG503"/>
  <c r="BF503"/>
  <c r="T503"/>
  <c r="R503"/>
  <c r="P503"/>
  <c r="BI500"/>
  <c r="BH500"/>
  <c r="BG500"/>
  <c r="BF500"/>
  <c r="T500"/>
  <c r="R500"/>
  <c r="P500"/>
  <c r="BI496"/>
  <c r="BH496"/>
  <c r="BG496"/>
  <c r="BF496"/>
  <c r="T496"/>
  <c r="R496"/>
  <c r="P496"/>
  <c r="BI492"/>
  <c r="BH492"/>
  <c r="BG492"/>
  <c r="BF492"/>
  <c r="T492"/>
  <c r="R492"/>
  <c r="P492"/>
  <c r="BI489"/>
  <c r="BH489"/>
  <c r="BG489"/>
  <c r="BF489"/>
  <c r="T489"/>
  <c r="R489"/>
  <c r="P489"/>
  <c r="BI485"/>
  <c r="BH485"/>
  <c r="BG485"/>
  <c r="BF485"/>
  <c r="T485"/>
  <c r="R485"/>
  <c r="P485"/>
  <c r="BI482"/>
  <c r="BH482"/>
  <c r="BG482"/>
  <c r="BF482"/>
  <c r="T482"/>
  <c r="R482"/>
  <c r="P482"/>
  <c r="BI479"/>
  <c r="BH479"/>
  <c r="BG479"/>
  <c r="BF479"/>
  <c r="T479"/>
  <c r="R479"/>
  <c r="P479"/>
  <c r="BI473"/>
  <c r="BH473"/>
  <c r="BG473"/>
  <c r="BF473"/>
  <c r="T473"/>
  <c r="R473"/>
  <c r="P473"/>
  <c r="BI471"/>
  <c r="BH471"/>
  <c r="BG471"/>
  <c r="BF471"/>
  <c r="T471"/>
  <c r="R471"/>
  <c r="P471"/>
  <c r="BI465"/>
  <c r="BH465"/>
  <c r="BG465"/>
  <c r="BF465"/>
  <c r="T465"/>
  <c r="R465"/>
  <c r="P465"/>
  <c r="BI462"/>
  <c r="BH462"/>
  <c r="BG462"/>
  <c r="BF462"/>
  <c r="T462"/>
  <c r="R462"/>
  <c r="P462"/>
  <c r="BI456"/>
  <c r="BH456"/>
  <c r="BG456"/>
  <c r="BF456"/>
  <c r="T456"/>
  <c r="R456"/>
  <c r="P456"/>
  <c r="BI450"/>
  <c r="BH450"/>
  <c r="BG450"/>
  <c r="BF450"/>
  <c r="T450"/>
  <c r="R450"/>
  <c r="P450"/>
  <c r="BI443"/>
  <c r="BH443"/>
  <c r="BG443"/>
  <c r="BF443"/>
  <c r="T443"/>
  <c r="R443"/>
  <c r="P443"/>
  <c r="BI437"/>
  <c r="BH437"/>
  <c r="BG437"/>
  <c r="BF437"/>
  <c r="T437"/>
  <c r="R437"/>
  <c r="P437"/>
  <c r="BI430"/>
  <c r="BH430"/>
  <c r="BG430"/>
  <c r="BF430"/>
  <c r="T430"/>
  <c r="R430"/>
  <c r="P430"/>
  <c r="BI425"/>
  <c r="BH425"/>
  <c r="BG425"/>
  <c r="BF425"/>
  <c r="T425"/>
  <c r="R425"/>
  <c r="P425"/>
  <c r="BI418"/>
  <c r="BH418"/>
  <c r="BG418"/>
  <c r="BF418"/>
  <c r="T418"/>
  <c r="R418"/>
  <c r="P418"/>
  <c r="BI409"/>
  <c r="BH409"/>
  <c r="BG409"/>
  <c r="BF409"/>
  <c r="T409"/>
  <c r="R409"/>
  <c r="P409"/>
  <c r="BI405"/>
  <c r="BH405"/>
  <c r="BG405"/>
  <c r="BF405"/>
  <c r="T405"/>
  <c r="R405"/>
  <c r="P405"/>
  <c r="BI399"/>
  <c r="BH399"/>
  <c r="BG399"/>
  <c r="BF399"/>
  <c r="T399"/>
  <c r="R399"/>
  <c r="P399"/>
  <c r="BI396"/>
  <c r="BH396"/>
  <c r="BG396"/>
  <c r="BF396"/>
  <c r="T396"/>
  <c r="R396"/>
  <c r="P396"/>
  <c r="BI392"/>
  <c r="BH392"/>
  <c r="BG392"/>
  <c r="BF392"/>
  <c r="T392"/>
  <c r="R392"/>
  <c r="P392"/>
  <c r="BI387"/>
  <c r="BH387"/>
  <c r="BG387"/>
  <c r="BF387"/>
  <c r="T387"/>
  <c r="R387"/>
  <c r="P387"/>
  <c r="BI383"/>
  <c r="BH383"/>
  <c r="BG383"/>
  <c r="BF383"/>
  <c r="T383"/>
  <c r="R383"/>
  <c r="P383"/>
  <c r="BI380"/>
  <c r="BH380"/>
  <c r="BG380"/>
  <c r="BF380"/>
  <c r="T380"/>
  <c r="R380"/>
  <c r="P380"/>
  <c r="BI375"/>
  <c r="BH375"/>
  <c r="BG375"/>
  <c r="BF375"/>
  <c r="T375"/>
  <c r="R375"/>
  <c r="P375"/>
  <c r="BI371"/>
  <c r="BH371"/>
  <c r="BG371"/>
  <c r="BF371"/>
  <c r="T371"/>
  <c r="R371"/>
  <c r="P371"/>
  <c r="BI368"/>
  <c r="BH368"/>
  <c r="BG368"/>
  <c r="BF368"/>
  <c r="T368"/>
  <c r="R368"/>
  <c r="P368"/>
  <c r="BI365"/>
  <c r="BH365"/>
  <c r="BG365"/>
  <c r="BF365"/>
  <c r="T365"/>
  <c r="R365"/>
  <c r="P365"/>
  <c r="BI359"/>
  <c r="BH359"/>
  <c r="BG359"/>
  <c r="BF359"/>
  <c r="T359"/>
  <c r="R359"/>
  <c r="P359"/>
  <c r="BI355"/>
  <c r="BH355"/>
  <c r="BG355"/>
  <c r="BF355"/>
  <c r="T355"/>
  <c r="R355"/>
  <c r="P355"/>
  <c r="BI352"/>
  <c r="BH352"/>
  <c r="BG352"/>
  <c r="BF352"/>
  <c r="T352"/>
  <c r="R352"/>
  <c r="P352"/>
  <c r="BI346"/>
  <c r="BH346"/>
  <c r="BG346"/>
  <c r="BF346"/>
  <c r="T346"/>
  <c r="R346"/>
  <c r="P346"/>
  <c r="BI342"/>
  <c r="BH342"/>
  <c r="BG342"/>
  <c r="BF342"/>
  <c r="T342"/>
  <c r="R342"/>
  <c r="P342"/>
  <c r="BI340"/>
  <c r="BH340"/>
  <c r="BG340"/>
  <c r="BF340"/>
  <c r="T340"/>
  <c r="R340"/>
  <c r="P340"/>
  <c r="BI336"/>
  <c r="BH336"/>
  <c r="BG336"/>
  <c r="BF336"/>
  <c r="T336"/>
  <c r="R336"/>
  <c r="P336"/>
  <c r="BI330"/>
  <c r="BH330"/>
  <c r="BG330"/>
  <c r="BF330"/>
  <c r="T330"/>
  <c r="R330"/>
  <c r="P330"/>
  <c r="BI326"/>
  <c r="BH326"/>
  <c r="BG326"/>
  <c r="BF326"/>
  <c r="T326"/>
  <c r="R326"/>
  <c r="P326"/>
  <c r="BI321"/>
  <c r="BH321"/>
  <c r="BG321"/>
  <c r="BF321"/>
  <c r="T321"/>
  <c r="R321"/>
  <c r="P321"/>
  <c r="BI317"/>
  <c r="BH317"/>
  <c r="BG317"/>
  <c r="BF317"/>
  <c r="T317"/>
  <c r="R317"/>
  <c r="P317"/>
  <c r="BI313"/>
  <c r="BH313"/>
  <c r="BG313"/>
  <c r="BF313"/>
  <c r="T313"/>
  <c r="R313"/>
  <c r="P313"/>
  <c r="BI309"/>
  <c r="BH309"/>
  <c r="BG309"/>
  <c r="BF309"/>
  <c r="T309"/>
  <c r="R309"/>
  <c r="P309"/>
  <c r="BI305"/>
  <c r="BH305"/>
  <c r="BG305"/>
  <c r="BF305"/>
  <c r="T305"/>
  <c r="R305"/>
  <c r="P305"/>
  <c r="BI299"/>
  <c r="BH299"/>
  <c r="BG299"/>
  <c r="BF299"/>
  <c r="T299"/>
  <c r="R299"/>
  <c r="P299"/>
  <c r="BI297"/>
  <c r="BH297"/>
  <c r="BG297"/>
  <c r="BF297"/>
  <c r="T297"/>
  <c r="R297"/>
  <c r="P297"/>
  <c r="BI292"/>
  <c r="BH292"/>
  <c r="BG292"/>
  <c r="BF292"/>
  <c r="T292"/>
  <c r="R292"/>
  <c r="P292"/>
  <c r="BI288"/>
  <c r="BH288"/>
  <c r="BG288"/>
  <c r="BF288"/>
  <c r="T288"/>
  <c r="R288"/>
  <c r="P288"/>
  <c r="BI283"/>
  <c r="BH283"/>
  <c r="BG283"/>
  <c r="BF283"/>
  <c r="T283"/>
  <c r="R283"/>
  <c r="P283"/>
  <c r="BI277"/>
  <c r="BH277"/>
  <c r="BG277"/>
  <c r="BF277"/>
  <c r="T277"/>
  <c r="R277"/>
  <c r="P277"/>
  <c r="BI272"/>
  <c r="BH272"/>
  <c r="BG272"/>
  <c r="BF272"/>
  <c r="T272"/>
  <c r="R272"/>
  <c r="P272"/>
  <c r="BI268"/>
  <c r="BH268"/>
  <c r="BG268"/>
  <c r="BF268"/>
  <c r="T268"/>
  <c r="R268"/>
  <c r="P268"/>
  <c r="BI265"/>
  <c r="BH265"/>
  <c r="BG265"/>
  <c r="BF265"/>
  <c r="T265"/>
  <c r="R265"/>
  <c r="P265"/>
  <c r="BI262"/>
  <c r="BH262"/>
  <c r="BG262"/>
  <c r="BF262"/>
  <c r="T262"/>
  <c r="R262"/>
  <c r="P262"/>
  <c r="BI258"/>
  <c r="BH258"/>
  <c r="BG258"/>
  <c r="BF258"/>
  <c r="T258"/>
  <c r="R258"/>
  <c r="P258"/>
  <c r="BI254"/>
  <c r="BH254"/>
  <c r="BG254"/>
  <c r="BF254"/>
  <c r="T254"/>
  <c r="R254"/>
  <c r="P254"/>
  <c r="BI251"/>
  <c r="BH251"/>
  <c r="BG251"/>
  <c r="BF251"/>
  <c r="T251"/>
  <c r="R251"/>
  <c r="P251"/>
  <c r="BI247"/>
  <c r="BH247"/>
  <c r="BG247"/>
  <c r="BF247"/>
  <c r="T247"/>
  <c r="R247"/>
  <c r="P247"/>
  <c r="BI244"/>
  <c r="BH244"/>
  <c r="BG244"/>
  <c r="BF244"/>
  <c r="T244"/>
  <c r="R244"/>
  <c r="P244"/>
  <c r="BI240"/>
  <c r="BH240"/>
  <c r="BG240"/>
  <c r="BF240"/>
  <c r="T240"/>
  <c r="R240"/>
  <c r="P240"/>
  <c r="BI235"/>
  <c r="BH235"/>
  <c r="BG235"/>
  <c r="BF235"/>
  <c r="T235"/>
  <c r="T234"/>
  <c r="R235"/>
  <c r="R234"/>
  <c r="P235"/>
  <c r="P234"/>
  <c r="BI231"/>
  <c r="BH231"/>
  <c r="BG231"/>
  <c r="BF231"/>
  <c r="T231"/>
  <c r="R231"/>
  <c r="P231"/>
  <c r="BI226"/>
  <c r="BH226"/>
  <c r="BG226"/>
  <c r="BF226"/>
  <c r="T226"/>
  <c r="R226"/>
  <c r="P226"/>
  <c r="BI223"/>
  <c r="BH223"/>
  <c r="BG223"/>
  <c r="BF223"/>
  <c r="T223"/>
  <c r="R223"/>
  <c r="P223"/>
  <c r="BI220"/>
  <c r="BH220"/>
  <c r="BG220"/>
  <c r="BF220"/>
  <c r="T220"/>
  <c r="R220"/>
  <c r="P220"/>
  <c r="BI215"/>
  <c r="BH215"/>
  <c r="BG215"/>
  <c r="BF215"/>
  <c r="T215"/>
  <c r="R215"/>
  <c r="P215"/>
  <c r="BI211"/>
  <c r="BH211"/>
  <c r="BG211"/>
  <c r="BF211"/>
  <c r="T211"/>
  <c r="R211"/>
  <c r="P211"/>
  <c r="BI207"/>
  <c r="BH207"/>
  <c r="BG207"/>
  <c r="BF207"/>
  <c r="T207"/>
  <c r="R207"/>
  <c r="P207"/>
  <c r="BI203"/>
  <c r="BH203"/>
  <c r="BG203"/>
  <c r="BF203"/>
  <c r="T203"/>
  <c r="R203"/>
  <c r="P203"/>
  <c r="BI197"/>
  <c r="BH197"/>
  <c r="BG197"/>
  <c r="BF197"/>
  <c r="T197"/>
  <c r="R197"/>
  <c r="P197"/>
  <c r="BI193"/>
  <c r="BH193"/>
  <c r="BG193"/>
  <c r="BF193"/>
  <c r="T193"/>
  <c r="R193"/>
  <c r="P193"/>
  <c r="BI188"/>
  <c r="BH188"/>
  <c r="BG188"/>
  <c r="BF188"/>
  <c r="T188"/>
  <c r="R188"/>
  <c r="P188"/>
  <c r="BI185"/>
  <c r="BH185"/>
  <c r="BG185"/>
  <c r="BF185"/>
  <c r="T185"/>
  <c r="R185"/>
  <c r="P185"/>
  <c r="BI181"/>
  <c r="BH181"/>
  <c r="BG181"/>
  <c r="BF181"/>
  <c r="T181"/>
  <c r="R181"/>
  <c r="P181"/>
  <c r="BI175"/>
  <c r="BH175"/>
  <c r="BG175"/>
  <c r="BF175"/>
  <c r="T175"/>
  <c r="R175"/>
  <c r="P175"/>
  <c r="BI167"/>
  <c r="BH167"/>
  <c r="BG167"/>
  <c r="BF167"/>
  <c r="T167"/>
  <c r="T166"/>
  <c r="R167"/>
  <c r="R166"/>
  <c r="P167"/>
  <c r="P166"/>
  <c r="BI159"/>
  <c r="BH159"/>
  <c r="BG159"/>
  <c r="BF159"/>
  <c r="T159"/>
  <c r="T158"/>
  <c r="R159"/>
  <c r="R158"/>
  <c r="P159"/>
  <c r="P158"/>
  <c r="BI149"/>
  <c r="BH149"/>
  <c r="BG149"/>
  <c r="BF149"/>
  <c r="T149"/>
  <c r="T148"/>
  <c r="R149"/>
  <c r="R148"/>
  <c r="P149"/>
  <c r="P148"/>
  <c r="BI142"/>
  <c r="BH142"/>
  <c r="BG142"/>
  <c r="BF142"/>
  <c r="T142"/>
  <c r="R142"/>
  <c r="P142"/>
  <c r="BI137"/>
  <c r="BH137"/>
  <c r="BG137"/>
  <c r="BF137"/>
  <c r="T137"/>
  <c r="R137"/>
  <c r="P137"/>
  <c r="BI132"/>
  <c r="BH132"/>
  <c r="BG132"/>
  <c r="BF132"/>
  <c r="T132"/>
  <c r="R132"/>
  <c r="P132"/>
  <c r="BI125"/>
  <c r="BH125"/>
  <c r="BG125"/>
  <c r="BF125"/>
  <c r="T125"/>
  <c r="R125"/>
  <c r="P125"/>
  <c r="BI119"/>
  <c r="BH119"/>
  <c r="BG119"/>
  <c r="BF119"/>
  <c r="T119"/>
  <c r="R119"/>
  <c r="P119"/>
  <c r="BI114"/>
  <c r="BH114"/>
  <c r="BG114"/>
  <c r="BF114"/>
  <c r="T114"/>
  <c r="T113"/>
  <c r="R114"/>
  <c r="R113"/>
  <c r="P114"/>
  <c r="P113"/>
  <c r="BI107"/>
  <c r="BH107"/>
  <c r="BG107"/>
  <c r="BF107"/>
  <c r="T107"/>
  <c r="T106"/>
  <c r="R107"/>
  <c r="R106"/>
  <c r="P107"/>
  <c r="P106"/>
  <c r="J101"/>
  <c r="J100"/>
  <c r="F100"/>
  <c r="F98"/>
  <c r="E96"/>
  <c r="J55"/>
  <c r="J54"/>
  <c r="F54"/>
  <c r="F52"/>
  <c r="E50"/>
  <c r="J18"/>
  <c r="E18"/>
  <c r="F101"/>
  <c r="J17"/>
  <c r="J12"/>
  <c r="J52"/>
  <c r="E7"/>
  <c r="E94"/>
  <c i="1" r="L50"/>
  <c r="AM50"/>
  <c r="AM49"/>
  <c r="L49"/>
  <c r="AM47"/>
  <c r="L47"/>
  <c r="L45"/>
  <c r="L44"/>
  <c i="4" r="BK91"/>
  <c i="3" r="J234"/>
  <c r="J96"/>
  <c i="2" r="BK496"/>
  <c r="J375"/>
  <c r="J268"/>
  <c r="J181"/>
  <c i="3" r="BK321"/>
  <c r="BK276"/>
  <c r="J178"/>
  <c r="BK135"/>
  <c i="2" r="BK359"/>
  <c r="BK265"/>
  <c r="J203"/>
  <c i="3" r="BK244"/>
  <c r="BK138"/>
  <c i="2" r="BK383"/>
  <c i="3" r="BK228"/>
  <c r="J126"/>
  <c r="BK92"/>
  <c i="2" r="J283"/>
  <c r="BK142"/>
  <c i="3" r="J288"/>
  <c r="J220"/>
  <c r="J113"/>
  <c i="2" r="J418"/>
  <c r="J297"/>
  <c r="J193"/>
  <c i="3" r="J224"/>
  <c r="BK113"/>
  <c i="2" r="BK188"/>
  <c i="3" r="J265"/>
  <c r="BK143"/>
  <c i="2" r="J462"/>
  <c r="J380"/>
  <c r="J309"/>
  <c r="BK185"/>
  <c i="3" r="BK141"/>
  <c i="2" r="BK330"/>
  <c i="4" r="J91"/>
  <c i="3" r="BK280"/>
  <c r="J143"/>
  <c i="2" r="J503"/>
  <c r="J399"/>
  <c r="BK235"/>
  <c i="3" r="J323"/>
  <c r="BK271"/>
  <c r="BK220"/>
  <c r="BK160"/>
  <c i="2" r="J450"/>
  <c r="J330"/>
  <c r="BK254"/>
  <c r="J197"/>
  <c i="3" r="J228"/>
  <c i="2" r="J437"/>
  <c i="3" r="J321"/>
  <c r="BK292"/>
  <c r="BK172"/>
  <c r="BK108"/>
  <c i="2" r="BK342"/>
  <c r="J231"/>
  <c i="3" r="J307"/>
  <c r="BK254"/>
  <c r="J147"/>
  <c i="2" r="BK462"/>
  <c r="J305"/>
  <c r="J223"/>
  <c i="3" r="BK288"/>
  <c r="BK190"/>
  <c i="2" r="BK215"/>
  <c r="J167"/>
  <c i="3" r="J193"/>
  <c r="BK105"/>
  <c i="2" r="BK418"/>
  <c r="J371"/>
  <c r="J258"/>
  <c r="BK132"/>
  <c r="J479"/>
  <c r="BK380"/>
  <c r="J265"/>
  <c i="4" r="J86"/>
  <c i="3" r="J268"/>
  <c r="J135"/>
  <c i="2" r="J485"/>
  <c r="J365"/>
  <c r="BK231"/>
  <c r="J185"/>
  <c i="3" r="J313"/>
  <c r="J251"/>
  <c r="J190"/>
  <c r="J103"/>
  <c i="2" r="BK387"/>
  <c r="J340"/>
  <c r="J235"/>
  <c r="J149"/>
  <c i="3" r="BK208"/>
  <c r="BK168"/>
  <c i="2" r="J392"/>
  <c i="3" r="BK241"/>
  <c r="J155"/>
  <c i="2" r="BK485"/>
  <c r="BK258"/>
  <c r="BK114"/>
  <c i="3" r="BK237"/>
  <c r="J138"/>
  <c i="2" r="BK396"/>
  <c r="BK288"/>
  <c r="BK175"/>
  <c i="3" r="J237"/>
  <c r="J124"/>
  <c i="2" r="BK251"/>
  <c i="3" r="BK251"/>
  <c r="BK133"/>
  <c i="2" r="J489"/>
  <c r="BK409"/>
  <c r="J359"/>
  <c r="J292"/>
  <c r="BK149"/>
  <c r="BK482"/>
  <c r="BK355"/>
  <c i="4" r="J95"/>
  <c i="3" r="BK323"/>
  <c r="J262"/>
  <c r="BK155"/>
  <c i="2" r="BK506"/>
  <c r="BK465"/>
  <c r="BK352"/>
  <c r="J262"/>
  <c r="J142"/>
  <c i="3" r="J317"/>
  <c r="J259"/>
  <c r="J172"/>
  <c r="J101"/>
  <c i="2" r="BK437"/>
  <c r="J299"/>
  <c r="J247"/>
  <c i="4" r="J34"/>
  <c i="3" r="BK262"/>
  <c r="BK117"/>
  <c i="2" r="BK479"/>
  <c r="BK292"/>
  <c r="J240"/>
  <c i="3" r="BK302"/>
  <c r="BK268"/>
  <c r="BK193"/>
  <c r="J92"/>
  <c i="2" r="J321"/>
  <c r="J244"/>
  <c i="3" r="J276"/>
  <c r="BK182"/>
  <c i="2" r="J443"/>
  <c r="BK181"/>
  <c i="3" r="J206"/>
  <c r="BK101"/>
  <c i="2" r="J387"/>
  <c r="BK313"/>
  <c r="BK193"/>
  <c r="J119"/>
  <c r="BK425"/>
  <c i="4" r="BK86"/>
  <c i="3" r="BK265"/>
  <c r="BK224"/>
  <c r="J117"/>
  <c i="2" r="BK456"/>
  <c r="BK309"/>
  <c r="BK203"/>
  <c i="1" r="AS54"/>
  <c i="3" r="J197"/>
  <c r="J141"/>
  <c i="2" r="BK471"/>
  <c r="J342"/>
  <c r="J272"/>
  <c r="BK211"/>
  <c r="BK125"/>
  <c i="3" r="BK206"/>
  <c r="BK122"/>
  <c i="2" r="J355"/>
  <c i="3" r="BK313"/>
  <c r="BK126"/>
  <c i="2" r="BK371"/>
  <c r="J251"/>
  <c i="3" r="BK309"/>
  <c r="BK248"/>
  <c r="J105"/>
  <c i="2" r="J352"/>
  <c r="BK240"/>
  <c i="3" r="J309"/>
  <c r="J151"/>
  <c i="2" r="BK326"/>
  <c r="J125"/>
  <c i="3" r="J188"/>
  <c i="2" r="BK492"/>
  <c r="BK375"/>
  <c r="BK299"/>
  <c r="J175"/>
  <c i="3" r="J128"/>
  <c i="2" r="J409"/>
  <c r="BK268"/>
  <c i="4" r="J89"/>
  <c i="3" r="J295"/>
  <c r="J182"/>
  <c i="2" r="BK500"/>
  <c r="BK340"/>
  <c r="J226"/>
  <c r="J114"/>
  <c i="3" r="BK298"/>
  <c r="J248"/>
  <c r="BK175"/>
  <c i="2" r="J473"/>
  <c r="J383"/>
  <c r="J288"/>
  <c r="BK226"/>
  <c r="J188"/>
  <c i="3" r="BK295"/>
  <c r="J175"/>
  <c i="2" r="BK365"/>
  <c i="3" r="J302"/>
  <c r="BK188"/>
  <c r="J122"/>
  <c i="2" r="J336"/>
  <c r="BK223"/>
  <c i="3" r="J292"/>
  <c r="BK197"/>
  <c i="2" r="J430"/>
  <c r="J132"/>
  <c i="3" r="J208"/>
  <c i="2" r="BK450"/>
  <c r="BK197"/>
  <c i="3" r="BK230"/>
  <c i="2" r="J482"/>
  <c r="J405"/>
  <c r="BK336"/>
  <c r="BK272"/>
  <c r="BK159"/>
  <c r="J496"/>
  <c r="BK392"/>
  <c r="J107"/>
  <c i="4" r="BK89"/>
  <c i="3" r="J241"/>
  <c r="BK147"/>
  <c i="2" r="BK503"/>
  <c r="BK405"/>
  <c r="J317"/>
  <c r="J211"/>
  <c i="3" r="J319"/>
  <c r="BK234"/>
  <c r="BK96"/>
  <c i="2" r="BK321"/>
  <c r="BK220"/>
  <c r="BK167"/>
  <c i="3" r="J283"/>
  <c r="J201"/>
  <c r="BK103"/>
  <c i="2" r="BK368"/>
  <c i="3" r="BK319"/>
  <c r="BK201"/>
  <c r="BK124"/>
  <c i="2" r="BK430"/>
  <c r="J254"/>
  <c r="BK207"/>
  <c i="3" r="J280"/>
  <c r="BK151"/>
  <c i="2" r="J456"/>
  <c r="J277"/>
  <c r="BK107"/>
  <c i="3" r="J254"/>
  <c r="J108"/>
  <c i="2" r="J137"/>
  <c i="3" r="BK184"/>
  <c i="2" r="BK473"/>
  <c r="BK399"/>
  <c r="BK247"/>
  <c i="3" r="J160"/>
  <c i="2" r="J465"/>
  <c r="J326"/>
  <c i="4" r="BK95"/>
  <c i="3" r="BK317"/>
  <c r="J230"/>
  <c i="2" r="J506"/>
  <c r="J425"/>
  <c r="BK305"/>
  <c r="J220"/>
  <c r="J159"/>
  <c i="3" r="BK283"/>
  <c r="J244"/>
  <c r="BK164"/>
  <c i="2" r="J492"/>
  <c r="J368"/>
  <c r="BK297"/>
  <c r="J215"/>
  <c i="3" r="BK307"/>
  <c r="BK178"/>
  <c i="2" r="J471"/>
  <c r="J346"/>
  <c i="3" r="J298"/>
  <c r="J164"/>
  <c i="2" r="BK489"/>
  <c r="BK317"/>
  <c r="BK244"/>
  <c r="BK137"/>
  <c i="3" r="J271"/>
  <c r="J133"/>
  <c i="2" r="J313"/>
  <c r="BK262"/>
  <c i="3" r="BK259"/>
  <c r="J184"/>
  <c i="2" r="J500"/>
  <c r="J207"/>
  <c r="BK119"/>
  <c i="3" r="BK128"/>
  <c i="2" r="BK443"/>
  <c r="BK346"/>
  <c r="BK277"/>
  <c i="3" r="J168"/>
  <c i="2" r="J396"/>
  <c r="BK283"/>
  <c i="4" l="1" r="P88"/>
  <c r="P84"/>
  <c r="P83"/>
  <c i="1" r="AU57"/>
  <c i="2" r="T174"/>
  <c r="R202"/>
  <c r="BK239"/>
  <c r="T250"/>
  <c r="R271"/>
  <c r="R291"/>
  <c r="BK345"/>
  <c r="J345"/>
  <c r="J80"/>
  <c r="P374"/>
  <c r="T495"/>
  <c r="BK174"/>
  <c r="J174"/>
  <c r="J69"/>
  <c r="R210"/>
  <c r="BK250"/>
  <c r="J250"/>
  <c r="J75"/>
  <c r="R257"/>
  <c r="P291"/>
  <c r="BK408"/>
  <c r="J408"/>
  <c r="J82"/>
  <c r="BK495"/>
  <c r="J495"/>
  <c r="J84"/>
  <c i="3" r="P100"/>
  <c i="2" r="P118"/>
  <c r="P117"/>
  <c r="T210"/>
  <c r="R239"/>
  <c r="BK257"/>
  <c r="J257"/>
  <c r="J76"/>
  <c r="T308"/>
  <c r="T345"/>
  <c r="T374"/>
  <c r="P495"/>
  <c i="3" r="T223"/>
  <c i="2" r="T118"/>
  <c r="T117"/>
  <c r="P174"/>
  <c r="P157"/>
  <c r="P202"/>
  <c r="P239"/>
  <c r="R250"/>
  <c r="T271"/>
  <c r="T291"/>
  <c r="P345"/>
  <c r="R374"/>
  <c r="R495"/>
  <c i="3" r="R312"/>
  <c i="2" r="P210"/>
  <c r="P257"/>
  <c r="BK291"/>
  <c r="J291"/>
  <c r="J78"/>
  <c r="P408"/>
  <c r="R481"/>
  <c i="3" r="BK91"/>
  <c r="J91"/>
  <c r="J62"/>
  <c r="T100"/>
  <c r="R121"/>
  <c i="2" r="BK118"/>
  <c r="R174"/>
  <c r="R157"/>
  <c r="T202"/>
  <c r="P250"/>
  <c r="T257"/>
  <c r="BK308"/>
  <c r="J308"/>
  <c r="J79"/>
  <c r="R345"/>
  <c r="BK374"/>
  <c r="J374"/>
  <c r="J81"/>
  <c r="BK481"/>
  <c r="J481"/>
  <c r="J83"/>
  <c i="3" r="P91"/>
  <c r="P90"/>
  <c r="P89"/>
  <c r="T91"/>
  <c r="T90"/>
  <c r="T89"/>
  <c r="BK121"/>
  <c r="J121"/>
  <c r="J65"/>
  <c i="2" r="BK210"/>
  <c r="J210"/>
  <c r="J71"/>
  <c r="T239"/>
  <c r="P271"/>
  <c r="P308"/>
  <c r="R408"/>
  <c r="P481"/>
  <c i="3" r="R91"/>
  <c r="R90"/>
  <c r="R100"/>
  <c r="T121"/>
  <c r="P223"/>
  <c r="P247"/>
  <c i="2" r="R118"/>
  <c r="R117"/>
  <c r="R105"/>
  <c r="BK202"/>
  <c r="J202"/>
  <c r="J70"/>
  <c r="BK271"/>
  <c r="J271"/>
  <c r="J77"/>
  <c r="R308"/>
  <c r="T408"/>
  <c r="T481"/>
  <c i="3" r="BK100"/>
  <c r="J100"/>
  <c r="J63"/>
  <c r="P121"/>
  <c r="BK223"/>
  <c r="J223"/>
  <c r="J66"/>
  <c r="R223"/>
  <c r="BK247"/>
  <c r="J247"/>
  <c r="J67"/>
  <c r="R247"/>
  <c r="T247"/>
  <c r="BK312"/>
  <c r="J312"/>
  <c r="J68"/>
  <c r="P312"/>
  <c r="T312"/>
  <c i="4" r="BK88"/>
  <c r="J88"/>
  <c r="J62"/>
  <c r="R88"/>
  <c r="R84"/>
  <c r="R83"/>
  <c r="T88"/>
  <c r="T84"/>
  <c r="T83"/>
  <c i="2" r="E48"/>
  <c r="BE114"/>
  <c r="BE272"/>
  <c r="BE277"/>
  <c r="BE321"/>
  <c r="BE340"/>
  <c r="BE405"/>
  <c r="BE418"/>
  <c r="BE456"/>
  <c r="BE462"/>
  <c r="BE492"/>
  <c i="3" r="E48"/>
  <c r="F55"/>
  <c r="BE113"/>
  <c r="BE124"/>
  <c r="BE188"/>
  <c r="BE190"/>
  <c i="2" r="F55"/>
  <c r="BE125"/>
  <c r="BE181"/>
  <c r="BE188"/>
  <c r="BE235"/>
  <c r="BE254"/>
  <c r="BE262"/>
  <c r="BE297"/>
  <c r="BE342"/>
  <c r="BE392"/>
  <c r="BE430"/>
  <c r="BE437"/>
  <c r="BE450"/>
  <c i="3" r="BE138"/>
  <c r="BE147"/>
  <c r="BE155"/>
  <c r="BE228"/>
  <c r="BE234"/>
  <c r="BE254"/>
  <c r="BE259"/>
  <c r="BE271"/>
  <c i="2" r="BE149"/>
  <c r="BE211"/>
  <c r="BE265"/>
  <c r="BE283"/>
  <c r="BE365"/>
  <c r="BE368"/>
  <c r="BE380"/>
  <c r="BE383"/>
  <c r="BE387"/>
  <c r="BK158"/>
  <c r="J158"/>
  <c r="J67"/>
  <c i="3" r="J52"/>
  <c r="BE96"/>
  <c r="BE103"/>
  <c r="BE126"/>
  <c r="BE178"/>
  <c r="BE193"/>
  <c r="BE220"/>
  <c r="BE248"/>
  <c r="BE265"/>
  <c r="BE268"/>
  <c r="BE317"/>
  <c i="2" r="J98"/>
  <c r="BE207"/>
  <c r="BE220"/>
  <c r="BE258"/>
  <c r="BE371"/>
  <c r="BE375"/>
  <c r="BE425"/>
  <c r="BE485"/>
  <c r="BK106"/>
  <c r="J106"/>
  <c r="J61"/>
  <c i="3" r="BE101"/>
  <c r="BE141"/>
  <c r="BE164"/>
  <c r="BE175"/>
  <c r="BE182"/>
  <c r="BE201"/>
  <c r="BE206"/>
  <c r="BE208"/>
  <c r="BE224"/>
  <c r="BE230"/>
  <c r="BE241"/>
  <c r="BE276"/>
  <c r="BE298"/>
  <c i="2" r="BE119"/>
  <c r="BE132"/>
  <c r="BE167"/>
  <c r="BE203"/>
  <c r="BE226"/>
  <c r="BE247"/>
  <c r="BE268"/>
  <c r="BE288"/>
  <c r="BE299"/>
  <c r="BE305"/>
  <c r="BE326"/>
  <c r="BE330"/>
  <c r="BE355"/>
  <c r="BE359"/>
  <c r="BE399"/>
  <c r="BE471"/>
  <c r="BE473"/>
  <c i="3" r="BE128"/>
  <c r="BE143"/>
  <c r="BE237"/>
  <c r="BE283"/>
  <c r="BE288"/>
  <c i="4" r="BE91"/>
  <c i="2" r="BE352"/>
  <c r="BE409"/>
  <c r="BE443"/>
  <c r="BE479"/>
  <c r="BE482"/>
  <c r="BE496"/>
  <c i="3" r="BE117"/>
  <c r="BE133"/>
  <c r="BE135"/>
  <c r="BE160"/>
  <c r="BE292"/>
  <c r="BE302"/>
  <c r="BE309"/>
  <c i="2" r="BE142"/>
  <c r="BE159"/>
  <c r="BE185"/>
  <c r="BE193"/>
  <c r="BE223"/>
  <c r="BE231"/>
  <c r="BE240"/>
  <c r="BE244"/>
  <c r="BE251"/>
  <c r="BE292"/>
  <c r="BE309"/>
  <c r="BE313"/>
  <c r="BE317"/>
  <c r="BE396"/>
  <c r="BE465"/>
  <c r="BE489"/>
  <c r="BK113"/>
  <c r="J113"/>
  <c r="J62"/>
  <c r="BK148"/>
  <c r="J148"/>
  <c r="J65"/>
  <c i="3" r="BE105"/>
  <c r="BE108"/>
  <c r="BE122"/>
  <c r="BE151"/>
  <c r="BE168"/>
  <c r="BE184"/>
  <c r="BE262"/>
  <c r="BE280"/>
  <c r="BE295"/>
  <c r="BE319"/>
  <c r="BE323"/>
  <c i="2" r="BE107"/>
  <c r="BE137"/>
  <c r="BE175"/>
  <c r="BE197"/>
  <c r="BE215"/>
  <c r="BE336"/>
  <c r="BE346"/>
  <c r="BE500"/>
  <c r="BE503"/>
  <c r="BE506"/>
  <c r="BK166"/>
  <c r="J166"/>
  <c r="J68"/>
  <c r="BK234"/>
  <c r="J234"/>
  <c r="J72"/>
  <c i="3" r="BE92"/>
  <c r="BE172"/>
  <c r="BE197"/>
  <c r="BE244"/>
  <c r="BE251"/>
  <c r="BE307"/>
  <c r="BE313"/>
  <c r="BE321"/>
  <c i="4" r="E48"/>
  <c r="J52"/>
  <c r="F55"/>
  <c r="BE86"/>
  <c r="BE89"/>
  <c r="BE95"/>
  <c i="1" r="AW57"/>
  <c i="4" r="BK85"/>
  <c r="J85"/>
  <c r="J61"/>
  <c r="BK94"/>
  <c r="J94"/>
  <c r="J63"/>
  <c i="2" r="F34"/>
  <c i="1" r="BA55"/>
  <c i="2" r="F35"/>
  <c i="1" r="BB55"/>
  <c i="2" r="F37"/>
  <c i="1" r="BD55"/>
  <c i="4" r="F34"/>
  <c i="1" r="BA57"/>
  <c i="4" r="F36"/>
  <c i="1" r="BC57"/>
  <c i="4" r="F37"/>
  <c i="1" r="BD57"/>
  <c i="2" r="J34"/>
  <c i="1" r="AW55"/>
  <c i="3" r="F34"/>
  <c i="1" r="BA56"/>
  <c i="3" r="J34"/>
  <c i="1" r="AW56"/>
  <c i="4" r="F35"/>
  <c i="1" r="BB57"/>
  <c i="3" r="F35"/>
  <c i="1" r="BB56"/>
  <c i="2" r="F36"/>
  <c i="1" r="BC55"/>
  <c i="3" r="F36"/>
  <c i="1" r="BC56"/>
  <c i="3" r="F37"/>
  <c i="1" r="BD56"/>
  <c i="3" l="1" r="P120"/>
  <c i="2" r="T157"/>
  <c r="T105"/>
  <c r="P105"/>
  <c i="3" r="R89"/>
  <c r="T120"/>
  <c r="T88"/>
  <c i="2" r="T238"/>
  <c r="T104"/>
  <c i="3" r="P88"/>
  <c i="1" r="AU56"/>
  <c i="2" r="BK117"/>
  <c r="J117"/>
  <c r="J63"/>
  <c i="3" r="R120"/>
  <c i="2" r="BK238"/>
  <c r="J238"/>
  <c r="J73"/>
  <c r="P238"/>
  <c r="R238"/>
  <c r="R104"/>
  <c r="J118"/>
  <c r="J64"/>
  <c i="3" r="BK120"/>
  <c r="J120"/>
  <c r="J64"/>
  <c i="2" r="J239"/>
  <c r="J74"/>
  <c i="3" r="BK90"/>
  <c r="J90"/>
  <c r="J61"/>
  <c i="2" r="BK157"/>
  <c r="J157"/>
  <c r="J66"/>
  <c i="4" r="BK84"/>
  <c r="J84"/>
  <c r="J60"/>
  <c r="F33"/>
  <c i="1" r="AZ57"/>
  <c i="4" r="J33"/>
  <c i="1" r="AV57"/>
  <c r="AT57"/>
  <c i="3" r="F33"/>
  <c i="1" r="AZ56"/>
  <c r="BA54"/>
  <c r="AW54"/>
  <c r="AK30"/>
  <c i="2" r="F33"/>
  <c i="1" r="AZ55"/>
  <c r="BB54"/>
  <c r="AX54"/>
  <c r="BD54"/>
  <c r="W33"/>
  <c i="2" r="J33"/>
  <c i="1" r="AV55"/>
  <c r="AT55"/>
  <c r="BC54"/>
  <c r="W32"/>
  <c i="3" r="J33"/>
  <c i="1" r="AV56"/>
  <c r="AT56"/>
  <c i="3" l="1" r="R88"/>
  <c i="2" r="P104"/>
  <c i="1" r="AU55"/>
  <c i="2" r="BK105"/>
  <c r="J105"/>
  <c r="J60"/>
  <c i="3" r="BK89"/>
  <c r="BK88"/>
  <c r="J88"/>
  <c i="4" r="BK83"/>
  <c r="J83"/>
  <c r="J59"/>
  <c i="1" r="AU54"/>
  <c r="W30"/>
  <c r="AY54"/>
  <c i="3" r="J30"/>
  <c i="1" r="AG56"/>
  <c r="AN56"/>
  <c r="AZ54"/>
  <c r="W29"/>
  <c r="W31"/>
  <c i="3" l="1" r="J59"/>
  <c r="J39"/>
  <c r="J89"/>
  <c r="J60"/>
  <c i="2" r="BK104"/>
  <c r="J104"/>
  <c r="J59"/>
  <c i="1" r="AV54"/>
  <c r="AK29"/>
  <c i="4" r="J30"/>
  <c i="1" r="AG57"/>
  <c r="AN57"/>
  <c i="4" l="1" r="J39"/>
  <c i="2" r="J30"/>
  <c i="1" r="AG55"/>
  <c r="AN55"/>
  <c r="AT54"/>
  <c i="2" l="1" r="J39"/>
  <c i="1" r="AG54"/>
  <c r="AN54"/>
  <c l="1" r="AK26"/>
  <c r="AK35"/>
</calcChain>
</file>

<file path=xl/sharedStrings.xml><?xml version="1.0" encoding="utf-8"?>
<sst xmlns="http://schemas.openxmlformats.org/spreadsheetml/2006/main">
  <si>
    <t>Export Komplet</t>
  </si>
  <si>
    <t>VZ</t>
  </si>
  <si>
    <t>2.0</t>
  </si>
  <si>
    <t>ZAMOK</t>
  </si>
  <si>
    <t>False</t>
  </si>
  <si>
    <t>{2131bde9-0d2b-44c7-9c80-6ef0ef3001d7}</t>
  </si>
  <si>
    <t>0,01</t>
  </si>
  <si>
    <t>21</t>
  </si>
  <si>
    <t>15</t>
  </si>
  <si>
    <t>REKAPITULACE STAVBY</t>
  </si>
  <si>
    <t xml:space="preserve">v ---  níže se nacházejí doplnkové a pomocné údaje k sestavám  --- v</t>
  </si>
  <si>
    <t>Návod na vyplnění</t>
  </si>
  <si>
    <t>0,001</t>
  </si>
  <si>
    <t>Kód:</t>
  </si>
  <si>
    <t>20h031A1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</si>
  <si>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</si>
  <si>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</si>
  <si>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Výměna stávajících rozvodů kanalizace - Objekt A1</t>
  </si>
  <si>
    <t>KSO:</t>
  </si>
  <si>
    <t/>
  </si>
  <si>
    <t>CC-CZ:</t>
  </si>
  <si>
    <t>Místo:</t>
  </si>
  <si>
    <t>K. Vary</t>
  </si>
  <si>
    <t>Datum:</t>
  </si>
  <si>
    <t>10. 3. 2020</t>
  </si>
  <si>
    <t>Zadavatel:</t>
  </si>
  <si>
    <t>IČ:</t>
  </si>
  <si>
    <t>Domov mládeže a jídelna K.Vary p.o.</t>
  </si>
  <si>
    <t>DIČ:</t>
  </si>
  <si>
    <t>Uchazeč:</t>
  </si>
  <si>
    <t>Vyplň údaj</t>
  </si>
  <si>
    <t>Projektant:</t>
  </si>
  <si>
    <t>KTS-CZ, s.r.o.</t>
  </si>
  <si>
    <t>True</t>
  </si>
  <si>
    <t>Zpracovatel:</t>
  </si>
  <si>
    <t>Daniela Hahnová, Dipl. technik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</si>
  <si>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</si>
  <si>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</si>
  <si>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</si>
  <si>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</si>
  <si>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</si>
  <si>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</si>
  <si>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</si>
  <si>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</si>
  <si>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</si>
  <si>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</si>
  <si>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</si>
  <si>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</si>
  <si>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</si>
  <si>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</si>
  <si>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</si>
  <si>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</si>
  <si>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</si>
  <si>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</si>
  <si>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</si>
  <si>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</si>
  <si>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</si>
  <si>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</si>
  <si>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</si>
  <si>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</si>
  <si>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</si>
  <si>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</si>
  <si>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</si>
  <si>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</si>
  <si>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</si>
  <si>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</si>
  <si>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</si>
  <si>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</si>
  <si>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</si>
  <si>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</si>
  <si>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</si>
  <si>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</si>
  <si>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</si>
  <si>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</si>
  <si>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</si>
  <si>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</si>
  <si>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</si>
  <si>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D.1.1-A1</t>
  </si>
  <si>
    <t>Architektonicko-stavební řešení - Objekt A1</t>
  </si>
  <si>
    <t>STA</t>
  </si>
  <si>
    <t>1</t>
  </si>
  <si>
    <t>{acf5c0fd-1273-4bbf-a3d4-da93be7f3d48}</t>
  </si>
  <si>
    <t>2</t>
  </si>
  <si>
    <t>D.1.4.A1</t>
  </si>
  <si>
    <t>Zdravotně technické instalace - Objekt A1</t>
  </si>
  <si>
    <t>{a0cc671a-7d10-46bf-92fd-7179be328e99}</t>
  </si>
  <si>
    <t>VON.A1</t>
  </si>
  <si>
    <t>Vedlejší a ostatní náklady - Objekt A1</t>
  </si>
  <si>
    <t>VON</t>
  </si>
  <si>
    <t>{385efdad-f762-4119-baea-0019ec4104a0}</t>
  </si>
  <si>
    <t>KRYCÍ LIST SOUPISU PRACÍ</t>
  </si>
  <si>
    <t>Objekt:</t>
  </si>
  <si>
    <t>D.1.1-A1 - Architektonicko-stavební řešení - Objekt A1</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</si>
  <si>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</si>
  <si>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</si>
  <si>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</si>
  <si>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</si>
  <si>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</si>
  <si>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</si>
  <si>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</si>
  <si>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</si>
  <si>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61 - Úprava povrchů vnitřních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</si>
  <si>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</si>
  <si>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</si>
  <si>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</si>
  <si>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</si>
  <si>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</si>
  <si>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98 - Demolice a sanace</t>
  </si>
  <si>
    <t xml:space="preserve">    997 - Přesun sutě</t>
  </si>
  <si>
    <t xml:space="preserve">    998 - Přesun hmot</t>
  </si>
  <si>
    <t>PSV - Práce a dodávky PSV</t>
  </si>
  <si>
    <t xml:space="preserve">    712 - Povlakové krytiny</t>
  </si>
  <si>
    <t xml:space="preserve">    725 - Zdravotechnika - zařizovací předměty</t>
  </si>
  <si>
    <t xml:space="preserve">    735 - Ústřední vytápění - otopná tělesa</t>
  </si>
  <si>
    <t xml:space="preserve">    763 - Konstrukce suché výstavby</t>
  </si>
  <si>
    <t xml:space="preserve">    766 - Konstrukce truhlářské</t>
  </si>
  <si>
    <t xml:space="preserve">    767 - Konstrukce zámečnické</t>
  </si>
  <si>
    <t xml:space="preserve">    771 - Podlahy z dlaždic</t>
  </si>
  <si>
    <t xml:space="preserve">    781 - Dokončovací práce - obklady</t>
  </si>
  <si>
    <t xml:space="preserve">    784 - Dokončovací práce - malby a tapety</t>
  </si>
  <si>
    <t xml:space="preserve">    786 - Dokončovací práce - čalounické úpravy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</si>
  <si>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</si>
  <si>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</si>
  <si>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</si>
  <si>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</si>
  <si>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</si>
  <si>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</si>
  <si>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</si>
  <si>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</si>
  <si>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</si>
  <si>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</si>
  <si>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</si>
  <si>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</si>
  <si>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</si>
  <si>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</si>
  <si>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</si>
  <si>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</si>
  <si>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</si>
  <si>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</si>
  <si>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</si>
  <si>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</si>
  <si>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342272235</t>
  </si>
  <si>
    <t>Příčka z pórobetonových hladkých tvárnic na tenkovrstvou maltu tl 125 mm</t>
  </si>
  <si>
    <t>m2</t>
  </si>
  <si>
    <t>CS ÚRS 2020 01</t>
  </si>
  <si>
    <t>4</t>
  </si>
  <si>
    <t>-1845072070</t>
  </si>
  <si>
    <t>PP</t>
  </si>
  <si>
    <t>Příčky z pórobetonových tvárnic hladkých na tenké maltové lože objemová hmotnost do 500 kg/m3, tloušťka příčky 125 mm</t>
  </si>
  <si>
    <t>VV</t>
  </si>
  <si>
    <t xml:space="preserve">" obezdívky stoupaček 4-9 NP (6x4NP)"  6*53,6</t>
  </si>
  <si>
    <t>" obezdívky stoupaček 3NP" 22,4</t>
  </si>
  <si>
    <t>" obezdívky stoupaček 2NP u výkladců+ ostatní +nad podhl+ dveře " 9,6+7,36+0+1,6</t>
  </si>
  <si>
    <t>" obezdívky stoupaček 1NP pod výkladci +ostatní " 10,61+4,65</t>
  </si>
  <si>
    <t>Vodorovné konstrukce</t>
  </si>
  <si>
    <t>411388621</t>
  </si>
  <si>
    <t>Zabetonování otvorů tl do 150 mm ze suchých směsí pl do 0,25 m2 ve stropech</t>
  </si>
  <si>
    <t>kus</t>
  </si>
  <si>
    <t>666250837</t>
  </si>
  <si>
    <t>Zabetonování otvorů ve stropech nebo v klenbách včetně lešení, bednění, odbednění a výztuže (materiál v ceně) ze suchých směsí, tl. do 150 mm ve stropech železobetonových, tvárnicových a prefabrikovaných plochy do 0,25 m2</t>
  </si>
  <si>
    <t>" po demontovaných vpustích- hromadné sprchy" 6*3</t>
  </si>
  <si>
    <t>6</t>
  </si>
  <si>
    <t>Úpravy povrchů, podlahy a osazování výplní</t>
  </si>
  <si>
    <t>61</t>
  </si>
  <si>
    <t>Úprava povrchů vnitřních</t>
  </si>
  <si>
    <t>619991011</t>
  </si>
  <si>
    <t>Obalení konstrukcí a prvků fólií přilepenou lepící páskou</t>
  </si>
  <si>
    <t>452858762</t>
  </si>
  <si>
    <t>Zakrytí vnitřních ploch před znečištěním včetně pozdějšího odkrytí konstrukcí a prvků obalením fólií a přelepením páskou</t>
  </si>
  <si>
    <t>PSC</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</si>
  <si>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</si>
  <si>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 xml:space="preserve">" zalepení dveřních otvorů mezi pokoji a předsíni a v čítárně" </t>
  </si>
  <si>
    <t>"6*4NP"6*(0,8*2,0)*7</t>
  </si>
  <si>
    <t>"2NP čítárna" 3,6*2,4</t>
  </si>
  <si>
    <t>612142001</t>
  </si>
  <si>
    <t>Potažení vnitřních stěn sklovláknitým pletivem vtlačeným do tenkovrstvé hmoty</t>
  </si>
  <si>
    <t>327103820</t>
  </si>
  <si>
    <t>Potažení vnitřních ploch pletivem v ploše nebo pruzích, na plném podkladu sklovláknitým vtlačením do tmelu stěn</t>
  </si>
  <si>
    <t xml:space="preserve">Poznámka k souboru cen:_x000d_
1. V cenách -2001 jsou započteny i náklady na tmel._x000d_
</t>
  </si>
  <si>
    <t>5</t>
  </si>
  <si>
    <t>319201321</t>
  </si>
  <si>
    <t>Vyrovnání nerovného povrchu zdiva tl do 30 mm maltou</t>
  </si>
  <si>
    <t>-2082706299</t>
  </si>
  <si>
    <t>Vyrovnání nerovného povrchu vnitřního i vnějšího zdiva bez odsekání vadných cihel, maltou (s dodáním hmot) tl. do 30 mm</t>
  </si>
  <si>
    <t>"(6*4NP)" 6* 29,32</t>
  </si>
  <si>
    <t>"1NP pod výkladci + 1NP ostatní " 10,61+4,65</t>
  </si>
  <si>
    <t>"3NP + 2NP"38,24+10,56</t>
  </si>
  <si>
    <t>612131121</t>
  </si>
  <si>
    <t>Penetrační disperzní nátěr vnitřních stěn nanášený ručně</t>
  </si>
  <si>
    <t>-1092101132</t>
  </si>
  <si>
    <t>Podkladní a spojovací vrstva vnitřních omítaných ploch penetrace akrylát-silikonová nanášená ručně stěn</t>
  </si>
  <si>
    <t>7</t>
  </si>
  <si>
    <t>612311131</t>
  </si>
  <si>
    <t>Potažení vnitřních stěn vápenným štukem tloušťky do 3 mm</t>
  </si>
  <si>
    <t>2018852118</t>
  </si>
  <si>
    <t>Potažení vnitřních ploch štukem tloušťky do 3 mm svislých konstrukcí stěn</t>
  </si>
  <si>
    <t>" zapravení po připoj potrubí sprch" 6*(3*0,2)</t>
  </si>
  <si>
    <t>"(6x4NP)" 6*29,32</t>
  </si>
  <si>
    <t>"3NP + 2NP" 38,24+10,56</t>
  </si>
  <si>
    <t>63</t>
  </si>
  <si>
    <t>Podlahy a podlahové konstrukce</t>
  </si>
  <si>
    <t>8</t>
  </si>
  <si>
    <t>632450133</t>
  </si>
  <si>
    <t>Vyrovnávací cementový potěr tl do 40 mm ze suchých směsí provedený v ploše</t>
  </si>
  <si>
    <t>151100832</t>
  </si>
  <si>
    <t>Potěr cementový vyrovnávací ze suchých směsí v ploše o průměrné (střední) tl. přes 30 do 40 mm</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</si>
  <si>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</si>
  <si>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P</t>
  </si>
  <si>
    <t>Poznámka k položce:_x000d_
s vyspádováním</t>
  </si>
  <si>
    <t xml:space="preserve">" nová podlaha s přespádováním -  sprchy"</t>
  </si>
  <si>
    <t xml:space="preserve">" hromadné sprchy:  6x 4.np" 6*(4+1)</t>
  </si>
  <si>
    <t xml:space="preserve">"  individuální sprchy:  6x 4.np" 6*1</t>
  </si>
  <si>
    <t xml:space="preserve">"  individuální sprchy:  1x 3.np" 1*1</t>
  </si>
  <si>
    <t>9</t>
  </si>
  <si>
    <t>Ostatní konstrukce a práce, bourání</t>
  </si>
  <si>
    <t>94</t>
  </si>
  <si>
    <t>Lešení a stavební výtahy</t>
  </si>
  <si>
    <t>949101112</t>
  </si>
  <si>
    <t>Lešení pomocné pro objekty pozemních staveb s lešeňovou podlahou v do 3,5 m zatížení do 150 kg/m2</t>
  </si>
  <si>
    <t>191656105</t>
  </si>
  <si>
    <t>Lešení pomocné pracovní pro objekty pozemních staveb pro zatížení do 150 kg/m2, o výšce lešeňové podlahy přes 1,9 do 3,5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</si>
  <si>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</si>
  <si>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 xml:space="preserve">" 4-9 NP +(6*4NP schodiště + 4NP ostatní)"  6*(12,94+99,05)</t>
  </si>
  <si>
    <t>" 3NP schodiště +chodba+ostatní" 14,34+86,53+102,81</t>
  </si>
  <si>
    <t xml:space="preserve">"  2NP schodiště+ ostatní  " 14,3+(102,24+4,37+64,36+115,6)</t>
  </si>
  <si>
    <t>"1NP pod výkladci + ostatní" 55,27+55,637</t>
  </si>
  <si>
    <t>95</t>
  </si>
  <si>
    <t>Různé dokončovací konstrukce a práce pozemních staveb</t>
  </si>
  <si>
    <t>10</t>
  </si>
  <si>
    <t>952901111</t>
  </si>
  <si>
    <t>Vyčištění budov bytové a občanské výstavby při výšce podlaží do 4 m</t>
  </si>
  <si>
    <t>1141954939</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</si>
  <si>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</si>
  <si>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</si>
  <si>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96</t>
  </si>
  <si>
    <t>Bourání konstrukcí</t>
  </si>
  <si>
    <t>11</t>
  </si>
  <si>
    <t>962031133</t>
  </si>
  <si>
    <t>Bourání příček z cihel pálených na MVC tl do 150 mm</t>
  </si>
  <si>
    <t>-157084352</t>
  </si>
  <si>
    <t>Bourání příček z cihel, tvárnic nebo příčkovek z cihel pálených, plných nebo dutých na maltu vápennou nebo vápenocementovou, tl. do 150 mm</t>
  </si>
  <si>
    <t xml:space="preserve">" obezdívky stoupaček 4-9 NP +(6x 4NP)"  6*16,64</t>
  </si>
  <si>
    <t>" obezdívky stoupaček 3NP" 17,68</t>
  </si>
  <si>
    <t>" obezdívky stoupaček 2NP u výkladců+ ostatní + dveře "9,6+7,36+1,6</t>
  </si>
  <si>
    <t>12</t>
  </si>
  <si>
    <t>974031142</t>
  </si>
  <si>
    <t>Vysekání rýh ve zdivu cihelném hl do 70 mm š do 70 mm</t>
  </si>
  <si>
    <t>m</t>
  </si>
  <si>
    <t>1296087225</t>
  </si>
  <si>
    <t>Vysekání rýh ve zdivu cihelném na maltu vápennou nebo vápenocementovou do hl. 70 mm a šířky do 70 mm</t>
  </si>
  <si>
    <t xml:space="preserve">" drážky pro napojení nových umyvadel" </t>
  </si>
  <si>
    <t>" předsíň hromadných sprch 6x 4.np" 6*1,7</t>
  </si>
  <si>
    <t>13</t>
  </si>
  <si>
    <t>971033531</t>
  </si>
  <si>
    <t>Vybourání otvorů ve zdivu cihelném pl do 1 m2 na MVC nebo MV tl do 150 mm</t>
  </si>
  <si>
    <t>1322878438</t>
  </si>
  <si>
    <t>Vybourání otvorů ve zdivu základovém nebo nadzákladovém z cihel, tvárnic, příčkovek z cihel pálených na maltu vápennou nebo vápenocementovou plochy do 1 m2, tl. do 150 mm</t>
  </si>
  <si>
    <t>" objekt A1 v podhledu - příčky 150mm" 0,9*0,9*9</t>
  </si>
  <si>
    <t>14</t>
  </si>
  <si>
    <t>965081212</t>
  </si>
  <si>
    <t>Bourání podlah z dlaždic keramických nebo xylolitových tl do 10 mm plochy do 1 m2</t>
  </si>
  <si>
    <t>-509063889</t>
  </si>
  <si>
    <t>Bourání podlah z dlaždic bez podkladního lože nebo mazaniny, s jakoukoliv výplní spár keramických nebo xylolitových tl. do 10 mm, plochy do 1 m2</t>
  </si>
  <si>
    <t xml:space="preserve">Poznámka k souboru cen:_x000d_
1. Odsekání soklíků se oceňuje cenami souboru cen 965 08._x000d_
</t>
  </si>
  <si>
    <t>" jednotlivé sprchy 6x 4.np" 6*1</t>
  </si>
  <si>
    <t>" jednotlivé sprchy 1x 3.np" 1*1</t>
  </si>
  <si>
    <t>965081213</t>
  </si>
  <si>
    <t>Bourání podlah z dlaždic keramických nebo xylolitových tl do 10 mm plochy přes 1 m2</t>
  </si>
  <si>
    <t>681102615</t>
  </si>
  <si>
    <t>Bourání podlah z dlaždic bez podkladního lože nebo mazaniny, s jakoukoliv výplní spár keramických nebo xylolitových tl. do 10 mm, plochy přes 1 m2</t>
  </si>
  <si>
    <t>" hromadné sprchy 6x 4.np" 6*(4+1)</t>
  </si>
  <si>
    <t>16</t>
  </si>
  <si>
    <t>978059541</t>
  </si>
  <si>
    <t>Odsekání a odebrání obkladů stěn z vnitřních obkládaček plochy přes 1 m2</t>
  </si>
  <si>
    <t>-2029963384</t>
  </si>
  <si>
    <t>Odsekání obkladů stěn včetně otlučení podkladní omítky až na zdivo z obkládaček vnitřních, z jakýchkoliv materiálů, plochy přes 1 m2</t>
  </si>
  <si>
    <t xml:space="preserve">"  4-9 NP +(6x 4NP)"  6*53,6</t>
  </si>
  <si>
    <t xml:space="preserve">"  3NP" 41</t>
  </si>
  <si>
    <t>98</t>
  </si>
  <si>
    <t>Demolice a sanace</t>
  </si>
  <si>
    <t>17</t>
  </si>
  <si>
    <t>977151123</t>
  </si>
  <si>
    <t>Jádrové vrty diamantovými korunkami do D 150 mm do stavebních materiálů</t>
  </si>
  <si>
    <t>-2040021105</t>
  </si>
  <si>
    <t>Jádrové vrty diamantovými korunkami do stavebních materiálů (železobetonu, betonu, cihel, obkladů, dlažeb, kamene) průměru přes 130 do 150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</si>
  <si>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</si>
  <si>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 pro DN 75 všechny sprchy" 37*0,2</t>
  </si>
  <si>
    <t>18</t>
  </si>
  <si>
    <t>977151118</t>
  </si>
  <si>
    <t>Jádrové vrty diamantovými korunkami do D 100 mm do stavebních materiálů</t>
  </si>
  <si>
    <t>1254507287</t>
  </si>
  <si>
    <t>Jádrové vrty diamantovými korunkami do stavebních materiálů (železobetonu, betonu, cihel, obkladů, dlažeb, kamene) průměru přes 90 do 100 mm</t>
  </si>
  <si>
    <t>997</t>
  </si>
  <si>
    <t>Přesun sutě</t>
  </si>
  <si>
    <t>19</t>
  </si>
  <si>
    <t>997013313</t>
  </si>
  <si>
    <t>Montáž a demontáž shozu suti v do 30 m</t>
  </si>
  <si>
    <t>594740259</t>
  </si>
  <si>
    <t>Doprava suti shozem montáž a demontáž shozu výšky přes 20 do 30 m</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</si>
  <si>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</si>
  <si>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 xml:space="preserve">"shoz po fasádě plus připevnění do okna + uchycení na okno  (ne na lešení)"  8*2,8+1*4,5</t>
  </si>
  <si>
    <t>20</t>
  </si>
  <si>
    <t>997013323</t>
  </si>
  <si>
    <t>Příplatek k shozu suti v do 30 m za první a ZKD den použití</t>
  </si>
  <si>
    <t>-425463165</t>
  </si>
  <si>
    <t>Doprava suti shozem montáž a demontáž shozu výšky Příplatek za první a každý další den použití shozu k ceně -3313</t>
  </si>
  <si>
    <t>Poznámka k položce:_x000d_
celkem na 1 měsíc</t>
  </si>
  <si>
    <t>26,9*30*1</t>
  </si>
  <si>
    <t>997013111</t>
  </si>
  <si>
    <t>Vnitrostaveništní doprava suti a vybouraných hmot pro budovy v do 6 m s použitím mechanizace</t>
  </si>
  <si>
    <t>t</t>
  </si>
  <si>
    <t>206495699</t>
  </si>
  <si>
    <t>Vnitrostaveništní doprava suti a vybouraných hmot vodorovně do 50 m svisle s použitím mechanizace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</si>
  <si>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</si>
  <si>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22</t>
  </si>
  <si>
    <t>997013501</t>
  </si>
  <si>
    <t>Odvoz suti a vybouraných hmot na skládku nebo meziskládku do 1 km se složením</t>
  </si>
  <si>
    <t>-745855829</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</si>
  <si>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</si>
  <si>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</si>
  <si>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23</t>
  </si>
  <si>
    <t>997013509</t>
  </si>
  <si>
    <t>Příplatek k odvozu suti a vybouraných hmot na skládku ZKD 1 km přes 1 km</t>
  </si>
  <si>
    <t>-363489809</t>
  </si>
  <si>
    <t>Odvoz suti a vybouraných hmot na skládku nebo meziskládku se složením, na vzdálenost Příplatek k ceně za každý další i započatý 1 km přes 1 km</t>
  </si>
  <si>
    <t>Poznámka k položce:_x000d_
celkem 15Km</t>
  </si>
  <si>
    <t>68,632*14 'Přepočtené koeficientem množství</t>
  </si>
  <si>
    <t>24</t>
  </si>
  <si>
    <t>997013631</t>
  </si>
  <si>
    <t>Poplatek za uložení na skládce (skládkovné) stavebního odpadu směsného kód odpadu 17 09 04</t>
  </si>
  <si>
    <t>-952877954</t>
  </si>
  <si>
    <t>Poplatek za uložení stavebního odpadu na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</si>
  <si>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</si>
  <si>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</si>
  <si>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</si>
  <si>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25</t>
  </si>
  <si>
    <t>998017004</t>
  </si>
  <si>
    <t>Přesun hmot s omezením mechanizace pro budovy v do 36 m</t>
  </si>
  <si>
    <t>179534086</t>
  </si>
  <si>
    <t>Přesun hmot pro budovy občanské výstavby, bydlení, výrobu a služby s omezením mechanizace vodorovná dopravní vzdálenost do 100 m pro budovy s jakoukoliv nosnou konstrukcí výšky přes 24 do 36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</si>
  <si>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</si>
  <si>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</si>
  <si>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</si>
  <si>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712</t>
  </si>
  <si>
    <t>Povlakové krytiny</t>
  </si>
  <si>
    <t>26</t>
  </si>
  <si>
    <t>HZS2161</t>
  </si>
  <si>
    <t>Hodinová zúčtovací sazba izolatér</t>
  </si>
  <si>
    <t>hod</t>
  </si>
  <si>
    <t>1601606014</t>
  </si>
  <si>
    <t>Hodinové zúčtovací sazby profesí PSV provádění stavebních konstrukcí izolatér</t>
  </si>
  <si>
    <t xml:space="preserve">" utěsnění prostupů větracího potrubí střechou montážní pěnou" </t>
  </si>
  <si>
    <t>11*0,5</t>
  </si>
  <si>
    <t>27</t>
  </si>
  <si>
    <t>M</t>
  </si>
  <si>
    <t>24633007</t>
  </si>
  <si>
    <t>pěna montážní PUR potrubí a studnařských skruží</t>
  </si>
  <si>
    <t>litr</t>
  </si>
  <si>
    <t>32</t>
  </si>
  <si>
    <t>-956561389</t>
  </si>
  <si>
    <t>11*1,02 'Přepočtené koeficientem množství</t>
  </si>
  <si>
    <t>28</t>
  </si>
  <si>
    <t>998712104</t>
  </si>
  <si>
    <t>Přesun hmot tonážní tonážní pro krytiny povlakové v objektech v do 36 m</t>
  </si>
  <si>
    <t>1543210694</t>
  </si>
  <si>
    <t>Přesun hmot pro povlakové krytiny stanovený z hmotnosti přesunovaného materiálu vodorovná dopravní vzdálenost do 50 m v objektech výšky přes 24 do 36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</si>
  <si>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</si>
  <si>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</si>
  <si>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</si>
  <si>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29</t>
  </si>
  <si>
    <t>725980123</t>
  </si>
  <si>
    <t>Dvířka 30/30</t>
  </si>
  <si>
    <t>1038779630</t>
  </si>
  <si>
    <t>" plastová 300/300 pro protipožárnímmanžety a ucpávky ve zdi" 76</t>
  </si>
  <si>
    <t>30</t>
  </si>
  <si>
    <t>998725104</t>
  </si>
  <si>
    <t>Přesun hmot tonážní pro zařizovací předměty v objektech v do 36 m</t>
  </si>
  <si>
    <t>519258456</t>
  </si>
  <si>
    <t>Přesun hmot pro zařizovací předměty stanovený z hmotnosti přesunovaného materiálu vodorovná dopravní vzdálenost do 50 m v objektech výšky přes 24 do 36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</si>
  <si>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</si>
  <si>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735</t>
  </si>
  <si>
    <t>Ústřední vytápění - otopná tělesa</t>
  </si>
  <si>
    <t>31</t>
  </si>
  <si>
    <t>735151821</t>
  </si>
  <si>
    <t>Demontáž otopného tělesa panelového dvouřadého délka do 1500 mm</t>
  </si>
  <si>
    <t>-1086235664</t>
  </si>
  <si>
    <t>Demontáž otopných těles panelových dvouřadých stavební délky do 1500 mm</t>
  </si>
  <si>
    <t xml:space="preserve">Poznámka k položce:_x000d_
pro opětovnou montáž_x000d_
</t>
  </si>
  <si>
    <t>"schodiště 2.np" 1</t>
  </si>
  <si>
    <t>735159220</t>
  </si>
  <si>
    <t>Montáž otopných těles panelových dvouřadých délky do 1500 mm</t>
  </si>
  <si>
    <t>1865692776</t>
  </si>
  <si>
    <t>Montáž otopných těles panelových dvouřadých, stavební délky přes 1140 do 1500 mm</t>
  </si>
  <si>
    <t>Poznámka k položce:_x000d_
Zpětná montáž</t>
  </si>
  <si>
    <t>33</t>
  </si>
  <si>
    <t>735191905</t>
  </si>
  <si>
    <t>Odvzdušnění otopných těles</t>
  </si>
  <si>
    <t>-817617540</t>
  </si>
  <si>
    <t>Ostatní opravy otopných těles odvzdušnění tělesa</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</si>
  <si>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</si>
  <si>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34</t>
  </si>
  <si>
    <t>998735104</t>
  </si>
  <si>
    <t>Přesun hmot tonážní pro otopná tělesa v objektech v do 36 m</t>
  </si>
  <si>
    <t>-1641818381</t>
  </si>
  <si>
    <t>Přesun hmot pro otopná tělesa stanovený z hmotnosti přesunovaného materiálu vodorovná dopravní vzdálenost do 50 m v objektech výšky přes 24 do 36 m</t>
  </si>
  <si>
    <t>763</t>
  </si>
  <si>
    <t>Konstrukce suché výstavby</t>
  </si>
  <si>
    <t>35</t>
  </si>
  <si>
    <t>763122811</t>
  </si>
  <si>
    <t>Demontáž desek jednoduché opláštění SDK předsazená/šachtová stěna</t>
  </si>
  <si>
    <t>239220622</t>
  </si>
  <si>
    <t>Demontáž předsazených nebo šachtových stěn ze sádrokartonových desek desek na nosné konstrukci, opláštění jednoduché</t>
  </si>
  <si>
    <t xml:space="preserve">Poznámka k souboru cen:_x000d_
1. Ceny -1811 a -1823 jsou určeny pro kompletní demontáž předsazené nebo šachtové stěny, tj. nosné konstrukce, desek i tepelné izolace._x000d_
</t>
  </si>
  <si>
    <t>" 3.np" 3,7</t>
  </si>
  <si>
    <t>" 2.np" 0,6</t>
  </si>
  <si>
    <t>36</t>
  </si>
  <si>
    <t>763121621</t>
  </si>
  <si>
    <t>Montáž desek tl 12,5 mm na nosnou kci SDK stěna předsazená</t>
  </si>
  <si>
    <t>1935827792</t>
  </si>
  <si>
    <t>Stěna předsazená ze sádrokartonových desek montáž desek na nosnou konstrukci, tl. 12,5 mm</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</si>
  <si>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</si>
  <si>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Poznámka k položce:_x000d_
zpětná montáž desky</t>
  </si>
  <si>
    <t>37</t>
  </si>
  <si>
    <t>763231914</t>
  </si>
  <si>
    <t>Zhotovení otvoru vel. do 1 m2 v podhledu/podkroví ze sádrovláknitých desek s vyztužením profily</t>
  </si>
  <si>
    <t>-2045947007</t>
  </si>
  <si>
    <t>Zhotovení otvorů v podhledech a podkrovích ze sádrovláknitých desek pro prostupy (voda, elektro, topení, VZT), osvětlení, sprinklery, revizní klapky včetně vyztužení profily, velikost přes 0,50 do 1,00 m2</t>
  </si>
  <si>
    <t xml:space="preserve">Poznámka k souboru cen:_x000d_
1. V cenách jsou započteny i náklady na tmelení a krycí pásku._x000d_
</t>
  </si>
  <si>
    <t xml:space="preserve">" srovnatelné pro stropní poklop bez PO a zateplení  600/900" </t>
  </si>
  <si>
    <t>" objekt A1" 8</t>
  </si>
  <si>
    <t>38</t>
  </si>
  <si>
    <t>998763304</t>
  </si>
  <si>
    <t>Přesun hmot tonážní pro sádrokartonové konstrukce v objektech v do 36 m</t>
  </si>
  <si>
    <t>988728078</t>
  </si>
  <si>
    <t>Přesun hmot pro konstrukce montované z desek sádrokartonových, sádrovláknitých, cementovláknitých nebo cementových stanovený z hmotnosti přesunovaného materiálu vodorovná dopravní vzdálenost do 50 m v objektech výšky přes 24 do 36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</si>
  <si>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</si>
  <si>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</si>
  <si>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</si>
  <si>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39</t>
  </si>
  <si>
    <t>766231113</t>
  </si>
  <si>
    <t>Montáž sklápěcích půdních schodů</t>
  </si>
  <si>
    <t>946720497</t>
  </si>
  <si>
    <t>Montáž sklápěcich schodů na půdu s vyřezáním otvoru a kompletizací</t>
  </si>
  <si>
    <t xml:space="preserve">Poznámka k souboru cen:_x000d_
1. V ceně -1113 není započtena dodávka montážního materiálu, tato se oceňuje ve specifikaci._x000d_
2. V ceně -1113 není započteno olištování; toto olištování se oceňuje cenami 766 69-9741 až -9742 Překrytí spár lištou._x000d_
</t>
  </si>
  <si>
    <t xml:space="preserve">" srovnatelné pro stropní poklop bez PO a zateplení" </t>
  </si>
  <si>
    <t>40</t>
  </si>
  <si>
    <t>612331R1</t>
  </si>
  <si>
    <t>Uzávěr s plechovým sendvičovým víkem pro zabudování do stropu 600/900</t>
  </si>
  <si>
    <t>347295727</t>
  </si>
  <si>
    <t>41</t>
  </si>
  <si>
    <t>HZS2122</t>
  </si>
  <si>
    <t>Hodinová zúčtovací sazba truhlář odborný</t>
  </si>
  <si>
    <t>-191877569</t>
  </si>
  <si>
    <t>Hodinové zúčtovací sazby profesí PSV provádění stavebních konstrukcí truhlář odborný</t>
  </si>
  <si>
    <t>Poznámka k položce:_x000d_
Výkladce</t>
  </si>
  <si>
    <t>" objekt A1 - demontáž a zpětná montáž výkladců a deštění pro výměnu litinového potrubí"</t>
  </si>
  <si>
    <t xml:space="preserve">" včetně vysazení křídel výkladců  á 2*(800*1600) , včetně souvisejících úprav a  úprav osvětlení "</t>
  </si>
  <si>
    <t>6*40</t>
  </si>
  <si>
    <t>42</t>
  </si>
  <si>
    <t>998766104</t>
  </si>
  <si>
    <t>Přesun hmot tonážní pro konstrukce truhlářské v objektech v do 36 m</t>
  </si>
  <si>
    <t>-883741566</t>
  </si>
  <si>
    <t>Přesun hmot pro konstrukce truhlářské stanovený z hmotnosti přesunovaného materiálu vodorovná dopravní vzdálenost do 50 m v objektech výšky přes 24 do 36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</si>
  <si>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</si>
  <si>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</si>
  <si>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</si>
  <si>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43</t>
  </si>
  <si>
    <t>767134802</t>
  </si>
  <si>
    <t>Demontáž oplechování stěn šroubovaných</t>
  </si>
  <si>
    <t>-855739782</t>
  </si>
  <si>
    <t>Demontáž stěn a příček z plechů oplechování stěn plechy šroubovanými</t>
  </si>
  <si>
    <t>Poznámka k položce:_x000d_
Bez odvozu suti - opětovné použití</t>
  </si>
  <si>
    <t>" kryt stoupačky schodiště - plech" 7*2,6*0,5</t>
  </si>
  <si>
    <t>44</t>
  </si>
  <si>
    <t>767131111</t>
  </si>
  <si>
    <t>Montáž stěn plechových šroubovaných</t>
  </si>
  <si>
    <t>-1303726037</t>
  </si>
  <si>
    <t>Montáž stěn a příček z plechu spojených šroubováním</t>
  </si>
  <si>
    <t xml:space="preserve">Poznámka k souboru cen:_x000d_
1. V cenách -1111 až –1113 nejsou započteny náklady na:_x000d_
a) montáž dokončení okování dveří a oken; tyto práce se oceňují cenami souborů cen 767 61- . . Montáž oken jednoduchých, 767 62- . . Montáž oken zdvojených a 767 64- . . Montáž dveří,_x000d_
b) montáž lištování hliníkovými profily, potního žlábku a okopových plechů; tyto práce se oceňují cenami 767 89-6110 až -6120 Montáž lišt a okopových plechů,_x000d_
c) montáž těsnění stěn; tyto práce se oceňují cenami 767 62-6101 až -6103 Montáž těsnění oken,_x000d_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oboustranně. Množství se určuje v m jako 1/2 (spoje dvou kovových prvků) nebo 1/4 (krajový prvek) délky olištovávaného prvku._x000d_
2. V cenách 767 13-1111 a -1112 není započtena montáž spojení stěn z dílů před osazením; tyto práce se oceňují cenou 767 64-8351 Spojení dveří a stěn._x000d_
3. Cenami -7601 až -7613 lze oceňovat také zhotovení otvorů v opláštění a v podhledech._x000d_
4. V cenách -5221 až -5322 není započtena montáž vložené lišty; tyto práce se oceňují 767 58-3354 Montáž vložené lišty._x000d_
5. V cenách není započtena montáž dveřního a nadedveřního panelu; tyto práce se oceňují cenami -6131 až -6135._x000d_
6. Množství obkladů pilířů a sloupů se určí v m2 z rozměrů plochy obkladů podle projektu,_x000d_
7. Ceny jsou určené pro stěny a příčky s jakoukoli povrchovou úpravou._x000d_
</t>
  </si>
  <si>
    <t>" kryt stoupačky schodiště - plech - zpětná montáž"7*2,6*0,5</t>
  </si>
  <si>
    <t>45</t>
  </si>
  <si>
    <t>767581802</t>
  </si>
  <si>
    <t>Demontáž podhledu lamel</t>
  </si>
  <si>
    <t>224409258</t>
  </si>
  <si>
    <t>Demontáž podhledů lamel</t>
  </si>
  <si>
    <t>Poznámka k položce:_x000d_
pro zpětnou montáž</t>
  </si>
  <si>
    <t>" 1.np lamely" 2,56+1,65+1,5+1,5+1,26</t>
  </si>
  <si>
    <t>46</t>
  </si>
  <si>
    <t>767583341</t>
  </si>
  <si>
    <t>Montáž podhledů lamelových š 150 plochy do 10 m2</t>
  </si>
  <si>
    <t>1311410666</t>
  </si>
  <si>
    <t>Montáž kovových podhledů lamelových šířky 150, plochy do 10 m2</t>
  </si>
  <si>
    <t xml:space="preserve">Poznámka k souboru cen:_x000d_
1. Cenami -5114 a -5115 se oceňuje jen úprava lamel a kazet na obvodu ploch projektovaných kosoúhlých nebo zakřivených konstrukcí._x000d_
2. Cenami -5101 až -5103 nelze oceňovat pomocné konstrukce z profilů; tyto práce se oceňují cenami souboru cen 767 99- Montáž ostatních atypických zámečnických konstrukcí._x000d_
3. V cenách -3341 až -4703 není započtena montáž doplňků podhledů; tyto práce se oceňují cenami souboru cen 767 58-51 Montáž doplňků podhledů pomocných konstrukcí._x000d_
</t>
  </si>
  <si>
    <t>Poznámka k položce:_x000d_
zpětná montáž</t>
  </si>
  <si>
    <t>47</t>
  </si>
  <si>
    <t>767585121</t>
  </si>
  <si>
    <t>Montáž podhledů - zhotovení otvoru v lamelách do 0,25 m2</t>
  </si>
  <si>
    <t>2133631715</t>
  </si>
  <si>
    <t>Montáž kovových podhledů doplňků podhledů zhotovení otvorů v lamelách plochy otvoru do 0,25 m2</t>
  </si>
  <si>
    <t>" pro dvířka 400/400 6ks" 6</t>
  </si>
  <si>
    <t>48</t>
  </si>
  <si>
    <t>767646401</t>
  </si>
  <si>
    <t>Montáž revizních dvířek jednokřídlových s rámem výšky do 1000 mm</t>
  </si>
  <si>
    <t>524209847</t>
  </si>
  <si>
    <t>Montáž dveří ocelových revizních dvířek s rámem jednokřídlových, výšky do 1000 mm</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</si>
  <si>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</si>
  <si>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 kovová v podhledu 400/400" 6</t>
  </si>
  <si>
    <t xml:space="preserve">" kovová ve stěně  300/300 voda" 18</t>
  </si>
  <si>
    <t>" kovová ve stěně 300/300 kanalizace" 9</t>
  </si>
  <si>
    <t>49</t>
  </si>
  <si>
    <t>553472R1</t>
  </si>
  <si>
    <t>dvířka revizní pozink.plech 300x300mm, barva bílá ( RAL 9010)</t>
  </si>
  <si>
    <t>-2099848030</t>
  </si>
  <si>
    <t>50</t>
  </si>
  <si>
    <t>553472R2</t>
  </si>
  <si>
    <t>dvířka revizní pozink.plech 400x400mm, barva hnědá (RAL 8017)</t>
  </si>
  <si>
    <t>-1416923148</t>
  </si>
  <si>
    <t>51</t>
  </si>
  <si>
    <t>998767104</t>
  </si>
  <si>
    <t>Přesun hmot tonážní pro zámečnické konstrukce v objektech v do 36 m</t>
  </si>
  <si>
    <t>2092846931</t>
  </si>
  <si>
    <t>Přesun hmot pro zámečnické konstrukce stanovený z hmotnosti přesunovaného materiálu vodorovná dopravní vzdálenost do 50 m v objektech výšky přes 24 do 36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</si>
  <si>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</si>
  <si>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</si>
  <si>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</si>
  <si>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52</t>
  </si>
  <si>
    <t>771121011</t>
  </si>
  <si>
    <t>Nátěr penetrační na podlahu</t>
  </si>
  <si>
    <t>-1551573324</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</si>
  <si>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</si>
  <si>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</si>
  <si>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 xml:space="preserve">" individuální sprchy:  6x 4.np" 6*1</t>
  </si>
  <si>
    <t>" individuální sprchy: 1x 3.np" 1*1</t>
  </si>
  <si>
    <t>53</t>
  </si>
  <si>
    <t>771591112</t>
  </si>
  <si>
    <t>Izolace pod dlažbu nátěrem nebo stěrkou ve dvou vrstvách</t>
  </si>
  <si>
    <t>-582804323</t>
  </si>
  <si>
    <t>Izolace podlahy pod dlažbu nátěrem nebo stěrkou ve dvou vrstvách</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</si>
  <si>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</si>
  <si>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54</t>
  </si>
  <si>
    <t>771591264</t>
  </si>
  <si>
    <t>Izolace těsnícími pásy mezi podlahou a stěnou</t>
  </si>
  <si>
    <t>18072419</t>
  </si>
  <si>
    <t>Izolace podlahy pod dlažbu těsnícími izolačními pásy mezi podlahou a stěnu</t>
  </si>
  <si>
    <t xml:space="preserve">" jednotlivé sprchy"  7*1,0*4 </t>
  </si>
  <si>
    <t>55</t>
  </si>
  <si>
    <t>771574263</t>
  </si>
  <si>
    <t>Montáž podlah keramických pro mechanické zatížení protiskluzných lepených flexibilním lepidlem do 12 ks/m2</t>
  </si>
  <si>
    <t>1245426106</t>
  </si>
  <si>
    <t>Montáž podlah z dlaždic keramických lepených flexibilním lepidlem maloformátových pro vysoké mechanické zatížení protiskluzných nebo reliéfních (bezbariérových) přes 9 do 12 ks/m2</t>
  </si>
  <si>
    <t xml:space="preserve">Poznámka k souboru cen:_x000d_
1. Položky jsou učeny pro všechy druhy povrchových úprav._x000d_
</t>
  </si>
  <si>
    <t>56</t>
  </si>
  <si>
    <t>59761409</t>
  </si>
  <si>
    <t>dlažba keramická slinutá protiskluzná do interiéru i exteriéru pro vysoké mechanické namáhání přes 9 do 12ks/m2</t>
  </si>
  <si>
    <t>-56707501</t>
  </si>
  <si>
    <t>37*1,1 'Přepočtené koeficientem množství</t>
  </si>
  <si>
    <t>57</t>
  </si>
  <si>
    <t>771577114</t>
  </si>
  <si>
    <t>Příplatek k montáži podlah keramických lepených flexibilním lepidlem za spárování tmelem dvousložkovým</t>
  </si>
  <si>
    <t>1580104782</t>
  </si>
  <si>
    <t>Montáž podlah z dlaždic keramických lepených flexibilním lepidlem Příplatek k cenám za dvousložkový spárovací tmel</t>
  </si>
  <si>
    <t>58</t>
  </si>
  <si>
    <t>998771104</t>
  </si>
  <si>
    <t>Přesun hmot tonážní pro podlahy z dlaždic v objektech v do 36 m</t>
  </si>
  <si>
    <t>-1427412705</t>
  </si>
  <si>
    <t>Přesun hmot pro podlahy z dlaždic stanovený z hmotnosti přesunovaného materiálu vodorovná dopravní vzdálenost do 50 m v objektech výšky přes 24 do 36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</si>
  <si>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</si>
  <si>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781</t>
  </si>
  <si>
    <t>Dokončovací práce - obklady</t>
  </si>
  <si>
    <t>59</t>
  </si>
  <si>
    <t>781121011</t>
  </si>
  <si>
    <t>Nátěr penetrační na stěnu</t>
  </si>
  <si>
    <t>-1936509346</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</si>
  <si>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</si>
  <si>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</si>
  <si>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 xml:space="preserve"> "nový obklad  6*4NP  "6 *53,6</t>
  </si>
  <si>
    <t xml:space="preserve">"nový obklad  3NP" 18,6</t>
  </si>
  <si>
    <t>60</t>
  </si>
  <si>
    <t>781151031</t>
  </si>
  <si>
    <t>Celoplošné vyrovnání podkladu stěrkou tl 3 mm</t>
  </si>
  <si>
    <t>-1636008381</t>
  </si>
  <si>
    <t>Příprava podkladu před provedením obkladu celoplošné vyrovnání podkladu stěrkou, tloušťky 3mm</t>
  </si>
  <si>
    <t>781131112</t>
  </si>
  <si>
    <t>Izolace pod obklad nátěrem nebo stěrkou ve dvou vrstvách</t>
  </si>
  <si>
    <t>102902570</t>
  </si>
  <si>
    <t>Izolace stěny pod obklad izolace nátěrem nebo stěrkou ve dvou vrstvách</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</si>
  <si>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</si>
  <si>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 jednotlivé sprchy" 7*(2,7*1,5)</t>
  </si>
  <si>
    <t>62</t>
  </si>
  <si>
    <t>781474228</t>
  </si>
  <si>
    <t>Montáž obkladů vnitřních keramických z dekorů do 45 ks/m2 lepených flexibilním lepidlem</t>
  </si>
  <si>
    <t>-1410408918</t>
  </si>
  <si>
    <t>Montáž obkladů vnitřních stěn z dlaždic keramických lepených flexibilním lepidlem maloformátových reliéfních nebo z dekorů přes 35 do 45 ks/m2</t>
  </si>
  <si>
    <t xml:space="preserve">Poznámka k souboru cen:_x000d_
1. Položky jsou určeny pro všechny druhy povrchových úprav._x000d_
</t>
  </si>
  <si>
    <t>59761255</t>
  </si>
  <si>
    <t>obklad keramický hladký přes 35 do 45ks/m2</t>
  </si>
  <si>
    <t>-733486452</t>
  </si>
  <si>
    <t>Poznámka k položce:_x000d_
Barva dle stávajících odstínů</t>
  </si>
  <si>
    <t>340,2*1,1 'Přepočtené koeficientem množství</t>
  </si>
  <si>
    <t>64</t>
  </si>
  <si>
    <t>781477114</t>
  </si>
  <si>
    <t>Příplatek k montáži obkladů vnitřních keramických hladkých za spárování tmelem dvousložkovým</t>
  </si>
  <si>
    <t>-1643664502</t>
  </si>
  <si>
    <t>Montáž obkladů vnitřních stěn z dlaždic keramických Příplatek k cenám za dvousložkový spárovací tmel</t>
  </si>
  <si>
    <t>65</t>
  </si>
  <si>
    <t>781494111</t>
  </si>
  <si>
    <t>Plastové profily rohové lepené flexibilním lepidlem</t>
  </si>
  <si>
    <t>-2092166250</t>
  </si>
  <si>
    <t>Obklad - dokončující práce profily ukončovací lepené flexibilním lepidlem rohové</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</si>
  <si>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</si>
  <si>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 xml:space="preserve">"sprchy individuální  7 podlaží*2 ks*2m" 7*2*2</t>
  </si>
  <si>
    <t>"předsínky sprch 6 podlaží *1ks*2m" 6*3*2</t>
  </si>
  <si>
    <t>"předsínky wc 7 podlaží *1 ks*2m" 7*1*2</t>
  </si>
  <si>
    <t>66</t>
  </si>
  <si>
    <t>998781104</t>
  </si>
  <si>
    <t>Přesun hmot tonážní pro obklady keramické v objektech v do 36 m</t>
  </si>
  <si>
    <t>-287468954</t>
  </si>
  <si>
    <t>Přesun hmot pro obklady keramické stanovený z hmotnosti přesunovaného materiálu vodorovná dopravní vzdálenost do 50 m v objektech výšky přes 24 do 36 m</t>
  </si>
  <si>
    <t>784</t>
  </si>
  <si>
    <t>Dokončovací práce - malby a tapety</t>
  </si>
  <si>
    <t>67</t>
  </si>
  <si>
    <t>784171101</t>
  </si>
  <si>
    <t>Zakrytí vnitřních podlah včetně pozdějšího odkrytí</t>
  </si>
  <si>
    <t>-673256385</t>
  </si>
  <si>
    <t>Zakrytí nemalovaných ploch (materiál ve specifikaci) včetně pozdějšího odkrytí podlah</t>
  </si>
  <si>
    <t xml:space="preserve">Poznámka k souboru cen:_x000d_
1. V cenách nejsou započteny náklady na dodávku fólie, tyto se oceňují ve speifikaci.Ztratné lze stanovit ve výši 5%._x000d_
</t>
  </si>
  <si>
    <t>" 3.np koberce" 41,3+86,53</t>
  </si>
  <si>
    <t>" 2.np koberce" 64,36+2,5</t>
  </si>
  <si>
    <t>68</t>
  </si>
  <si>
    <t>58124844</t>
  </si>
  <si>
    <t>fólie pro malířské potřeby zakrývací tl 25µ 4x5m</t>
  </si>
  <si>
    <t>407420556</t>
  </si>
  <si>
    <t>1287,397*1,15 'Přepočtené koeficientem množství</t>
  </si>
  <si>
    <t>69</t>
  </si>
  <si>
    <t>69311069</t>
  </si>
  <si>
    <t>geotextilie netkaná separační, ochranná, filtrační, drenážní PP 350g/m2</t>
  </si>
  <si>
    <t>-1075977319</t>
  </si>
  <si>
    <t>194,69*1,1 'Přepočtené koeficientem množství</t>
  </si>
  <si>
    <t>70</t>
  </si>
  <si>
    <t>784121001</t>
  </si>
  <si>
    <t>Oškrabání malby v mísnostech výšky do 3,80 m</t>
  </si>
  <si>
    <t>1293451883</t>
  </si>
  <si>
    <t>Oškrabání malby v místnostech výšky do 3,80 m</t>
  </si>
  <si>
    <t xml:space="preserve">Poznámka k souboru cen:_x000d_
1. Cenami souboru cen se oceňuje jakýkoli počet současně škrabaných vrstev barvy._x000d_
</t>
  </si>
  <si>
    <t>"6x 4NP 10% opravy" 6*303*0,1</t>
  </si>
  <si>
    <t>"1x 3NP 10% opravy" 1*294*0,1</t>
  </si>
  <si>
    <t>"1x 2NP 10% opravy" 1*86*0,1</t>
  </si>
  <si>
    <t>"1x 1NP 10% opravy" 1*(170+188)*0,1</t>
  </si>
  <si>
    <t>71</t>
  </si>
  <si>
    <t>784161501</t>
  </si>
  <si>
    <t>Celoplošné vyhlazení podkladu disperzní stěrkou v místnostech výšky do 3,80 m</t>
  </si>
  <si>
    <t>-255493132</t>
  </si>
  <si>
    <t>Celoplošné vyrovnání podkladu disperzní stěrkou, tloušťky do 3 mm vyhlazením v místnostech výšky do 3,80 m</t>
  </si>
  <si>
    <t>72</t>
  </si>
  <si>
    <t>784121007</t>
  </si>
  <si>
    <t>Oškrabání malby na schodišti o výšce podlaží do 3,80 m</t>
  </si>
  <si>
    <t>-1210169325</t>
  </si>
  <si>
    <t>"6x 4NP 10% opravy" 6*54,5*0,1</t>
  </si>
  <si>
    <t>"1x 3NP 10% opravy" 1*59*0,1</t>
  </si>
  <si>
    <t>"1x 1NP 10% opravy" 1*0*0,1</t>
  </si>
  <si>
    <t>73</t>
  </si>
  <si>
    <t>784161507</t>
  </si>
  <si>
    <t>Celoplošné vyhlazení podkladu disperzní stěrkou na schodišti o výšce podlaží do 3,80 m</t>
  </si>
  <si>
    <t>-1305022164</t>
  </si>
  <si>
    <t>Celoplošné vyrovnání podkladu disperzní stěrkou, tloušťky do 3 mm vyhlazením na schodišti o výšce podlaží do 3,80 m</t>
  </si>
  <si>
    <t>74</t>
  </si>
  <si>
    <t>784181101</t>
  </si>
  <si>
    <t>Základní akrylátová jednonásobná penetrace podkladu v místnostech výšky do 3,80m</t>
  </si>
  <si>
    <t>-1631379222</t>
  </si>
  <si>
    <t>Penetrace podkladu jednonásobná základní akrylátová v místnostech výšky do 3,80 m</t>
  </si>
  <si>
    <t>"6x 4NP na původní" 6*303</t>
  </si>
  <si>
    <t>"1x 3NP " 1*294</t>
  </si>
  <si>
    <t>"1x 2NP " 1*86</t>
  </si>
  <si>
    <t>"1x 1NP " 1*(170+188)</t>
  </si>
  <si>
    <t>75</t>
  </si>
  <si>
    <t>784311011</t>
  </si>
  <si>
    <t>Dvojnásobné bílé malby ze suchých směsí (práškových) v místnostech výšky do 3,80 m</t>
  </si>
  <si>
    <t>-446290121</t>
  </si>
  <si>
    <t>Malby ze suchých směsí (práškových) dvojnásobné, bílé v místnostech výšky do 3,80 m</t>
  </si>
  <si>
    <t>Poznámka k položce:_x000d_
aplikace nástřikem</t>
  </si>
  <si>
    <t>76</t>
  </si>
  <si>
    <t>784181107</t>
  </si>
  <si>
    <t>Základní akrylátová jednonásobná penetrace podkladu na schodišti o výšce podlaží do 3,80 m</t>
  </si>
  <si>
    <t>1627528433</t>
  </si>
  <si>
    <t>Penetrace podkladu jednonásobná základní akrylátová na schodišti o výšce podlaží do 3,80 m</t>
  </si>
  <si>
    <t>"6x 4NP na původní zdi schodiště" 6*54,5</t>
  </si>
  <si>
    <t>"1x 3NP " 1*59</t>
  </si>
  <si>
    <t>"1x 1NP " 0</t>
  </si>
  <si>
    <t>77</t>
  </si>
  <si>
    <t>784311017</t>
  </si>
  <si>
    <t>Dvojnásobné bílé malby ze suchých směsí (práškových) na schodišti o výšce podlaží do 3,80 m</t>
  </si>
  <si>
    <t>1499553340</t>
  </si>
  <si>
    <t>Malby ze suchých směsí (práškových) dvojnásobné, bílé na schodišti o výšce podlaží do 3,80 m</t>
  </si>
  <si>
    <t>78</t>
  </si>
  <si>
    <t>784181121</t>
  </si>
  <si>
    <t>Hloubková jednonásobná penetrace podkladu v místnostech výšky do 3,80 m</t>
  </si>
  <si>
    <t>-2132800616</t>
  </si>
  <si>
    <t>Penetrace podkladu jednonásobná hloubková v místnostech výšky do 3,80 m</t>
  </si>
  <si>
    <t>"6x 4NP na nové kce" 6* 29,32</t>
  </si>
  <si>
    <t>"1x 3NP " 1* 38,24</t>
  </si>
  <si>
    <t>"1x 2NP " 1* 10,56</t>
  </si>
  <si>
    <t>"1x 1NP " 1* 10,61+4,65</t>
  </si>
  <si>
    <t>79</t>
  </si>
  <si>
    <t>784221101</t>
  </si>
  <si>
    <t>Dvojnásobné bílé malby ze směsí za sucha dobře otěruvzdorných v místnostech do 3,80 m</t>
  </si>
  <si>
    <t>-1013308479</t>
  </si>
  <si>
    <t>Malby z malířských směsí otěruvzdorných za sucha dvojnásobné, bílé za sucha otěruvzdorné dobře v místnostech výšky do 3,80 m</t>
  </si>
  <si>
    <t>786</t>
  </si>
  <si>
    <t>Dokončovací práce - čalounické úpravy</t>
  </si>
  <si>
    <t>80</t>
  </si>
  <si>
    <t>HZS2492</t>
  </si>
  <si>
    <t>Hodinová zúčtovací sazba pomocný dělník PSV</t>
  </si>
  <si>
    <t>1348555243</t>
  </si>
  <si>
    <t>Hodinové zúčtovací sazby profesí PSV zednické výpomoci a pomocné práce PSV pomocný dělník PSV</t>
  </si>
  <si>
    <t>Poznámka k položce:_x000d_
DEmontáž textilních žaluzií včetně ekologické likvidace do suti</t>
  </si>
  <si>
    <t>81</t>
  </si>
  <si>
    <t>786626111</t>
  </si>
  <si>
    <t>Montáž lamelové žaluzie vnitřní nebo do oken dvojitých dřevěných</t>
  </si>
  <si>
    <t>-487641899</t>
  </si>
  <si>
    <t>Montáž zastiňujících žaluzií lamelových vnitřních nebo do oken dvojitých dřevěných</t>
  </si>
  <si>
    <t xml:space="preserve">Poznámka k souboru cen:_x000d_
1. Cenu-3111 lze použít pro jakýkoli rozměr žaluzie._x000d_
</t>
  </si>
  <si>
    <t>"2np A1 - vertikální textilní žaluzie" 14*3,2</t>
  </si>
  <si>
    <t>82</t>
  </si>
  <si>
    <t>6979600R1</t>
  </si>
  <si>
    <t>Vertikální textilní žaluzie</t>
  </si>
  <si>
    <t>381469869</t>
  </si>
  <si>
    <t>Vertikální textilní žaluzie - dle výběru investora</t>
  </si>
  <si>
    <t>44,8*1,1 'Přepočtené koeficientem množství</t>
  </si>
  <si>
    <t>83</t>
  </si>
  <si>
    <t>998786104</t>
  </si>
  <si>
    <t>Přesun hmot tonážní pro čalounické úpravy v objektech v do 36 m</t>
  </si>
  <si>
    <t>-2139539432</t>
  </si>
  <si>
    <t>Přesun hmot pro čalounické úpravy stanovený z hmotnosti přesunovaného materiálu vodorovná dopravní vzdálenost do 50 m v objektech výšky (hloubky) přes 24 do 36 m</t>
  </si>
  <si>
    <t>HZS</t>
  </si>
  <si>
    <t>Hodinové zúčtovací sazby</t>
  </si>
  <si>
    <t>84</t>
  </si>
  <si>
    <t>HZS1291</t>
  </si>
  <si>
    <t>Hodinová zúčtovací sazba pomocný stavební dělník</t>
  </si>
  <si>
    <t>512</t>
  </si>
  <si>
    <t>-395638129</t>
  </si>
  <si>
    <t>Hodinové zúčtovací sazby profesí HSV zemní a pomocné práce pomocný stavební dělník</t>
  </si>
  <si>
    <t xml:space="preserve">" vyklízení a stěhování pro DM" </t>
  </si>
  <si>
    <t>" skříně předsíň 6x 4.np" 6*7*0,5</t>
  </si>
  <si>
    <t>85</t>
  </si>
  <si>
    <t>HZS2121</t>
  </si>
  <si>
    <t>Hodinová zúčtovací sazba truhlář</t>
  </si>
  <si>
    <t>1111682160</t>
  </si>
  <si>
    <t>Hodinové zúčtovací sazby profesí PSV provádění stavebních konstrukcí truhlář</t>
  </si>
  <si>
    <t xml:space="preserve">" demontáž a zpětná montáž Kuch.linky 6x demontáž+0x montáž 6x4.np"  6*1</t>
  </si>
  <si>
    <t>86</t>
  </si>
  <si>
    <t>HZS2221</t>
  </si>
  <si>
    <t>Hodinová zúčtovací sazba elektrikář</t>
  </si>
  <si>
    <t>-198933720</t>
  </si>
  <si>
    <t>Hodinové zúčtovací sazby profesí PSV provádění stavebních instalací elektrikář</t>
  </si>
  <si>
    <t>" přepojení elektroinstalací" 10</t>
  </si>
  <si>
    <t>87</t>
  </si>
  <si>
    <t>HZS3211</t>
  </si>
  <si>
    <t>Hodinová zúčtovací sazba montér vzduchotechniky a chlazení</t>
  </si>
  <si>
    <t>1969698834</t>
  </si>
  <si>
    <t>Hodinové zúčtovací sazby montáží technologických zařízení na stavebních objektech montér vzduchotechniky a chlazení</t>
  </si>
  <si>
    <t>" přepojení mřížek VZT" 5</t>
  </si>
  <si>
    <t>D.1.4.A1 - Zdravotně technické instalace - Objekt A1</t>
  </si>
  <si>
    <t xml:space="preserve">    721 - Zdravotechnika - vnitřní kanalizace</t>
  </si>
  <si>
    <t xml:space="preserve">    722 - Zdravotechnika - vnitřní vodovod</t>
  </si>
  <si>
    <t xml:space="preserve">    727 - Zdravotechnika - požární ochrana</t>
  </si>
  <si>
    <t>721140802</t>
  </si>
  <si>
    <t>Demontáž potrubí litinové do DN 100</t>
  </si>
  <si>
    <t>-375108261</t>
  </si>
  <si>
    <t>Demontáž potrubí z litinových trub odpadních nebo dešťových do DN 100</t>
  </si>
  <si>
    <t>" potrubí DN50+70+100" 27+55+41</t>
  </si>
  <si>
    <t>" Stoupačky DN 110" 378+42</t>
  </si>
  <si>
    <t>721140806</t>
  </si>
  <si>
    <t>Demontáž potrubí litinové do DN 200</t>
  </si>
  <si>
    <t>-942990396</t>
  </si>
  <si>
    <t>Demontáž potrubí z litinových trub odpadních nebo dešťových přes 100 do DN 200</t>
  </si>
  <si>
    <t>" DN 125" 28</t>
  </si>
  <si>
    <t>" Stoupačky DN 125" 27</t>
  </si>
  <si>
    <t>721290824</t>
  </si>
  <si>
    <t>Přemístění vnitrostaveništní demontovaných hmot vnitřní kanalizace v objektech výšky do 36 m</t>
  </si>
  <si>
    <t>811571174</t>
  </si>
  <si>
    <t>Vnitrostaveništní přemístění vybouraných (demontovaných) hmot vnitřní kanalizace vodorovně do 100 m v objektech výšky přes 24 do 36 m</t>
  </si>
  <si>
    <t>725590814</t>
  </si>
  <si>
    <t>Přemístění vnitrostaveništní demontovaných zařizovacích předmětů v objektech výšky do 36 m</t>
  </si>
  <si>
    <t>2093290494</t>
  </si>
  <si>
    <t>Vnitrostaveništní přemístění vybouraných (demontovaných) hmot zařizovacích předmětů vodorovně do 100 m v objektech výšky přes 24 do 36 m</t>
  </si>
  <si>
    <t>1618502677</t>
  </si>
  <si>
    <t>-1096912493</t>
  </si>
  <si>
    <t>10,656*14 'Přepočtené koeficientem množství</t>
  </si>
  <si>
    <t>1406062924</t>
  </si>
  <si>
    <t>10,656-9,787</t>
  </si>
  <si>
    <t>979098232</t>
  </si>
  <si>
    <t>Poplatek za uložení ocelového odpadu do sběrných surovin</t>
  </si>
  <si>
    <t>164784933</t>
  </si>
  <si>
    <t>" potrubí do sběru" 9,787</t>
  </si>
  <si>
    <t>721</t>
  </si>
  <si>
    <t>Zdravotechnika - vnitřní kanalizace</t>
  </si>
  <si>
    <t>721171913</t>
  </si>
  <si>
    <t>Potrubí z PP propojení potrubí DN 50</t>
  </si>
  <si>
    <t>-1503605650</t>
  </si>
  <si>
    <t>Opravy odpadního potrubí plastového propojení dosavadního potrubí DN 50</t>
  </si>
  <si>
    <t>721171915</t>
  </si>
  <si>
    <t>Potrubí z PP propojení potrubí DN 110</t>
  </si>
  <si>
    <t>1225065215</t>
  </si>
  <si>
    <t>Opravy odpadního potrubí plastového propojení dosavadního potrubí DN 110</t>
  </si>
  <si>
    <t>721171916</t>
  </si>
  <si>
    <t>Potrubí z PP propojení potrubí DN 125</t>
  </si>
  <si>
    <t>-1310022017</t>
  </si>
  <si>
    <t>Opravy odpadního potrubí plastového propojení dosavadního potrubí DN 125</t>
  </si>
  <si>
    <t>721173736</t>
  </si>
  <si>
    <t>Potrubí kanalizační z PE dešťové DN 100</t>
  </si>
  <si>
    <t>-1206390397</t>
  </si>
  <si>
    <t>Potrubí z trub polyetylenových svařované dešťové DN 100</t>
  </si>
  <si>
    <t xml:space="preserve">Poznámka k souboru cen:_x000d_
1. Cenami -3735 až -3738 se oceňuje svislé potrubí od střešního vtoku po čisticí kus._x000d_
2. Ochrany odpadního a připojovacího potrubí z plastových trub se oceňují cenami souboru cen 722 18- . . Ochrana potrubí, části A 02._x000d_
</t>
  </si>
  <si>
    <t>" dešťové nad výkladci +10%" 49*1,1</t>
  </si>
  <si>
    <t>" dešťové pod výkladci +10%" 7*1,1</t>
  </si>
  <si>
    <t>28619443</t>
  </si>
  <si>
    <t>tvarovka čisticí PE-HD 90° s kruhovým otvorem D 110</t>
  </si>
  <si>
    <t>979959512</t>
  </si>
  <si>
    <t>28619496</t>
  </si>
  <si>
    <t>přechodka PE/litina bez hrdla D 125</t>
  </si>
  <si>
    <t>-1238809023</t>
  </si>
  <si>
    <t>" DN 110" 2</t>
  </si>
  <si>
    <t>721141103</t>
  </si>
  <si>
    <t>Potrubí kanalizační litinové bezhrdlové odpadní spojované spojkami DN 100</t>
  </si>
  <si>
    <t>-802269268</t>
  </si>
  <si>
    <t>Potrubí z litinových trub bezhrdlových odpadní DN 100</t>
  </si>
  <si>
    <t>" dešťové +10%" 28*1*1,1</t>
  </si>
  <si>
    <t>55242452</t>
  </si>
  <si>
    <t>kus čistící litinový bezhrdlové vnitřní kanalizace DN 100</t>
  </si>
  <si>
    <t>-759134914</t>
  </si>
  <si>
    <t>721174043</t>
  </si>
  <si>
    <t>Potrubí kanalizační z PP připojovací DN 50</t>
  </si>
  <si>
    <t>1402131504</t>
  </si>
  <si>
    <t>Potrubí z trub polypropylenových připojovací DN 50</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</si>
  <si>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</si>
  <si>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 připojovací DN 50" 27</t>
  </si>
  <si>
    <t>721174044</t>
  </si>
  <si>
    <t>Potrubí kanalizační z PP připojovací DN 75</t>
  </si>
  <si>
    <t>134724089</t>
  </si>
  <si>
    <t>Potrubí z trub polypropylenových připojovací DN 75</t>
  </si>
  <si>
    <t>" připojovací DN 75" 55,0</t>
  </si>
  <si>
    <t>721174045</t>
  </si>
  <si>
    <t>Potrubí kanalizační z PP připojovací DN 110</t>
  </si>
  <si>
    <t>641278100</t>
  </si>
  <si>
    <t>Potrubí z trub polypropylenových připojovací DN 110</t>
  </si>
  <si>
    <t>" připojovací DN 110" 41,0</t>
  </si>
  <si>
    <t>721174026</t>
  </si>
  <si>
    <t>Potrubí kanalizační z PP odpadní DN 125</t>
  </si>
  <si>
    <t>-2142462865</t>
  </si>
  <si>
    <t>Potrubí z trub polypropylenových odpadní (svislé) DN 125</t>
  </si>
  <si>
    <t>Poznámka k položce:_x000d_
Srovnatelné pro připojovací zavěšené</t>
  </si>
  <si>
    <t>" zavěšené připojovací DN 125" 28</t>
  </si>
  <si>
    <t>721194105</t>
  </si>
  <si>
    <t>Vyvedení a upevnění odpadních výpustek DN 50</t>
  </si>
  <si>
    <t>-398401035</t>
  </si>
  <si>
    <t>Vyměření přípojek na potrubí vyvedení a upevnění odpadních výpustek DN 50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</si>
  <si>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</si>
  <si>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 umyvadla U1 dle půdorysu" 6</t>
  </si>
  <si>
    <t>721194107</t>
  </si>
  <si>
    <t>Vyvedení a upevnění odpadních výpustek DN 70</t>
  </si>
  <si>
    <t>-168438272</t>
  </si>
  <si>
    <t>Vyměření přípojek na potrubí vyvedení a upevnění odpadních výpustek DN 70</t>
  </si>
  <si>
    <t>" nové vpusti" 31</t>
  </si>
  <si>
    <t>721194109</t>
  </si>
  <si>
    <t>Vyvedení a upevnění odpadních výpustek DN 100</t>
  </si>
  <si>
    <t>-84511766</t>
  </si>
  <si>
    <t>Vyměření přípojek na potrubí vyvedení a upevnění odpadních výpustek DN 100</t>
  </si>
  <si>
    <t>" výlevky V1 v půdorysu" 6</t>
  </si>
  <si>
    <t>721210818</t>
  </si>
  <si>
    <t>Demontáž vpustí vanových DN 100</t>
  </si>
  <si>
    <t>58756513</t>
  </si>
  <si>
    <t>Demontáž kanalizačního příslušenství vpustí vanových DN 100</t>
  </si>
  <si>
    <t>" litinové vpusti - sprchy" 25</t>
  </si>
  <si>
    <t>721211403</t>
  </si>
  <si>
    <t>Vpusť podlahová s vodorovným odtokem DN 50/75 s kulovým kloubem</t>
  </si>
  <si>
    <t>1764229801</t>
  </si>
  <si>
    <t>Podlahové vpusti s vodorovným odtokem DN 50/75 s kulovým kloubem</t>
  </si>
  <si>
    <t xml:space="preserve">"vpust   PVv v půdorysech včetně potřebné izolace" 31</t>
  </si>
  <si>
    <t>877260310</t>
  </si>
  <si>
    <t>Montáž kolen na kanalizačním potrubí z PP trub hladkých plnostěnných DN 100</t>
  </si>
  <si>
    <t>140153335</t>
  </si>
  <si>
    <t>Montáž tvarovek na kanalizačním plastovém potrubí z polypropylenu PP hladkého plnostěnného kolen DN 100</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</si>
  <si>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</si>
  <si>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 xml:space="preserve">" pro nově nebo znovu napojované wc a výlevky"  7+6</t>
  </si>
  <si>
    <t>28617190</t>
  </si>
  <si>
    <t>koleno kanalizační PP SN16 87° DN 100</t>
  </si>
  <si>
    <t>1555517778</t>
  </si>
  <si>
    <t>877260330</t>
  </si>
  <si>
    <t>Montáž spojek na kanalizačním potrubí z PP trub hladkých plnostěnných DN 100</t>
  </si>
  <si>
    <t>-647730534</t>
  </si>
  <si>
    <t>Montáž tvarovek na kanalizačním plastovém potrubí z polypropylenu PP hladkého plnostěnného spojek nebo redukcí DN 100</t>
  </si>
  <si>
    <t>" pro wc a výlevky - přímé napojení" 34+0</t>
  </si>
  <si>
    <t>28651613</t>
  </si>
  <si>
    <t>Dopojení k WC přímé</t>
  </si>
  <si>
    <t>995176824</t>
  </si>
  <si>
    <t>7211009R1</t>
  </si>
  <si>
    <t>Zazátkování potrubí kanalizačního</t>
  </si>
  <si>
    <t>512696134</t>
  </si>
  <si>
    <t>Opravy potrubí PP zazátkování kanalizačního potrubí DN 50</t>
  </si>
  <si>
    <t xml:space="preserve">  " zátkování ve 3.np  předsíňky - na odbočce ze stoupačky" 6</t>
  </si>
  <si>
    <t>7211750R1</t>
  </si>
  <si>
    <t xml:space="preserve">Potrubí kanalizační plastové odhlučněné  PP odpadní svislé DN 110 x 3,6</t>
  </si>
  <si>
    <t>-1493836982</t>
  </si>
  <si>
    <t>Potrubí kanalizační plastové odhlučněné PP odpadní svislé DN 110 x 3,6</t>
  </si>
  <si>
    <t xml:space="preserve">Poznámka k souboru cen:_x000d_
1. Cenami -5031 až -5034 se oceňuje svislé potrubí od střešního vtoku po čisticí kus._x000d_
2. Ochrany odpadního a připojovacího potrubí z plastových trub se oceňují cenami souboru cen 722 18- . . Ochrana potrubí, části A 02._x000d_
</t>
  </si>
  <si>
    <t>" DN 110 nad a pod výkladci" 301+35</t>
  </si>
  <si>
    <t>7211750R2</t>
  </si>
  <si>
    <t>Potrubí kanalizační plastové odhlučněné PP odpadní svislé DN 125 x 4,2</t>
  </si>
  <si>
    <t>-955430447</t>
  </si>
  <si>
    <t>" DN 125" 27</t>
  </si>
  <si>
    <t>722181235</t>
  </si>
  <si>
    <t>Ochrana vodovodního potrubí přilepenými termoizolačními trubicemi z PE tl do 13 mm DN přes 89 mm</t>
  </si>
  <si>
    <t>330350123</t>
  </si>
  <si>
    <t>Ochrana potrubí termoizolačními trubicemi z pěnového polyetylenu PE přilepenými v příčných a podélných spojích, tloušťky izolace přes 9 do 13 mm, vnitřního průměru izolace DN přes 89 mm</t>
  </si>
  <si>
    <t xml:space="preserve">Poznámka k souboru cen:_x000d_
1. V cenách -1211 až -1256 jsou započteny i náklady na dodání tepelně izolačních trubic._x000d_
</t>
  </si>
  <si>
    <t xml:space="preserve">" dešťové z PE, litinová stoupačka bez izolace" </t>
  </si>
  <si>
    <t>" dešťové +10% DN 110" (49+7)*1,1</t>
  </si>
  <si>
    <t>7212331R1</t>
  </si>
  <si>
    <t>Střešní vtok polypropylen PP pro ploché střechy svislý odtok DN 110 - sanační</t>
  </si>
  <si>
    <t>-1493896047</t>
  </si>
  <si>
    <t>Střešní vtoky (vpusti) polypropylenové (PP) pro ploché střechy s odtokem svislým DN 110 - sanační</t>
  </si>
  <si>
    <t>721290123</t>
  </si>
  <si>
    <t>Zkouška těsnosti potrubí kanalizace kouřem do DN 300</t>
  </si>
  <si>
    <t>CS ÚRS 2018 01</t>
  </si>
  <si>
    <t>274391110</t>
  </si>
  <si>
    <t>Zkouška těsnosti kanalizace v objektech kouřem do DN 300</t>
  </si>
  <si>
    <t xml:space="preserve">Poznámka k souboru cen:_x000d_
1. V ceně -0123 není započteno dodání média; jeho dodávka se oceňuje ve specifikaci._x000d_
</t>
  </si>
  <si>
    <t>Poznámka k položce:_x000d_
( poslední výskyt v CÚ 2018.01)</t>
  </si>
  <si>
    <t>" dešťové +10% DN100" (49+7)*1,1</t>
  </si>
  <si>
    <t xml:space="preserve">" dešťové +10% DN 125 litina"  28*1,1</t>
  </si>
  <si>
    <t>" připojovací DN 75" 55</t>
  </si>
  <si>
    <t>" připojovací DN 110" 41</t>
  </si>
  <si>
    <t>" připojovací DN 125 závěsné" 28</t>
  </si>
  <si>
    <t>" DN 110" 301+35</t>
  </si>
  <si>
    <t>998721104</t>
  </si>
  <si>
    <t>Přesun hmot tonážní pro vnitřní kanalizace v objektech v do 36 m</t>
  </si>
  <si>
    <t>1042721275</t>
  </si>
  <si>
    <t>Přesun hmot pro vnitřní kanalizace stanovený z hmotnosti přesunovaného materiálu vodorovná dopravní vzdálenost do 50 m v objektech výšky přes 24 do 36 m</t>
  </si>
  <si>
    <t>722</t>
  </si>
  <si>
    <t>Zdravotechnika - vnitřní vodovod</t>
  </si>
  <si>
    <t>722171933</t>
  </si>
  <si>
    <t>Potrubí plastové výměna trub nebo tvarovek D do 25 mm</t>
  </si>
  <si>
    <t>-549661230</t>
  </si>
  <si>
    <t>Výměna trubky, tvarovky, vsazení odbočky na rozvodech vody z plastů D přes 20 do 25 mm</t>
  </si>
  <si>
    <t xml:space="preserve">Poznámka k souboru cen:_x000d_
1. V cenách -1931 až -1940 nejsou započteny náklady na dodání hlavního materiálu; tento se oceňuje ve specifikaci. Ztratné lze stanovit:_x000d_
a) u potrubí 3%,_x000d_
b) u tvarovek se nestanoví._x000d_
</t>
  </si>
  <si>
    <t>" pro výlevky DN 25/15" 2*6</t>
  </si>
  <si>
    <t>28654100</t>
  </si>
  <si>
    <t>T-kus redukovaný PPR D 20x16x20mm</t>
  </si>
  <si>
    <t>-1216019487</t>
  </si>
  <si>
    <t>722174001</t>
  </si>
  <si>
    <t>Potrubí vodovodní plastové PPR svar polyfuze PN 16 D 16 x 2,2 mm</t>
  </si>
  <si>
    <t>-1121157323</t>
  </si>
  <si>
    <t>Potrubí z plastových trubek z polypropylenu (PPR) svařovaných polyfuzně PN 16 (SDR 7,4) D 16 x 2,2</t>
  </si>
  <si>
    <t xml:space="preserve">Poznámka k souboru cen:_x000d_
1. V cenách -4001 až -4088 jsou započteny náklady na montáž a dodávku potrubí a tvarovek._x000d_
</t>
  </si>
  <si>
    <t>6*4</t>
  </si>
  <si>
    <t>722181211</t>
  </si>
  <si>
    <t>Ochrana vodovodního potrubí přilepenými termoizolačními trubicemi z PE tl do 6 mm DN do 22 mm</t>
  </si>
  <si>
    <t>1083750687</t>
  </si>
  <si>
    <t>Ochrana potrubí termoizolačními trubicemi z pěnového polyetylenu PE přilepenými v příčných a podélných spojích, tloušťky izolace do 6 mm, vnitřního průměru izolace DN do 22 mm</t>
  </si>
  <si>
    <t>722190901</t>
  </si>
  <si>
    <t>Uzavření nebo otevření vodovodního potrubí při opravách</t>
  </si>
  <si>
    <t>18340871</t>
  </si>
  <si>
    <t>Opravy ostatní uzavření nebo otevření vodovodního potrubí při opravách včetně vypuštění a napuštění</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</si>
  <si>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</si>
  <si>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722290234</t>
  </si>
  <si>
    <t>Proplach a dezinfekce vodovodního potrubí do DN 80</t>
  </si>
  <si>
    <t>1706067992</t>
  </si>
  <si>
    <t>Zkoušky, proplach a desinfekce vodovodního potrubí proplach a desinfekce vodovodního potrubí do DN 80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</si>
  <si>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</si>
  <si>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998722104</t>
  </si>
  <si>
    <t>Přesun hmot tonážní pro vnitřní vodovod v objektech v do 36 m</t>
  </si>
  <si>
    <t>-1826227496</t>
  </si>
  <si>
    <t>Přesun hmot pro vnitřní vodovod stanovený z hmotnosti přesunovaného materiálu vodorovná dopravní vzdálenost do 50 m v objektech výšky přes 24 do 36 m</t>
  </si>
  <si>
    <t>725110814</t>
  </si>
  <si>
    <t>Demontáž klozetu Kombi, odsávací</t>
  </si>
  <si>
    <t>soubor</t>
  </si>
  <si>
    <t>-525652134</t>
  </si>
  <si>
    <t>Demontáž klozetů odsávacích nebo kombinačních</t>
  </si>
  <si>
    <t xml:space="preserve">" popsané  WC v půdorysu- ztratné" 3</t>
  </si>
  <si>
    <t>725114911</t>
  </si>
  <si>
    <t>Odmontování klozetové mísy a sedátka</t>
  </si>
  <si>
    <t>-1079369332</t>
  </si>
  <si>
    <t>Opravy zařízení záchodů výměna ostatní práce odmontování klozetové mísy s odmontováním sedátka</t>
  </si>
  <si>
    <t>" zpětná montáž demontovaných" 34-3</t>
  </si>
  <si>
    <t>725112182</t>
  </si>
  <si>
    <t>Kombi klozet s úspornou armaturou odpad svislý</t>
  </si>
  <si>
    <t>1940114265</t>
  </si>
  <si>
    <t>Zařízení záchodů kombi klozety s úspornou armaturou odpad svislý</t>
  </si>
  <si>
    <t xml:space="preserve">Poznámka k souboru cen:_x000d_
1. V cenách -1351, -1361 není započten napájecí zdroj._x000d_
2. V cenách jsou započtená klozetová sedátka._x000d_
</t>
  </si>
  <si>
    <t xml:space="preserve">"  zpětná montáž demontovaných-ztratné WC"  3</t>
  </si>
  <si>
    <t xml:space="preserve">"  nová dispozice značeno WC1" 0</t>
  </si>
  <si>
    <t>725114912</t>
  </si>
  <si>
    <t>Zpětná montáž klozetové mísy a sedátka</t>
  </si>
  <si>
    <t>946260117</t>
  </si>
  <si>
    <t>Opravy zařízení záchodů výměna ostatní práce zpětná montáž klozetové mísy s montáží sedátka a utěsněním přívodu vody</t>
  </si>
  <si>
    <t>725210821</t>
  </si>
  <si>
    <t>Demontáž umyvadel bez výtokových armatur</t>
  </si>
  <si>
    <t>574630273</t>
  </si>
  <si>
    <t>Demontáž umyvadel bez výtokových armatur umyvadel</t>
  </si>
  <si>
    <t>"popsané U v půdorysu - ztratné " 7</t>
  </si>
  <si>
    <t>725210911</t>
  </si>
  <si>
    <t>Opravy umyvadel odmontování a zpětná montáž umyvadel bez výtokových armatur</t>
  </si>
  <si>
    <t>-1360026097</t>
  </si>
  <si>
    <t>Opravy umyvadel odmontování umyvadla bez konzol a jeho zpětná montáž na původní konzoly bez výtokových armatur</t>
  </si>
  <si>
    <t>" zpětná montáž demontovaných" 68-7</t>
  </si>
  <si>
    <t>725210914</t>
  </si>
  <si>
    <t>Opravy umyvadel zpětná montáž umyvadel bez výtokových armatur</t>
  </si>
  <si>
    <t>-26449921</t>
  </si>
  <si>
    <t>Opravy umyvadel odmontování umyvadla bez konzol a jeho zpětná montáž umyvadla bez zpětné montáže konzol bez výtokových armatur</t>
  </si>
  <si>
    <t>725211602</t>
  </si>
  <si>
    <t>Umyvadlo keramické bílé šířky 550 mm bez krytu na sifon připevněné na stěnu šrouby</t>
  </si>
  <si>
    <t>1473276660</t>
  </si>
  <si>
    <t>Umyvadla keramická bílá bez výtokových armatur připevněná na stěnu šrouby bez sloupu nebo krytu na sifon 550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</si>
  <si>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</si>
  <si>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 xml:space="preserve">"zpětná montáž demontovaných-ztratné"  7</t>
  </si>
  <si>
    <t>" nová dispozice U1 v půdoryse" 6</t>
  </si>
  <si>
    <t>725310821</t>
  </si>
  <si>
    <t>Demontáž dřez jednoduchý na ocelové konzole bez výtokových armatur</t>
  </si>
  <si>
    <t>1530412759</t>
  </si>
  <si>
    <t>Demontáž dřezů jednodílných bez výtokových armatur na konzolách</t>
  </si>
  <si>
    <t>Demontáž dřezů ocelových</t>
  </si>
  <si>
    <t>"rušené" 6</t>
  </si>
  <si>
    <t>725331111</t>
  </si>
  <si>
    <t>Výlevka bez výtokových armatur keramická se sklopnou plastovou mřížkou 500 mm</t>
  </si>
  <si>
    <t>1000058003</t>
  </si>
  <si>
    <t>Výlevky bez výtokových armatur a splachovací nádrže keramické se sklopnou plastovou mřížkou 425 mm</t>
  </si>
  <si>
    <t xml:space="preserve">" nová dispozice značeno  V1 v půdoryse" 6</t>
  </si>
  <si>
    <t>725820801</t>
  </si>
  <si>
    <t>Demontáž baterie nástěnné do G 3 / 4</t>
  </si>
  <si>
    <t>-68848390</t>
  </si>
  <si>
    <t>Demontáž baterií nástěnných do G 3/4</t>
  </si>
  <si>
    <t>" umyvadlová" 7</t>
  </si>
  <si>
    <t>" dřezová - rušené výlevky" 6</t>
  </si>
  <si>
    <t>" sprchová" 0</t>
  </si>
  <si>
    <t>7258208R1</t>
  </si>
  <si>
    <t>1579305304</t>
  </si>
  <si>
    <t>Demontáž baterií nástěnných do G 3/4 - pro opětovné použití</t>
  </si>
  <si>
    <t>" umyvadlová - zpětná montáž" 68-7</t>
  </si>
  <si>
    <t>" sprchová" 7</t>
  </si>
  <si>
    <t>725800924</t>
  </si>
  <si>
    <t>Zpětná montáž baterie nástěnné</t>
  </si>
  <si>
    <t>-1199791335</t>
  </si>
  <si>
    <t>Opravy zařizovacích armatur zpětná montáž baterie G 1/2 nebo G 3/4 nástěnné</t>
  </si>
  <si>
    <t xml:space="preserve">"   zpětná montáž demontovaných umyvadlových baterií" 68-7</t>
  </si>
  <si>
    <t>725800931</t>
  </si>
  <si>
    <t>Zpětná montáž baterie vanové nebo sprchové</t>
  </si>
  <si>
    <t>1133835825</t>
  </si>
  <si>
    <t>Opravy zařizovacích armatur zpětná montáž baterie vanové nebo sprchové G 1/2 , G 3/4</t>
  </si>
  <si>
    <t>" zpětná montáž demontovaných" 7</t>
  </si>
  <si>
    <t>725821312</t>
  </si>
  <si>
    <t>Baterie dřezová nástěnná páková s otáčivým kulatým ústím a délkou ramínka 210 mm</t>
  </si>
  <si>
    <t>848716980</t>
  </si>
  <si>
    <t>Baterie dřezové nástěnné pákové s otáčivým kulatým ústím a délkou ramínka 300 mm</t>
  </si>
  <si>
    <t xml:space="preserve">Poznámka k souboru cen:_x000d_
1. V ceně -1422 není započten napájecí zdroj._x000d_
</t>
  </si>
  <si>
    <t>"výlevky značené V1 v půdoryse-nová dispozice " 6</t>
  </si>
  <si>
    <t>725829121</t>
  </si>
  <si>
    <t>Montáž baterie umyvadlové nástěnné pákové a klasické ostatní typ</t>
  </si>
  <si>
    <t>1537342825</t>
  </si>
  <si>
    <t>Baterie umyvadlové montáž ostatních typů nástěnných pákových nebo klasických</t>
  </si>
  <si>
    <t xml:space="preserve">Poznámka k souboru cen:_x000d_
1. V cenách –2654, 56, -9101-9202 není započten napájecí zdroj._x000d_
</t>
  </si>
  <si>
    <t>" zpětná montáž demontovaných-ztratné" 7</t>
  </si>
  <si>
    <t>" nová dispozice U1 " 6</t>
  </si>
  <si>
    <t>55143977</t>
  </si>
  <si>
    <t>baterie dřezová páková nástěnná s kulatým ústím 200mm</t>
  </si>
  <si>
    <t>-715217684</t>
  </si>
  <si>
    <t>-2085856743</t>
  </si>
  <si>
    <t>727</t>
  </si>
  <si>
    <t>Zdravotechnika - požární ochrana</t>
  </si>
  <si>
    <t>727111316</t>
  </si>
  <si>
    <t>Prostup kovového potrubí D 106 mm stěnou tl 10 cm včetně dodatečné izolace požární odolnost EI 120</t>
  </si>
  <si>
    <t>182237939</t>
  </si>
  <si>
    <t>Protipožární trubní ucpávky kovové potrubí včetně dodatečné izolace prostup stěnou tloušťky 100 mm požární odolnost EI 120 D 106</t>
  </si>
  <si>
    <t xml:space="preserve">Poznámka k souboru cen:_x000d_
1. V cenách -1111 až 1119, -1131 až 1219, -1321 až 1419 je započtena tloušťka vyplňované spáry 15mm a šířka 20 mm._x000d_
2. V cenách -1301 až 1319, -1421 až 1429 je započtena tloušťka vyplňované spáry 25mm a šířka 15 mm._x000d_
3. V cenách -1121 až 1129, -1221 až 1229, -1501 až 1509 je započtena tloušťka vyplňované spáry 15-20 mm._x000d_
4. V cenách -1111 až 1119, -1131 až 1219, -1321 až 1419 je započteno opláštění potrubí minerální vlnou tloušťky 35mm._x000d_
5. V cenách -1121 až 1129, -1221 až 1229 je započteno opláštění potrubí minerální vlnou tloušťky 32mm._x000d_
6. V cenách -1301 až 1319, -1421 až 1429 je započteno opláštění potrubí minerální vlnou tloušťky 20mm._x000d_
</t>
  </si>
  <si>
    <t>" litina DN 100" 1</t>
  </si>
  <si>
    <t>727121105</t>
  </si>
  <si>
    <t>Protipožární manžeta D 75 mm z jedné strany dělící konstrukce požární odolnost EI 90</t>
  </si>
  <si>
    <t>-914132693</t>
  </si>
  <si>
    <t>Protipožární ochranné manžety z jedné strany dělící konstrukce požární odolnost EI 90 D 75</t>
  </si>
  <si>
    <t>727121107</t>
  </si>
  <si>
    <t>Protipožární manžeta D 110 mm z jedné strany dělící konstrukce požární odolnost EI 90</t>
  </si>
  <si>
    <t>990299968</t>
  </si>
  <si>
    <t>Protipožární ochranné manžety z jedné strany dělící konstrukce požární odolnost EI 90 D 110</t>
  </si>
  <si>
    <t>727121108</t>
  </si>
  <si>
    <t>Protipožární manžeta D 125 mm z jedné strany dělící konstrukce požární odolnost EI 90</t>
  </si>
  <si>
    <t>-2043229845</t>
  </si>
  <si>
    <t>Protipožární ochranné manžety z jedné strany dělící konstrukce požární odolnost EI 90 D 125</t>
  </si>
  <si>
    <t>-1775106736</t>
  </si>
  <si>
    <t>VON.A1 - Vedlejší a ostatní náklady - Objekt A1</t>
  </si>
  <si>
    <t>VRN - Vedlejší rozpočtové náklady</t>
  </si>
  <si>
    <t xml:space="preserve">    VRN1 - Průzkumné, geodetické a projektové práce</t>
  </si>
  <si>
    <t xml:space="preserve">    VRN3 - Zařízení staveniště</t>
  </si>
  <si>
    <t xml:space="preserve">    VRN7 - Provozní vlivy</t>
  </si>
  <si>
    <t>VRN</t>
  </si>
  <si>
    <t>Vedlejší rozpočtové náklady</t>
  </si>
  <si>
    <t>VRN1</t>
  </si>
  <si>
    <t>Průzkumné, geodetické a projektové práce</t>
  </si>
  <si>
    <t>013254000</t>
  </si>
  <si>
    <t>Dokumentace skutečného provedení stavby</t>
  </si>
  <si>
    <t>1024</t>
  </si>
  <si>
    <t>1635445924</t>
  </si>
  <si>
    <t>VRN3</t>
  </si>
  <si>
    <t>Zařízení staveniště</t>
  </si>
  <si>
    <t>032903000</t>
  </si>
  <si>
    <t>Náklady na provoz a údržbu vybavení staveniště</t>
  </si>
  <si>
    <t>-2047979400</t>
  </si>
  <si>
    <t>035103001</t>
  </si>
  <si>
    <t>Pronájem ploch</t>
  </si>
  <si>
    <t>-1927815638</t>
  </si>
  <si>
    <t>Poznámka k položce:_x000d_
zábor pozemku pro kontejner suti</t>
  </si>
  <si>
    <t>VRN7</t>
  </si>
  <si>
    <t>Provozní vlivy</t>
  </si>
  <si>
    <t>071103000</t>
  </si>
  <si>
    <t>Provoz investora</t>
  </si>
  <si>
    <t>1246311743</t>
  </si>
  <si>
    <t>Poznámka k položce:_x000d_
opatření k zajištění bezpečnosti účastníků realizace akce a veřejnosti , např. bezpečnostní pásky, výstražné tabulky, a pod.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</si>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</sst>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5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5" fillId="0" borderId="0" xfId="0" applyFont="1" applyAlignment="1" applyProtection="1">
      <alignment vertical="center" wrapText="1"/>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19</v>
      </c>
      <c r="AO17" s="22"/>
      <c r="AP17" s="22"/>
      <c r="AQ17" s="22"/>
      <c r="AR17" s="20"/>
      <c r="BE17" s="31"/>
      <c r="BS17" s="17" t="s">
        <v>33</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35</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19</v>
      </c>
      <c r="AO20" s="22"/>
      <c r="AP20" s="22"/>
      <c r="AQ20" s="22"/>
      <c r="AR20" s="20"/>
      <c r="BE20" s="31"/>
      <c r="BS20" s="17" t="s">
        <v>33</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20h031A1</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Výměna stávajících rozvodů kanalizace - Objekt A1</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K. Vary</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10. 3. 2020</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Domov mládeže a jídelna K.Vary p.o.</v>
      </c>
      <c r="M49" s="40"/>
      <c r="N49" s="40"/>
      <c r="O49" s="40"/>
      <c r="P49" s="40"/>
      <c r="Q49" s="40"/>
      <c r="R49" s="40"/>
      <c r="S49" s="40"/>
      <c r="T49" s="40"/>
      <c r="U49" s="40"/>
      <c r="V49" s="40"/>
      <c r="W49" s="40"/>
      <c r="X49" s="40"/>
      <c r="Y49" s="40"/>
      <c r="Z49" s="40"/>
      <c r="AA49" s="40"/>
      <c r="AB49" s="40"/>
      <c r="AC49" s="40"/>
      <c r="AD49" s="40"/>
      <c r="AE49" s="40"/>
      <c r="AF49" s="40"/>
      <c r="AG49" s="40"/>
      <c r="AH49" s="40"/>
      <c r="AI49" s="32" t="s">
        <v>31</v>
      </c>
      <c r="AJ49" s="40"/>
      <c r="AK49" s="40"/>
      <c r="AL49" s="40"/>
      <c r="AM49" s="73" t="str">
        <f>IF(E17="","",E17)</f>
        <v>KTS-CZ, s.r.o.</v>
      </c>
      <c r="AN49" s="64"/>
      <c r="AO49" s="64"/>
      <c r="AP49" s="64"/>
      <c r="AQ49" s="40"/>
      <c r="AR49" s="44"/>
      <c r="AS49" s="74" t="s">
        <v>52</v>
      </c>
      <c r="AT49" s="75"/>
      <c r="AU49" s="76"/>
      <c r="AV49" s="76"/>
      <c r="AW49" s="76"/>
      <c r="AX49" s="76"/>
      <c r="AY49" s="76"/>
      <c r="AZ49" s="76"/>
      <c r="BA49" s="76"/>
      <c r="BB49" s="76"/>
      <c r="BC49" s="76"/>
      <c r="BD49" s="77"/>
      <c r="BE49" s="38"/>
    </row>
    <row r="50" s="2" customFormat="1" ht="25.65" customHeight="1">
      <c r="A50" s="38"/>
      <c r="B50" s="39"/>
      <c r="C50" s="32" t="s">
        <v>29</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34</v>
      </c>
      <c r="AJ50" s="40"/>
      <c r="AK50" s="40"/>
      <c r="AL50" s="40"/>
      <c r="AM50" s="73" t="str">
        <f>IF(E20="","",E20)</f>
        <v>Daniela Hahnová, Dipl. technik</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53</v>
      </c>
      <c r="D52" s="87"/>
      <c r="E52" s="87"/>
      <c r="F52" s="87"/>
      <c r="G52" s="87"/>
      <c r="H52" s="88"/>
      <c r="I52" s="89" t="s">
        <v>54</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55</v>
      </c>
      <c r="AH52" s="87"/>
      <c r="AI52" s="87"/>
      <c r="AJ52" s="87"/>
      <c r="AK52" s="87"/>
      <c r="AL52" s="87"/>
      <c r="AM52" s="87"/>
      <c r="AN52" s="89" t="s">
        <v>56</v>
      </c>
      <c r="AO52" s="87"/>
      <c r="AP52" s="87"/>
      <c r="AQ52" s="91" t="s">
        <v>57</v>
      </c>
      <c r="AR52" s="44"/>
      <c r="AS52" s="92" t="s">
        <v>58</v>
      </c>
      <c r="AT52" s="93" t="s">
        <v>59</v>
      </c>
      <c r="AU52" s="93" t="s">
        <v>60</v>
      </c>
      <c r="AV52" s="93" t="s">
        <v>61</v>
      </c>
      <c r="AW52" s="93" t="s">
        <v>62</v>
      </c>
      <c r="AX52" s="93" t="s">
        <v>63</v>
      </c>
      <c r="AY52" s="93" t="s">
        <v>64</v>
      </c>
      <c r="AZ52" s="93" t="s">
        <v>65</v>
      </c>
      <c r="BA52" s="93" t="s">
        <v>66</v>
      </c>
      <c r="BB52" s="93" t="s">
        <v>67</v>
      </c>
      <c r="BC52" s="93" t="s">
        <v>68</v>
      </c>
      <c r="BD52" s="94" t="s">
        <v>69</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ROUND(SUM(AG55:AG57),2)</f>
        <v>0</v>
      </c>
      <c r="AH54" s="101"/>
      <c r="AI54" s="101"/>
      <c r="AJ54" s="101"/>
      <c r="AK54" s="101"/>
      <c r="AL54" s="101"/>
      <c r="AM54" s="101"/>
      <c r="AN54" s="102">
        <f>SUM(AG54,AT54)</f>
        <v>0</v>
      </c>
      <c r="AO54" s="102"/>
      <c r="AP54" s="102"/>
      <c r="AQ54" s="103" t="s">
        <v>19</v>
      </c>
      <c r="AR54" s="104"/>
      <c r="AS54" s="105">
        <f>ROUND(SUM(AS55:AS57),2)</f>
        <v>0</v>
      </c>
      <c r="AT54" s="106">
        <f>ROUND(SUM(AV54:AW54),2)</f>
        <v>0</v>
      </c>
      <c r="AU54" s="107">
        <f>ROUND(SUM(AU55:AU57),5)</f>
        <v>0</v>
      </c>
      <c r="AV54" s="106">
        <f>ROUND(AZ54*L29,2)</f>
        <v>0</v>
      </c>
      <c r="AW54" s="106">
        <f>ROUND(BA54*L30,2)</f>
        <v>0</v>
      </c>
      <c r="AX54" s="106">
        <f>ROUND(BB54*L29,2)</f>
        <v>0</v>
      </c>
      <c r="AY54" s="106">
        <f>ROUND(BC54*L30,2)</f>
        <v>0</v>
      </c>
      <c r="AZ54" s="106">
        <f>ROUND(SUM(AZ55:AZ57),2)</f>
        <v>0</v>
      </c>
      <c r="BA54" s="106">
        <f>ROUND(SUM(BA55:BA57),2)</f>
        <v>0</v>
      </c>
      <c r="BB54" s="106">
        <f>ROUND(SUM(BB55:BB57),2)</f>
        <v>0</v>
      </c>
      <c r="BC54" s="106">
        <f>ROUND(SUM(BC55:BC57),2)</f>
        <v>0</v>
      </c>
      <c r="BD54" s="108">
        <f>ROUND(SUM(BD55:BD57),2)</f>
        <v>0</v>
      </c>
      <c r="BE54" s="6"/>
      <c r="BS54" s="109" t="s">
        <v>71</v>
      </c>
      <c r="BT54" s="109" t="s">
        <v>72</v>
      </c>
      <c r="BU54" s="110" t="s">
        <v>73</v>
      </c>
      <c r="BV54" s="109" t="s">
        <v>74</v>
      </c>
      <c r="BW54" s="109" t="s">
        <v>5</v>
      </c>
      <c r="BX54" s="109" t="s">
        <v>75</v>
      </c>
      <c r="CL54" s="109" t="s">
        <v>19</v>
      </c>
    </row>
    <row r="55" s="7" customFormat="1" ht="24.75" customHeight="1">
      <c r="A55" s="111" t="s">
        <v>76</v>
      </c>
      <c r="B55" s="112"/>
      <c r="C55" s="113"/>
      <c r="D55" s="114" t="s">
        <v>77</v>
      </c>
      <c r="E55" s="114"/>
      <c r="F55" s="114"/>
      <c r="G55" s="114"/>
      <c r="H55" s="114"/>
      <c r="I55" s="115"/>
      <c r="J55" s="114" t="s">
        <v>78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'D.1.1-A1 - Architektonick...'!J30</f>
        <v>0</v>
      </c>
      <c r="AH55" s="115"/>
      <c r="AI55" s="115"/>
      <c r="AJ55" s="115"/>
      <c r="AK55" s="115"/>
      <c r="AL55" s="115"/>
      <c r="AM55" s="115"/>
      <c r="AN55" s="116">
        <f>SUM(AG55,AT55)</f>
        <v>0</v>
      </c>
      <c r="AO55" s="115"/>
      <c r="AP55" s="115"/>
      <c r="AQ55" s="117" t="s">
        <v>79</v>
      </c>
      <c r="AR55" s="118"/>
      <c r="AS55" s="119">
        <v>0</v>
      </c>
      <c r="AT55" s="120">
        <f>ROUND(SUM(AV55:AW55),2)</f>
        <v>0</v>
      </c>
      <c r="AU55" s="121">
        <f>'D.1.1-A1 - Architektonick...'!P104</f>
        <v>0</v>
      </c>
      <c r="AV55" s="120">
        <f>'D.1.1-A1 - Architektonick...'!J33</f>
        <v>0</v>
      </c>
      <c r="AW55" s="120">
        <f>'D.1.1-A1 - Architektonick...'!J34</f>
        <v>0</v>
      </c>
      <c r="AX55" s="120">
        <f>'D.1.1-A1 - Architektonick...'!J35</f>
        <v>0</v>
      </c>
      <c r="AY55" s="120">
        <f>'D.1.1-A1 - Architektonick...'!J36</f>
        <v>0</v>
      </c>
      <c r="AZ55" s="120">
        <f>'D.1.1-A1 - Architektonick...'!F33</f>
        <v>0</v>
      </c>
      <c r="BA55" s="120">
        <f>'D.1.1-A1 - Architektonick...'!F34</f>
        <v>0</v>
      </c>
      <c r="BB55" s="120">
        <f>'D.1.1-A1 - Architektonick...'!F35</f>
        <v>0</v>
      </c>
      <c r="BC55" s="120">
        <f>'D.1.1-A1 - Architektonick...'!F36</f>
        <v>0</v>
      </c>
      <c r="BD55" s="122">
        <f>'D.1.1-A1 - Architektonick...'!F37</f>
        <v>0</v>
      </c>
      <c r="BE55" s="7"/>
      <c r="BT55" s="123" t="s">
        <v>80</v>
      </c>
      <c r="BV55" s="123" t="s">
        <v>74</v>
      </c>
      <c r="BW55" s="123" t="s">
        <v>81</v>
      </c>
      <c r="BX55" s="123" t="s">
        <v>5</v>
      </c>
      <c r="CL55" s="123" t="s">
        <v>19</v>
      </c>
      <c r="CM55" s="123" t="s">
        <v>82</v>
      </c>
    </row>
    <row r="56" s="7" customFormat="1" ht="24.75" customHeight="1">
      <c r="A56" s="111" t="s">
        <v>76</v>
      </c>
      <c r="B56" s="112"/>
      <c r="C56" s="113"/>
      <c r="D56" s="114" t="s">
        <v>83</v>
      </c>
      <c r="E56" s="114"/>
      <c r="F56" s="114"/>
      <c r="G56" s="114"/>
      <c r="H56" s="114"/>
      <c r="I56" s="115"/>
      <c r="J56" s="114" t="s">
        <v>84</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'D.1.4.A1 - Zdravotně tech...'!J30</f>
        <v>0</v>
      </c>
      <c r="AH56" s="115"/>
      <c r="AI56" s="115"/>
      <c r="AJ56" s="115"/>
      <c r="AK56" s="115"/>
      <c r="AL56" s="115"/>
      <c r="AM56" s="115"/>
      <c r="AN56" s="116">
        <f>SUM(AG56,AT56)</f>
        <v>0</v>
      </c>
      <c r="AO56" s="115"/>
      <c r="AP56" s="115"/>
      <c r="AQ56" s="117" t="s">
        <v>79</v>
      </c>
      <c r="AR56" s="118"/>
      <c r="AS56" s="119">
        <v>0</v>
      </c>
      <c r="AT56" s="120">
        <f>ROUND(SUM(AV56:AW56),2)</f>
        <v>0</v>
      </c>
      <c r="AU56" s="121">
        <f>'D.1.4.A1 - Zdravotně tech...'!P88</f>
        <v>0</v>
      </c>
      <c r="AV56" s="120">
        <f>'D.1.4.A1 - Zdravotně tech...'!J33</f>
        <v>0</v>
      </c>
      <c r="AW56" s="120">
        <f>'D.1.4.A1 - Zdravotně tech...'!J34</f>
        <v>0</v>
      </c>
      <c r="AX56" s="120">
        <f>'D.1.4.A1 - Zdravotně tech...'!J35</f>
        <v>0</v>
      </c>
      <c r="AY56" s="120">
        <f>'D.1.4.A1 - Zdravotně tech...'!J36</f>
        <v>0</v>
      </c>
      <c r="AZ56" s="120">
        <f>'D.1.4.A1 - Zdravotně tech...'!F33</f>
        <v>0</v>
      </c>
      <c r="BA56" s="120">
        <f>'D.1.4.A1 - Zdravotně tech...'!F34</f>
        <v>0</v>
      </c>
      <c r="BB56" s="120">
        <f>'D.1.4.A1 - Zdravotně tech...'!F35</f>
        <v>0</v>
      </c>
      <c r="BC56" s="120">
        <f>'D.1.4.A1 - Zdravotně tech...'!F36</f>
        <v>0</v>
      </c>
      <c r="BD56" s="122">
        <f>'D.1.4.A1 - Zdravotně tech...'!F37</f>
        <v>0</v>
      </c>
      <c r="BE56" s="7"/>
      <c r="BT56" s="123" t="s">
        <v>80</v>
      </c>
      <c r="BV56" s="123" t="s">
        <v>74</v>
      </c>
      <c r="BW56" s="123" t="s">
        <v>85</v>
      </c>
      <c r="BX56" s="123" t="s">
        <v>5</v>
      </c>
      <c r="CL56" s="123" t="s">
        <v>19</v>
      </c>
      <c r="CM56" s="123" t="s">
        <v>82</v>
      </c>
    </row>
    <row r="57" s="7" customFormat="1" ht="16.5" customHeight="1">
      <c r="A57" s="111" t="s">
        <v>76</v>
      </c>
      <c r="B57" s="112"/>
      <c r="C57" s="113"/>
      <c r="D57" s="114" t="s">
        <v>86</v>
      </c>
      <c r="E57" s="114"/>
      <c r="F57" s="114"/>
      <c r="G57" s="114"/>
      <c r="H57" s="114"/>
      <c r="I57" s="115"/>
      <c r="J57" s="114" t="s">
        <v>87</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6">
        <f>'VON.A1 - Vedlejší a ostat...'!J30</f>
        <v>0</v>
      </c>
      <c r="AH57" s="115"/>
      <c r="AI57" s="115"/>
      <c r="AJ57" s="115"/>
      <c r="AK57" s="115"/>
      <c r="AL57" s="115"/>
      <c r="AM57" s="115"/>
      <c r="AN57" s="116">
        <f>SUM(AG57,AT57)</f>
        <v>0</v>
      </c>
      <c r="AO57" s="115"/>
      <c r="AP57" s="115"/>
      <c r="AQ57" s="117" t="s">
        <v>88</v>
      </c>
      <c r="AR57" s="118"/>
      <c r="AS57" s="124">
        <v>0</v>
      </c>
      <c r="AT57" s="125">
        <f>ROUND(SUM(AV57:AW57),2)</f>
        <v>0</v>
      </c>
      <c r="AU57" s="126">
        <f>'VON.A1 - Vedlejší a ostat...'!P83</f>
        <v>0</v>
      </c>
      <c r="AV57" s="125">
        <f>'VON.A1 - Vedlejší a ostat...'!J33</f>
        <v>0</v>
      </c>
      <c r="AW57" s="125">
        <f>'VON.A1 - Vedlejší a ostat...'!J34</f>
        <v>0</v>
      </c>
      <c r="AX57" s="125">
        <f>'VON.A1 - Vedlejší a ostat...'!J35</f>
        <v>0</v>
      </c>
      <c r="AY57" s="125">
        <f>'VON.A1 - Vedlejší a ostat...'!J36</f>
        <v>0</v>
      </c>
      <c r="AZ57" s="125">
        <f>'VON.A1 - Vedlejší a ostat...'!F33</f>
        <v>0</v>
      </c>
      <c r="BA57" s="125">
        <f>'VON.A1 - Vedlejší a ostat...'!F34</f>
        <v>0</v>
      </c>
      <c r="BB57" s="125">
        <f>'VON.A1 - Vedlejší a ostat...'!F35</f>
        <v>0</v>
      </c>
      <c r="BC57" s="125">
        <f>'VON.A1 - Vedlejší a ostat...'!F36</f>
        <v>0</v>
      </c>
      <c r="BD57" s="127">
        <f>'VON.A1 - Vedlejší a ostat...'!F37</f>
        <v>0</v>
      </c>
      <c r="BE57" s="7"/>
      <c r="BT57" s="123" t="s">
        <v>80</v>
      </c>
      <c r="BV57" s="123" t="s">
        <v>74</v>
      </c>
      <c r="BW57" s="123" t="s">
        <v>89</v>
      </c>
      <c r="BX57" s="123" t="s">
        <v>5</v>
      </c>
      <c r="CL57" s="123" t="s">
        <v>19</v>
      </c>
      <c r="CM57" s="123" t="s">
        <v>82</v>
      </c>
    </row>
    <row r="58" s="2" customFormat="1" ht="30" customHeight="1">
      <c r="A58" s="38"/>
      <c r="B58" s="39"/>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4"/>
      <c r="AS58" s="38"/>
      <c r="AT58" s="38"/>
      <c r="AU58" s="38"/>
      <c r="AV58" s="38"/>
      <c r="AW58" s="38"/>
      <c r="AX58" s="38"/>
      <c r="AY58" s="38"/>
      <c r="AZ58" s="38"/>
      <c r="BA58" s="38"/>
      <c r="BB58" s="38"/>
      <c r="BC58" s="38"/>
      <c r="BD58" s="38"/>
      <c r="BE58" s="38"/>
    </row>
    <row r="59" s="2" customFormat="1" ht="6.96" customHeight="1">
      <c r="A59" s="38"/>
      <c r="B59" s="59"/>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44"/>
      <c r="AS59" s="38"/>
      <c r="AT59" s="38"/>
      <c r="AU59" s="38"/>
      <c r="AV59" s="38"/>
      <c r="AW59" s="38"/>
      <c r="AX59" s="38"/>
      <c r="AY59" s="38"/>
      <c r="AZ59" s="38"/>
      <c r="BA59" s="38"/>
      <c r="BB59" s="38"/>
      <c r="BC59" s="38"/>
      <c r="BD59" s="38"/>
      <c r="BE59" s="38"/>
    </row>
  </sheetData>
  <sheetProtection sheet="1" formatColumns="0" formatRows="0" objects="1" scenarios="1" spinCount="100000" saltValue="4jRWH6cr5ZLZ0MYv2AejekWhadzjUjTynh0x2fc/4Rd+/PoqJ7hjCSlxE0em6D3NCXgNbE9zR37VcMFz2sVGEA==" hashValue="k3pwAYPzOfsbr52R/5Tb5tbT3a4XkSZEzhscKw+iwZGdX8A1LOqpdpOeAdK+Rcj7rIbjQlT2sDr1m4nID7CTQw==" algorithmName="SHA-512" password="E3DF"/>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N57:AP57"/>
    <mergeCell ref="AG57:AM57"/>
    <mergeCell ref="D57:H57"/>
    <mergeCell ref="J57:AF57"/>
    <mergeCell ref="AG54:AM54"/>
    <mergeCell ref="AN54:AP54"/>
    <mergeCell ref="AR2:BE2"/>
  </mergeCells>
  <hyperlinks>
    <hyperlink ref="A55" location="'D.1.1-A1 - Architektonick...'!C2" display="/"/>
    <hyperlink ref="A56" location="'D.1.4.A1 - Zdravotně tech...'!C2" display="/"/>
    <hyperlink ref="A57" location="'VON.A1 - Vedlejší a ostat...'!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81</v>
      </c>
    </row>
    <row r="3" s="1" customFormat="1" ht="6.96" customHeight="1">
      <c r="B3" s="129"/>
      <c r="C3" s="130"/>
      <c r="D3" s="130"/>
      <c r="E3" s="130"/>
      <c r="F3" s="130"/>
      <c r="G3" s="130"/>
      <c r="H3" s="130"/>
      <c r="I3" s="131"/>
      <c r="J3" s="130"/>
      <c r="K3" s="130"/>
      <c r="L3" s="20"/>
      <c r="AT3" s="17" t="s">
        <v>82</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Výměna stávajících rozvodů kanalizace - Objekt A1</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92</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10. 3. 2020</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19</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27</v>
      </c>
      <c r="F15" s="38"/>
      <c r="G15" s="38"/>
      <c r="H15" s="38"/>
      <c r="I15" s="140" t="s">
        <v>28</v>
      </c>
      <c r="J15" s="139" t="s">
        <v>19</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29</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28</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31</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32</v>
      </c>
      <c r="F21" s="38"/>
      <c r="G21" s="38"/>
      <c r="H21" s="38"/>
      <c r="I21" s="140" t="s">
        <v>28</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34</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35</v>
      </c>
      <c r="F24" s="38"/>
      <c r="G24" s="38"/>
      <c r="H24" s="38"/>
      <c r="I24" s="140" t="s">
        <v>28</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36</v>
      </c>
      <c r="E26" s="38"/>
      <c r="F26" s="38"/>
      <c r="G26" s="38"/>
      <c r="H26" s="38"/>
      <c r="I26" s="136"/>
      <c r="J26" s="38"/>
      <c r="K26" s="38"/>
      <c r="L26" s="137"/>
      <c r="S26" s="38"/>
      <c r="T26" s="38"/>
      <c r="U26" s="38"/>
      <c r="V26" s="38"/>
      <c r="W26" s="38"/>
      <c r="X26" s="38"/>
      <c r="Y26" s="38"/>
      <c r="Z26" s="38"/>
      <c r="AA26" s="38"/>
      <c r="AB26" s="38"/>
      <c r="AC26" s="38"/>
      <c r="AD26" s="38"/>
      <c r="AE26" s="38"/>
    </row>
    <row r="27" s="8" customFormat="1" ht="83.25" customHeight="1">
      <c r="A27" s="142"/>
      <c r="B27" s="143"/>
      <c r="C27" s="142"/>
      <c r="D27" s="142"/>
      <c r="E27" s="144" t="s">
        <v>37</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38</v>
      </c>
      <c r="E30" s="38"/>
      <c r="F30" s="38"/>
      <c r="G30" s="38"/>
      <c r="H30" s="38"/>
      <c r="I30" s="136"/>
      <c r="J30" s="150">
        <f>ROUND(J104,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40</v>
      </c>
      <c r="G32" s="38"/>
      <c r="H32" s="38"/>
      <c r="I32" s="152" t="s">
        <v>39</v>
      </c>
      <c r="J32" s="151" t="s">
        <v>41</v>
      </c>
      <c r="K32" s="38"/>
      <c r="L32" s="137"/>
      <c r="S32" s="38"/>
      <c r="T32" s="38"/>
      <c r="U32" s="38"/>
      <c r="V32" s="38"/>
      <c r="W32" s="38"/>
      <c r="X32" s="38"/>
      <c r="Y32" s="38"/>
      <c r="Z32" s="38"/>
      <c r="AA32" s="38"/>
      <c r="AB32" s="38"/>
      <c r="AC32" s="38"/>
      <c r="AD32" s="38"/>
      <c r="AE32" s="38"/>
    </row>
    <row r="33" s="2" customFormat="1" ht="14.4" customHeight="1">
      <c r="A33" s="38"/>
      <c r="B33" s="44"/>
      <c r="C33" s="38"/>
      <c r="D33" s="153" t="s">
        <v>42</v>
      </c>
      <c r="E33" s="134" t="s">
        <v>43</v>
      </c>
      <c r="F33" s="154">
        <f>ROUND((SUM(BE104:BE508)),  2)</f>
        <v>0</v>
      </c>
      <c r="G33" s="38"/>
      <c r="H33" s="38"/>
      <c r="I33" s="155">
        <v>0.20999999999999999</v>
      </c>
      <c r="J33" s="154">
        <f>ROUND(((SUM(BE104:BE508))*I33),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44</v>
      </c>
      <c r="F34" s="154">
        <f>ROUND((SUM(BF104:BF508)),  2)</f>
        <v>0</v>
      </c>
      <c r="G34" s="38"/>
      <c r="H34" s="38"/>
      <c r="I34" s="155">
        <v>0.14999999999999999</v>
      </c>
      <c r="J34" s="154">
        <f>ROUND(((SUM(BF104:BF508))*I34),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45</v>
      </c>
      <c r="F35" s="154">
        <f>ROUND((SUM(BG104:BG508)),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46</v>
      </c>
      <c r="F36" s="154">
        <f>ROUND((SUM(BH104:BH508)),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47</v>
      </c>
      <c r="F37" s="154">
        <f>ROUND((SUM(BI104:BI508)),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Výměna stávajících rozvodů kanalizace - Objekt A1</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D.1.1-A1 - Architektonicko-stavební řešení - Objekt A1</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K. Vary</v>
      </c>
      <c r="G52" s="40"/>
      <c r="H52" s="40"/>
      <c r="I52" s="140" t="s">
        <v>23</v>
      </c>
      <c r="J52" s="72" t="str">
        <f>IF(J12="","",J12)</f>
        <v>10. 3. 2020</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Domov mládeže a jídelna K.Vary p.o.</v>
      </c>
      <c r="G54" s="40"/>
      <c r="H54" s="40"/>
      <c r="I54" s="140" t="s">
        <v>31</v>
      </c>
      <c r="J54" s="36" t="str">
        <f>E21</f>
        <v>KTS-CZ, s.r.o.</v>
      </c>
      <c r="K54" s="40"/>
      <c r="L54" s="137"/>
      <c r="S54" s="38"/>
      <c r="T54" s="38"/>
      <c r="U54" s="38"/>
      <c r="V54" s="38"/>
      <c r="W54" s="38"/>
      <c r="X54" s="38"/>
      <c r="Y54" s="38"/>
      <c r="Z54" s="38"/>
      <c r="AA54" s="38"/>
      <c r="AB54" s="38"/>
      <c r="AC54" s="38"/>
      <c r="AD54" s="38"/>
      <c r="AE54" s="38"/>
    </row>
    <row r="55" s="2" customFormat="1" ht="25.65" customHeight="1">
      <c r="A55" s="38"/>
      <c r="B55" s="39"/>
      <c r="C55" s="32" t="s">
        <v>29</v>
      </c>
      <c r="D55" s="40"/>
      <c r="E55" s="40"/>
      <c r="F55" s="27" t="str">
        <f>IF(E18="","",E18)</f>
        <v>Vyplň údaj</v>
      </c>
      <c r="G55" s="40"/>
      <c r="H55" s="40"/>
      <c r="I55" s="140" t="s">
        <v>34</v>
      </c>
      <c r="J55" s="36" t="str">
        <f>E24</f>
        <v>Daniela Hahnová, Dipl. technik</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70</v>
      </c>
      <c r="D59" s="40"/>
      <c r="E59" s="40"/>
      <c r="F59" s="40"/>
      <c r="G59" s="40"/>
      <c r="H59" s="40"/>
      <c r="I59" s="136"/>
      <c r="J59" s="102">
        <f>J104</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97</v>
      </c>
      <c r="E60" s="179"/>
      <c r="F60" s="179"/>
      <c r="G60" s="179"/>
      <c r="H60" s="179"/>
      <c r="I60" s="180"/>
      <c r="J60" s="181">
        <f>J105</f>
        <v>0</v>
      </c>
      <c r="K60" s="177"/>
      <c r="L60" s="182"/>
      <c r="S60" s="9"/>
      <c r="T60" s="9"/>
      <c r="U60" s="9"/>
      <c r="V60" s="9"/>
      <c r="W60" s="9"/>
      <c r="X60" s="9"/>
      <c r="Y60" s="9"/>
      <c r="Z60" s="9"/>
      <c r="AA60" s="9"/>
      <c r="AB60" s="9"/>
      <c r="AC60" s="9"/>
      <c r="AD60" s="9"/>
      <c r="AE60" s="9"/>
    </row>
    <row r="61" s="10" customFormat="1" ht="19.92" customHeight="1">
      <c r="A61" s="10"/>
      <c r="B61" s="183"/>
      <c r="C61" s="184"/>
      <c r="D61" s="185" t="s">
        <v>98</v>
      </c>
      <c r="E61" s="186"/>
      <c r="F61" s="186"/>
      <c r="G61" s="186"/>
      <c r="H61" s="186"/>
      <c r="I61" s="187"/>
      <c r="J61" s="188">
        <f>J106</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99</v>
      </c>
      <c r="E62" s="186"/>
      <c r="F62" s="186"/>
      <c r="G62" s="186"/>
      <c r="H62" s="186"/>
      <c r="I62" s="187"/>
      <c r="J62" s="188">
        <f>J113</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100</v>
      </c>
      <c r="E63" s="186"/>
      <c r="F63" s="186"/>
      <c r="G63" s="186"/>
      <c r="H63" s="186"/>
      <c r="I63" s="187"/>
      <c r="J63" s="188">
        <f>J117</f>
        <v>0</v>
      </c>
      <c r="K63" s="184"/>
      <c r="L63" s="189"/>
      <c r="S63" s="10"/>
      <c r="T63" s="10"/>
      <c r="U63" s="10"/>
      <c r="V63" s="10"/>
      <c r="W63" s="10"/>
      <c r="X63" s="10"/>
      <c r="Y63" s="10"/>
      <c r="Z63" s="10"/>
      <c r="AA63" s="10"/>
      <c r="AB63" s="10"/>
      <c r="AC63" s="10"/>
      <c r="AD63" s="10"/>
      <c r="AE63" s="10"/>
    </row>
    <row r="64" s="10" customFormat="1" ht="14.88" customHeight="1">
      <c r="A64" s="10"/>
      <c r="B64" s="183"/>
      <c r="C64" s="184"/>
      <c r="D64" s="185" t="s">
        <v>101</v>
      </c>
      <c r="E64" s="186"/>
      <c r="F64" s="186"/>
      <c r="G64" s="186"/>
      <c r="H64" s="186"/>
      <c r="I64" s="187"/>
      <c r="J64" s="188">
        <f>J118</f>
        <v>0</v>
      </c>
      <c r="K64" s="184"/>
      <c r="L64" s="189"/>
      <c r="S64" s="10"/>
      <c r="T64" s="10"/>
      <c r="U64" s="10"/>
      <c r="V64" s="10"/>
      <c r="W64" s="10"/>
      <c r="X64" s="10"/>
      <c r="Y64" s="10"/>
      <c r="Z64" s="10"/>
      <c r="AA64" s="10"/>
      <c r="AB64" s="10"/>
      <c r="AC64" s="10"/>
      <c r="AD64" s="10"/>
      <c r="AE64" s="10"/>
    </row>
    <row r="65" s="10" customFormat="1" ht="14.88" customHeight="1">
      <c r="A65" s="10"/>
      <c r="B65" s="183"/>
      <c r="C65" s="184"/>
      <c r="D65" s="185" t="s">
        <v>102</v>
      </c>
      <c r="E65" s="186"/>
      <c r="F65" s="186"/>
      <c r="G65" s="186"/>
      <c r="H65" s="186"/>
      <c r="I65" s="187"/>
      <c r="J65" s="188">
        <f>J148</f>
        <v>0</v>
      </c>
      <c r="K65" s="184"/>
      <c r="L65" s="189"/>
      <c r="S65" s="10"/>
      <c r="T65" s="10"/>
      <c r="U65" s="10"/>
      <c r="V65" s="10"/>
      <c r="W65" s="10"/>
      <c r="X65" s="10"/>
      <c r="Y65" s="10"/>
      <c r="Z65" s="10"/>
      <c r="AA65" s="10"/>
      <c r="AB65" s="10"/>
      <c r="AC65" s="10"/>
      <c r="AD65" s="10"/>
      <c r="AE65" s="10"/>
    </row>
    <row r="66" s="10" customFormat="1" ht="19.92" customHeight="1">
      <c r="A66" s="10"/>
      <c r="B66" s="183"/>
      <c r="C66" s="184"/>
      <c r="D66" s="185" t="s">
        <v>103</v>
      </c>
      <c r="E66" s="186"/>
      <c r="F66" s="186"/>
      <c r="G66" s="186"/>
      <c r="H66" s="186"/>
      <c r="I66" s="187"/>
      <c r="J66" s="188">
        <f>J157</f>
        <v>0</v>
      </c>
      <c r="K66" s="184"/>
      <c r="L66" s="189"/>
      <c r="S66" s="10"/>
      <c r="T66" s="10"/>
      <c r="U66" s="10"/>
      <c r="V66" s="10"/>
      <c r="W66" s="10"/>
      <c r="X66" s="10"/>
      <c r="Y66" s="10"/>
      <c r="Z66" s="10"/>
      <c r="AA66" s="10"/>
      <c r="AB66" s="10"/>
      <c r="AC66" s="10"/>
      <c r="AD66" s="10"/>
      <c r="AE66" s="10"/>
    </row>
    <row r="67" s="10" customFormat="1" ht="14.88" customHeight="1">
      <c r="A67" s="10"/>
      <c r="B67" s="183"/>
      <c r="C67" s="184"/>
      <c r="D67" s="185" t="s">
        <v>104</v>
      </c>
      <c r="E67" s="186"/>
      <c r="F67" s="186"/>
      <c r="G67" s="186"/>
      <c r="H67" s="186"/>
      <c r="I67" s="187"/>
      <c r="J67" s="188">
        <f>J158</f>
        <v>0</v>
      </c>
      <c r="K67" s="184"/>
      <c r="L67" s="189"/>
      <c r="S67" s="10"/>
      <c r="T67" s="10"/>
      <c r="U67" s="10"/>
      <c r="V67" s="10"/>
      <c r="W67" s="10"/>
      <c r="X67" s="10"/>
      <c r="Y67" s="10"/>
      <c r="Z67" s="10"/>
      <c r="AA67" s="10"/>
      <c r="AB67" s="10"/>
      <c r="AC67" s="10"/>
      <c r="AD67" s="10"/>
      <c r="AE67" s="10"/>
    </row>
    <row r="68" s="10" customFormat="1" ht="14.88" customHeight="1">
      <c r="A68" s="10"/>
      <c r="B68" s="183"/>
      <c r="C68" s="184"/>
      <c r="D68" s="185" t="s">
        <v>105</v>
      </c>
      <c r="E68" s="186"/>
      <c r="F68" s="186"/>
      <c r="G68" s="186"/>
      <c r="H68" s="186"/>
      <c r="I68" s="187"/>
      <c r="J68" s="188">
        <f>J166</f>
        <v>0</v>
      </c>
      <c r="K68" s="184"/>
      <c r="L68" s="189"/>
      <c r="S68" s="10"/>
      <c r="T68" s="10"/>
      <c r="U68" s="10"/>
      <c r="V68" s="10"/>
      <c r="W68" s="10"/>
      <c r="X68" s="10"/>
      <c r="Y68" s="10"/>
      <c r="Z68" s="10"/>
      <c r="AA68" s="10"/>
      <c r="AB68" s="10"/>
      <c r="AC68" s="10"/>
      <c r="AD68" s="10"/>
      <c r="AE68" s="10"/>
    </row>
    <row r="69" s="10" customFormat="1" ht="14.88" customHeight="1">
      <c r="A69" s="10"/>
      <c r="B69" s="183"/>
      <c r="C69" s="184"/>
      <c r="D69" s="185" t="s">
        <v>106</v>
      </c>
      <c r="E69" s="186"/>
      <c r="F69" s="186"/>
      <c r="G69" s="186"/>
      <c r="H69" s="186"/>
      <c r="I69" s="187"/>
      <c r="J69" s="188">
        <f>J174</f>
        <v>0</v>
      </c>
      <c r="K69" s="184"/>
      <c r="L69" s="189"/>
      <c r="S69" s="10"/>
      <c r="T69" s="10"/>
      <c r="U69" s="10"/>
      <c r="V69" s="10"/>
      <c r="W69" s="10"/>
      <c r="X69" s="10"/>
      <c r="Y69" s="10"/>
      <c r="Z69" s="10"/>
      <c r="AA69" s="10"/>
      <c r="AB69" s="10"/>
      <c r="AC69" s="10"/>
      <c r="AD69" s="10"/>
      <c r="AE69" s="10"/>
    </row>
    <row r="70" s="10" customFormat="1" ht="14.88" customHeight="1">
      <c r="A70" s="10"/>
      <c r="B70" s="183"/>
      <c r="C70" s="184"/>
      <c r="D70" s="185" t="s">
        <v>107</v>
      </c>
      <c r="E70" s="186"/>
      <c r="F70" s="186"/>
      <c r="G70" s="186"/>
      <c r="H70" s="186"/>
      <c r="I70" s="187"/>
      <c r="J70" s="188">
        <f>J202</f>
        <v>0</v>
      </c>
      <c r="K70" s="184"/>
      <c r="L70" s="189"/>
      <c r="S70" s="10"/>
      <c r="T70" s="10"/>
      <c r="U70" s="10"/>
      <c r="V70" s="10"/>
      <c r="W70" s="10"/>
      <c r="X70" s="10"/>
      <c r="Y70" s="10"/>
      <c r="Z70" s="10"/>
      <c r="AA70" s="10"/>
      <c r="AB70" s="10"/>
      <c r="AC70" s="10"/>
      <c r="AD70" s="10"/>
      <c r="AE70" s="10"/>
    </row>
    <row r="71" s="10" customFormat="1" ht="19.92" customHeight="1">
      <c r="A71" s="10"/>
      <c r="B71" s="183"/>
      <c r="C71" s="184"/>
      <c r="D71" s="185" t="s">
        <v>108</v>
      </c>
      <c r="E71" s="186"/>
      <c r="F71" s="186"/>
      <c r="G71" s="186"/>
      <c r="H71" s="186"/>
      <c r="I71" s="187"/>
      <c r="J71" s="188">
        <f>J210</f>
        <v>0</v>
      </c>
      <c r="K71" s="184"/>
      <c r="L71" s="189"/>
      <c r="S71" s="10"/>
      <c r="T71" s="10"/>
      <c r="U71" s="10"/>
      <c r="V71" s="10"/>
      <c r="W71" s="10"/>
      <c r="X71" s="10"/>
      <c r="Y71" s="10"/>
      <c r="Z71" s="10"/>
      <c r="AA71" s="10"/>
      <c r="AB71" s="10"/>
      <c r="AC71" s="10"/>
      <c r="AD71" s="10"/>
      <c r="AE71" s="10"/>
    </row>
    <row r="72" s="10" customFormat="1" ht="19.92" customHeight="1">
      <c r="A72" s="10"/>
      <c r="B72" s="183"/>
      <c r="C72" s="184"/>
      <c r="D72" s="185" t="s">
        <v>109</v>
      </c>
      <c r="E72" s="186"/>
      <c r="F72" s="186"/>
      <c r="G72" s="186"/>
      <c r="H72" s="186"/>
      <c r="I72" s="187"/>
      <c r="J72" s="188">
        <f>J234</f>
        <v>0</v>
      </c>
      <c r="K72" s="184"/>
      <c r="L72" s="189"/>
      <c r="S72" s="10"/>
      <c r="T72" s="10"/>
      <c r="U72" s="10"/>
      <c r="V72" s="10"/>
      <c r="W72" s="10"/>
      <c r="X72" s="10"/>
      <c r="Y72" s="10"/>
      <c r="Z72" s="10"/>
      <c r="AA72" s="10"/>
      <c r="AB72" s="10"/>
      <c r="AC72" s="10"/>
      <c r="AD72" s="10"/>
      <c r="AE72" s="10"/>
    </row>
    <row r="73" s="9" customFormat="1" ht="24.96" customHeight="1">
      <c r="A73" s="9"/>
      <c r="B73" s="176"/>
      <c r="C73" s="177"/>
      <c r="D73" s="178" t="s">
        <v>110</v>
      </c>
      <c r="E73" s="179"/>
      <c r="F73" s="179"/>
      <c r="G73" s="179"/>
      <c r="H73" s="179"/>
      <c r="I73" s="180"/>
      <c r="J73" s="181">
        <f>J238</f>
        <v>0</v>
      </c>
      <c r="K73" s="177"/>
      <c r="L73" s="182"/>
      <c r="S73" s="9"/>
      <c r="T73" s="9"/>
      <c r="U73" s="9"/>
      <c r="V73" s="9"/>
      <c r="W73" s="9"/>
      <c r="X73" s="9"/>
      <c r="Y73" s="9"/>
      <c r="Z73" s="9"/>
      <c r="AA73" s="9"/>
      <c r="AB73" s="9"/>
      <c r="AC73" s="9"/>
      <c r="AD73" s="9"/>
      <c r="AE73" s="9"/>
    </row>
    <row r="74" s="10" customFormat="1" ht="19.92" customHeight="1">
      <c r="A74" s="10"/>
      <c r="B74" s="183"/>
      <c r="C74" s="184"/>
      <c r="D74" s="185" t="s">
        <v>111</v>
      </c>
      <c r="E74" s="186"/>
      <c r="F74" s="186"/>
      <c r="G74" s="186"/>
      <c r="H74" s="186"/>
      <c r="I74" s="187"/>
      <c r="J74" s="188">
        <f>J239</f>
        <v>0</v>
      </c>
      <c r="K74" s="184"/>
      <c r="L74" s="189"/>
      <c r="S74" s="10"/>
      <c r="T74" s="10"/>
      <c r="U74" s="10"/>
      <c r="V74" s="10"/>
      <c r="W74" s="10"/>
      <c r="X74" s="10"/>
      <c r="Y74" s="10"/>
      <c r="Z74" s="10"/>
      <c r="AA74" s="10"/>
      <c r="AB74" s="10"/>
      <c r="AC74" s="10"/>
      <c r="AD74" s="10"/>
      <c r="AE74" s="10"/>
    </row>
    <row r="75" s="10" customFormat="1" ht="19.92" customHeight="1">
      <c r="A75" s="10"/>
      <c r="B75" s="183"/>
      <c r="C75" s="184"/>
      <c r="D75" s="185" t="s">
        <v>112</v>
      </c>
      <c r="E75" s="186"/>
      <c r="F75" s="186"/>
      <c r="G75" s="186"/>
      <c r="H75" s="186"/>
      <c r="I75" s="187"/>
      <c r="J75" s="188">
        <f>J250</f>
        <v>0</v>
      </c>
      <c r="K75" s="184"/>
      <c r="L75" s="189"/>
      <c r="S75" s="10"/>
      <c r="T75" s="10"/>
      <c r="U75" s="10"/>
      <c r="V75" s="10"/>
      <c r="W75" s="10"/>
      <c r="X75" s="10"/>
      <c r="Y75" s="10"/>
      <c r="Z75" s="10"/>
      <c r="AA75" s="10"/>
      <c r="AB75" s="10"/>
      <c r="AC75" s="10"/>
      <c r="AD75" s="10"/>
      <c r="AE75" s="10"/>
    </row>
    <row r="76" s="10" customFormat="1" ht="19.92" customHeight="1">
      <c r="A76" s="10"/>
      <c r="B76" s="183"/>
      <c r="C76" s="184"/>
      <c r="D76" s="185" t="s">
        <v>113</v>
      </c>
      <c r="E76" s="186"/>
      <c r="F76" s="186"/>
      <c r="G76" s="186"/>
      <c r="H76" s="186"/>
      <c r="I76" s="187"/>
      <c r="J76" s="188">
        <f>J257</f>
        <v>0</v>
      </c>
      <c r="K76" s="184"/>
      <c r="L76" s="189"/>
      <c r="S76" s="10"/>
      <c r="T76" s="10"/>
      <c r="U76" s="10"/>
      <c r="V76" s="10"/>
      <c r="W76" s="10"/>
      <c r="X76" s="10"/>
      <c r="Y76" s="10"/>
      <c r="Z76" s="10"/>
      <c r="AA76" s="10"/>
      <c r="AB76" s="10"/>
      <c r="AC76" s="10"/>
      <c r="AD76" s="10"/>
      <c r="AE76" s="10"/>
    </row>
    <row r="77" s="10" customFormat="1" ht="19.92" customHeight="1">
      <c r="A77" s="10"/>
      <c r="B77" s="183"/>
      <c r="C77" s="184"/>
      <c r="D77" s="185" t="s">
        <v>114</v>
      </c>
      <c r="E77" s="186"/>
      <c r="F77" s="186"/>
      <c r="G77" s="186"/>
      <c r="H77" s="186"/>
      <c r="I77" s="187"/>
      <c r="J77" s="188">
        <f>J271</f>
        <v>0</v>
      </c>
      <c r="K77" s="184"/>
      <c r="L77" s="189"/>
      <c r="S77" s="10"/>
      <c r="T77" s="10"/>
      <c r="U77" s="10"/>
      <c r="V77" s="10"/>
      <c r="W77" s="10"/>
      <c r="X77" s="10"/>
      <c r="Y77" s="10"/>
      <c r="Z77" s="10"/>
      <c r="AA77" s="10"/>
      <c r="AB77" s="10"/>
      <c r="AC77" s="10"/>
      <c r="AD77" s="10"/>
      <c r="AE77" s="10"/>
    </row>
    <row r="78" s="10" customFormat="1" ht="19.92" customHeight="1">
      <c r="A78" s="10"/>
      <c r="B78" s="183"/>
      <c r="C78" s="184"/>
      <c r="D78" s="185" t="s">
        <v>115</v>
      </c>
      <c r="E78" s="186"/>
      <c r="F78" s="186"/>
      <c r="G78" s="186"/>
      <c r="H78" s="186"/>
      <c r="I78" s="187"/>
      <c r="J78" s="188">
        <f>J291</f>
        <v>0</v>
      </c>
      <c r="K78" s="184"/>
      <c r="L78" s="189"/>
      <c r="S78" s="10"/>
      <c r="T78" s="10"/>
      <c r="U78" s="10"/>
      <c r="V78" s="10"/>
      <c r="W78" s="10"/>
      <c r="X78" s="10"/>
      <c r="Y78" s="10"/>
      <c r="Z78" s="10"/>
      <c r="AA78" s="10"/>
      <c r="AB78" s="10"/>
      <c r="AC78" s="10"/>
      <c r="AD78" s="10"/>
      <c r="AE78" s="10"/>
    </row>
    <row r="79" s="10" customFormat="1" ht="19.92" customHeight="1">
      <c r="A79" s="10"/>
      <c r="B79" s="183"/>
      <c r="C79" s="184"/>
      <c r="D79" s="185" t="s">
        <v>116</v>
      </c>
      <c r="E79" s="186"/>
      <c r="F79" s="186"/>
      <c r="G79" s="186"/>
      <c r="H79" s="186"/>
      <c r="I79" s="187"/>
      <c r="J79" s="188">
        <f>J308</f>
        <v>0</v>
      </c>
      <c r="K79" s="184"/>
      <c r="L79" s="189"/>
      <c r="S79" s="10"/>
      <c r="T79" s="10"/>
      <c r="U79" s="10"/>
      <c r="V79" s="10"/>
      <c r="W79" s="10"/>
      <c r="X79" s="10"/>
      <c r="Y79" s="10"/>
      <c r="Z79" s="10"/>
      <c r="AA79" s="10"/>
      <c r="AB79" s="10"/>
      <c r="AC79" s="10"/>
      <c r="AD79" s="10"/>
      <c r="AE79" s="10"/>
    </row>
    <row r="80" s="10" customFormat="1" ht="19.92" customHeight="1">
      <c r="A80" s="10"/>
      <c r="B80" s="183"/>
      <c r="C80" s="184"/>
      <c r="D80" s="185" t="s">
        <v>117</v>
      </c>
      <c r="E80" s="186"/>
      <c r="F80" s="186"/>
      <c r="G80" s="186"/>
      <c r="H80" s="186"/>
      <c r="I80" s="187"/>
      <c r="J80" s="188">
        <f>J345</f>
        <v>0</v>
      </c>
      <c r="K80" s="184"/>
      <c r="L80" s="189"/>
      <c r="S80" s="10"/>
      <c r="T80" s="10"/>
      <c r="U80" s="10"/>
      <c r="V80" s="10"/>
      <c r="W80" s="10"/>
      <c r="X80" s="10"/>
      <c r="Y80" s="10"/>
      <c r="Z80" s="10"/>
      <c r="AA80" s="10"/>
      <c r="AB80" s="10"/>
      <c r="AC80" s="10"/>
      <c r="AD80" s="10"/>
      <c r="AE80" s="10"/>
    </row>
    <row r="81" s="10" customFormat="1" ht="19.92" customHeight="1">
      <c r="A81" s="10"/>
      <c r="B81" s="183"/>
      <c r="C81" s="184"/>
      <c r="D81" s="185" t="s">
        <v>118</v>
      </c>
      <c r="E81" s="186"/>
      <c r="F81" s="186"/>
      <c r="G81" s="186"/>
      <c r="H81" s="186"/>
      <c r="I81" s="187"/>
      <c r="J81" s="188">
        <f>J374</f>
        <v>0</v>
      </c>
      <c r="K81" s="184"/>
      <c r="L81" s="189"/>
      <c r="S81" s="10"/>
      <c r="T81" s="10"/>
      <c r="U81" s="10"/>
      <c r="V81" s="10"/>
      <c r="W81" s="10"/>
      <c r="X81" s="10"/>
      <c r="Y81" s="10"/>
      <c r="Z81" s="10"/>
      <c r="AA81" s="10"/>
      <c r="AB81" s="10"/>
      <c r="AC81" s="10"/>
      <c r="AD81" s="10"/>
      <c r="AE81" s="10"/>
    </row>
    <row r="82" s="10" customFormat="1" ht="19.92" customHeight="1">
      <c r="A82" s="10"/>
      <c r="B82" s="183"/>
      <c r="C82" s="184"/>
      <c r="D82" s="185" t="s">
        <v>119</v>
      </c>
      <c r="E82" s="186"/>
      <c r="F82" s="186"/>
      <c r="G82" s="186"/>
      <c r="H82" s="186"/>
      <c r="I82" s="187"/>
      <c r="J82" s="188">
        <f>J408</f>
        <v>0</v>
      </c>
      <c r="K82" s="184"/>
      <c r="L82" s="189"/>
      <c r="S82" s="10"/>
      <c r="T82" s="10"/>
      <c r="U82" s="10"/>
      <c r="V82" s="10"/>
      <c r="W82" s="10"/>
      <c r="X82" s="10"/>
      <c r="Y82" s="10"/>
      <c r="Z82" s="10"/>
      <c r="AA82" s="10"/>
      <c r="AB82" s="10"/>
      <c r="AC82" s="10"/>
      <c r="AD82" s="10"/>
      <c r="AE82" s="10"/>
    </row>
    <row r="83" s="10" customFormat="1" ht="19.92" customHeight="1">
      <c r="A83" s="10"/>
      <c r="B83" s="183"/>
      <c r="C83" s="184"/>
      <c r="D83" s="185" t="s">
        <v>120</v>
      </c>
      <c r="E83" s="186"/>
      <c r="F83" s="186"/>
      <c r="G83" s="186"/>
      <c r="H83" s="186"/>
      <c r="I83" s="187"/>
      <c r="J83" s="188">
        <f>J481</f>
        <v>0</v>
      </c>
      <c r="K83" s="184"/>
      <c r="L83" s="189"/>
      <c r="S83" s="10"/>
      <c r="T83" s="10"/>
      <c r="U83" s="10"/>
      <c r="V83" s="10"/>
      <c r="W83" s="10"/>
      <c r="X83" s="10"/>
      <c r="Y83" s="10"/>
      <c r="Z83" s="10"/>
      <c r="AA83" s="10"/>
      <c r="AB83" s="10"/>
      <c r="AC83" s="10"/>
      <c r="AD83" s="10"/>
      <c r="AE83" s="10"/>
    </row>
    <row r="84" s="9" customFormat="1" ht="24.96" customHeight="1">
      <c r="A84" s="9"/>
      <c r="B84" s="176"/>
      <c r="C84" s="177"/>
      <c r="D84" s="178" t="s">
        <v>121</v>
      </c>
      <c r="E84" s="179"/>
      <c r="F84" s="179"/>
      <c r="G84" s="179"/>
      <c r="H84" s="179"/>
      <c r="I84" s="180"/>
      <c r="J84" s="181">
        <f>J495</f>
        <v>0</v>
      </c>
      <c r="K84" s="177"/>
      <c r="L84" s="182"/>
      <c r="S84" s="9"/>
      <c r="T84" s="9"/>
      <c r="U84" s="9"/>
      <c r="V84" s="9"/>
      <c r="W84" s="9"/>
      <c r="X84" s="9"/>
      <c r="Y84" s="9"/>
      <c r="Z84" s="9"/>
      <c r="AA84" s="9"/>
      <c r="AB84" s="9"/>
      <c r="AC84" s="9"/>
      <c r="AD84" s="9"/>
      <c r="AE84" s="9"/>
    </row>
    <row r="85" s="2" customFormat="1" ht="21.84" customHeight="1">
      <c r="A85" s="38"/>
      <c r="B85" s="39"/>
      <c r="C85" s="40"/>
      <c r="D85" s="40"/>
      <c r="E85" s="40"/>
      <c r="F85" s="40"/>
      <c r="G85" s="40"/>
      <c r="H85" s="40"/>
      <c r="I85" s="136"/>
      <c r="J85" s="40"/>
      <c r="K85" s="40"/>
      <c r="L85" s="137"/>
      <c r="S85" s="38"/>
      <c r="T85" s="38"/>
      <c r="U85" s="38"/>
      <c r="V85" s="38"/>
      <c r="W85" s="38"/>
      <c r="X85" s="38"/>
      <c r="Y85" s="38"/>
      <c r="Z85" s="38"/>
      <c r="AA85" s="38"/>
      <c r="AB85" s="38"/>
      <c r="AC85" s="38"/>
      <c r="AD85" s="38"/>
      <c r="AE85" s="38"/>
    </row>
    <row r="86" s="2" customFormat="1" ht="6.96" customHeight="1">
      <c r="A86" s="38"/>
      <c r="B86" s="59"/>
      <c r="C86" s="60"/>
      <c r="D86" s="60"/>
      <c r="E86" s="60"/>
      <c r="F86" s="60"/>
      <c r="G86" s="60"/>
      <c r="H86" s="60"/>
      <c r="I86" s="166"/>
      <c r="J86" s="60"/>
      <c r="K86" s="60"/>
      <c r="L86" s="137"/>
      <c r="S86" s="38"/>
      <c r="T86" s="38"/>
      <c r="U86" s="38"/>
      <c r="V86" s="38"/>
      <c r="W86" s="38"/>
      <c r="X86" s="38"/>
      <c r="Y86" s="38"/>
      <c r="Z86" s="38"/>
      <c r="AA86" s="38"/>
      <c r="AB86" s="38"/>
      <c r="AC86" s="38"/>
      <c r="AD86" s="38"/>
      <c r="AE86" s="38"/>
    </row>
    <row r="90" s="2" customFormat="1" ht="6.96" customHeight="1">
      <c r="A90" s="38"/>
      <c r="B90" s="61"/>
      <c r="C90" s="62"/>
      <c r="D90" s="62"/>
      <c r="E90" s="62"/>
      <c r="F90" s="62"/>
      <c r="G90" s="62"/>
      <c r="H90" s="62"/>
      <c r="I90" s="169"/>
      <c r="J90" s="62"/>
      <c r="K90" s="62"/>
      <c r="L90" s="137"/>
      <c r="S90" s="38"/>
      <c r="T90" s="38"/>
      <c r="U90" s="38"/>
      <c r="V90" s="38"/>
      <c r="W90" s="38"/>
      <c r="X90" s="38"/>
      <c r="Y90" s="38"/>
      <c r="Z90" s="38"/>
      <c r="AA90" s="38"/>
      <c r="AB90" s="38"/>
      <c r="AC90" s="38"/>
      <c r="AD90" s="38"/>
      <c r="AE90" s="38"/>
    </row>
    <row r="91" s="2" customFormat="1" ht="24.96" customHeight="1">
      <c r="A91" s="38"/>
      <c r="B91" s="39"/>
      <c r="C91" s="23" t="s">
        <v>122</v>
      </c>
      <c r="D91" s="40"/>
      <c r="E91" s="40"/>
      <c r="F91" s="40"/>
      <c r="G91" s="40"/>
      <c r="H91" s="40"/>
      <c r="I91" s="136"/>
      <c r="J91" s="40"/>
      <c r="K91" s="40"/>
      <c r="L91" s="137"/>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136"/>
      <c r="J92" s="40"/>
      <c r="K92" s="40"/>
      <c r="L92" s="137"/>
      <c r="S92" s="38"/>
      <c r="T92" s="38"/>
      <c r="U92" s="38"/>
      <c r="V92" s="38"/>
      <c r="W92" s="38"/>
      <c r="X92" s="38"/>
      <c r="Y92" s="38"/>
      <c r="Z92" s="38"/>
      <c r="AA92" s="38"/>
      <c r="AB92" s="38"/>
      <c r="AC92" s="38"/>
      <c r="AD92" s="38"/>
      <c r="AE92" s="38"/>
    </row>
    <row r="93" s="2" customFormat="1" ht="12" customHeight="1">
      <c r="A93" s="38"/>
      <c r="B93" s="39"/>
      <c r="C93" s="32" t="s">
        <v>16</v>
      </c>
      <c r="D93" s="40"/>
      <c r="E93" s="40"/>
      <c r="F93" s="40"/>
      <c r="G93" s="40"/>
      <c r="H93" s="40"/>
      <c r="I93" s="136"/>
      <c r="J93" s="40"/>
      <c r="K93" s="40"/>
      <c r="L93" s="137"/>
      <c r="S93" s="38"/>
      <c r="T93" s="38"/>
      <c r="U93" s="38"/>
      <c r="V93" s="38"/>
      <c r="W93" s="38"/>
      <c r="X93" s="38"/>
      <c r="Y93" s="38"/>
      <c r="Z93" s="38"/>
      <c r="AA93" s="38"/>
      <c r="AB93" s="38"/>
      <c r="AC93" s="38"/>
      <c r="AD93" s="38"/>
      <c r="AE93" s="38"/>
    </row>
    <row r="94" s="2" customFormat="1" ht="16.5" customHeight="1">
      <c r="A94" s="38"/>
      <c r="B94" s="39"/>
      <c r="C94" s="40"/>
      <c r="D94" s="40"/>
      <c r="E94" s="170" t="str">
        <f>E7</f>
        <v>Výměna stávajících rozvodů kanalizace - Objekt A1</v>
      </c>
      <c r="F94" s="32"/>
      <c r="G94" s="32"/>
      <c r="H94" s="32"/>
      <c r="I94" s="136"/>
      <c r="J94" s="40"/>
      <c r="K94" s="40"/>
      <c r="L94" s="137"/>
      <c r="S94" s="38"/>
      <c r="T94" s="38"/>
      <c r="U94" s="38"/>
      <c r="V94" s="38"/>
      <c r="W94" s="38"/>
      <c r="X94" s="38"/>
      <c r="Y94" s="38"/>
      <c r="Z94" s="38"/>
      <c r="AA94" s="38"/>
      <c r="AB94" s="38"/>
      <c r="AC94" s="38"/>
      <c r="AD94" s="38"/>
      <c r="AE94" s="38"/>
    </row>
    <row r="95" s="2" customFormat="1" ht="12" customHeight="1">
      <c r="A95" s="38"/>
      <c r="B95" s="39"/>
      <c r="C95" s="32" t="s">
        <v>91</v>
      </c>
      <c r="D95" s="40"/>
      <c r="E95" s="40"/>
      <c r="F95" s="40"/>
      <c r="G95" s="40"/>
      <c r="H95" s="40"/>
      <c r="I95" s="136"/>
      <c r="J95" s="40"/>
      <c r="K95" s="40"/>
      <c r="L95" s="137"/>
      <c r="S95" s="38"/>
      <c r="T95" s="38"/>
      <c r="U95" s="38"/>
      <c r="V95" s="38"/>
      <c r="W95" s="38"/>
      <c r="X95" s="38"/>
      <c r="Y95" s="38"/>
      <c r="Z95" s="38"/>
      <c r="AA95" s="38"/>
      <c r="AB95" s="38"/>
      <c r="AC95" s="38"/>
      <c r="AD95" s="38"/>
      <c r="AE95" s="38"/>
    </row>
    <row r="96" s="2" customFormat="1" ht="16.5" customHeight="1">
      <c r="A96" s="38"/>
      <c r="B96" s="39"/>
      <c r="C96" s="40"/>
      <c r="D96" s="40"/>
      <c r="E96" s="69" t="str">
        <f>E9</f>
        <v>D.1.1-A1 - Architektonicko-stavební řešení - Objekt A1</v>
      </c>
      <c r="F96" s="40"/>
      <c r="G96" s="40"/>
      <c r="H96" s="40"/>
      <c r="I96" s="136"/>
      <c r="J96" s="40"/>
      <c r="K96" s="40"/>
      <c r="L96" s="137"/>
      <c r="S96" s="38"/>
      <c r="T96" s="38"/>
      <c r="U96" s="38"/>
      <c r="V96" s="38"/>
      <c r="W96" s="38"/>
      <c r="X96" s="38"/>
      <c r="Y96" s="38"/>
      <c r="Z96" s="38"/>
      <c r="AA96" s="38"/>
      <c r="AB96" s="38"/>
      <c r="AC96" s="38"/>
      <c r="AD96" s="38"/>
      <c r="AE96" s="38"/>
    </row>
    <row r="97" s="2" customFormat="1" ht="6.96" customHeight="1">
      <c r="A97" s="38"/>
      <c r="B97" s="39"/>
      <c r="C97" s="40"/>
      <c r="D97" s="40"/>
      <c r="E97" s="40"/>
      <c r="F97" s="40"/>
      <c r="G97" s="40"/>
      <c r="H97" s="40"/>
      <c r="I97" s="136"/>
      <c r="J97" s="40"/>
      <c r="K97" s="40"/>
      <c r="L97" s="137"/>
      <c r="S97" s="38"/>
      <c r="T97" s="38"/>
      <c r="U97" s="38"/>
      <c r="V97" s="38"/>
      <c r="W97" s="38"/>
      <c r="X97" s="38"/>
      <c r="Y97" s="38"/>
      <c r="Z97" s="38"/>
      <c r="AA97" s="38"/>
      <c r="AB97" s="38"/>
      <c r="AC97" s="38"/>
      <c r="AD97" s="38"/>
      <c r="AE97" s="38"/>
    </row>
    <row r="98" s="2" customFormat="1" ht="12" customHeight="1">
      <c r="A98" s="38"/>
      <c r="B98" s="39"/>
      <c r="C98" s="32" t="s">
        <v>21</v>
      </c>
      <c r="D98" s="40"/>
      <c r="E98" s="40"/>
      <c r="F98" s="27" t="str">
        <f>F12</f>
        <v>K. Vary</v>
      </c>
      <c r="G98" s="40"/>
      <c r="H98" s="40"/>
      <c r="I98" s="140" t="s">
        <v>23</v>
      </c>
      <c r="J98" s="72" t="str">
        <f>IF(J12="","",J12)</f>
        <v>10. 3. 2020</v>
      </c>
      <c r="K98" s="40"/>
      <c r="L98" s="137"/>
      <c r="S98" s="38"/>
      <c r="T98" s="38"/>
      <c r="U98" s="38"/>
      <c r="V98" s="38"/>
      <c r="W98" s="38"/>
      <c r="X98" s="38"/>
      <c r="Y98" s="38"/>
      <c r="Z98" s="38"/>
      <c r="AA98" s="38"/>
      <c r="AB98" s="38"/>
      <c r="AC98" s="38"/>
      <c r="AD98" s="38"/>
      <c r="AE98" s="38"/>
    </row>
    <row r="99" s="2" customFormat="1" ht="6.96" customHeight="1">
      <c r="A99" s="38"/>
      <c r="B99" s="39"/>
      <c r="C99" s="40"/>
      <c r="D99" s="40"/>
      <c r="E99" s="40"/>
      <c r="F99" s="40"/>
      <c r="G99" s="40"/>
      <c r="H99" s="40"/>
      <c r="I99" s="136"/>
      <c r="J99" s="40"/>
      <c r="K99" s="40"/>
      <c r="L99" s="137"/>
      <c r="S99" s="38"/>
      <c r="T99" s="38"/>
      <c r="U99" s="38"/>
      <c r="V99" s="38"/>
      <c r="W99" s="38"/>
      <c r="X99" s="38"/>
      <c r="Y99" s="38"/>
      <c r="Z99" s="38"/>
      <c r="AA99" s="38"/>
      <c r="AB99" s="38"/>
      <c r="AC99" s="38"/>
      <c r="AD99" s="38"/>
      <c r="AE99" s="38"/>
    </row>
    <row r="100" s="2" customFormat="1" ht="15.15" customHeight="1">
      <c r="A100" s="38"/>
      <c r="B100" s="39"/>
      <c r="C100" s="32" t="s">
        <v>25</v>
      </c>
      <c r="D100" s="40"/>
      <c r="E100" s="40"/>
      <c r="F100" s="27" t="str">
        <f>E15</f>
        <v>Domov mládeže a jídelna K.Vary p.o.</v>
      </c>
      <c r="G100" s="40"/>
      <c r="H100" s="40"/>
      <c r="I100" s="140" t="s">
        <v>31</v>
      </c>
      <c r="J100" s="36" t="str">
        <f>E21</f>
        <v>KTS-CZ, s.r.o.</v>
      </c>
      <c r="K100" s="40"/>
      <c r="L100" s="137"/>
      <c r="S100" s="38"/>
      <c r="T100" s="38"/>
      <c r="U100" s="38"/>
      <c r="V100" s="38"/>
      <c r="W100" s="38"/>
      <c r="X100" s="38"/>
      <c r="Y100" s="38"/>
      <c r="Z100" s="38"/>
      <c r="AA100" s="38"/>
      <c r="AB100" s="38"/>
      <c r="AC100" s="38"/>
      <c r="AD100" s="38"/>
      <c r="AE100" s="38"/>
    </row>
    <row r="101" s="2" customFormat="1" ht="25.65" customHeight="1">
      <c r="A101" s="38"/>
      <c r="B101" s="39"/>
      <c r="C101" s="32" t="s">
        <v>29</v>
      </c>
      <c r="D101" s="40"/>
      <c r="E101" s="40"/>
      <c r="F101" s="27" t="str">
        <f>IF(E18="","",E18)</f>
        <v>Vyplň údaj</v>
      </c>
      <c r="G101" s="40"/>
      <c r="H101" s="40"/>
      <c r="I101" s="140" t="s">
        <v>34</v>
      </c>
      <c r="J101" s="36" t="str">
        <f>E24</f>
        <v>Daniela Hahnová, Dipl. technik</v>
      </c>
      <c r="K101" s="40"/>
      <c r="L101" s="137"/>
      <c r="S101" s="38"/>
      <c r="T101" s="38"/>
      <c r="U101" s="38"/>
      <c r="V101" s="38"/>
      <c r="W101" s="38"/>
      <c r="X101" s="38"/>
      <c r="Y101" s="38"/>
      <c r="Z101" s="38"/>
      <c r="AA101" s="38"/>
      <c r="AB101" s="38"/>
      <c r="AC101" s="38"/>
      <c r="AD101" s="38"/>
      <c r="AE101" s="38"/>
    </row>
    <row r="102" s="2" customFormat="1" ht="10.32" customHeight="1">
      <c r="A102" s="38"/>
      <c r="B102" s="39"/>
      <c r="C102" s="40"/>
      <c r="D102" s="40"/>
      <c r="E102" s="40"/>
      <c r="F102" s="40"/>
      <c r="G102" s="40"/>
      <c r="H102" s="40"/>
      <c r="I102" s="136"/>
      <c r="J102" s="40"/>
      <c r="K102" s="40"/>
      <c r="L102" s="137"/>
      <c r="S102" s="38"/>
      <c r="T102" s="38"/>
      <c r="U102" s="38"/>
      <c r="V102" s="38"/>
      <c r="W102" s="38"/>
      <c r="X102" s="38"/>
      <c r="Y102" s="38"/>
      <c r="Z102" s="38"/>
      <c r="AA102" s="38"/>
      <c r="AB102" s="38"/>
      <c r="AC102" s="38"/>
      <c r="AD102" s="38"/>
      <c r="AE102" s="38"/>
    </row>
    <row r="103" s="11" customFormat="1" ht="29.28" customHeight="1">
      <c r="A103" s="190"/>
      <c r="B103" s="191"/>
      <c r="C103" s="192" t="s">
        <v>123</v>
      </c>
      <c r="D103" s="193" t="s">
        <v>57</v>
      </c>
      <c r="E103" s="193" t="s">
        <v>53</v>
      </c>
      <c r="F103" s="193" t="s">
        <v>54</v>
      </c>
      <c r="G103" s="193" t="s">
        <v>124</v>
      </c>
      <c r="H103" s="193" t="s">
        <v>125</v>
      </c>
      <c r="I103" s="194" t="s">
        <v>126</v>
      </c>
      <c r="J103" s="193" t="s">
        <v>95</v>
      </c>
      <c r="K103" s="195" t="s">
        <v>127</v>
      </c>
      <c r="L103" s="196"/>
      <c r="M103" s="92" t="s">
        <v>19</v>
      </c>
      <c r="N103" s="93" t="s">
        <v>42</v>
      </c>
      <c r="O103" s="93" t="s">
        <v>128</v>
      </c>
      <c r="P103" s="93" t="s">
        <v>129</v>
      </c>
      <c r="Q103" s="93" t="s">
        <v>130</v>
      </c>
      <c r="R103" s="93" t="s">
        <v>131</v>
      </c>
      <c r="S103" s="93" t="s">
        <v>132</v>
      </c>
      <c r="T103" s="94" t="s">
        <v>133</v>
      </c>
      <c r="U103" s="190"/>
      <c r="V103" s="190"/>
      <c r="W103" s="190"/>
      <c r="X103" s="190"/>
      <c r="Y103" s="190"/>
      <c r="Z103" s="190"/>
      <c r="AA103" s="190"/>
      <c r="AB103" s="190"/>
      <c r="AC103" s="190"/>
      <c r="AD103" s="190"/>
      <c r="AE103" s="190"/>
    </row>
    <row r="104" s="2" customFormat="1" ht="22.8" customHeight="1">
      <c r="A104" s="38"/>
      <c r="B104" s="39"/>
      <c r="C104" s="99" t="s">
        <v>134</v>
      </c>
      <c r="D104" s="40"/>
      <c r="E104" s="40"/>
      <c r="F104" s="40"/>
      <c r="G104" s="40"/>
      <c r="H104" s="40"/>
      <c r="I104" s="136"/>
      <c r="J104" s="197">
        <f>BK104</f>
        <v>0</v>
      </c>
      <c r="K104" s="40"/>
      <c r="L104" s="44"/>
      <c r="M104" s="95"/>
      <c r="N104" s="198"/>
      <c r="O104" s="96"/>
      <c r="P104" s="199">
        <f>P105+P238+P495</f>
        <v>0</v>
      </c>
      <c r="Q104" s="96"/>
      <c r="R104" s="199">
        <f>R105+R238+R495</f>
        <v>52.910086200000002</v>
      </c>
      <c r="S104" s="96"/>
      <c r="T104" s="200">
        <f>T105+T238+T495</f>
        <v>68.632477999999992</v>
      </c>
      <c r="U104" s="38"/>
      <c r="V104" s="38"/>
      <c r="W104" s="38"/>
      <c r="X104" s="38"/>
      <c r="Y104" s="38"/>
      <c r="Z104" s="38"/>
      <c r="AA104" s="38"/>
      <c r="AB104" s="38"/>
      <c r="AC104" s="38"/>
      <c r="AD104" s="38"/>
      <c r="AE104" s="38"/>
      <c r="AT104" s="17" t="s">
        <v>71</v>
      </c>
      <c r="AU104" s="17" t="s">
        <v>96</v>
      </c>
      <c r="BK104" s="201">
        <f>BK105+BK238+BK495</f>
        <v>0</v>
      </c>
    </row>
    <row r="105" s="12" customFormat="1" ht="25.92" customHeight="1">
      <c r="A105" s="12"/>
      <c r="B105" s="202"/>
      <c r="C105" s="203"/>
      <c r="D105" s="204" t="s">
        <v>71</v>
      </c>
      <c r="E105" s="205" t="s">
        <v>135</v>
      </c>
      <c r="F105" s="205" t="s">
        <v>136</v>
      </c>
      <c r="G105" s="203"/>
      <c r="H105" s="203"/>
      <c r="I105" s="206"/>
      <c r="J105" s="207">
        <f>BK105</f>
        <v>0</v>
      </c>
      <c r="K105" s="203"/>
      <c r="L105" s="208"/>
      <c r="M105" s="209"/>
      <c r="N105" s="210"/>
      <c r="O105" s="210"/>
      <c r="P105" s="211">
        <f>P106+P113+P117+P157+P210+P234</f>
        <v>0</v>
      </c>
      <c r="Q105" s="210"/>
      <c r="R105" s="211">
        <f>R106+R113+R117+R157+R210+R234</f>
        <v>38.972607850000003</v>
      </c>
      <c r="S105" s="210"/>
      <c r="T105" s="212">
        <f>T106+T113+T117+T157+T210+T234</f>
        <v>68.215639999999993</v>
      </c>
      <c r="U105" s="12"/>
      <c r="V105" s="12"/>
      <c r="W105" s="12"/>
      <c r="X105" s="12"/>
      <c r="Y105" s="12"/>
      <c r="Z105" s="12"/>
      <c r="AA105" s="12"/>
      <c r="AB105" s="12"/>
      <c r="AC105" s="12"/>
      <c r="AD105" s="12"/>
      <c r="AE105" s="12"/>
      <c r="AR105" s="213" t="s">
        <v>80</v>
      </c>
      <c r="AT105" s="214" t="s">
        <v>71</v>
      </c>
      <c r="AU105" s="214" t="s">
        <v>72</v>
      </c>
      <c r="AY105" s="213" t="s">
        <v>137</v>
      </c>
      <c r="BK105" s="215">
        <f>BK106+BK113+BK117+BK157+BK210+BK234</f>
        <v>0</v>
      </c>
    </row>
    <row r="106" s="12" customFormat="1" ht="22.8" customHeight="1">
      <c r="A106" s="12"/>
      <c r="B106" s="202"/>
      <c r="C106" s="203"/>
      <c r="D106" s="204" t="s">
        <v>71</v>
      </c>
      <c r="E106" s="216" t="s">
        <v>138</v>
      </c>
      <c r="F106" s="216" t="s">
        <v>139</v>
      </c>
      <c r="G106" s="203"/>
      <c r="H106" s="203"/>
      <c r="I106" s="206"/>
      <c r="J106" s="217">
        <f>BK106</f>
        <v>0</v>
      </c>
      <c r="K106" s="203"/>
      <c r="L106" s="208"/>
      <c r="M106" s="209"/>
      <c r="N106" s="210"/>
      <c r="O106" s="210"/>
      <c r="P106" s="211">
        <f>SUM(P107:P112)</f>
        <v>0</v>
      </c>
      <c r="Q106" s="210"/>
      <c r="R106" s="211">
        <f>SUM(R107:R112)</f>
        <v>25.268601599999997</v>
      </c>
      <c r="S106" s="210"/>
      <c r="T106" s="212">
        <f>SUM(T107:T112)</f>
        <v>0</v>
      </c>
      <c r="U106" s="12"/>
      <c r="V106" s="12"/>
      <c r="W106" s="12"/>
      <c r="X106" s="12"/>
      <c r="Y106" s="12"/>
      <c r="Z106" s="12"/>
      <c r="AA106" s="12"/>
      <c r="AB106" s="12"/>
      <c r="AC106" s="12"/>
      <c r="AD106" s="12"/>
      <c r="AE106" s="12"/>
      <c r="AR106" s="213" t="s">
        <v>80</v>
      </c>
      <c r="AT106" s="214" t="s">
        <v>71</v>
      </c>
      <c r="AU106" s="214" t="s">
        <v>80</v>
      </c>
      <c r="AY106" s="213" t="s">
        <v>137</v>
      </c>
      <c r="BK106" s="215">
        <f>SUM(BK107:BK112)</f>
        <v>0</v>
      </c>
    </row>
    <row r="107" s="2" customFormat="1" ht="24.15" customHeight="1">
      <c r="A107" s="38"/>
      <c r="B107" s="39"/>
      <c r="C107" s="218" t="s">
        <v>80</v>
      </c>
      <c r="D107" s="218" t="s">
        <v>140</v>
      </c>
      <c r="E107" s="219" t="s">
        <v>141</v>
      </c>
      <c r="F107" s="220" t="s">
        <v>142</v>
      </c>
      <c r="G107" s="221" t="s">
        <v>143</v>
      </c>
      <c r="H107" s="222">
        <v>377.81999999999999</v>
      </c>
      <c r="I107" s="223"/>
      <c r="J107" s="224">
        <f>ROUND(I107*H107,2)</f>
        <v>0</v>
      </c>
      <c r="K107" s="220" t="s">
        <v>144</v>
      </c>
      <c r="L107" s="44"/>
      <c r="M107" s="225" t="s">
        <v>19</v>
      </c>
      <c r="N107" s="226" t="s">
        <v>43</v>
      </c>
      <c r="O107" s="84"/>
      <c r="P107" s="227">
        <f>O107*H107</f>
        <v>0</v>
      </c>
      <c r="Q107" s="227">
        <v>0.066879999999999995</v>
      </c>
      <c r="R107" s="227">
        <f>Q107*H107</f>
        <v>25.268601599999997</v>
      </c>
      <c r="S107" s="227">
        <v>0</v>
      </c>
      <c r="T107" s="228">
        <f>S107*H107</f>
        <v>0</v>
      </c>
      <c r="U107" s="38"/>
      <c r="V107" s="38"/>
      <c r="W107" s="38"/>
      <c r="X107" s="38"/>
      <c r="Y107" s="38"/>
      <c r="Z107" s="38"/>
      <c r="AA107" s="38"/>
      <c r="AB107" s="38"/>
      <c r="AC107" s="38"/>
      <c r="AD107" s="38"/>
      <c r="AE107" s="38"/>
      <c r="AR107" s="229" t="s">
        <v>145</v>
      </c>
      <c r="AT107" s="229" t="s">
        <v>140</v>
      </c>
      <c r="AU107" s="229" t="s">
        <v>82</v>
      </c>
      <c r="AY107" s="17" t="s">
        <v>137</v>
      </c>
      <c r="BE107" s="230">
        <f>IF(N107="základní",J107,0)</f>
        <v>0</v>
      </c>
      <c r="BF107" s="230">
        <f>IF(N107="snížená",J107,0)</f>
        <v>0</v>
      </c>
      <c r="BG107" s="230">
        <f>IF(N107="zákl. přenesená",J107,0)</f>
        <v>0</v>
      </c>
      <c r="BH107" s="230">
        <f>IF(N107="sníž. přenesená",J107,0)</f>
        <v>0</v>
      </c>
      <c r="BI107" s="230">
        <f>IF(N107="nulová",J107,0)</f>
        <v>0</v>
      </c>
      <c r="BJ107" s="17" t="s">
        <v>80</v>
      </c>
      <c r="BK107" s="230">
        <f>ROUND(I107*H107,2)</f>
        <v>0</v>
      </c>
      <c r="BL107" s="17" t="s">
        <v>145</v>
      </c>
      <c r="BM107" s="229" t="s">
        <v>146</v>
      </c>
    </row>
    <row r="108" s="2" customFormat="1">
      <c r="A108" s="38"/>
      <c r="B108" s="39"/>
      <c r="C108" s="40"/>
      <c r="D108" s="231" t="s">
        <v>147</v>
      </c>
      <c r="E108" s="40"/>
      <c r="F108" s="232" t="s">
        <v>148</v>
      </c>
      <c r="G108" s="40"/>
      <c r="H108" s="40"/>
      <c r="I108" s="136"/>
      <c r="J108" s="40"/>
      <c r="K108" s="40"/>
      <c r="L108" s="44"/>
      <c r="M108" s="233"/>
      <c r="N108" s="234"/>
      <c r="O108" s="84"/>
      <c r="P108" s="84"/>
      <c r="Q108" s="84"/>
      <c r="R108" s="84"/>
      <c r="S108" s="84"/>
      <c r="T108" s="85"/>
      <c r="U108" s="38"/>
      <c r="V108" s="38"/>
      <c r="W108" s="38"/>
      <c r="X108" s="38"/>
      <c r="Y108" s="38"/>
      <c r="Z108" s="38"/>
      <c r="AA108" s="38"/>
      <c r="AB108" s="38"/>
      <c r="AC108" s="38"/>
      <c r="AD108" s="38"/>
      <c r="AE108" s="38"/>
      <c r="AT108" s="17" t="s">
        <v>147</v>
      </c>
      <c r="AU108" s="17" t="s">
        <v>82</v>
      </c>
    </row>
    <row r="109" s="13" customFormat="1">
      <c r="A109" s="13"/>
      <c r="B109" s="235"/>
      <c r="C109" s="236"/>
      <c r="D109" s="231" t="s">
        <v>149</v>
      </c>
      <c r="E109" s="237" t="s">
        <v>19</v>
      </c>
      <c r="F109" s="238" t="s">
        <v>150</v>
      </c>
      <c r="G109" s="236"/>
      <c r="H109" s="239">
        <v>321.60000000000002</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149</v>
      </c>
      <c r="AU109" s="245" t="s">
        <v>82</v>
      </c>
      <c r="AV109" s="13" t="s">
        <v>82</v>
      </c>
      <c r="AW109" s="13" t="s">
        <v>33</v>
      </c>
      <c r="AX109" s="13" t="s">
        <v>72</v>
      </c>
      <c r="AY109" s="245" t="s">
        <v>137</v>
      </c>
    </row>
    <row r="110" s="13" customFormat="1">
      <c r="A110" s="13"/>
      <c r="B110" s="235"/>
      <c r="C110" s="236"/>
      <c r="D110" s="231" t="s">
        <v>149</v>
      </c>
      <c r="E110" s="237" t="s">
        <v>19</v>
      </c>
      <c r="F110" s="238" t="s">
        <v>151</v>
      </c>
      <c r="G110" s="236"/>
      <c r="H110" s="239">
        <v>22.399999999999999</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149</v>
      </c>
      <c r="AU110" s="245" t="s">
        <v>82</v>
      </c>
      <c r="AV110" s="13" t="s">
        <v>82</v>
      </c>
      <c r="AW110" s="13" t="s">
        <v>33</v>
      </c>
      <c r="AX110" s="13" t="s">
        <v>72</v>
      </c>
      <c r="AY110" s="245" t="s">
        <v>137</v>
      </c>
    </row>
    <row r="111" s="13" customFormat="1">
      <c r="A111" s="13"/>
      <c r="B111" s="235"/>
      <c r="C111" s="236"/>
      <c r="D111" s="231" t="s">
        <v>149</v>
      </c>
      <c r="E111" s="237" t="s">
        <v>19</v>
      </c>
      <c r="F111" s="238" t="s">
        <v>152</v>
      </c>
      <c r="G111" s="236"/>
      <c r="H111" s="239">
        <v>18.559999999999999</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149</v>
      </c>
      <c r="AU111" s="245" t="s">
        <v>82</v>
      </c>
      <c r="AV111" s="13" t="s">
        <v>82</v>
      </c>
      <c r="AW111" s="13" t="s">
        <v>33</v>
      </c>
      <c r="AX111" s="13" t="s">
        <v>72</v>
      </c>
      <c r="AY111" s="245" t="s">
        <v>137</v>
      </c>
    </row>
    <row r="112" s="13" customFormat="1">
      <c r="A112" s="13"/>
      <c r="B112" s="235"/>
      <c r="C112" s="236"/>
      <c r="D112" s="231" t="s">
        <v>149</v>
      </c>
      <c r="E112" s="237" t="s">
        <v>19</v>
      </c>
      <c r="F112" s="238" t="s">
        <v>153</v>
      </c>
      <c r="G112" s="236"/>
      <c r="H112" s="239">
        <v>15.26</v>
      </c>
      <c r="I112" s="240"/>
      <c r="J112" s="236"/>
      <c r="K112" s="236"/>
      <c r="L112" s="241"/>
      <c r="M112" s="242"/>
      <c r="N112" s="243"/>
      <c r="O112" s="243"/>
      <c r="P112" s="243"/>
      <c r="Q112" s="243"/>
      <c r="R112" s="243"/>
      <c r="S112" s="243"/>
      <c r="T112" s="244"/>
      <c r="U112" s="13"/>
      <c r="V112" s="13"/>
      <c r="W112" s="13"/>
      <c r="X112" s="13"/>
      <c r="Y112" s="13"/>
      <c r="Z112" s="13"/>
      <c r="AA112" s="13"/>
      <c r="AB112" s="13"/>
      <c r="AC112" s="13"/>
      <c r="AD112" s="13"/>
      <c r="AE112" s="13"/>
      <c r="AT112" s="245" t="s">
        <v>149</v>
      </c>
      <c r="AU112" s="245" t="s">
        <v>82</v>
      </c>
      <c r="AV112" s="13" t="s">
        <v>82</v>
      </c>
      <c r="AW112" s="13" t="s">
        <v>33</v>
      </c>
      <c r="AX112" s="13" t="s">
        <v>72</v>
      </c>
      <c r="AY112" s="245" t="s">
        <v>137</v>
      </c>
    </row>
    <row r="113" s="12" customFormat="1" ht="22.8" customHeight="1">
      <c r="A113" s="12"/>
      <c r="B113" s="202"/>
      <c r="C113" s="203"/>
      <c r="D113" s="204" t="s">
        <v>71</v>
      </c>
      <c r="E113" s="216" t="s">
        <v>145</v>
      </c>
      <c r="F113" s="216" t="s">
        <v>154</v>
      </c>
      <c r="G113" s="203"/>
      <c r="H113" s="203"/>
      <c r="I113" s="206"/>
      <c r="J113" s="217">
        <f>BK113</f>
        <v>0</v>
      </c>
      <c r="K113" s="203"/>
      <c r="L113" s="208"/>
      <c r="M113" s="209"/>
      <c r="N113" s="210"/>
      <c r="O113" s="210"/>
      <c r="P113" s="211">
        <f>SUM(P114:P116)</f>
        <v>0</v>
      </c>
      <c r="Q113" s="210"/>
      <c r="R113" s="211">
        <f>SUM(R114:R116)</f>
        <v>0.95904</v>
      </c>
      <c r="S113" s="210"/>
      <c r="T113" s="212">
        <f>SUM(T114:T116)</f>
        <v>0</v>
      </c>
      <c r="U113" s="12"/>
      <c r="V113" s="12"/>
      <c r="W113" s="12"/>
      <c r="X113" s="12"/>
      <c r="Y113" s="12"/>
      <c r="Z113" s="12"/>
      <c r="AA113" s="12"/>
      <c r="AB113" s="12"/>
      <c r="AC113" s="12"/>
      <c r="AD113" s="12"/>
      <c r="AE113" s="12"/>
      <c r="AR113" s="213" t="s">
        <v>80</v>
      </c>
      <c r="AT113" s="214" t="s">
        <v>71</v>
      </c>
      <c r="AU113" s="214" t="s">
        <v>80</v>
      </c>
      <c r="AY113" s="213" t="s">
        <v>137</v>
      </c>
      <c r="BK113" s="215">
        <f>SUM(BK114:BK116)</f>
        <v>0</v>
      </c>
    </row>
    <row r="114" s="2" customFormat="1" ht="24.15" customHeight="1">
      <c r="A114" s="38"/>
      <c r="B114" s="39"/>
      <c r="C114" s="218" t="s">
        <v>82</v>
      </c>
      <c r="D114" s="218" t="s">
        <v>140</v>
      </c>
      <c r="E114" s="219" t="s">
        <v>155</v>
      </c>
      <c r="F114" s="220" t="s">
        <v>156</v>
      </c>
      <c r="G114" s="221" t="s">
        <v>157</v>
      </c>
      <c r="H114" s="222">
        <v>18</v>
      </c>
      <c r="I114" s="223"/>
      <c r="J114" s="224">
        <f>ROUND(I114*H114,2)</f>
        <v>0</v>
      </c>
      <c r="K114" s="220" t="s">
        <v>144</v>
      </c>
      <c r="L114" s="44"/>
      <c r="M114" s="225" t="s">
        <v>19</v>
      </c>
      <c r="N114" s="226" t="s">
        <v>43</v>
      </c>
      <c r="O114" s="84"/>
      <c r="P114" s="227">
        <f>O114*H114</f>
        <v>0</v>
      </c>
      <c r="Q114" s="227">
        <v>0.053280000000000001</v>
      </c>
      <c r="R114" s="227">
        <f>Q114*H114</f>
        <v>0.95904</v>
      </c>
      <c r="S114" s="227">
        <v>0</v>
      </c>
      <c r="T114" s="228">
        <f>S114*H114</f>
        <v>0</v>
      </c>
      <c r="U114" s="38"/>
      <c r="V114" s="38"/>
      <c r="W114" s="38"/>
      <c r="X114" s="38"/>
      <c r="Y114" s="38"/>
      <c r="Z114" s="38"/>
      <c r="AA114" s="38"/>
      <c r="AB114" s="38"/>
      <c r="AC114" s="38"/>
      <c r="AD114" s="38"/>
      <c r="AE114" s="38"/>
      <c r="AR114" s="229" t="s">
        <v>145</v>
      </c>
      <c r="AT114" s="229" t="s">
        <v>140</v>
      </c>
      <c r="AU114" s="229" t="s">
        <v>82</v>
      </c>
      <c r="AY114" s="17" t="s">
        <v>137</v>
      </c>
      <c r="BE114" s="230">
        <f>IF(N114="základní",J114,0)</f>
        <v>0</v>
      </c>
      <c r="BF114" s="230">
        <f>IF(N114="snížená",J114,0)</f>
        <v>0</v>
      </c>
      <c r="BG114" s="230">
        <f>IF(N114="zákl. přenesená",J114,0)</f>
        <v>0</v>
      </c>
      <c r="BH114" s="230">
        <f>IF(N114="sníž. přenesená",J114,0)</f>
        <v>0</v>
      </c>
      <c r="BI114" s="230">
        <f>IF(N114="nulová",J114,0)</f>
        <v>0</v>
      </c>
      <c r="BJ114" s="17" t="s">
        <v>80</v>
      </c>
      <c r="BK114" s="230">
        <f>ROUND(I114*H114,2)</f>
        <v>0</v>
      </c>
      <c r="BL114" s="17" t="s">
        <v>145</v>
      </c>
      <c r="BM114" s="229" t="s">
        <v>158</v>
      </c>
    </row>
    <row r="115" s="2" customFormat="1">
      <c r="A115" s="38"/>
      <c r="B115" s="39"/>
      <c r="C115" s="40"/>
      <c r="D115" s="231" t="s">
        <v>147</v>
      </c>
      <c r="E115" s="40"/>
      <c r="F115" s="232" t="s">
        <v>159</v>
      </c>
      <c r="G115" s="40"/>
      <c r="H115" s="40"/>
      <c r="I115" s="136"/>
      <c r="J115" s="40"/>
      <c r="K115" s="40"/>
      <c r="L115" s="44"/>
      <c r="M115" s="233"/>
      <c r="N115" s="234"/>
      <c r="O115" s="84"/>
      <c r="P115" s="84"/>
      <c r="Q115" s="84"/>
      <c r="R115" s="84"/>
      <c r="S115" s="84"/>
      <c r="T115" s="85"/>
      <c r="U115" s="38"/>
      <c r="V115" s="38"/>
      <c r="W115" s="38"/>
      <c r="X115" s="38"/>
      <c r="Y115" s="38"/>
      <c r="Z115" s="38"/>
      <c r="AA115" s="38"/>
      <c r="AB115" s="38"/>
      <c r="AC115" s="38"/>
      <c r="AD115" s="38"/>
      <c r="AE115" s="38"/>
      <c r="AT115" s="17" t="s">
        <v>147</v>
      </c>
      <c r="AU115" s="17" t="s">
        <v>82</v>
      </c>
    </row>
    <row r="116" s="13" customFormat="1">
      <c r="A116" s="13"/>
      <c r="B116" s="235"/>
      <c r="C116" s="236"/>
      <c r="D116" s="231" t="s">
        <v>149</v>
      </c>
      <c r="E116" s="237" t="s">
        <v>19</v>
      </c>
      <c r="F116" s="238" t="s">
        <v>160</v>
      </c>
      <c r="G116" s="236"/>
      <c r="H116" s="239">
        <v>18</v>
      </c>
      <c r="I116" s="240"/>
      <c r="J116" s="236"/>
      <c r="K116" s="236"/>
      <c r="L116" s="241"/>
      <c r="M116" s="242"/>
      <c r="N116" s="243"/>
      <c r="O116" s="243"/>
      <c r="P116" s="243"/>
      <c r="Q116" s="243"/>
      <c r="R116" s="243"/>
      <c r="S116" s="243"/>
      <c r="T116" s="244"/>
      <c r="U116" s="13"/>
      <c r="V116" s="13"/>
      <c r="W116" s="13"/>
      <c r="X116" s="13"/>
      <c r="Y116" s="13"/>
      <c r="Z116" s="13"/>
      <c r="AA116" s="13"/>
      <c r="AB116" s="13"/>
      <c r="AC116" s="13"/>
      <c r="AD116" s="13"/>
      <c r="AE116" s="13"/>
      <c r="AT116" s="245" t="s">
        <v>149</v>
      </c>
      <c r="AU116" s="245" t="s">
        <v>82</v>
      </c>
      <c r="AV116" s="13" t="s">
        <v>82</v>
      </c>
      <c r="AW116" s="13" t="s">
        <v>33</v>
      </c>
      <c r="AX116" s="13" t="s">
        <v>72</v>
      </c>
      <c r="AY116" s="245" t="s">
        <v>137</v>
      </c>
    </row>
    <row r="117" s="12" customFormat="1" ht="22.8" customHeight="1">
      <c r="A117" s="12"/>
      <c r="B117" s="202"/>
      <c r="C117" s="203"/>
      <c r="D117" s="204" t="s">
        <v>71</v>
      </c>
      <c r="E117" s="216" t="s">
        <v>161</v>
      </c>
      <c r="F117" s="216" t="s">
        <v>162</v>
      </c>
      <c r="G117" s="203"/>
      <c r="H117" s="203"/>
      <c r="I117" s="206"/>
      <c r="J117" s="217">
        <f>BK117</f>
        <v>0</v>
      </c>
      <c r="K117" s="203"/>
      <c r="L117" s="208"/>
      <c r="M117" s="209"/>
      <c r="N117" s="210"/>
      <c r="O117" s="210"/>
      <c r="P117" s="211">
        <f>P118+P148</f>
        <v>0</v>
      </c>
      <c r="Q117" s="210"/>
      <c r="R117" s="211">
        <f>R118+R148</f>
        <v>12.412215000000002</v>
      </c>
      <c r="S117" s="210"/>
      <c r="T117" s="212">
        <f>T118+T148</f>
        <v>0</v>
      </c>
      <c r="U117" s="12"/>
      <c r="V117" s="12"/>
      <c r="W117" s="12"/>
      <c r="X117" s="12"/>
      <c r="Y117" s="12"/>
      <c r="Z117" s="12"/>
      <c r="AA117" s="12"/>
      <c r="AB117" s="12"/>
      <c r="AC117" s="12"/>
      <c r="AD117" s="12"/>
      <c r="AE117" s="12"/>
      <c r="AR117" s="213" t="s">
        <v>80</v>
      </c>
      <c r="AT117" s="214" t="s">
        <v>71</v>
      </c>
      <c r="AU117" s="214" t="s">
        <v>80</v>
      </c>
      <c r="AY117" s="213" t="s">
        <v>137</v>
      </c>
      <c r="BK117" s="215">
        <f>BK118+BK148</f>
        <v>0</v>
      </c>
    </row>
    <row r="118" s="12" customFormat="1" ht="20.88" customHeight="1">
      <c r="A118" s="12"/>
      <c r="B118" s="202"/>
      <c r="C118" s="203"/>
      <c r="D118" s="204" t="s">
        <v>71</v>
      </c>
      <c r="E118" s="216" t="s">
        <v>163</v>
      </c>
      <c r="F118" s="216" t="s">
        <v>164</v>
      </c>
      <c r="G118" s="203"/>
      <c r="H118" s="203"/>
      <c r="I118" s="206"/>
      <c r="J118" s="217">
        <f>BK118</f>
        <v>0</v>
      </c>
      <c r="K118" s="203"/>
      <c r="L118" s="208"/>
      <c r="M118" s="209"/>
      <c r="N118" s="210"/>
      <c r="O118" s="210"/>
      <c r="P118" s="211">
        <f>SUM(P119:P147)</f>
        <v>0</v>
      </c>
      <c r="Q118" s="210"/>
      <c r="R118" s="211">
        <f>SUM(R119:R147)</f>
        <v>9.304215000000001</v>
      </c>
      <c r="S118" s="210"/>
      <c r="T118" s="212">
        <f>SUM(T119:T147)</f>
        <v>0</v>
      </c>
      <c r="U118" s="12"/>
      <c r="V118" s="12"/>
      <c r="W118" s="12"/>
      <c r="X118" s="12"/>
      <c r="Y118" s="12"/>
      <c r="Z118" s="12"/>
      <c r="AA118" s="12"/>
      <c r="AB118" s="12"/>
      <c r="AC118" s="12"/>
      <c r="AD118" s="12"/>
      <c r="AE118" s="12"/>
      <c r="AR118" s="213" t="s">
        <v>80</v>
      </c>
      <c r="AT118" s="214" t="s">
        <v>71</v>
      </c>
      <c r="AU118" s="214" t="s">
        <v>82</v>
      </c>
      <c r="AY118" s="213" t="s">
        <v>137</v>
      </c>
      <c r="BK118" s="215">
        <f>SUM(BK119:BK147)</f>
        <v>0</v>
      </c>
    </row>
    <row r="119" s="2" customFormat="1" ht="24.15" customHeight="1">
      <c r="A119" s="38"/>
      <c r="B119" s="39"/>
      <c r="C119" s="218" t="s">
        <v>138</v>
      </c>
      <c r="D119" s="218" t="s">
        <v>140</v>
      </c>
      <c r="E119" s="219" t="s">
        <v>165</v>
      </c>
      <c r="F119" s="220" t="s">
        <v>166</v>
      </c>
      <c r="G119" s="221" t="s">
        <v>143</v>
      </c>
      <c r="H119" s="222">
        <v>75.840000000000003</v>
      </c>
      <c r="I119" s="223"/>
      <c r="J119" s="224">
        <f>ROUND(I119*H119,2)</f>
        <v>0</v>
      </c>
      <c r="K119" s="220" t="s">
        <v>144</v>
      </c>
      <c r="L119" s="44"/>
      <c r="M119" s="225" t="s">
        <v>19</v>
      </c>
      <c r="N119" s="226" t="s">
        <v>43</v>
      </c>
      <c r="O119" s="84"/>
      <c r="P119" s="227">
        <f>O119*H119</f>
        <v>0</v>
      </c>
      <c r="Q119" s="227">
        <v>0</v>
      </c>
      <c r="R119" s="227">
        <f>Q119*H119</f>
        <v>0</v>
      </c>
      <c r="S119" s="227">
        <v>0</v>
      </c>
      <c r="T119" s="228">
        <f>S119*H119</f>
        <v>0</v>
      </c>
      <c r="U119" s="38"/>
      <c r="V119" s="38"/>
      <c r="W119" s="38"/>
      <c r="X119" s="38"/>
      <c r="Y119" s="38"/>
      <c r="Z119" s="38"/>
      <c r="AA119" s="38"/>
      <c r="AB119" s="38"/>
      <c r="AC119" s="38"/>
      <c r="AD119" s="38"/>
      <c r="AE119" s="38"/>
      <c r="AR119" s="229" t="s">
        <v>145</v>
      </c>
      <c r="AT119" s="229" t="s">
        <v>140</v>
      </c>
      <c r="AU119" s="229" t="s">
        <v>138</v>
      </c>
      <c r="AY119" s="17" t="s">
        <v>137</v>
      </c>
      <c r="BE119" s="230">
        <f>IF(N119="základní",J119,0)</f>
        <v>0</v>
      </c>
      <c r="BF119" s="230">
        <f>IF(N119="snížená",J119,0)</f>
        <v>0</v>
      </c>
      <c r="BG119" s="230">
        <f>IF(N119="zákl. přenesená",J119,0)</f>
        <v>0</v>
      </c>
      <c r="BH119" s="230">
        <f>IF(N119="sníž. přenesená",J119,0)</f>
        <v>0</v>
      </c>
      <c r="BI119" s="230">
        <f>IF(N119="nulová",J119,0)</f>
        <v>0</v>
      </c>
      <c r="BJ119" s="17" t="s">
        <v>80</v>
      </c>
      <c r="BK119" s="230">
        <f>ROUND(I119*H119,2)</f>
        <v>0</v>
      </c>
      <c r="BL119" s="17" t="s">
        <v>145</v>
      </c>
      <c r="BM119" s="229" t="s">
        <v>167</v>
      </c>
    </row>
    <row r="120" s="2" customFormat="1">
      <c r="A120" s="38"/>
      <c r="B120" s="39"/>
      <c r="C120" s="40"/>
      <c r="D120" s="231" t="s">
        <v>147</v>
      </c>
      <c r="E120" s="40"/>
      <c r="F120" s="232" t="s">
        <v>168</v>
      </c>
      <c r="G120" s="40"/>
      <c r="H120" s="40"/>
      <c r="I120" s="136"/>
      <c r="J120" s="40"/>
      <c r="K120" s="40"/>
      <c r="L120" s="44"/>
      <c r="M120" s="233"/>
      <c r="N120" s="234"/>
      <c r="O120" s="84"/>
      <c r="P120" s="84"/>
      <c r="Q120" s="84"/>
      <c r="R120" s="84"/>
      <c r="S120" s="84"/>
      <c r="T120" s="85"/>
      <c r="U120" s="38"/>
      <c r="V120" s="38"/>
      <c r="W120" s="38"/>
      <c r="X120" s="38"/>
      <c r="Y120" s="38"/>
      <c r="Z120" s="38"/>
      <c r="AA120" s="38"/>
      <c r="AB120" s="38"/>
      <c r="AC120" s="38"/>
      <c r="AD120" s="38"/>
      <c r="AE120" s="38"/>
      <c r="AT120" s="17" t="s">
        <v>147</v>
      </c>
      <c r="AU120" s="17" t="s">
        <v>138</v>
      </c>
    </row>
    <row r="121" s="2" customFormat="1">
      <c r="A121" s="38"/>
      <c r="B121" s="39"/>
      <c r="C121" s="40"/>
      <c r="D121" s="231" t="s">
        <v>169</v>
      </c>
      <c r="E121" s="40"/>
      <c r="F121" s="246" t="s">
        <v>170</v>
      </c>
      <c r="G121" s="40"/>
      <c r="H121" s="40"/>
      <c r="I121" s="136"/>
      <c r="J121" s="40"/>
      <c r="K121" s="40"/>
      <c r="L121" s="44"/>
      <c r="M121" s="233"/>
      <c r="N121" s="234"/>
      <c r="O121" s="84"/>
      <c r="P121" s="84"/>
      <c r="Q121" s="84"/>
      <c r="R121" s="84"/>
      <c r="S121" s="84"/>
      <c r="T121" s="85"/>
      <c r="U121" s="38"/>
      <c r="V121" s="38"/>
      <c r="W121" s="38"/>
      <c r="X121" s="38"/>
      <c r="Y121" s="38"/>
      <c r="Z121" s="38"/>
      <c r="AA121" s="38"/>
      <c r="AB121" s="38"/>
      <c r="AC121" s="38"/>
      <c r="AD121" s="38"/>
      <c r="AE121" s="38"/>
      <c r="AT121" s="17" t="s">
        <v>169</v>
      </c>
      <c r="AU121" s="17" t="s">
        <v>138</v>
      </c>
    </row>
    <row r="122" s="14" customFormat="1">
      <c r="A122" s="14"/>
      <c r="B122" s="247"/>
      <c r="C122" s="248"/>
      <c r="D122" s="231" t="s">
        <v>149</v>
      </c>
      <c r="E122" s="249" t="s">
        <v>19</v>
      </c>
      <c r="F122" s="250" t="s">
        <v>171</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149</v>
      </c>
      <c r="AU122" s="256" t="s">
        <v>138</v>
      </c>
      <c r="AV122" s="14" t="s">
        <v>80</v>
      </c>
      <c r="AW122" s="14" t="s">
        <v>33</v>
      </c>
      <c r="AX122" s="14" t="s">
        <v>72</v>
      </c>
      <c r="AY122" s="256" t="s">
        <v>137</v>
      </c>
    </row>
    <row r="123" s="13" customFormat="1">
      <c r="A123" s="13"/>
      <c r="B123" s="235"/>
      <c r="C123" s="236"/>
      <c r="D123" s="231" t="s">
        <v>149</v>
      </c>
      <c r="E123" s="237" t="s">
        <v>19</v>
      </c>
      <c r="F123" s="238" t="s">
        <v>172</v>
      </c>
      <c r="G123" s="236"/>
      <c r="H123" s="239">
        <v>67.200000000000003</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149</v>
      </c>
      <c r="AU123" s="245" t="s">
        <v>138</v>
      </c>
      <c r="AV123" s="13" t="s">
        <v>82</v>
      </c>
      <c r="AW123" s="13" t="s">
        <v>33</v>
      </c>
      <c r="AX123" s="13" t="s">
        <v>72</v>
      </c>
      <c r="AY123" s="245" t="s">
        <v>137</v>
      </c>
    </row>
    <row r="124" s="13" customFormat="1">
      <c r="A124" s="13"/>
      <c r="B124" s="235"/>
      <c r="C124" s="236"/>
      <c r="D124" s="231" t="s">
        <v>149</v>
      </c>
      <c r="E124" s="237" t="s">
        <v>19</v>
      </c>
      <c r="F124" s="238" t="s">
        <v>173</v>
      </c>
      <c r="G124" s="236"/>
      <c r="H124" s="239">
        <v>8.6400000000000006</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149</v>
      </c>
      <c r="AU124" s="245" t="s">
        <v>138</v>
      </c>
      <c r="AV124" s="13" t="s">
        <v>82</v>
      </c>
      <c r="AW124" s="13" t="s">
        <v>33</v>
      </c>
      <c r="AX124" s="13" t="s">
        <v>72</v>
      </c>
      <c r="AY124" s="245" t="s">
        <v>137</v>
      </c>
    </row>
    <row r="125" s="2" customFormat="1" ht="24.15" customHeight="1">
      <c r="A125" s="38"/>
      <c r="B125" s="39"/>
      <c r="C125" s="218" t="s">
        <v>145</v>
      </c>
      <c r="D125" s="218" t="s">
        <v>140</v>
      </c>
      <c r="E125" s="219" t="s">
        <v>174</v>
      </c>
      <c r="F125" s="220" t="s">
        <v>175</v>
      </c>
      <c r="G125" s="221" t="s">
        <v>143</v>
      </c>
      <c r="H125" s="222">
        <v>377.81999999999999</v>
      </c>
      <c r="I125" s="223"/>
      <c r="J125" s="224">
        <f>ROUND(I125*H125,2)</f>
        <v>0</v>
      </c>
      <c r="K125" s="220" t="s">
        <v>144</v>
      </c>
      <c r="L125" s="44"/>
      <c r="M125" s="225" t="s">
        <v>19</v>
      </c>
      <c r="N125" s="226" t="s">
        <v>43</v>
      </c>
      <c r="O125" s="84"/>
      <c r="P125" s="227">
        <f>O125*H125</f>
        <v>0</v>
      </c>
      <c r="Q125" s="227">
        <v>0.0043800000000000002</v>
      </c>
      <c r="R125" s="227">
        <f>Q125*H125</f>
        <v>1.6548516</v>
      </c>
      <c r="S125" s="227">
        <v>0</v>
      </c>
      <c r="T125" s="228">
        <f>S125*H125</f>
        <v>0</v>
      </c>
      <c r="U125" s="38"/>
      <c r="V125" s="38"/>
      <c r="W125" s="38"/>
      <c r="X125" s="38"/>
      <c r="Y125" s="38"/>
      <c r="Z125" s="38"/>
      <c r="AA125" s="38"/>
      <c r="AB125" s="38"/>
      <c r="AC125" s="38"/>
      <c r="AD125" s="38"/>
      <c r="AE125" s="38"/>
      <c r="AR125" s="229" t="s">
        <v>145</v>
      </c>
      <c r="AT125" s="229" t="s">
        <v>140</v>
      </c>
      <c r="AU125" s="229" t="s">
        <v>138</v>
      </c>
      <c r="AY125" s="17" t="s">
        <v>137</v>
      </c>
      <c r="BE125" s="230">
        <f>IF(N125="základní",J125,0)</f>
        <v>0</v>
      </c>
      <c r="BF125" s="230">
        <f>IF(N125="snížená",J125,0)</f>
        <v>0</v>
      </c>
      <c r="BG125" s="230">
        <f>IF(N125="zákl. přenesená",J125,0)</f>
        <v>0</v>
      </c>
      <c r="BH125" s="230">
        <f>IF(N125="sníž. přenesená",J125,0)</f>
        <v>0</v>
      </c>
      <c r="BI125" s="230">
        <f>IF(N125="nulová",J125,0)</f>
        <v>0</v>
      </c>
      <c r="BJ125" s="17" t="s">
        <v>80</v>
      </c>
      <c r="BK125" s="230">
        <f>ROUND(I125*H125,2)</f>
        <v>0</v>
      </c>
      <c r="BL125" s="17" t="s">
        <v>145</v>
      </c>
      <c r="BM125" s="229" t="s">
        <v>176</v>
      </c>
    </row>
    <row r="126" s="2" customFormat="1">
      <c r="A126" s="38"/>
      <c r="B126" s="39"/>
      <c r="C126" s="40"/>
      <c r="D126" s="231" t="s">
        <v>147</v>
      </c>
      <c r="E126" s="40"/>
      <c r="F126" s="232" t="s">
        <v>177</v>
      </c>
      <c r="G126" s="40"/>
      <c r="H126" s="40"/>
      <c r="I126" s="136"/>
      <c r="J126" s="40"/>
      <c r="K126" s="40"/>
      <c r="L126" s="44"/>
      <c r="M126" s="233"/>
      <c r="N126" s="234"/>
      <c r="O126" s="84"/>
      <c r="P126" s="84"/>
      <c r="Q126" s="84"/>
      <c r="R126" s="84"/>
      <c r="S126" s="84"/>
      <c r="T126" s="85"/>
      <c r="U126" s="38"/>
      <c r="V126" s="38"/>
      <c r="W126" s="38"/>
      <c r="X126" s="38"/>
      <c r="Y126" s="38"/>
      <c r="Z126" s="38"/>
      <c r="AA126" s="38"/>
      <c r="AB126" s="38"/>
      <c r="AC126" s="38"/>
      <c r="AD126" s="38"/>
      <c r="AE126" s="38"/>
      <c r="AT126" s="17" t="s">
        <v>147</v>
      </c>
      <c r="AU126" s="17" t="s">
        <v>138</v>
      </c>
    </row>
    <row r="127" s="2" customFormat="1">
      <c r="A127" s="38"/>
      <c r="B127" s="39"/>
      <c r="C127" s="40"/>
      <c r="D127" s="231" t="s">
        <v>169</v>
      </c>
      <c r="E127" s="40"/>
      <c r="F127" s="246" t="s">
        <v>178</v>
      </c>
      <c r="G127" s="40"/>
      <c r="H127" s="40"/>
      <c r="I127" s="136"/>
      <c r="J127" s="40"/>
      <c r="K127" s="40"/>
      <c r="L127" s="44"/>
      <c r="M127" s="233"/>
      <c r="N127" s="234"/>
      <c r="O127" s="84"/>
      <c r="P127" s="84"/>
      <c r="Q127" s="84"/>
      <c r="R127" s="84"/>
      <c r="S127" s="84"/>
      <c r="T127" s="85"/>
      <c r="U127" s="38"/>
      <c r="V127" s="38"/>
      <c r="W127" s="38"/>
      <c r="X127" s="38"/>
      <c r="Y127" s="38"/>
      <c r="Z127" s="38"/>
      <c r="AA127" s="38"/>
      <c r="AB127" s="38"/>
      <c r="AC127" s="38"/>
      <c r="AD127" s="38"/>
      <c r="AE127" s="38"/>
      <c r="AT127" s="17" t="s">
        <v>169</v>
      </c>
      <c r="AU127" s="17" t="s">
        <v>138</v>
      </c>
    </row>
    <row r="128" s="13" customFormat="1">
      <c r="A128" s="13"/>
      <c r="B128" s="235"/>
      <c r="C128" s="236"/>
      <c r="D128" s="231" t="s">
        <v>149</v>
      </c>
      <c r="E128" s="237" t="s">
        <v>19</v>
      </c>
      <c r="F128" s="238" t="s">
        <v>150</v>
      </c>
      <c r="G128" s="236"/>
      <c r="H128" s="239">
        <v>321.60000000000002</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149</v>
      </c>
      <c r="AU128" s="245" t="s">
        <v>138</v>
      </c>
      <c r="AV128" s="13" t="s">
        <v>82</v>
      </c>
      <c r="AW128" s="13" t="s">
        <v>33</v>
      </c>
      <c r="AX128" s="13" t="s">
        <v>72</v>
      </c>
      <c r="AY128" s="245" t="s">
        <v>137</v>
      </c>
    </row>
    <row r="129" s="13" customFormat="1">
      <c r="A129" s="13"/>
      <c r="B129" s="235"/>
      <c r="C129" s="236"/>
      <c r="D129" s="231" t="s">
        <v>149</v>
      </c>
      <c r="E129" s="237" t="s">
        <v>19</v>
      </c>
      <c r="F129" s="238" t="s">
        <v>151</v>
      </c>
      <c r="G129" s="236"/>
      <c r="H129" s="239">
        <v>22.399999999999999</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149</v>
      </c>
      <c r="AU129" s="245" t="s">
        <v>138</v>
      </c>
      <c r="AV129" s="13" t="s">
        <v>82</v>
      </c>
      <c r="AW129" s="13" t="s">
        <v>33</v>
      </c>
      <c r="AX129" s="13" t="s">
        <v>72</v>
      </c>
      <c r="AY129" s="245" t="s">
        <v>137</v>
      </c>
    </row>
    <row r="130" s="13" customFormat="1">
      <c r="A130" s="13"/>
      <c r="B130" s="235"/>
      <c r="C130" s="236"/>
      <c r="D130" s="231" t="s">
        <v>149</v>
      </c>
      <c r="E130" s="237" t="s">
        <v>19</v>
      </c>
      <c r="F130" s="238" t="s">
        <v>152</v>
      </c>
      <c r="G130" s="236"/>
      <c r="H130" s="239">
        <v>18.559999999999999</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149</v>
      </c>
      <c r="AU130" s="245" t="s">
        <v>138</v>
      </c>
      <c r="AV130" s="13" t="s">
        <v>82</v>
      </c>
      <c r="AW130" s="13" t="s">
        <v>33</v>
      </c>
      <c r="AX130" s="13" t="s">
        <v>72</v>
      </c>
      <c r="AY130" s="245" t="s">
        <v>137</v>
      </c>
    </row>
    <row r="131" s="13" customFormat="1">
      <c r="A131" s="13"/>
      <c r="B131" s="235"/>
      <c r="C131" s="236"/>
      <c r="D131" s="231" t="s">
        <v>149</v>
      </c>
      <c r="E131" s="237" t="s">
        <v>19</v>
      </c>
      <c r="F131" s="238" t="s">
        <v>153</v>
      </c>
      <c r="G131" s="236"/>
      <c r="H131" s="239">
        <v>15.26</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149</v>
      </c>
      <c r="AU131" s="245" t="s">
        <v>138</v>
      </c>
      <c r="AV131" s="13" t="s">
        <v>82</v>
      </c>
      <c r="AW131" s="13" t="s">
        <v>33</v>
      </c>
      <c r="AX131" s="13" t="s">
        <v>72</v>
      </c>
      <c r="AY131" s="245" t="s">
        <v>137</v>
      </c>
    </row>
    <row r="132" s="2" customFormat="1" ht="14.4" customHeight="1">
      <c r="A132" s="38"/>
      <c r="B132" s="39"/>
      <c r="C132" s="218" t="s">
        <v>179</v>
      </c>
      <c r="D132" s="218" t="s">
        <v>140</v>
      </c>
      <c r="E132" s="219" t="s">
        <v>180</v>
      </c>
      <c r="F132" s="220" t="s">
        <v>181</v>
      </c>
      <c r="G132" s="221" t="s">
        <v>143</v>
      </c>
      <c r="H132" s="222">
        <v>239.97999999999999</v>
      </c>
      <c r="I132" s="223"/>
      <c r="J132" s="224">
        <f>ROUND(I132*H132,2)</f>
        <v>0</v>
      </c>
      <c r="K132" s="220" t="s">
        <v>144</v>
      </c>
      <c r="L132" s="44"/>
      <c r="M132" s="225" t="s">
        <v>19</v>
      </c>
      <c r="N132" s="226" t="s">
        <v>43</v>
      </c>
      <c r="O132" s="84"/>
      <c r="P132" s="227">
        <f>O132*H132</f>
        <v>0</v>
      </c>
      <c r="Q132" s="227">
        <v>0.028570000000000002</v>
      </c>
      <c r="R132" s="227">
        <f>Q132*H132</f>
        <v>6.8562285999999997</v>
      </c>
      <c r="S132" s="227">
        <v>0</v>
      </c>
      <c r="T132" s="228">
        <f>S132*H132</f>
        <v>0</v>
      </c>
      <c r="U132" s="38"/>
      <c r="V132" s="38"/>
      <c r="W132" s="38"/>
      <c r="X132" s="38"/>
      <c r="Y132" s="38"/>
      <c r="Z132" s="38"/>
      <c r="AA132" s="38"/>
      <c r="AB132" s="38"/>
      <c r="AC132" s="38"/>
      <c r="AD132" s="38"/>
      <c r="AE132" s="38"/>
      <c r="AR132" s="229" t="s">
        <v>145</v>
      </c>
      <c r="AT132" s="229" t="s">
        <v>140</v>
      </c>
      <c r="AU132" s="229" t="s">
        <v>138</v>
      </c>
      <c r="AY132" s="17" t="s">
        <v>137</v>
      </c>
      <c r="BE132" s="230">
        <f>IF(N132="základní",J132,0)</f>
        <v>0</v>
      </c>
      <c r="BF132" s="230">
        <f>IF(N132="snížená",J132,0)</f>
        <v>0</v>
      </c>
      <c r="BG132" s="230">
        <f>IF(N132="zákl. přenesená",J132,0)</f>
        <v>0</v>
      </c>
      <c r="BH132" s="230">
        <f>IF(N132="sníž. přenesená",J132,0)</f>
        <v>0</v>
      </c>
      <c r="BI132" s="230">
        <f>IF(N132="nulová",J132,0)</f>
        <v>0</v>
      </c>
      <c r="BJ132" s="17" t="s">
        <v>80</v>
      </c>
      <c r="BK132" s="230">
        <f>ROUND(I132*H132,2)</f>
        <v>0</v>
      </c>
      <c r="BL132" s="17" t="s">
        <v>145</v>
      </c>
      <c r="BM132" s="229" t="s">
        <v>182</v>
      </c>
    </row>
    <row r="133" s="2" customFormat="1">
      <c r="A133" s="38"/>
      <c r="B133" s="39"/>
      <c r="C133" s="40"/>
      <c r="D133" s="231" t="s">
        <v>147</v>
      </c>
      <c r="E133" s="40"/>
      <c r="F133" s="232" t="s">
        <v>183</v>
      </c>
      <c r="G133" s="40"/>
      <c r="H133" s="40"/>
      <c r="I133" s="136"/>
      <c r="J133" s="40"/>
      <c r="K133" s="40"/>
      <c r="L133" s="44"/>
      <c r="M133" s="233"/>
      <c r="N133" s="234"/>
      <c r="O133" s="84"/>
      <c r="P133" s="84"/>
      <c r="Q133" s="84"/>
      <c r="R133" s="84"/>
      <c r="S133" s="84"/>
      <c r="T133" s="85"/>
      <c r="U133" s="38"/>
      <c r="V133" s="38"/>
      <c r="W133" s="38"/>
      <c r="X133" s="38"/>
      <c r="Y133" s="38"/>
      <c r="Z133" s="38"/>
      <c r="AA133" s="38"/>
      <c r="AB133" s="38"/>
      <c r="AC133" s="38"/>
      <c r="AD133" s="38"/>
      <c r="AE133" s="38"/>
      <c r="AT133" s="17" t="s">
        <v>147</v>
      </c>
      <c r="AU133" s="17" t="s">
        <v>138</v>
      </c>
    </row>
    <row r="134" s="13" customFormat="1">
      <c r="A134" s="13"/>
      <c r="B134" s="235"/>
      <c r="C134" s="236"/>
      <c r="D134" s="231" t="s">
        <v>149</v>
      </c>
      <c r="E134" s="237" t="s">
        <v>19</v>
      </c>
      <c r="F134" s="238" t="s">
        <v>184</v>
      </c>
      <c r="G134" s="236"/>
      <c r="H134" s="239">
        <v>175.91999999999999</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149</v>
      </c>
      <c r="AU134" s="245" t="s">
        <v>138</v>
      </c>
      <c r="AV134" s="13" t="s">
        <v>82</v>
      </c>
      <c r="AW134" s="13" t="s">
        <v>33</v>
      </c>
      <c r="AX134" s="13" t="s">
        <v>72</v>
      </c>
      <c r="AY134" s="245" t="s">
        <v>137</v>
      </c>
    </row>
    <row r="135" s="13" customFormat="1">
      <c r="A135" s="13"/>
      <c r="B135" s="235"/>
      <c r="C135" s="236"/>
      <c r="D135" s="231" t="s">
        <v>149</v>
      </c>
      <c r="E135" s="237" t="s">
        <v>19</v>
      </c>
      <c r="F135" s="238" t="s">
        <v>185</v>
      </c>
      <c r="G135" s="236"/>
      <c r="H135" s="239">
        <v>15.26</v>
      </c>
      <c r="I135" s="240"/>
      <c r="J135" s="236"/>
      <c r="K135" s="236"/>
      <c r="L135" s="241"/>
      <c r="M135" s="242"/>
      <c r="N135" s="243"/>
      <c r="O135" s="243"/>
      <c r="P135" s="243"/>
      <c r="Q135" s="243"/>
      <c r="R135" s="243"/>
      <c r="S135" s="243"/>
      <c r="T135" s="244"/>
      <c r="U135" s="13"/>
      <c r="V135" s="13"/>
      <c r="W135" s="13"/>
      <c r="X135" s="13"/>
      <c r="Y135" s="13"/>
      <c r="Z135" s="13"/>
      <c r="AA135" s="13"/>
      <c r="AB135" s="13"/>
      <c r="AC135" s="13"/>
      <c r="AD135" s="13"/>
      <c r="AE135" s="13"/>
      <c r="AT135" s="245" t="s">
        <v>149</v>
      </c>
      <c r="AU135" s="245" t="s">
        <v>138</v>
      </c>
      <c r="AV135" s="13" t="s">
        <v>82</v>
      </c>
      <c r="AW135" s="13" t="s">
        <v>33</v>
      </c>
      <c r="AX135" s="13" t="s">
        <v>72</v>
      </c>
      <c r="AY135" s="245" t="s">
        <v>137</v>
      </c>
    </row>
    <row r="136" s="13" customFormat="1">
      <c r="A136" s="13"/>
      <c r="B136" s="235"/>
      <c r="C136" s="236"/>
      <c r="D136" s="231" t="s">
        <v>149</v>
      </c>
      <c r="E136" s="237" t="s">
        <v>19</v>
      </c>
      <c r="F136" s="238" t="s">
        <v>186</v>
      </c>
      <c r="G136" s="236"/>
      <c r="H136" s="239">
        <v>48.799999999999997</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149</v>
      </c>
      <c r="AU136" s="245" t="s">
        <v>138</v>
      </c>
      <c r="AV136" s="13" t="s">
        <v>82</v>
      </c>
      <c r="AW136" s="13" t="s">
        <v>33</v>
      </c>
      <c r="AX136" s="13" t="s">
        <v>72</v>
      </c>
      <c r="AY136" s="245" t="s">
        <v>137</v>
      </c>
    </row>
    <row r="137" s="2" customFormat="1" ht="24.15" customHeight="1">
      <c r="A137" s="38"/>
      <c r="B137" s="39"/>
      <c r="C137" s="218" t="s">
        <v>161</v>
      </c>
      <c r="D137" s="218" t="s">
        <v>140</v>
      </c>
      <c r="E137" s="219" t="s">
        <v>187</v>
      </c>
      <c r="F137" s="220" t="s">
        <v>188</v>
      </c>
      <c r="G137" s="221" t="s">
        <v>143</v>
      </c>
      <c r="H137" s="222">
        <v>239.97999999999999</v>
      </c>
      <c r="I137" s="223"/>
      <c r="J137" s="224">
        <f>ROUND(I137*H137,2)</f>
        <v>0</v>
      </c>
      <c r="K137" s="220" t="s">
        <v>144</v>
      </c>
      <c r="L137" s="44"/>
      <c r="M137" s="225" t="s">
        <v>19</v>
      </c>
      <c r="N137" s="226" t="s">
        <v>43</v>
      </c>
      <c r="O137" s="84"/>
      <c r="P137" s="227">
        <f>O137*H137</f>
        <v>0</v>
      </c>
      <c r="Q137" s="227">
        <v>0.00025999999999999998</v>
      </c>
      <c r="R137" s="227">
        <f>Q137*H137</f>
        <v>0.062394799999999993</v>
      </c>
      <c r="S137" s="227">
        <v>0</v>
      </c>
      <c r="T137" s="228">
        <f>S137*H137</f>
        <v>0</v>
      </c>
      <c r="U137" s="38"/>
      <c r="V137" s="38"/>
      <c r="W137" s="38"/>
      <c r="X137" s="38"/>
      <c r="Y137" s="38"/>
      <c r="Z137" s="38"/>
      <c r="AA137" s="38"/>
      <c r="AB137" s="38"/>
      <c r="AC137" s="38"/>
      <c r="AD137" s="38"/>
      <c r="AE137" s="38"/>
      <c r="AR137" s="229" t="s">
        <v>145</v>
      </c>
      <c r="AT137" s="229" t="s">
        <v>140</v>
      </c>
      <c r="AU137" s="229" t="s">
        <v>138</v>
      </c>
      <c r="AY137" s="17" t="s">
        <v>137</v>
      </c>
      <c r="BE137" s="230">
        <f>IF(N137="základní",J137,0)</f>
        <v>0</v>
      </c>
      <c r="BF137" s="230">
        <f>IF(N137="snížená",J137,0)</f>
        <v>0</v>
      </c>
      <c r="BG137" s="230">
        <f>IF(N137="zákl. přenesená",J137,0)</f>
        <v>0</v>
      </c>
      <c r="BH137" s="230">
        <f>IF(N137="sníž. přenesená",J137,0)</f>
        <v>0</v>
      </c>
      <c r="BI137" s="230">
        <f>IF(N137="nulová",J137,0)</f>
        <v>0</v>
      </c>
      <c r="BJ137" s="17" t="s">
        <v>80</v>
      </c>
      <c r="BK137" s="230">
        <f>ROUND(I137*H137,2)</f>
        <v>0</v>
      </c>
      <c r="BL137" s="17" t="s">
        <v>145</v>
      </c>
      <c r="BM137" s="229" t="s">
        <v>189</v>
      </c>
    </row>
    <row r="138" s="2" customFormat="1">
      <c r="A138" s="38"/>
      <c r="B138" s="39"/>
      <c r="C138" s="40"/>
      <c r="D138" s="231" t="s">
        <v>147</v>
      </c>
      <c r="E138" s="40"/>
      <c r="F138" s="232" t="s">
        <v>190</v>
      </c>
      <c r="G138" s="40"/>
      <c r="H138" s="40"/>
      <c r="I138" s="136"/>
      <c r="J138" s="40"/>
      <c r="K138" s="40"/>
      <c r="L138" s="44"/>
      <c r="M138" s="233"/>
      <c r="N138" s="234"/>
      <c r="O138" s="84"/>
      <c r="P138" s="84"/>
      <c r="Q138" s="84"/>
      <c r="R138" s="84"/>
      <c r="S138" s="84"/>
      <c r="T138" s="85"/>
      <c r="U138" s="38"/>
      <c r="V138" s="38"/>
      <c r="W138" s="38"/>
      <c r="X138" s="38"/>
      <c r="Y138" s="38"/>
      <c r="Z138" s="38"/>
      <c r="AA138" s="38"/>
      <c r="AB138" s="38"/>
      <c r="AC138" s="38"/>
      <c r="AD138" s="38"/>
      <c r="AE138" s="38"/>
      <c r="AT138" s="17" t="s">
        <v>147</v>
      </c>
      <c r="AU138" s="17" t="s">
        <v>138</v>
      </c>
    </row>
    <row r="139" s="13" customFormat="1">
      <c r="A139" s="13"/>
      <c r="B139" s="235"/>
      <c r="C139" s="236"/>
      <c r="D139" s="231" t="s">
        <v>149</v>
      </c>
      <c r="E139" s="237" t="s">
        <v>19</v>
      </c>
      <c r="F139" s="238" t="s">
        <v>184</v>
      </c>
      <c r="G139" s="236"/>
      <c r="H139" s="239">
        <v>175.91999999999999</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149</v>
      </c>
      <c r="AU139" s="245" t="s">
        <v>138</v>
      </c>
      <c r="AV139" s="13" t="s">
        <v>82</v>
      </c>
      <c r="AW139" s="13" t="s">
        <v>33</v>
      </c>
      <c r="AX139" s="13" t="s">
        <v>72</v>
      </c>
      <c r="AY139" s="245" t="s">
        <v>137</v>
      </c>
    </row>
    <row r="140" s="13" customFormat="1">
      <c r="A140" s="13"/>
      <c r="B140" s="235"/>
      <c r="C140" s="236"/>
      <c r="D140" s="231" t="s">
        <v>149</v>
      </c>
      <c r="E140" s="237" t="s">
        <v>19</v>
      </c>
      <c r="F140" s="238" t="s">
        <v>185</v>
      </c>
      <c r="G140" s="236"/>
      <c r="H140" s="239">
        <v>15.26</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149</v>
      </c>
      <c r="AU140" s="245" t="s">
        <v>138</v>
      </c>
      <c r="AV140" s="13" t="s">
        <v>82</v>
      </c>
      <c r="AW140" s="13" t="s">
        <v>33</v>
      </c>
      <c r="AX140" s="13" t="s">
        <v>72</v>
      </c>
      <c r="AY140" s="245" t="s">
        <v>137</v>
      </c>
    </row>
    <row r="141" s="13" customFormat="1">
      <c r="A141" s="13"/>
      <c r="B141" s="235"/>
      <c r="C141" s="236"/>
      <c r="D141" s="231" t="s">
        <v>149</v>
      </c>
      <c r="E141" s="237" t="s">
        <v>19</v>
      </c>
      <c r="F141" s="238" t="s">
        <v>186</v>
      </c>
      <c r="G141" s="236"/>
      <c r="H141" s="239">
        <v>48.799999999999997</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149</v>
      </c>
      <c r="AU141" s="245" t="s">
        <v>138</v>
      </c>
      <c r="AV141" s="13" t="s">
        <v>82</v>
      </c>
      <c r="AW141" s="13" t="s">
        <v>33</v>
      </c>
      <c r="AX141" s="13" t="s">
        <v>72</v>
      </c>
      <c r="AY141" s="245" t="s">
        <v>137</v>
      </c>
    </row>
    <row r="142" s="2" customFormat="1" ht="24.15" customHeight="1">
      <c r="A142" s="38"/>
      <c r="B142" s="39"/>
      <c r="C142" s="218" t="s">
        <v>191</v>
      </c>
      <c r="D142" s="218" t="s">
        <v>140</v>
      </c>
      <c r="E142" s="219" t="s">
        <v>192</v>
      </c>
      <c r="F142" s="220" t="s">
        <v>193</v>
      </c>
      <c r="G142" s="221" t="s">
        <v>143</v>
      </c>
      <c r="H142" s="222">
        <v>243.58000000000001</v>
      </c>
      <c r="I142" s="223"/>
      <c r="J142" s="224">
        <f>ROUND(I142*H142,2)</f>
        <v>0</v>
      </c>
      <c r="K142" s="220" t="s">
        <v>144</v>
      </c>
      <c r="L142" s="44"/>
      <c r="M142" s="225" t="s">
        <v>19</v>
      </c>
      <c r="N142" s="226" t="s">
        <v>43</v>
      </c>
      <c r="O142" s="84"/>
      <c r="P142" s="227">
        <f>O142*H142</f>
        <v>0</v>
      </c>
      <c r="Q142" s="227">
        <v>0.0030000000000000001</v>
      </c>
      <c r="R142" s="227">
        <f>Q142*H142</f>
        <v>0.73074000000000006</v>
      </c>
      <c r="S142" s="227">
        <v>0</v>
      </c>
      <c r="T142" s="228">
        <f>S142*H142</f>
        <v>0</v>
      </c>
      <c r="U142" s="38"/>
      <c r="V142" s="38"/>
      <c r="W142" s="38"/>
      <c r="X142" s="38"/>
      <c r="Y142" s="38"/>
      <c r="Z142" s="38"/>
      <c r="AA142" s="38"/>
      <c r="AB142" s="38"/>
      <c r="AC142" s="38"/>
      <c r="AD142" s="38"/>
      <c r="AE142" s="38"/>
      <c r="AR142" s="229" t="s">
        <v>145</v>
      </c>
      <c r="AT142" s="229" t="s">
        <v>140</v>
      </c>
      <c r="AU142" s="229" t="s">
        <v>138</v>
      </c>
      <c r="AY142" s="17" t="s">
        <v>137</v>
      </c>
      <c r="BE142" s="230">
        <f>IF(N142="základní",J142,0)</f>
        <v>0</v>
      </c>
      <c r="BF142" s="230">
        <f>IF(N142="snížená",J142,0)</f>
        <v>0</v>
      </c>
      <c r="BG142" s="230">
        <f>IF(N142="zákl. přenesená",J142,0)</f>
        <v>0</v>
      </c>
      <c r="BH142" s="230">
        <f>IF(N142="sníž. přenesená",J142,0)</f>
        <v>0</v>
      </c>
      <c r="BI142" s="230">
        <f>IF(N142="nulová",J142,0)</f>
        <v>0</v>
      </c>
      <c r="BJ142" s="17" t="s">
        <v>80</v>
      </c>
      <c r="BK142" s="230">
        <f>ROUND(I142*H142,2)</f>
        <v>0</v>
      </c>
      <c r="BL142" s="17" t="s">
        <v>145</v>
      </c>
      <c r="BM142" s="229" t="s">
        <v>194</v>
      </c>
    </row>
    <row r="143" s="2" customFormat="1">
      <c r="A143" s="38"/>
      <c r="B143" s="39"/>
      <c r="C143" s="40"/>
      <c r="D143" s="231" t="s">
        <v>147</v>
      </c>
      <c r="E143" s="40"/>
      <c r="F143" s="232" t="s">
        <v>195</v>
      </c>
      <c r="G143" s="40"/>
      <c r="H143" s="40"/>
      <c r="I143" s="136"/>
      <c r="J143" s="40"/>
      <c r="K143" s="40"/>
      <c r="L143" s="44"/>
      <c r="M143" s="233"/>
      <c r="N143" s="234"/>
      <c r="O143" s="84"/>
      <c r="P143" s="84"/>
      <c r="Q143" s="84"/>
      <c r="R143" s="84"/>
      <c r="S143" s="84"/>
      <c r="T143" s="85"/>
      <c r="U143" s="38"/>
      <c r="V143" s="38"/>
      <c r="W143" s="38"/>
      <c r="X143" s="38"/>
      <c r="Y143" s="38"/>
      <c r="Z143" s="38"/>
      <c r="AA143" s="38"/>
      <c r="AB143" s="38"/>
      <c r="AC143" s="38"/>
      <c r="AD143" s="38"/>
      <c r="AE143" s="38"/>
      <c r="AT143" s="17" t="s">
        <v>147</v>
      </c>
      <c r="AU143" s="17" t="s">
        <v>138</v>
      </c>
    </row>
    <row r="144" s="13" customFormat="1">
      <c r="A144" s="13"/>
      <c r="B144" s="235"/>
      <c r="C144" s="236"/>
      <c r="D144" s="231" t="s">
        <v>149</v>
      </c>
      <c r="E144" s="237" t="s">
        <v>19</v>
      </c>
      <c r="F144" s="238" t="s">
        <v>196</v>
      </c>
      <c r="G144" s="236"/>
      <c r="H144" s="239">
        <v>3.6000000000000001</v>
      </c>
      <c r="I144" s="240"/>
      <c r="J144" s="236"/>
      <c r="K144" s="236"/>
      <c r="L144" s="241"/>
      <c r="M144" s="242"/>
      <c r="N144" s="243"/>
      <c r="O144" s="243"/>
      <c r="P144" s="243"/>
      <c r="Q144" s="243"/>
      <c r="R144" s="243"/>
      <c r="S144" s="243"/>
      <c r="T144" s="244"/>
      <c r="U144" s="13"/>
      <c r="V144" s="13"/>
      <c r="W144" s="13"/>
      <c r="X144" s="13"/>
      <c r="Y144" s="13"/>
      <c r="Z144" s="13"/>
      <c r="AA144" s="13"/>
      <c r="AB144" s="13"/>
      <c r="AC144" s="13"/>
      <c r="AD144" s="13"/>
      <c r="AE144" s="13"/>
      <c r="AT144" s="245" t="s">
        <v>149</v>
      </c>
      <c r="AU144" s="245" t="s">
        <v>138</v>
      </c>
      <c r="AV144" s="13" t="s">
        <v>82</v>
      </c>
      <c r="AW144" s="13" t="s">
        <v>33</v>
      </c>
      <c r="AX144" s="13" t="s">
        <v>72</v>
      </c>
      <c r="AY144" s="245" t="s">
        <v>137</v>
      </c>
    </row>
    <row r="145" s="13" customFormat="1">
      <c r="A145" s="13"/>
      <c r="B145" s="235"/>
      <c r="C145" s="236"/>
      <c r="D145" s="231" t="s">
        <v>149</v>
      </c>
      <c r="E145" s="237" t="s">
        <v>19</v>
      </c>
      <c r="F145" s="238" t="s">
        <v>197</v>
      </c>
      <c r="G145" s="236"/>
      <c r="H145" s="239">
        <v>175.91999999999999</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149</v>
      </c>
      <c r="AU145" s="245" t="s">
        <v>138</v>
      </c>
      <c r="AV145" s="13" t="s">
        <v>82</v>
      </c>
      <c r="AW145" s="13" t="s">
        <v>33</v>
      </c>
      <c r="AX145" s="13" t="s">
        <v>72</v>
      </c>
      <c r="AY145" s="245" t="s">
        <v>137</v>
      </c>
    </row>
    <row r="146" s="13" customFormat="1">
      <c r="A146" s="13"/>
      <c r="B146" s="235"/>
      <c r="C146" s="236"/>
      <c r="D146" s="231" t="s">
        <v>149</v>
      </c>
      <c r="E146" s="237" t="s">
        <v>19</v>
      </c>
      <c r="F146" s="238" t="s">
        <v>185</v>
      </c>
      <c r="G146" s="236"/>
      <c r="H146" s="239">
        <v>15.26</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149</v>
      </c>
      <c r="AU146" s="245" t="s">
        <v>138</v>
      </c>
      <c r="AV146" s="13" t="s">
        <v>82</v>
      </c>
      <c r="AW146" s="13" t="s">
        <v>33</v>
      </c>
      <c r="AX146" s="13" t="s">
        <v>72</v>
      </c>
      <c r="AY146" s="245" t="s">
        <v>137</v>
      </c>
    </row>
    <row r="147" s="13" customFormat="1">
      <c r="A147" s="13"/>
      <c r="B147" s="235"/>
      <c r="C147" s="236"/>
      <c r="D147" s="231" t="s">
        <v>149</v>
      </c>
      <c r="E147" s="237" t="s">
        <v>19</v>
      </c>
      <c r="F147" s="238" t="s">
        <v>198</v>
      </c>
      <c r="G147" s="236"/>
      <c r="H147" s="239">
        <v>48.799999999999997</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149</v>
      </c>
      <c r="AU147" s="245" t="s">
        <v>138</v>
      </c>
      <c r="AV147" s="13" t="s">
        <v>82</v>
      </c>
      <c r="AW147" s="13" t="s">
        <v>33</v>
      </c>
      <c r="AX147" s="13" t="s">
        <v>72</v>
      </c>
      <c r="AY147" s="245" t="s">
        <v>137</v>
      </c>
    </row>
    <row r="148" s="12" customFormat="1" ht="20.88" customHeight="1">
      <c r="A148" s="12"/>
      <c r="B148" s="202"/>
      <c r="C148" s="203"/>
      <c r="D148" s="204" t="s">
        <v>71</v>
      </c>
      <c r="E148" s="216" t="s">
        <v>199</v>
      </c>
      <c r="F148" s="216" t="s">
        <v>200</v>
      </c>
      <c r="G148" s="203"/>
      <c r="H148" s="203"/>
      <c r="I148" s="206"/>
      <c r="J148" s="217">
        <f>BK148</f>
        <v>0</v>
      </c>
      <c r="K148" s="203"/>
      <c r="L148" s="208"/>
      <c r="M148" s="209"/>
      <c r="N148" s="210"/>
      <c r="O148" s="210"/>
      <c r="P148" s="211">
        <f>SUM(P149:P156)</f>
        <v>0</v>
      </c>
      <c r="Q148" s="210"/>
      <c r="R148" s="211">
        <f>SUM(R149:R156)</f>
        <v>3.1080000000000001</v>
      </c>
      <c r="S148" s="210"/>
      <c r="T148" s="212">
        <f>SUM(T149:T156)</f>
        <v>0</v>
      </c>
      <c r="U148" s="12"/>
      <c r="V148" s="12"/>
      <c r="W148" s="12"/>
      <c r="X148" s="12"/>
      <c r="Y148" s="12"/>
      <c r="Z148" s="12"/>
      <c r="AA148" s="12"/>
      <c r="AB148" s="12"/>
      <c r="AC148" s="12"/>
      <c r="AD148" s="12"/>
      <c r="AE148" s="12"/>
      <c r="AR148" s="213" t="s">
        <v>80</v>
      </c>
      <c r="AT148" s="214" t="s">
        <v>71</v>
      </c>
      <c r="AU148" s="214" t="s">
        <v>82</v>
      </c>
      <c r="AY148" s="213" t="s">
        <v>137</v>
      </c>
      <c r="BK148" s="215">
        <f>SUM(BK149:BK156)</f>
        <v>0</v>
      </c>
    </row>
    <row r="149" s="2" customFormat="1" ht="24.15" customHeight="1">
      <c r="A149" s="38"/>
      <c r="B149" s="39"/>
      <c r="C149" s="218" t="s">
        <v>201</v>
      </c>
      <c r="D149" s="218" t="s">
        <v>140</v>
      </c>
      <c r="E149" s="219" t="s">
        <v>202</v>
      </c>
      <c r="F149" s="220" t="s">
        <v>203</v>
      </c>
      <c r="G149" s="221" t="s">
        <v>143</v>
      </c>
      <c r="H149" s="222">
        <v>37</v>
      </c>
      <c r="I149" s="223"/>
      <c r="J149" s="224">
        <f>ROUND(I149*H149,2)</f>
        <v>0</v>
      </c>
      <c r="K149" s="220" t="s">
        <v>144</v>
      </c>
      <c r="L149" s="44"/>
      <c r="M149" s="225" t="s">
        <v>19</v>
      </c>
      <c r="N149" s="226" t="s">
        <v>43</v>
      </c>
      <c r="O149" s="84"/>
      <c r="P149" s="227">
        <f>O149*H149</f>
        <v>0</v>
      </c>
      <c r="Q149" s="227">
        <v>0.084000000000000005</v>
      </c>
      <c r="R149" s="227">
        <f>Q149*H149</f>
        <v>3.1080000000000001</v>
      </c>
      <c r="S149" s="227">
        <v>0</v>
      </c>
      <c r="T149" s="228">
        <f>S149*H149</f>
        <v>0</v>
      </c>
      <c r="U149" s="38"/>
      <c r="V149" s="38"/>
      <c r="W149" s="38"/>
      <c r="X149" s="38"/>
      <c r="Y149" s="38"/>
      <c r="Z149" s="38"/>
      <c r="AA149" s="38"/>
      <c r="AB149" s="38"/>
      <c r="AC149" s="38"/>
      <c r="AD149" s="38"/>
      <c r="AE149" s="38"/>
      <c r="AR149" s="229" t="s">
        <v>145</v>
      </c>
      <c r="AT149" s="229" t="s">
        <v>140</v>
      </c>
      <c r="AU149" s="229" t="s">
        <v>138</v>
      </c>
      <c r="AY149" s="17" t="s">
        <v>137</v>
      </c>
      <c r="BE149" s="230">
        <f>IF(N149="základní",J149,0)</f>
        <v>0</v>
      </c>
      <c r="BF149" s="230">
        <f>IF(N149="snížená",J149,0)</f>
        <v>0</v>
      </c>
      <c r="BG149" s="230">
        <f>IF(N149="zákl. přenesená",J149,0)</f>
        <v>0</v>
      </c>
      <c r="BH149" s="230">
        <f>IF(N149="sníž. přenesená",J149,0)</f>
        <v>0</v>
      </c>
      <c r="BI149" s="230">
        <f>IF(N149="nulová",J149,0)</f>
        <v>0</v>
      </c>
      <c r="BJ149" s="17" t="s">
        <v>80</v>
      </c>
      <c r="BK149" s="230">
        <f>ROUND(I149*H149,2)</f>
        <v>0</v>
      </c>
      <c r="BL149" s="17" t="s">
        <v>145</v>
      </c>
      <c r="BM149" s="229" t="s">
        <v>204</v>
      </c>
    </row>
    <row r="150" s="2" customFormat="1">
      <c r="A150" s="38"/>
      <c r="B150" s="39"/>
      <c r="C150" s="40"/>
      <c r="D150" s="231" t="s">
        <v>147</v>
      </c>
      <c r="E150" s="40"/>
      <c r="F150" s="232" t="s">
        <v>205</v>
      </c>
      <c r="G150" s="40"/>
      <c r="H150" s="40"/>
      <c r="I150" s="136"/>
      <c r="J150" s="40"/>
      <c r="K150" s="40"/>
      <c r="L150" s="44"/>
      <c r="M150" s="233"/>
      <c r="N150" s="234"/>
      <c r="O150" s="84"/>
      <c r="P150" s="84"/>
      <c r="Q150" s="84"/>
      <c r="R150" s="84"/>
      <c r="S150" s="84"/>
      <c r="T150" s="85"/>
      <c r="U150" s="38"/>
      <c r="V150" s="38"/>
      <c r="W150" s="38"/>
      <c r="X150" s="38"/>
      <c r="Y150" s="38"/>
      <c r="Z150" s="38"/>
      <c r="AA150" s="38"/>
      <c r="AB150" s="38"/>
      <c r="AC150" s="38"/>
      <c r="AD150" s="38"/>
      <c r="AE150" s="38"/>
      <c r="AT150" s="17" t="s">
        <v>147</v>
      </c>
      <c r="AU150" s="17" t="s">
        <v>138</v>
      </c>
    </row>
    <row r="151" s="2" customFormat="1">
      <c r="A151" s="38"/>
      <c r="B151" s="39"/>
      <c r="C151" s="40"/>
      <c r="D151" s="231" t="s">
        <v>169</v>
      </c>
      <c r="E151" s="40"/>
      <c r="F151" s="246" t="s">
        <v>206</v>
      </c>
      <c r="G151" s="40"/>
      <c r="H151" s="40"/>
      <c r="I151" s="136"/>
      <c r="J151" s="40"/>
      <c r="K151" s="40"/>
      <c r="L151" s="44"/>
      <c r="M151" s="233"/>
      <c r="N151" s="234"/>
      <c r="O151" s="84"/>
      <c r="P151" s="84"/>
      <c r="Q151" s="84"/>
      <c r="R151" s="84"/>
      <c r="S151" s="84"/>
      <c r="T151" s="85"/>
      <c r="U151" s="38"/>
      <c r="V151" s="38"/>
      <c r="W151" s="38"/>
      <c r="X151" s="38"/>
      <c r="Y151" s="38"/>
      <c r="Z151" s="38"/>
      <c r="AA151" s="38"/>
      <c r="AB151" s="38"/>
      <c r="AC151" s="38"/>
      <c r="AD151" s="38"/>
      <c r="AE151" s="38"/>
      <c r="AT151" s="17" t="s">
        <v>169</v>
      </c>
      <c r="AU151" s="17" t="s">
        <v>138</v>
      </c>
    </row>
    <row r="152" s="2" customFormat="1">
      <c r="A152" s="38"/>
      <c r="B152" s="39"/>
      <c r="C152" s="40"/>
      <c r="D152" s="231" t="s">
        <v>207</v>
      </c>
      <c r="E152" s="40"/>
      <c r="F152" s="246" t="s">
        <v>208</v>
      </c>
      <c r="G152" s="40"/>
      <c r="H152" s="40"/>
      <c r="I152" s="136"/>
      <c r="J152" s="40"/>
      <c r="K152" s="40"/>
      <c r="L152" s="44"/>
      <c r="M152" s="233"/>
      <c r="N152" s="234"/>
      <c r="O152" s="84"/>
      <c r="P152" s="84"/>
      <c r="Q152" s="84"/>
      <c r="R152" s="84"/>
      <c r="S152" s="84"/>
      <c r="T152" s="85"/>
      <c r="U152" s="38"/>
      <c r="V152" s="38"/>
      <c r="W152" s="38"/>
      <c r="X152" s="38"/>
      <c r="Y152" s="38"/>
      <c r="Z152" s="38"/>
      <c r="AA152" s="38"/>
      <c r="AB152" s="38"/>
      <c r="AC152" s="38"/>
      <c r="AD152" s="38"/>
      <c r="AE152" s="38"/>
      <c r="AT152" s="17" t="s">
        <v>207</v>
      </c>
      <c r="AU152" s="17" t="s">
        <v>138</v>
      </c>
    </row>
    <row r="153" s="14" customFormat="1">
      <c r="A153" s="14"/>
      <c r="B153" s="247"/>
      <c r="C153" s="248"/>
      <c r="D153" s="231" t="s">
        <v>149</v>
      </c>
      <c r="E153" s="249" t="s">
        <v>19</v>
      </c>
      <c r="F153" s="250" t="s">
        <v>209</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149</v>
      </c>
      <c r="AU153" s="256" t="s">
        <v>138</v>
      </c>
      <c r="AV153" s="14" t="s">
        <v>80</v>
      </c>
      <c r="AW153" s="14" t="s">
        <v>33</v>
      </c>
      <c r="AX153" s="14" t="s">
        <v>72</v>
      </c>
      <c r="AY153" s="256" t="s">
        <v>137</v>
      </c>
    </row>
    <row r="154" s="13" customFormat="1">
      <c r="A154" s="13"/>
      <c r="B154" s="235"/>
      <c r="C154" s="236"/>
      <c r="D154" s="231" t="s">
        <v>149</v>
      </c>
      <c r="E154" s="237" t="s">
        <v>19</v>
      </c>
      <c r="F154" s="238" t="s">
        <v>210</v>
      </c>
      <c r="G154" s="236"/>
      <c r="H154" s="239">
        <v>30</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149</v>
      </c>
      <c r="AU154" s="245" t="s">
        <v>138</v>
      </c>
      <c r="AV154" s="13" t="s">
        <v>82</v>
      </c>
      <c r="AW154" s="13" t="s">
        <v>33</v>
      </c>
      <c r="AX154" s="13" t="s">
        <v>72</v>
      </c>
      <c r="AY154" s="245" t="s">
        <v>137</v>
      </c>
    </row>
    <row r="155" s="13" customFormat="1">
      <c r="A155" s="13"/>
      <c r="B155" s="235"/>
      <c r="C155" s="236"/>
      <c r="D155" s="231" t="s">
        <v>149</v>
      </c>
      <c r="E155" s="237" t="s">
        <v>19</v>
      </c>
      <c r="F155" s="238" t="s">
        <v>211</v>
      </c>
      <c r="G155" s="236"/>
      <c r="H155" s="239">
        <v>6</v>
      </c>
      <c r="I155" s="240"/>
      <c r="J155" s="236"/>
      <c r="K155" s="236"/>
      <c r="L155" s="241"/>
      <c r="M155" s="242"/>
      <c r="N155" s="243"/>
      <c r="O155" s="243"/>
      <c r="P155" s="243"/>
      <c r="Q155" s="243"/>
      <c r="R155" s="243"/>
      <c r="S155" s="243"/>
      <c r="T155" s="244"/>
      <c r="U155" s="13"/>
      <c r="V155" s="13"/>
      <c r="W155" s="13"/>
      <c r="X155" s="13"/>
      <c r="Y155" s="13"/>
      <c r="Z155" s="13"/>
      <c r="AA155" s="13"/>
      <c r="AB155" s="13"/>
      <c r="AC155" s="13"/>
      <c r="AD155" s="13"/>
      <c r="AE155" s="13"/>
      <c r="AT155" s="245" t="s">
        <v>149</v>
      </c>
      <c r="AU155" s="245" t="s">
        <v>138</v>
      </c>
      <c r="AV155" s="13" t="s">
        <v>82</v>
      </c>
      <c r="AW155" s="13" t="s">
        <v>33</v>
      </c>
      <c r="AX155" s="13" t="s">
        <v>72</v>
      </c>
      <c r="AY155" s="245" t="s">
        <v>137</v>
      </c>
    </row>
    <row r="156" s="13" customFormat="1">
      <c r="A156" s="13"/>
      <c r="B156" s="235"/>
      <c r="C156" s="236"/>
      <c r="D156" s="231" t="s">
        <v>149</v>
      </c>
      <c r="E156" s="237" t="s">
        <v>19</v>
      </c>
      <c r="F156" s="238" t="s">
        <v>212</v>
      </c>
      <c r="G156" s="236"/>
      <c r="H156" s="239">
        <v>1</v>
      </c>
      <c r="I156" s="240"/>
      <c r="J156" s="236"/>
      <c r="K156" s="236"/>
      <c r="L156" s="241"/>
      <c r="M156" s="242"/>
      <c r="N156" s="243"/>
      <c r="O156" s="243"/>
      <c r="P156" s="243"/>
      <c r="Q156" s="243"/>
      <c r="R156" s="243"/>
      <c r="S156" s="243"/>
      <c r="T156" s="244"/>
      <c r="U156" s="13"/>
      <c r="V156" s="13"/>
      <c r="W156" s="13"/>
      <c r="X156" s="13"/>
      <c r="Y156" s="13"/>
      <c r="Z156" s="13"/>
      <c r="AA156" s="13"/>
      <c r="AB156" s="13"/>
      <c r="AC156" s="13"/>
      <c r="AD156" s="13"/>
      <c r="AE156" s="13"/>
      <c r="AT156" s="245" t="s">
        <v>149</v>
      </c>
      <c r="AU156" s="245" t="s">
        <v>138</v>
      </c>
      <c r="AV156" s="13" t="s">
        <v>82</v>
      </c>
      <c r="AW156" s="13" t="s">
        <v>33</v>
      </c>
      <c r="AX156" s="13" t="s">
        <v>72</v>
      </c>
      <c r="AY156" s="245" t="s">
        <v>137</v>
      </c>
    </row>
    <row r="157" s="12" customFormat="1" ht="22.8" customHeight="1">
      <c r="A157" s="12"/>
      <c r="B157" s="202"/>
      <c r="C157" s="203"/>
      <c r="D157" s="204" t="s">
        <v>71</v>
      </c>
      <c r="E157" s="216" t="s">
        <v>213</v>
      </c>
      <c r="F157" s="216" t="s">
        <v>214</v>
      </c>
      <c r="G157" s="203"/>
      <c r="H157" s="203"/>
      <c r="I157" s="206"/>
      <c r="J157" s="217">
        <f>BK157</f>
        <v>0</v>
      </c>
      <c r="K157" s="203"/>
      <c r="L157" s="208"/>
      <c r="M157" s="209"/>
      <c r="N157" s="210"/>
      <c r="O157" s="210"/>
      <c r="P157" s="211">
        <f>P158+P166+P174+P202</f>
        <v>0</v>
      </c>
      <c r="Q157" s="210"/>
      <c r="R157" s="211">
        <f>R158+R166+R174+R202</f>
        <v>0.33275125</v>
      </c>
      <c r="S157" s="210"/>
      <c r="T157" s="212">
        <f>T158+T166+T174+T202</f>
        <v>68.215639999999993</v>
      </c>
      <c r="U157" s="12"/>
      <c r="V157" s="12"/>
      <c r="W157" s="12"/>
      <c r="X157" s="12"/>
      <c r="Y157" s="12"/>
      <c r="Z157" s="12"/>
      <c r="AA157" s="12"/>
      <c r="AB157" s="12"/>
      <c r="AC157" s="12"/>
      <c r="AD157" s="12"/>
      <c r="AE157" s="12"/>
      <c r="AR157" s="213" t="s">
        <v>80</v>
      </c>
      <c r="AT157" s="214" t="s">
        <v>71</v>
      </c>
      <c r="AU157" s="214" t="s">
        <v>80</v>
      </c>
      <c r="AY157" s="213" t="s">
        <v>137</v>
      </c>
      <c r="BK157" s="215">
        <f>BK158+BK166+BK174+BK202</f>
        <v>0</v>
      </c>
    </row>
    <row r="158" s="12" customFormat="1" ht="20.88" customHeight="1">
      <c r="A158" s="12"/>
      <c r="B158" s="202"/>
      <c r="C158" s="203"/>
      <c r="D158" s="204" t="s">
        <v>71</v>
      </c>
      <c r="E158" s="216" t="s">
        <v>215</v>
      </c>
      <c r="F158" s="216" t="s">
        <v>216</v>
      </c>
      <c r="G158" s="203"/>
      <c r="H158" s="203"/>
      <c r="I158" s="206"/>
      <c r="J158" s="217">
        <f>BK158</f>
        <v>0</v>
      </c>
      <c r="K158" s="203"/>
      <c r="L158" s="208"/>
      <c r="M158" s="209"/>
      <c r="N158" s="210"/>
      <c r="O158" s="210"/>
      <c r="P158" s="211">
        <f>SUM(P159:P165)</f>
        <v>0</v>
      </c>
      <c r="Q158" s="210"/>
      <c r="R158" s="211">
        <f>SUM(R159:R165)</f>
        <v>0.27035336999999998</v>
      </c>
      <c r="S158" s="210"/>
      <c r="T158" s="212">
        <f>SUM(T159:T165)</f>
        <v>0</v>
      </c>
      <c r="U158" s="12"/>
      <c r="V158" s="12"/>
      <c r="W158" s="12"/>
      <c r="X158" s="12"/>
      <c r="Y158" s="12"/>
      <c r="Z158" s="12"/>
      <c r="AA158" s="12"/>
      <c r="AB158" s="12"/>
      <c r="AC158" s="12"/>
      <c r="AD158" s="12"/>
      <c r="AE158" s="12"/>
      <c r="AR158" s="213" t="s">
        <v>80</v>
      </c>
      <c r="AT158" s="214" t="s">
        <v>71</v>
      </c>
      <c r="AU158" s="214" t="s">
        <v>82</v>
      </c>
      <c r="AY158" s="213" t="s">
        <v>137</v>
      </c>
      <c r="BK158" s="215">
        <f>SUM(BK159:BK165)</f>
        <v>0</v>
      </c>
    </row>
    <row r="159" s="2" customFormat="1" ht="24.15" customHeight="1">
      <c r="A159" s="38"/>
      <c r="B159" s="39"/>
      <c r="C159" s="218" t="s">
        <v>213</v>
      </c>
      <c r="D159" s="218" t="s">
        <v>140</v>
      </c>
      <c r="E159" s="219" t="s">
        <v>217</v>
      </c>
      <c r="F159" s="220" t="s">
        <v>218</v>
      </c>
      <c r="G159" s="221" t="s">
        <v>143</v>
      </c>
      <c r="H159" s="222">
        <v>1287.3969999999999</v>
      </c>
      <c r="I159" s="223"/>
      <c r="J159" s="224">
        <f>ROUND(I159*H159,2)</f>
        <v>0</v>
      </c>
      <c r="K159" s="220" t="s">
        <v>144</v>
      </c>
      <c r="L159" s="44"/>
      <c r="M159" s="225" t="s">
        <v>19</v>
      </c>
      <c r="N159" s="226" t="s">
        <v>43</v>
      </c>
      <c r="O159" s="84"/>
      <c r="P159" s="227">
        <f>O159*H159</f>
        <v>0</v>
      </c>
      <c r="Q159" s="227">
        <v>0.00021000000000000001</v>
      </c>
      <c r="R159" s="227">
        <f>Q159*H159</f>
        <v>0.27035336999999998</v>
      </c>
      <c r="S159" s="227">
        <v>0</v>
      </c>
      <c r="T159" s="228">
        <f>S159*H159</f>
        <v>0</v>
      </c>
      <c r="U159" s="38"/>
      <c r="V159" s="38"/>
      <c r="W159" s="38"/>
      <c r="X159" s="38"/>
      <c r="Y159" s="38"/>
      <c r="Z159" s="38"/>
      <c r="AA159" s="38"/>
      <c r="AB159" s="38"/>
      <c r="AC159" s="38"/>
      <c r="AD159" s="38"/>
      <c r="AE159" s="38"/>
      <c r="AR159" s="229" t="s">
        <v>145</v>
      </c>
      <c r="AT159" s="229" t="s">
        <v>140</v>
      </c>
      <c r="AU159" s="229" t="s">
        <v>138</v>
      </c>
      <c r="AY159" s="17" t="s">
        <v>137</v>
      </c>
      <c r="BE159" s="230">
        <f>IF(N159="základní",J159,0)</f>
        <v>0</v>
      </c>
      <c r="BF159" s="230">
        <f>IF(N159="snížená",J159,0)</f>
        <v>0</v>
      </c>
      <c r="BG159" s="230">
        <f>IF(N159="zákl. přenesená",J159,0)</f>
        <v>0</v>
      </c>
      <c r="BH159" s="230">
        <f>IF(N159="sníž. přenesená",J159,0)</f>
        <v>0</v>
      </c>
      <c r="BI159" s="230">
        <f>IF(N159="nulová",J159,0)</f>
        <v>0</v>
      </c>
      <c r="BJ159" s="17" t="s">
        <v>80</v>
      </c>
      <c r="BK159" s="230">
        <f>ROUND(I159*H159,2)</f>
        <v>0</v>
      </c>
      <c r="BL159" s="17" t="s">
        <v>145</v>
      </c>
      <c r="BM159" s="229" t="s">
        <v>219</v>
      </c>
    </row>
    <row r="160" s="2" customFormat="1">
      <c r="A160" s="38"/>
      <c r="B160" s="39"/>
      <c r="C160" s="40"/>
      <c r="D160" s="231" t="s">
        <v>147</v>
      </c>
      <c r="E160" s="40"/>
      <c r="F160" s="232" t="s">
        <v>220</v>
      </c>
      <c r="G160" s="40"/>
      <c r="H160" s="40"/>
      <c r="I160" s="136"/>
      <c r="J160" s="40"/>
      <c r="K160" s="40"/>
      <c r="L160" s="44"/>
      <c r="M160" s="233"/>
      <c r="N160" s="234"/>
      <c r="O160" s="84"/>
      <c r="P160" s="84"/>
      <c r="Q160" s="84"/>
      <c r="R160" s="84"/>
      <c r="S160" s="84"/>
      <c r="T160" s="85"/>
      <c r="U160" s="38"/>
      <c r="V160" s="38"/>
      <c r="W160" s="38"/>
      <c r="X160" s="38"/>
      <c r="Y160" s="38"/>
      <c r="Z160" s="38"/>
      <c r="AA160" s="38"/>
      <c r="AB160" s="38"/>
      <c r="AC160" s="38"/>
      <c r="AD160" s="38"/>
      <c r="AE160" s="38"/>
      <c r="AT160" s="17" t="s">
        <v>147</v>
      </c>
      <c r="AU160" s="17" t="s">
        <v>138</v>
      </c>
    </row>
    <row r="161" s="2" customFormat="1">
      <c r="A161" s="38"/>
      <c r="B161" s="39"/>
      <c r="C161" s="40"/>
      <c r="D161" s="231" t="s">
        <v>169</v>
      </c>
      <c r="E161" s="40"/>
      <c r="F161" s="246" t="s">
        <v>221</v>
      </c>
      <c r="G161" s="40"/>
      <c r="H161" s="40"/>
      <c r="I161" s="136"/>
      <c r="J161" s="40"/>
      <c r="K161" s="40"/>
      <c r="L161" s="44"/>
      <c r="M161" s="233"/>
      <c r="N161" s="234"/>
      <c r="O161" s="84"/>
      <c r="P161" s="84"/>
      <c r="Q161" s="84"/>
      <c r="R161" s="84"/>
      <c r="S161" s="84"/>
      <c r="T161" s="85"/>
      <c r="U161" s="38"/>
      <c r="V161" s="38"/>
      <c r="W161" s="38"/>
      <c r="X161" s="38"/>
      <c r="Y161" s="38"/>
      <c r="Z161" s="38"/>
      <c r="AA161" s="38"/>
      <c r="AB161" s="38"/>
      <c r="AC161" s="38"/>
      <c r="AD161" s="38"/>
      <c r="AE161" s="38"/>
      <c r="AT161" s="17" t="s">
        <v>169</v>
      </c>
      <c r="AU161" s="17" t="s">
        <v>138</v>
      </c>
    </row>
    <row r="162" s="13" customFormat="1">
      <c r="A162" s="13"/>
      <c r="B162" s="235"/>
      <c r="C162" s="236"/>
      <c r="D162" s="231" t="s">
        <v>149</v>
      </c>
      <c r="E162" s="237" t="s">
        <v>19</v>
      </c>
      <c r="F162" s="238" t="s">
        <v>222</v>
      </c>
      <c r="G162" s="236"/>
      <c r="H162" s="239">
        <v>671.94000000000005</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149</v>
      </c>
      <c r="AU162" s="245" t="s">
        <v>138</v>
      </c>
      <c r="AV162" s="13" t="s">
        <v>82</v>
      </c>
      <c r="AW162" s="13" t="s">
        <v>33</v>
      </c>
      <c r="AX162" s="13" t="s">
        <v>72</v>
      </c>
      <c r="AY162" s="245" t="s">
        <v>137</v>
      </c>
    </row>
    <row r="163" s="13" customFormat="1">
      <c r="A163" s="13"/>
      <c r="B163" s="235"/>
      <c r="C163" s="236"/>
      <c r="D163" s="231" t="s">
        <v>149</v>
      </c>
      <c r="E163" s="237" t="s">
        <v>19</v>
      </c>
      <c r="F163" s="238" t="s">
        <v>223</v>
      </c>
      <c r="G163" s="236"/>
      <c r="H163" s="239">
        <v>203.68000000000001</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149</v>
      </c>
      <c r="AU163" s="245" t="s">
        <v>138</v>
      </c>
      <c r="AV163" s="13" t="s">
        <v>82</v>
      </c>
      <c r="AW163" s="13" t="s">
        <v>33</v>
      </c>
      <c r="AX163" s="13" t="s">
        <v>72</v>
      </c>
      <c r="AY163" s="245" t="s">
        <v>137</v>
      </c>
    </row>
    <row r="164" s="13" customFormat="1">
      <c r="A164" s="13"/>
      <c r="B164" s="235"/>
      <c r="C164" s="236"/>
      <c r="D164" s="231" t="s">
        <v>149</v>
      </c>
      <c r="E164" s="237" t="s">
        <v>19</v>
      </c>
      <c r="F164" s="238" t="s">
        <v>224</v>
      </c>
      <c r="G164" s="236"/>
      <c r="H164" s="239">
        <v>300.87</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149</v>
      </c>
      <c r="AU164" s="245" t="s">
        <v>138</v>
      </c>
      <c r="AV164" s="13" t="s">
        <v>82</v>
      </c>
      <c r="AW164" s="13" t="s">
        <v>33</v>
      </c>
      <c r="AX164" s="13" t="s">
        <v>72</v>
      </c>
      <c r="AY164" s="245" t="s">
        <v>137</v>
      </c>
    </row>
    <row r="165" s="13" customFormat="1">
      <c r="A165" s="13"/>
      <c r="B165" s="235"/>
      <c r="C165" s="236"/>
      <c r="D165" s="231" t="s">
        <v>149</v>
      </c>
      <c r="E165" s="237" t="s">
        <v>19</v>
      </c>
      <c r="F165" s="238" t="s">
        <v>225</v>
      </c>
      <c r="G165" s="236"/>
      <c r="H165" s="239">
        <v>110.907</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149</v>
      </c>
      <c r="AU165" s="245" t="s">
        <v>138</v>
      </c>
      <c r="AV165" s="13" t="s">
        <v>82</v>
      </c>
      <c r="AW165" s="13" t="s">
        <v>33</v>
      </c>
      <c r="AX165" s="13" t="s">
        <v>72</v>
      </c>
      <c r="AY165" s="245" t="s">
        <v>137</v>
      </c>
    </row>
    <row r="166" s="12" customFormat="1" ht="20.88" customHeight="1">
      <c r="A166" s="12"/>
      <c r="B166" s="202"/>
      <c r="C166" s="203"/>
      <c r="D166" s="204" t="s">
        <v>71</v>
      </c>
      <c r="E166" s="216" t="s">
        <v>226</v>
      </c>
      <c r="F166" s="216" t="s">
        <v>227</v>
      </c>
      <c r="G166" s="203"/>
      <c r="H166" s="203"/>
      <c r="I166" s="206"/>
      <c r="J166" s="217">
        <f>BK166</f>
        <v>0</v>
      </c>
      <c r="K166" s="203"/>
      <c r="L166" s="208"/>
      <c r="M166" s="209"/>
      <c r="N166" s="210"/>
      <c r="O166" s="210"/>
      <c r="P166" s="211">
        <f>SUM(P167:P173)</f>
        <v>0</v>
      </c>
      <c r="Q166" s="210"/>
      <c r="R166" s="211">
        <f>SUM(R167:R173)</f>
        <v>0.051495880000000001</v>
      </c>
      <c r="S166" s="210"/>
      <c r="T166" s="212">
        <f>SUM(T167:T173)</f>
        <v>0</v>
      </c>
      <c r="U166" s="12"/>
      <c r="V166" s="12"/>
      <c r="W166" s="12"/>
      <c r="X166" s="12"/>
      <c r="Y166" s="12"/>
      <c r="Z166" s="12"/>
      <c r="AA166" s="12"/>
      <c r="AB166" s="12"/>
      <c r="AC166" s="12"/>
      <c r="AD166" s="12"/>
      <c r="AE166" s="12"/>
      <c r="AR166" s="213" t="s">
        <v>80</v>
      </c>
      <c r="AT166" s="214" t="s">
        <v>71</v>
      </c>
      <c r="AU166" s="214" t="s">
        <v>82</v>
      </c>
      <c r="AY166" s="213" t="s">
        <v>137</v>
      </c>
      <c r="BK166" s="215">
        <f>SUM(BK167:BK173)</f>
        <v>0</v>
      </c>
    </row>
    <row r="167" s="2" customFormat="1" ht="24.15" customHeight="1">
      <c r="A167" s="38"/>
      <c r="B167" s="39"/>
      <c r="C167" s="218" t="s">
        <v>228</v>
      </c>
      <c r="D167" s="218" t="s">
        <v>140</v>
      </c>
      <c r="E167" s="219" t="s">
        <v>229</v>
      </c>
      <c r="F167" s="220" t="s">
        <v>230</v>
      </c>
      <c r="G167" s="221" t="s">
        <v>143</v>
      </c>
      <c r="H167" s="222">
        <v>1287.3969999999999</v>
      </c>
      <c r="I167" s="223"/>
      <c r="J167" s="224">
        <f>ROUND(I167*H167,2)</f>
        <v>0</v>
      </c>
      <c r="K167" s="220" t="s">
        <v>144</v>
      </c>
      <c r="L167" s="44"/>
      <c r="M167" s="225" t="s">
        <v>19</v>
      </c>
      <c r="N167" s="226" t="s">
        <v>43</v>
      </c>
      <c r="O167" s="84"/>
      <c r="P167" s="227">
        <f>O167*H167</f>
        <v>0</v>
      </c>
      <c r="Q167" s="227">
        <v>4.0000000000000003E-05</v>
      </c>
      <c r="R167" s="227">
        <f>Q167*H167</f>
        <v>0.051495880000000001</v>
      </c>
      <c r="S167" s="227">
        <v>0</v>
      </c>
      <c r="T167" s="228">
        <f>S167*H167</f>
        <v>0</v>
      </c>
      <c r="U167" s="38"/>
      <c r="V167" s="38"/>
      <c r="W167" s="38"/>
      <c r="X167" s="38"/>
      <c r="Y167" s="38"/>
      <c r="Z167" s="38"/>
      <c r="AA167" s="38"/>
      <c r="AB167" s="38"/>
      <c r="AC167" s="38"/>
      <c r="AD167" s="38"/>
      <c r="AE167" s="38"/>
      <c r="AR167" s="229" t="s">
        <v>145</v>
      </c>
      <c r="AT167" s="229" t="s">
        <v>140</v>
      </c>
      <c r="AU167" s="229" t="s">
        <v>138</v>
      </c>
      <c r="AY167" s="17" t="s">
        <v>137</v>
      </c>
      <c r="BE167" s="230">
        <f>IF(N167="základní",J167,0)</f>
        <v>0</v>
      </c>
      <c r="BF167" s="230">
        <f>IF(N167="snížená",J167,0)</f>
        <v>0</v>
      </c>
      <c r="BG167" s="230">
        <f>IF(N167="zákl. přenesená",J167,0)</f>
        <v>0</v>
      </c>
      <c r="BH167" s="230">
        <f>IF(N167="sníž. přenesená",J167,0)</f>
        <v>0</v>
      </c>
      <c r="BI167" s="230">
        <f>IF(N167="nulová",J167,0)</f>
        <v>0</v>
      </c>
      <c r="BJ167" s="17" t="s">
        <v>80</v>
      </c>
      <c r="BK167" s="230">
        <f>ROUND(I167*H167,2)</f>
        <v>0</v>
      </c>
      <c r="BL167" s="17" t="s">
        <v>145</v>
      </c>
      <c r="BM167" s="229" t="s">
        <v>231</v>
      </c>
    </row>
    <row r="168" s="2" customFormat="1">
      <c r="A168" s="38"/>
      <c r="B168" s="39"/>
      <c r="C168" s="40"/>
      <c r="D168" s="231" t="s">
        <v>147</v>
      </c>
      <c r="E168" s="40"/>
      <c r="F168" s="232" t="s">
        <v>232</v>
      </c>
      <c r="G168" s="40"/>
      <c r="H168" s="40"/>
      <c r="I168" s="136"/>
      <c r="J168" s="40"/>
      <c r="K168" s="40"/>
      <c r="L168" s="44"/>
      <c r="M168" s="233"/>
      <c r="N168" s="234"/>
      <c r="O168" s="84"/>
      <c r="P168" s="84"/>
      <c r="Q168" s="84"/>
      <c r="R168" s="84"/>
      <c r="S168" s="84"/>
      <c r="T168" s="85"/>
      <c r="U168" s="38"/>
      <c r="V168" s="38"/>
      <c r="W168" s="38"/>
      <c r="X168" s="38"/>
      <c r="Y168" s="38"/>
      <c r="Z168" s="38"/>
      <c r="AA168" s="38"/>
      <c r="AB168" s="38"/>
      <c r="AC168" s="38"/>
      <c r="AD168" s="38"/>
      <c r="AE168" s="38"/>
      <c r="AT168" s="17" t="s">
        <v>147</v>
      </c>
      <c r="AU168" s="17" t="s">
        <v>138</v>
      </c>
    </row>
    <row r="169" s="2" customFormat="1">
      <c r="A169" s="38"/>
      <c r="B169" s="39"/>
      <c r="C169" s="40"/>
      <c r="D169" s="231" t="s">
        <v>169</v>
      </c>
      <c r="E169" s="40"/>
      <c r="F169" s="246" t="s">
        <v>233</v>
      </c>
      <c r="G169" s="40"/>
      <c r="H169" s="40"/>
      <c r="I169" s="136"/>
      <c r="J169" s="40"/>
      <c r="K169" s="40"/>
      <c r="L169" s="44"/>
      <c r="M169" s="233"/>
      <c r="N169" s="234"/>
      <c r="O169" s="84"/>
      <c r="P169" s="84"/>
      <c r="Q169" s="84"/>
      <c r="R169" s="84"/>
      <c r="S169" s="84"/>
      <c r="T169" s="85"/>
      <c r="U169" s="38"/>
      <c r="V169" s="38"/>
      <c r="W169" s="38"/>
      <c r="X169" s="38"/>
      <c r="Y169" s="38"/>
      <c r="Z169" s="38"/>
      <c r="AA169" s="38"/>
      <c r="AB169" s="38"/>
      <c r="AC169" s="38"/>
      <c r="AD169" s="38"/>
      <c r="AE169" s="38"/>
      <c r="AT169" s="17" t="s">
        <v>169</v>
      </c>
      <c r="AU169" s="17" t="s">
        <v>138</v>
      </c>
    </row>
    <row r="170" s="13" customFormat="1">
      <c r="A170" s="13"/>
      <c r="B170" s="235"/>
      <c r="C170" s="236"/>
      <c r="D170" s="231" t="s">
        <v>149</v>
      </c>
      <c r="E170" s="237" t="s">
        <v>19</v>
      </c>
      <c r="F170" s="238" t="s">
        <v>222</v>
      </c>
      <c r="G170" s="236"/>
      <c r="H170" s="239">
        <v>671.94000000000005</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149</v>
      </c>
      <c r="AU170" s="245" t="s">
        <v>138</v>
      </c>
      <c r="AV170" s="13" t="s">
        <v>82</v>
      </c>
      <c r="AW170" s="13" t="s">
        <v>33</v>
      </c>
      <c r="AX170" s="13" t="s">
        <v>72</v>
      </c>
      <c r="AY170" s="245" t="s">
        <v>137</v>
      </c>
    </row>
    <row r="171" s="13" customFormat="1">
      <c r="A171" s="13"/>
      <c r="B171" s="235"/>
      <c r="C171" s="236"/>
      <c r="D171" s="231" t="s">
        <v>149</v>
      </c>
      <c r="E171" s="237" t="s">
        <v>19</v>
      </c>
      <c r="F171" s="238" t="s">
        <v>223</v>
      </c>
      <c r="G171" s="236"/>
      <c r="H171" s="239">
        <v>203.68000000000001</v>
      </c>
      <c r="I171" s="240"/>
      <c r="J171" s="236"/>
      <c r="K171" s="236"/>
      <c r="L171" s="241"/>
      <c r="M171" s="242"/>
      <c r="N171" s="243"/>
      <c r="O171" s="243"/>
      <c r="P171" s="243"/>
      <c r="Q171" s="243"/>
      <c r="R171" s="243"/>
      <c r="S171" s="243"/>
      <c r="T171" s="244"/>
      <c r="U171" s="13"/>
      <c r="V171" s="13"/>
      <c r="W171" s="13"/>
      <c r="X171" s="13"/>
      <c r="Y171" s="13"/>
      <c r="Z171" s="13"/>
      <c r="AA171" s="13"/>
      <c r="AB171" s="13"/>
      <c r="AC171" s="13"/>
      <c r="AD171" s="13"/>
      <c r="AE171" s="13"/>
      <c r="AT171" s="245" t="s">
        <v>149</v>
      </c>
      <c r="AU171" s="245" t="s">
        <v>138</v>
      </c>
      <c r="AV171" s="13" t="s">
        <v>82</v>
      </c>
      <c r="AW171" s="13" t="s">
        <v>33</v>
      </c>
      <c r="AX171" s="13" t="s">
        <v>72</v>
      </c>
      <c r="AY171" s="245" t="s">
        <v>137</v>
      </c>
    </row>
    <row r="172" s="13" customFormat="1">
      <c r="A172" s="13"/>
      <c r="B172" s="235"/>
      <c r="C172" s="236"/>
      <c r="D172" s="231" t="s">
        <v>149</v>
      </c>
      <c r="E172" s="237" t="s">
        <v>19</v>
      </c>
      <c r="F172" s="238" t="s">
        <v>224</v>
      </c>
      <c r="G172" s="236"/>
      <c r="H172" s="239">
        <v>300.87</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149</v>
      </c>
      <c r="AU172" s="245" t="s">
        <v>138</v>
      </c>
      <c r="AV172" s="13" t="s">
        <v>82</v>
      </c>
      <c r="AW172" s="13" t="s">
        <v>33</v>
      </c>
      <c r="AX172" s="13" t="s">
        <v>72</v>
      </c>
      <c r="AY172" s="245" t="s">
        <v>137</v>
      </c>
    </row>
    <row r="173" s="13" customFormat="1">
      <c r="A173" s="13"/>
      <c r="B173" s="235"/>
      <c r="C173" s="236"/>
      <c r="D173" s="231" t="s">
        <v>149</v>
      </c>
      <c r="E173" s="237" t="s">
        <v>19</v>
      </c>
      <c r="F173" s="238" t="s">
        <v>225</v>
      </c>
      <c r="G173" s="236"/>
      <c r="H173" s="239">
        <v>110.907</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149</v>
      </c>
      <c r="AU173" s="245" t="s">
        <v>138</v>
      </c>
      <c r="AV173" s="13" t="s">
        <v>82</v>
      </c>
      <c r="AW173" s="13" t="s">
        <v>33</v>
      </c>
      <c r="AX173" s="13" t="s">
        <v>72</v>
      </c>
      <c r="AY173" s="245" t="s">
        <v>137</v>
      </c>
    </row>
    <row r="174" s="12" customFormat="1" ht="20.88" customHeight="1">
      <c r="A174" s="12"/>
      <c r="B174" s="202"/>
      <c r="C174" s="203"/>
      <c r="D174" s="204" t="s">
        <v>71</v>
      </c>
      <c r="E174" s="216" t="s">
        <v>234</v>
      </c>
      <c r="F174" s="216" t="s">
        <v>235</v>
      </c>
      <c r="G174" s="203"/>
      <c r="H174" s="203"/>
      <c r="I174" s="206"/>
      <c r="J174" s="217">
        <f>BK174</f>
        <v>0</v>
      </c>
      <c r="K174" s="203"/>
      <c r="L174" s="208"/>
      <c r="M174" s="209"/>
      <c r="N174" s="210"/>
      <c r="O174" s="210"/>
      <c r="P174" s="211">
        <f>SUM(P175:P201)</f>
        <v>0</v>
      </c>
      <c r="Q174" s="210"/>
      <c r="R174" s="211">
        <f>SUM(R175:R201)</f>
        <v>0</v>
      </c>
      <c r="S174" s="210"/>
      <c r="T174" s="212">
        <f>SUM(T175:T201)</f>
        <v>67.51164</v>
      </c>
      <c r="U174" s="12"/>
      <c r="V174" s="12"/>
      <c r="W174" s="12"/>
      <c r="X174" s="12"/>
      <c r="Y174" s="12"/>
      <c r="Z174" s="12"/>
      <c r="AA174" s="12"/>
      <c r="AB174" s="12"/>
      <c r="AC174" s="12"/>
      <c r="AD174" s="12"/>
      <c r="AE174" s="12"/>
      <c r="AR174" s="213" t="s">
        <v>80</v>
      </c>
      <c r="AT174" s="214" t="s">
        <v>71</v>
      </c>
      <c r="AU174" s="214" t="s">
        <v>82</v>
      </c>
      <c r="AY174" s="213" t="s">
        <v>137</v>
      </c>
      <c r="BK174" s="215">
        <f>SUM(BK175:BK201)</f>
        <v>0</v>
      </c>
    </row>
    <row r="175" s="2" customFormat="1" ht="14.4" customHeight="1">
      <c r="A175" s="38"/>
      <c r="B175" s="39"/>
      <c r="C175" s="218" t="s">
        <v>236</v>
      </c>
      <c r="D175" s="218" t="s">
        <v>140</v>
      </c>
      <c r="E175" s="219" t="s">
        <v>237</v>
      </c>
      <c r="F175" s="220" t="s">
        <v>238</v>
      </c>
      <c r="G175" s="221" t="s">
        <v>143</v>
      </c>
      <c r="H175" s="222">
        <v>151.34</v>
      </c>
      <c r="I175" s="223"/>
      <c r="J175" s="224">
        <f>ROUND(I175*H175,2)</f>
        <v>0</v>
      </c>
      <c r="K175" s="220" t="s">
        <v>144</v>
      </c>
      <c r="L175" s="44"/>
      <c r="M175" s="225" t="s">
        <v>19</v>
      </c>
      <c r="N175" s="226" t="s">
        <v>43</v>
      </c>
      <c r="O175" s="84"/>
      <c r="P175" s="227">
        <f>O175*H175</f>
        <v>0</v>
      </c>
      <c r="Q175" s="227">
        <v>0</v>
      </c>
      <c r="R175" s="227">
        <f>Q175*H175</f>
        <v>0</v>
      </c>
      <c r="S175" s="227">
        <v>0.26100000000000001</v>
      </c>
      <c r="T175" s="228">
        <f>S175*H175</f>
        <v>39.499740000000003</v>
      </c>
      <c r="U175" s="38"/>
      <c r="V175" s="38"/>
      <c r="W175" s="38"/>
      <c r="X175" s="38"/>
      <c r="Y175" s="38"/>
      <c r="Z175" s="38"/>
      <c r="AA175" s="38"/>
      <c r="AB175" s="38"/>
      <c r="AC175" s="38"/>
      <c r="AD175" s="38"/>
      <c r="AE175" s="38"/>
      <c r="AR175" s="229" t="s">
        <v>145</v>
      </c>
      <c r="AT175" s="229" t="s">
        <v>140</v>
      </c>
      <c r="AU175" s="229" t="s">
        <v>138</v>
      </c>
      <c r="AY175" s="17" t="s">
        <v>137</v>
      </c>
      <c r="BE175" s="230">
        <f>IF(N175="základní",J175,0)</f>
        <v>0</v>
      </c>
      <c r="BF175" s="230">
        <f>IF(N175="snížená",J175,0)</f>
        <v>0</v>
      </c>
      <c r="BG175" s="230">
        <f>IF(N175="zákl. přenesená",J175,0)</f>
        <v>0</v>
      </c>
      <c r="BH175" s="230">
        <f>IF(N175="sníž. přenesená",J175,0)</f>
        <v>0</v>
      </c>
      <c r="BI175" s="230">
        <f>IF(N175="nulová",J175,0)</f>
        <v>0</v>
      </c>
      <c r="BJ175" s="17" t="s">
        <v>80</v>
      </c>
      <c r="BK175" s="230">
        <f>ROUND(I175*H175,2)</f>
        <v>0</v>
      </c>
      <c r="BL175" s="17" t="s">
        <v>145</v>
      </c>
      <c r="BM175" s="229" t="s">
        <v>239</v>
      </c>
    </row>
    <row r="176" s="2" customFormat="1">
      <c r="A176" s="38"/>
      <c r="B176" s="39"/>
      <c r="C176" s="40"/>
      <c r="D176" s="231" t="s">
        <v>147</v>
      </c>
      <c r="E176" s="40"/>
      <c r="F176" s="232" t="s">
        <v>240</v>
      </c>
      <c r="G176" s="40"/>
      <c r="H176" s="40"/>
      <c r="I176" s="136"/>
      <c r="J176" s="40"/>
      <c r="K176" s="40"/>
      <c r="L176" s="44"/>
      <c r="M176" s="233"/>
      <c r="N176" s="234"/>
      <c r="O176" s="84"/>
      <c r="P176" s="84"/>
      <c r="Q176" s="84"/>
      <c r="R176" s="84"/>
      <c r="S176" s="84"/>
      <c r="T176" s="85"/>
      <c r="U176" s="38"/>
      <c r="V176" s="38"/>
      <c r="W176" s="38"/>
      <c r="X176" s="38"/>
      <c r="Y176" s="38"/>
      <c r="Z176" s="38"/>
      <c r="AA176" s="38"/>
      <c r="AB176" s="38"/>
      <c r="AC176" s="38"/>
      <c r="AD176" s="38"/>
      <c r="AE176" s="38"/>
      <c r="AT176" s="17" t="s">
        <v>147</v>
      </c>
      <c r="AU176" s="17" t="s">
        <v>138</v>
      </c>
    </row>
    <row r="177" s="13" customFormat="1">
      <c r="A177" s="13"/>
      <c r="B177" s="235"/>
      <c r="C177" s="236"/>
      <c r="D177" s="231" t="s">
        <v>149</v>
      </c>
      <c r="E177" s="237" t="s">
        <v>19</v>
      </c>
      <c r="F177" s="238" t="s">
        <v>241</v>
      </c>
      <c r="G177" s="236"/>
      <c r="H177" s="239">
        <v>99.840000000000003</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149</v>
      </c>
      <c r="AU177" s="245" t="s">
        <v>138</v>
      </c>
      <c r="AV177" s="13" t="s">
        <v>82</v>
      </c>
      <c r="AW177" s="13" t="s">
        <v>33</v>
      </c>
      <c r="AX177" s="13" t="s">
        <v>72</v>
      </c>
      <c r="AY177" s="245" t="s">
        <v>137</v>
      </c>
    </row>
    <row r="178" s="13" customFormat="1">
      <c r="A178" s="13"/>
      <c r="B178" s="235"/>
      <c r="C178" s="236"/>
      <c r="D178" s="231" t="s">
        <v>149</v>
      </c>
      <c r="E178" s="237" t="s">
        <v>19</v>
      </c>
      <c r="F178" s="238" t="s">
        <v>242</v>
      </c>
      <c r="G178" s="236"/>
      <c r="H178" s="239">
        <v>17.68</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149</v>
      </c>
      <c r="AU178" s="245" t="s">
        <v>138</v>
      </c>
      <c r="AV178" s="13" t="s">
        <v>82</v>
      </c>
      <c r="AW178" s="13" t="s">
        <v>33</v>
      </c>
      <c r="AX178" s="13" t="s">
        <v>72</v>
      </c>
      <c r="AY178" s="245" t="s">
        <v>137</v>
      </c>
    </row>
    <row r="179" s="13" customFormat="1">
      <c r="A179" s="13"/>
      <c r="B179" s="235"/>
      <c r="C179" s="236"/>
      <c r="D179" s="231" t="s">
        <v>149</v>
      </c>
      <c r="E179" s="237" t="s">
        <v>19</v>
      </c>
      <c r="F179" s="238" t="s">
        <v>243</v>
      </c>
      <c r="G179" s="236"/>
      <c r="H179" s="239">
        <v>18.559999999999999</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149</v>
      </c>
      <c r="AU179" s="245" t="s">
        <v>138</v>
      </c>
      <c r="AV179" s="13" t="s">
        <v>82</v>
      </c>
      <c r="AW179" s="13" t="s">
        <v>33</v>
      </c>
      <c r="AX179" s="13" t="s">
        <v>72</v>
      </c>
      <c r="AY179" s="245" t="s">
        <v>137</v>
      </c>
    </row>
    <row r="180" s="13" customFormat="1">
      <c r="A180" s="13"/>
      <c r="B180" s="235"/>
      <c r="C180" s="236"/>
      <c r="D180" s="231" t="s">
        <v>149</v>
      </c>
      <c r="E180" s="237" t="s">
        <v>19</v>
      </c>
      <c r="F180" s="238" t="s">
        <v>153</v>
      </c>
      <c r="G180" s="236"/>
      <c r="H180" s="239">
        <v>15.26</v>
      </c>
      <c r="I180" s="240"/>
      <c r="J180" s="236"/>
      <c r="K180" s="236"/>
      <c r="L180" s="241"/>
      <c r="M180" s="242"/>
      <c r="N180" s="243"/>
      <c r="O180" s="243"/>
      <c r="P180" s="243"/>
      <c r="Q180" s="243"/>
      <c r="R180" s="243"/>
      <c r="S180" s="243"/>
      <c r="T180" s="244"/>
      <c r="U180" s="13"/>
      <c r="V180" s="13"/>
      <c r="W180" s="13"/>
      <c r="X180" s="13"/>
      <c r="Y180" s="13"/>
      <c r="Z180" s="13"/>
      <c r="AA180" s="13"/>
      <c r="AB180" s="13"/>
      <c r="AC180" s="13"/>
      <c r="AD180" s="13"/>
      <c r="AE180" s="13"/>
      <c r="AT180" s="245" t="s">
        <v>149</v>
      </c>
      <c r="AU180" s="245" t="s">
        <v>138</v>
      </c>
      <c r="AV180" s="13" t="s">
        <v>82</v>
      </c>
      <c r="AW180" s="13" t="s">
        <v>33</v>
      </c>
      <c r="AX180" s="13" t="s">
        <v>72</v>
      </c>
      <c r="AY180" s="245" t="s">
        <v>137</v>
      </c>
    </row>
    <row r="181" s="2" customFormat="1" ht="24.15" customHeight="1">
      <c r="A181" s="38"/>
      <c r="B181" s="39"/>
      <c r="C181" s="218" t="s">
        <v>244</v>
      </c>
      <c r="D181" s="218" t="s">
        <v>140</v>
      </c>
      <c r="E181" s="219" t="s">
        <v>245</v>
      </c>
      <c r="F181" s="220" t="s">
        <v>246</v>
      </c>
      <c r="G181" s="221" t="s">
        <v>247</v>
      </c>
      <c r="H181" s="222">
        <v>10.199999999999999</v>
      </c>
      <c r="I181" s="223"/>
      <c r="J181" s="224">
        <f>ROUND(I181*H181,2)</f>
        <v>0</v>
      </c>
      <c r="K181" s="220" t="s">
        <v>144</v>
      </c>
      <c r="L181" s="44"/>
      <c r="M181" s="225" t="s">
        <v>19</v>
      </c>
      <c r="N181" s="226" t="s">
        <v>43</v>
      </c>
      <c r="O181" s="84"/>
      <c r="P181" s="227">
        <f>O181*H181</f>
        <v>0</v>
      </c>
      <c r="Q181" s="227">
        <v>0</v>
      </c>
      <c r="R181" s="227">
        <f>Q181*H181</f>
        <v>0</v>
      </c>
      <c r="S181" s="227">
        <v>0.0089999999999999993</v>
      </c>
      <c r="T181" s="228">
        <f>S181*H181</f>
        <v>0.091799999999999993</v>
      </c>
      <c r="U181" s="38"/>
      <c r="V181" s="38"/>
      <c r="W181" s="38"/>
      <c r="X181" s="38"/>
      <c r="Y181" s="38"/>
      <c r="Z181" s="38"/>
      <c r="AA181" s="38"/>
      <c r="AB181" s="38"/>
      <c r="AC181" s="38"/>
      <c r="AD181" s="38"/>
      <c r="AE181" s="38"/>
      <c r="AR181" s="229" t="s">
        <v>145</v>
      </c>
      <c r="AT181" s="229" t="s">
        <v>140</v>
      </c>
      <c r="AU181" s="229" t="s">
        <v>138</v>
      </c>
      <c r="AY181" s="17" t="s">
        <v>137</v>
      </c>
      <c r="BE181" s="230">
        <f>IF(N181="základní",J181,0)</f>
        <v>0</v>
      </c>
      <c r="BF181" s="230">
        <f>IF(N181="snížená",J181,0)</f>
        <v>0</v>
      </c>
      <c r="BG181" s="230">
        <f>IF(N181="zákl. přenesená",J181,0)</f>
        <v>0</v>
      </c>
      <c r="BH181" s="230">
        <f>IF(N181="sníž. přenesená",J181,0)</f>
        <v>0</v>
      </c>
      <c r="BI181" s="230">
        <f>IF(N181="nulová",J181,0)</f>
        <v>0</v>
      </c>
      <c r="BJ181" s="17" t="s">
        <v>80</v>
      </c>
      <c r="BK181" s="230">
        <f>ROUND(I181*H181,2)</f>
        <v>0</v>
      </c>
      <c r="BL181" s="17" t="s">
        <v>145</v>
      </c>
      <c r="BM181" s="229" t="s">
        <v>248</v>
      </c>
    </row>
    <row r="182" s="2" customFormat="1">
      <c r="A182" s="38"/>
      <c r="B182" s="39"/>
      <c r="C182" s="40"/>
      <c r="D182" s="231" t="s">
        <v>147</v>
      </c>
      <c r="E182" s="40"/>
      <c r="F182" s="232" t="s">
        <v>249</v>
      </c>
      <c r="G182" s="40"/>
      <c r="H182" s="40"/>
      <c r="I182" s="136"/>
      <c r="J182" s="40"/>
      <c r="K182" s="40"/>
      <c r="L182" s="44"/>
      <c r="M182" s="233"/>
      <c r="N182" s="234"/>
      <c r="O182" s="84"/>
      <c r="P182" s="84"/>
      <c r="Q182" s="84"/>
      <c r="R182" s="84"/>
      <c r="S182" s="84"/>
      <c r="T182" s="85"/>
      <c r="U182" s="38"/>
      <c r="V182" s="38"/>
      <c r="W182" s="38"/>
      <c r="X182" s="38"/>
      <c r="Y182" s="38"/>
      <c r="Z182" s="38"/>
      <c r="AA182" s="38"/>
      <c r="AB182" s="38"/>
      <c r="AC182" s="38"/>
      <c r="AD182" s="38"/>
      <c r="AE182" s="38"/>
      <c r="AT182" s="17" t="s">
        <v>147</v>
      </c>
      <c r="AU182" s="17" t="s">
        <v>138</v>
      </c>
    </row>
    <row r="183" s="14" customFormat="1">
      <c r="A183" s="14"/>
      <c r="B183" s="247"/>
      <c r="C183" s="248"/>
      <c r="D183" s="231" t="s">
        <v>149</v>
      </c>
      <c r="E183" s="249" t="s">
        <v>19</v>
      </c>
      <c r="F183" s="250" t="s">
        <v>250</v>
      </c>
      <c r="G183" s="248"/>
      <c r="H183" s="249" t="s">
        <v>19</v>
      </c>
      <c r="I183" s="251"/>
      <c r="J183" s="248"/>
      <c r="K183" s="248"/>
      <c r="L183" s="252"/>
      <c r="M183" s="253"/>
      <c r="N183" s="254"/>
      <c r="O183" s="254"/>
      <c r="P183" s="254"/>
      <c r="Q183" s="254"/>
      <c r="R183" s="254"/>
      <c r="S183" s="254"/>
      <c r="T183" s="255"/>
      <c r="U183" s="14"/>
      <c r="V183" s="14"/>
      <c r="W183" s="14"/>
      <c r="X183" s="14"/>
      <c r="Y183" s="14"/>
      <c r="Z183" s="14"/>
      <c r="AA183" s="14"/>
      <c r="AB183" s="14"/>
      <c r="AC183" s="14"/>
      <c r="AD183" s="14"/>
      <c r="AE183" s="14"/>
      <c r="AT183" s="256" t="s">
        <v>149</v>
      </c>
      <c r="AU183" s="256" t="s">
        <v>138</v>
      </c>
      <c r="AV183" s="14" t="s">
        <v>80</v>
      </c>
      <c r="AW183" s="14" t="s">
        <v>33</v>
      </c>
      <c r="AX183" s="14" t="s">
        <v>72</v>
      </c>
      <c r="AY183" s="256" t="s">
        <v>137</v>
      </c>
    </row>
    <row r="184" s="13" customFormat="1">
      <c r="A184" s="13"/>
      <c r="B184" s="235"/>
      <c r="C184" s="236"/>
      <c r="D184" s="231" t="s">
        <v>149</v>
      </c>
      <c r="E184" s="237" t="s">
        <v>19</v>
      </c>
      <c r="F184" s="238" t="s">
        <v>251</v>
      </c>
      <c r="G184" s="236"/>
      <c r="H184" s="239">
        <v>10.199999999999999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149</v>
      </c>
      <c r="AU184" s="245" t="s">
        <v>138</v>
      </c>
      <c r="AV184" s="13" t="s">
        <v>82</v>
      </c>
      <c r="AW184" s="13" t="s">
        <v>33</v>
      </c>
      <c r="AX184" s="13" t="s">
        <v>72</v>
      </c>
      <c r="AY184" s="245" t="s">
        <v>137</v>
      </c>
    </row>
    <row r="185" s="2" customFormat="1" ht="24.15" customHeight="1">
      <c r="A185" s="38"/>
      <c r="B185" s="39"/>
      <c r="C185" s="218" t="s">
        <v>252</v>
      </c>
      <c r="D185" s="218" t="s">
        <v>140</v>
      </c>
      <c r="E185" s="219" t="s">
        <v>253</v>
      </c>
      <c r="F185" s="220" t="s">
        <v>254</v>
      </c>
      <c r="G185" s="221" t="s">
        <v>143</v>
      </c>
      <c r="H185" s="222">
        <v>7.29</v>
      </c>
      <c r="I185" s="223"/>
      <c r="J185" s="224">
        <f>ROUND(I185*H185,2)</f>
        <v>0</v>
      </c>
      <c r="K185" s="220" t="s">
        <v>144</v>
      </c>
      <c r="L185" s="44"/>
      <c r="M185" s="225" t="s">
        <v>19</v>
      </c>
      <c r="N185" s="226" t="s">
        <v>43</v>
      </c>
      <c r="O185" s="84"/>
      <c r="P185" s="227">
        <f>O185*H185</f>
        <v>0</v>
      </c>
      <c r="Q185" s="227">
        <v>0</v>
      </c>
      <c r="R185" s="227">
        <f>Q185*H185</f>
        <v>0</v>
      </c>
      <c r="S185" s="227">
        <v>0.27000000000000002</v>
      </c>
      <c r="T185" s="228">
        <f>S185*H185</f>
        <v>1.9683000000000002</v>
      </c>
      <c r="U185" s="38"/>
      <c r="V185" s="38"/>
      <c r="W185" s="38"/>
      <c r="X185" s="38"/>
      <c r="Y185" s="38"/>
      <c r="Z185" s="38"/>
      <c r="AA185" s="38"/>
      <c r="AB185" s="38"/>
      <c r="AC185" s="38"/>
      <c r="AD185" s="38"/>
      <c r="AE185" s="38"/>
      <c r="AR185" s="229" t="s">
        <v>145</v>
      </c>
      <c r="AT185" s="229" t="s">
        <v>140</v>
      </c>
      <c r="AU185" s="229" t="s">
        <v>138</v>
      </c>
      <c r="AY185" s="17" t="s">
        <v>137</v>
      </c>
      <c r="BE185" s="230">
        <f>IF(N185="základní",J185,0)</f>
        <v>0</v>
      </c>
      <c r="BF185" s="230">
        <f>IF(N185="snížená",J185,0)</f>
        <v>0</v>
      </c>
      <c r="BG185" s="230">
        <f>IF(N185="zákl. přenesená",J185,0)</f>
        <v>0</v>
      </c>
      <c r="BH185" s="230">
        <f>IF(N185="sníž. přenesená",J185,0)</f>
        <v>0</v>
      </c>
      <c r="BI185" s="230">
        <f>IF(N185="nulová",J185,0)</f>
        <v>0</v>
      </c>
      <c r="BJ185" s="17" t="s">
        <v>80</v>
      </c>
      <c r="BK185" s="230">
        <f>ROUND(I185*H185,2)</f>
        <v>0</v>
      </c>
      <c r="BL185" s="17" t="s">
        <v>145</v>
      </c>
      <c r="BM185" s="229" t="s">
        <v>255</v>
      </c>
    </row>
    <row r="186" s="2" customFormat="1">
      <c r="A186" s="38"/>
      <c r="B186" s="39"/>
      <c r="C186" s="40"/>
      <c r="D186" s="231" t="s">
        <v>147</v>
      </c>
      <c r="E186" s="40"/>
      <c r="F186" s="232" t="s">
        <v>256</v>
      </c>
      <c r="G186" s="40"/>
      <c r="H186" s="40"/>
      <c r="I186" s="136"/>
      <c r="J186" s="40"/>
      <c r="K186" s="40"/>
      <c r="L186" s="44"/>
      <c r="M186" s="233"/>
      <c r="N186" s="234"/>
      <c r="O186" s="84"/>
      <c r="P186" s="84"/>
      <c r="Q186" s="84"/>
      <c r="R186" s="84"/>
      <c r="S186" s="84"/>
      <c r="T186" s="85"/>
      <c r="U186" s="38"/>
      <c r="V186" s="38"/>
      <c r="W186" s="38"/>
      <c r="X186" s="38"/>
      <c r="Y186" s="38"/>
      <c r="Z186" s="38"/>
      <c r="AA186" s="38"/>
      <c r="AB186" s="38"/>
      <c r="AC186" s="38"/>
      <c r="AD186" s="38"/>
      <c r="AE186" s="38"/>
      <c r="AT186" s="17" t="s">
        <v>147</v>
      </c>
      <c r="AU186" s="17" t="s">
        <v>138</v>
      </c>
    </row>
    <row r="187" s="13" customFormat="1">
      <c r="A187" s="13"/>
      <c r="B187" s="235"/>
      <c r="C187" s="236"/>
      <c r="D187" s="231" t="s">
        <v>149</v>
      </c>
      <c r="E187" s="237" t="s">
        <v>19</v>
      </c>
      <c r="F187" s="238" t="s">
        <v>257</v>
      </c>
      <c r="G187" s="236"/>
      <c r="H187" s="239">
        <v>7.29</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149</v>
      </c>
      <c r="AU187" s="245" t="s">
        <v>138</v>
      </c>
      <c r="AV187" s="13" t="s">
        <v>82</v>
      </c>
      <c r="AW187" s="13" t="s">
        <v>33</v>
      </c>
      <c r="AX187" s="13" t="s">
        <v>72</v>
      </c>
      <c r="AY187" s="245" t="s">
        <v>137</v>
      </c>
    </row>
    <row r="188" s="2" customFormat="1" ht="24.15" customHeight="1">
      <c r="A188" s="38"/>
      <c r="B188" s="39"/>
      <c r="C188" s="218" t="s">
        <v>258</v>
      </c>
      <c r="D188" s="218" t="s">
        <v>140</v>
      </c>
      <c r="E188" s="219" t="s">
        <v>259</v>
      </c>
      <c r="F188" s="220" t="s">
        <v>260</v>
      </c>
      <c r="G188" s="221" t="s">
        <v>143</v>
      </c>
      <c r="H188" s="222">
        <v>7</v>
      </c>
      <c r="I188" s="223"/>
      <c r="J188" s="224">
        <f>ROUND(I188*H188,2)</f>
        <v>0</v>
      </c>
      <c r="K188" s="220" t="s">
        <v>144</v>
      </c>
      <c r="L188" s="44"/>
      <c r="M188" s="225" t="s">
        <v>19</v>
      </c>
      <c r="N188" s="226" t="s">
        <v>43</v>
      </c>
      <c r="O188" s="84"/>
      <c r="P188" s="227">
        <f>O188*H188</f>
        <v>0</v>
      </c>
      <c r="Q188" s="227">
        <v>0</v>
      </c>
      <c r="R188" s="227">
        <f>Q188*H188</f>
        <v>0</v>
      </c>
      <c r="S188" s="227">
        <v>0.035000000000000003</v>
      </c>
      <c r="T188" s="228">
        <f>S188*H188</f>
        <v>0.24500000000000002</v>
      </c>
      <c r="U188" s="38"/>
      <c r="V188" s="38"/>
      <c r="W188" s="38"/>
      <c r="X188" s="38"/>
      <c r="Y188" s="38"/>
      <c r="Z188" s="38"/>
      <c r="AA188" s="38"/>
      <c r="AB188" s="38"/>
      <c r="AC188" s="38"/>
      <c r="AD188" s="38"/>
      <c r="AE188" s="38"/>
      <c r="AR188" s="229" t="s">
        <v>145</v>
      </c>
      <c r="AT188" s="229" t="s">
        <v>140</v>
      </c>
      <c r="AU188" s="229" t="s">
        <v>138</v>
      </c>
      <c r="AY188" s="17" t="s">
        <v>137</v>
      </c>
      <c r="BE188" s="230">
        <f>IF(N188="základní",J188,0)</f>
        <v>0</v>
      </c>
      <c r="BF188" s="230">
        <f>IF(N188="snížená",J188,0)</f>
        <v>0</v>
      </c>
      <c r="BG188" s="230">
        <f>IF(N188="zákl. přenesená",J188,0)</f>
        <v>0</v>
      </c>
      <c r="BH188" s="230">
        <f>IF(N188="sníž. přenesená",J188,0)</f>
        <v>0</v>
      </c>
      <c r="BI188" s="230">
        <f>IF(N188="nulová",J188,0)</f>
        <v>0</v>
      </c>
      <c r="BJ188" s="17" t="s">
        <v>80</v>
      </c>
      <c r="BK188" s="230">
        <f>ROUND(I188*H188,2)</f>
        <v>0</v>
      </c>
      <c r="BL188" s="17" t="s">
        <v>145</v>
      </c>
      <c r="BM188" s="229" t="s">
        <v>261</v>
      </c>
    </row>
    <row r="189" s="2" customFormat="1">
      <c r="A189" s="38"/>
      <c r="B189" s="39"/>
      <c r="C189" s="40"/>
      <c r="D189" s="231" t="s">
        <v>147</v>
      </c>
      <c r="E189" s="40"/>
      <c r="F189" s="232" t="s">
        <v>262</v>
      </c>
      <c r="G189" s="40"/>
      <c r="H189" s="40"/>
      <c r="I189" s="136"/>
      <c r="J189" s="40"/>
      <c r="K189" s="40"/>
      <c r="L189" s="44"/>
      <c r="M189" s="233"/>
      <c r="N189" s="234"/>
      <c r="O189" s="84"/>
      <c r="P189" s="84"/>
      <c r="Q189" s="84"/>
      <c r="R189" s="84"/>
      <c r="S189" s="84"/>
      <c r="T189" s="85"/>
      <c r="U189" s="38"/>
      <c r="V189" s="38"/>
      <c r="W189" s="38"/>
      <c r="X189" s="38"/>
      <c r="Y189" s="38"/>
      <c r="Z189" s="38"/>
      <c r="AA189" s="38"/>
      <c r="AB189" s="38"/>
      <c r="AC189" s="38"/>
      <c r="AD189" s="38"/>
      <c r="AE189" s="38"/>
      <c r="AT189" s="17" t="s">
        <v>147</v>
      </c>
      <c r="AU189" s="17" t="s">
        <v>138</v>
      </c>
    </row>
    <row r="190" s="2" customFormat="1">
      <c r="A190" s="38"/>
      <c r="B190" s="39"/>
      <c r="C190" s="40"/>
      <c r="D190" s="231" t="s">
        <v>169</v>
      </c>
      <c r="E190" s="40"/>
      <c r="F190" s="246" t="s">
        <v>263</v>
      </c>
      <c r="G190" s="40"/>
      <c r="H190" s="40"/>
      <c r="I190" s="136"/>
      <c r="J190" s="40"/>
      <c r="K190" s="40"/>
      <c r="L190" s="44"/>
      <c r="M190" s="233"/>
      <c r="N190" s="234"/>
      <c r="O190" s="84"/>
      <c r="P190" s="84"/>
      <c r="Q190" s="84"/>
      <c r="R190" s="84"/>
      <c r="S190" s="84"/>
      <c r="T190" s="85"/>
      <c r="U190" s="38"/>
      <c r="V190" s="38"/>
      <c r="W190" s="38"/>
      <c r="X190" s="38"/>
      <c r="Y190" s="38"/>
      <c r="Z190" s="38"/>
      <c r="AA190" s="38"/>
      <c r="AB190" s="38"/>
      <c r="AC190" s="38"/>
      <c r="AD190" s="38"/>
      <c r="AE190" s="38"/>
      <c r="AT190" s="17" t="s">
        <v>169</v>
      </c>
      <c r="AU190" s="17" t="s">
        <v>138</v>
      </c>
    </row>
    <row r="191" s="13" customFormat="1">
      <c r="A191" s="13"/>
      <c r="B191" s="235"/>
      <c r="C191" s="236"/>
      <c r="D191" s="231" t="s">
        <v>149</v>
      </c>
      <c r="E191" s="237" t="s">
        <v>19</v>
      </c>
      <c r="F191" s="238" t="s">
        <v>264</v>
      </c>
      <c r="G191" s="236"/>
      <c r="H191" s="239">
        <v>6</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149</v>
      </c>
      <c r="AU191" s="245" t="s">
        <v>138</v>
      </c>
      <c r="AV191" s="13" t="s">
        <v>82</v>
      </c>
      <c r="AW191" s="13" t="s">
        <v>33</v>
      </c>
      <c r="AX191" s="13" t="s">
        <v>72</v>
      </c>
      <c r="AY191" s="245" t="s">
        <v>137</v>
      </c>
    </row>
    <row r="192" s="13" customFormat="1">
      <c r="A192" s="13"/>
      <c r="B192" s="235"/>
      <c r="C192" s="236"/>
      <c r="D192" s="231" t="s">
        <v>149</v>
      </c>
      <c r="E192" s="237" t="s">
        <v>19</v>
      </c>
      <c r="F192" s="238" t="s">
        <v>265</v>
      </c>
      <c r="G192" s="236"/>
      <c r="H192" s="239">
        <v>1</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149</v>
      </c>
      <c r="AU192" s="245" t="s">
        <v>138</v>
      </c>
      <c r="AV192" s="13" t="s">
        <v>82</v>
      </c>
      <c r="AW192" s="13" t="s">
        <v>33</v>
      </c>
      <c r="AX192" s="13" t="s">
        <v>72</v>
      </c>
      <c r="AY192" s="245" t="s">
        <v>137</v>
      </c>
    </row>
    <row r="193" s="2" customFormat="1" ht="24.15" customHeight="1">
      <c r="A193" s="38"/>
      <c r="B193" s="39"/>
      <c r="C193" s="218" t="s">
        <v>8</v>
      </c>
      <c r="D193" s="218" t="s">
        <v>140</v>
      </c>
      <c r="E193" s="219" t="s">
        <v>266</v>
      </c>
      <c r="F193" s="220" t="s">
        <v>267</v>
      </c>
      <c r="G193" s="221" t="s">
        <v>143</v>
      </c>
      <c r="H193" s="222">
        <v>30</v>
      </c>
      <c r="I193" s="223"/>
      <c r="J193" s="224">
        <f>ROUND(I193*H193,2)</f>
        <v>0</v>
      </c>
      <c r="K193" s="220" t="s">
        <v>144</v>
      </c>
      <c r="L193" s="44"/>
      <c r="M193" s="225" t="s">
        <v>19</v>
      </c>
      <c r="N193" s="226" t="s">
        <v>43</v>
      </c>
      <c r="O193" s="84"/>
      <c r="P193" s="227">
        <f>O193*H193</f>
        <v>0</v>
      </c>
      <c r="Q193" s="227">
        <v>0</v>
      </c>
      <c r="R193" s="227">
        <f>Q193*H193</f>
        <v>0</v>
      </c>
      <c r="S193" s="227">
        <v>0.035000000000000003</v>
      </c>
      <c r="T193" s="228">
        <f>S193*H193</f>
        <v>1.05</v>
      </c>
      <c r="U193" s="38"/>
      <c r="V193" s="38"/>
      <c r="W193" s="38"/>
      <c r="X193" s="38"/>
      <c r="Y193" s="38"/>
      <c r="Z193" s="38"/>
      <c r="AA193" s="38"/>
      <c r="AB193" s="38"/>
      <c r="AC193" s="38"/>
      <c r="AD193" s="38"/>
      <c r="AE193" s="38"/>
      <c r="AR193" s="229" t="s">
        <v>145</v>
      </c>
      <c r="AT193" s="229" t="s">
        <v>140</v>
      </c>
      <c r="AU193" s="229" t="s">
        <v>138</v>
      </c>
      <c r="AY193" s="17" t="s">
        <v>137</v>
      </c>
      <c r="BE193" s="230">
        <f>IF(N193="základní",J193,0)</f>
        <v>0</v>
      </c>
      <c r="BF193" s="230">
        <f>IF(N193="snížená",J193,0)</f>
        <v>0</v>
      </c>
      <c r="BG193" s="230">
        <f>IF(N193="zákl. přenesená",J193,0)</f>
        <v>0</v>
      </c>
      <c r="BH193" s="230">
        <f>IF(N193="sníž. přenesená",J193,0)</f>
        <v>0</v>
      </c>
      <c r="BI193" s="230">
        <f>IF(N193="nulová",J193,0)</f>
        <v>0</v>
      </c>
      <c r="BJ193" s="17" t="s">
        <v>80</v>
      </c>
      <c r="BK193" s="230">
        <f>ROUND(I193*H193,2)</f>
        <v>0</v>
      </c>
      <c r="BL193" s="17" t="s">
        <v>145</v>
      </c>
      <c r="BM193" s="229" t="s">
        <v>268</v>
      </c>
    </row>
    <row r="194" s="2" customFormat="1">
      <c r="A194" s="38"/>
      <c r="B194" s="39"/>
      <c r="C194" s="40"/>
      <c r="D194" s="231" t="s">
        <v>147</v>
      </c>
      <c r="E194" s="40"/>
      <c r="F194" s="232" t="s">
        <v>269</v>
      </c>
      <c r="G194" s="40"/>
      <c r="H194" s="40"/>
      <c r="I194" s="136"/>
      <c r="J194" s="40"/>
      <c r="K194" s="40"/>
      <c r="L194" s="44"/>
      <c r="M194" s="233"/>
      <c r="N194" s="234"/>
      <c r="O194" s="84"/>
      <c r="P194" s="84"/>
      <c r="Q194" s="84"/>
      <c r="R194" s="84"/>
      <c r="S194" s="84"/>
      <c r="T194" s="85"/>
      <c r="U194" s="38"/>
      <c r="V194" s="38"/>
      <c r="W194" s="38"/>
      <c r="X194" s="38"/>
      <c r="Y194" s="38"/>
      <c r="Z194" s="38"/>
      <c r="AA194" s="38"/>
      <c r="AB194" s="38"/>
      <c r="AC194" s="38"/>
      <c r="AD194" s="38"/>
      <c r="AE194" s="38"/>
      <c r="AT194" s="17" t="s">
        <v>147</v>
      </c>
      <c r="AU194" s="17" t="s">
        <v>138</v>
      </c>
    </row>
    <row r="195" s="2" customFormat="1">
      <c r="A195" s="38"/>
      <c r="B195" s="39"/>
      <c r="C195" s="40"/>
      <c r="D195" s="231" t="s">
        <v>169</v>
      </c>
      <c r="E195" s="40"/>
      <c r="F195" s="246" t="s">
        <v>263</v>
      </c>
      <c r="G195" s="40"/>
      <c r="H195" s="40"/>
      <c r="I195" s="136"/>
      <c r="J195" s="40"/>
      <c r="K195" s="40"/>
      <c r="L195" s="44"/>
      <c r="M195" s="233"/>
      <c r="N195" s="234"/>
      <c r="O195" s="84"/>
      <c r="P195" s="84"/>
      <c r="Q195" s="84"/>
      <c r="R195" s="84"/>
      <c r="S195" s="84"/>
      <c r="T195" s="85"/>
      <c r="U195" s="38"/>
      <c r="V195" s="38"/>
      <c r="W195" s="38"/>
      <c r="X195" s="38"/>
      <c r="Y195" s="38"/>
      <c r="Z195" s="38"/>
      <c r="AA195" s="38"/>
      <c r="AB195" s="38"/>
      <c r="AC195" s="38"/>
      <c r="AD195" s="38"/>
      <c r="AE195" s="38"/>
      <c r="AT195" s="17" t="s">
        <v>169</v>
      </c>
      <c r="AU195" s="17" t="s">
        <v>138</v>
      </c>
    </row>
    <row r="196" s="13" customFormat="1">
      <c r="A196" s="13"/>
      <c r="B196" s="235"/>
      <c r="C196" s="236"/>
      <c r="D196" s="231" t="s">
        <v>149</v>
      </c>
      <c r="E196" s="237" t="s">
        <v>19</v>
      </c>
      <c r="F196" s="238" t="s">
        <v>270</v>
      </c>
      <c r="G196" s="236"/>
      <c r="H196" s="239">
        <v>30</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149</v>
      </c>
      <c r="AU196" s="245" t="s">
        <v>138</v>
      </c>
      <c r="AV196" s="13" t="s">
        <v>82</v>
      </c>
      <c r="AW196" s="13" t="s">
        <v>33</v>
      </c>
      <c r="AX196" s="13" t="s">
        <v>72</v>
      </c>
      <c r="AY196" s="245" t="s">
        <v>137</v>
      </c>
    </row>
    <row r="197" s="2" customFormat="1" ht="24.15" customHeight="1">
      <c r="A197" s="38"/>
      <c r="B197" s="39"/>
      <c r="C197" s="218" t="s">
        <v>271</v>
      </c>
      <c r="D197" s="218" t="s">
        <v>140</v>
      </c>
      <c r="E197" s="219" t="s">
        <v>272</v>
      </c>
      <c r="F197" s="220" t="s">
        <v>273</v>
      </c>
      <c r="G197" s="221" t="s">
        <v>143</v>
      </c>
      <c r="H197" s="222">
        <v>362.60000000000002</v>
      </c>
      <c r="I197" s="223"/>
      <c r="J197" s="224">
        <f>ROUND(I197*H197,2)</f>
        <v>0</v>
      </c>
      <c r="K197" s="220" t="s">
        <v>144</v>
      </c>
      <c r="L197" s="44"/>
      <c r="M197" s="225" t="s">
        <v>19</v>
      </c>
      <c r="N197" s="226" t="s">
        <v>43</v>
      </c>
      <c r="O197" s="84"/>
      <c r="P197" s="227">
        <f>O197*H197</f>
        <v>0</v>
      </c>
      <c r="Q197" s="227">
        <v>0</v>
      </c>
      <c r="R197" s="227">
        <f>Q197*H197</f>
        <v>0</v>
      </c>
      <c r="S197" s="227">
        <v>0.068000000000000005</v>
      </c>
      <c r="T197" s="228">
        <f>S197*H197</f>
        <v>24.656800000000004</v>
      </c>
      <c r="U197" s="38"/>
      <c r="V197" s="38"/>
      <c r="W197" s="38"/>
      <c r="X197" s="38"/>
      <c r="Y197" s="38"/>
      <c r="Z197" s="38"/>
      <c r="AA197" s="38"/>
      <c r="AB197" s="38"/>
      <c r="AC197" s="38"/>
      <c r="AD197" s="38"/>
      <c r="AE197" s="38"/>
      <c r="AR197" s="229" t="s">
        <v>145</v>
      </c>
      <c r="AT197" s="229" t="s">
        <v>140</v>
      </c>
      <c r="AU197" s="229" t="s">
        <v>138</v>
      </c>
      <c r="AY197" s="17" t="s">
        <v>137</v>
      </c>
      <c r="BE197" s="230">
        <f>IF(N197="základní",J197,0)</f>
        <v>0</v>
      </c>
      <c r="BF197" s="230">
        <f>IF(N197="snížená",J197,0)</f>
        <v>0</v>
      </c>
      <c r="BG197" s="230">
        <f>IF(N197="zákl. přenesená",J197,0)</f>
        <v>0</v>
      </c>
      <c r="BH197" s="230">
        <f>IF(N197="sníž. přenesená",J197,0)</f>
        <v>0</v>
      </c>
      <c r="BI197" s="230">
        <f>IF(N197="nulová",J197,0)</f>
        <v>0</v>
      </c>
      <c r="BJ197" s="17" t="s">
        <v>80</v>
      </c>
      <c r="BK197" s="230">
        <f>ROUND(I197*H197,2)</f>
        <v>0</v>
      </c>
      <c r="BL197" s="17" t="s">
        <v>145</v>
      </c>
      <c r="BM197" s="229" t="s">
        <v>274</v>
      </c>
    </row>
    <row r="198" s="2" customFormat="1">
      <c r="A198" s="38"/>
      <c r="B198" s="39"/>
      <c r="C198" s="40"/>
      <c r="D198" s="231" t="s">
        <v>147</v>
      </c>
      <c r="E198" s="40"/>
      <c r="F198" s="232" t="s">
        <v>275</v>
      </c>
      <c r="G198" s="40"/>
      <c r="H198" s="40"/>
      <c r="I198" s="136"/>
      <c r="J198" s="40"/>
      <c r="K198" s="40"/>
      <c r="L198" s="44"/>
      <c r="M198" s="233"/>
      <c r="N198" s="234"/>
      <c r="O198" s="84"/>
      <c r="P198" s="84"/>
      <c r="Q198" s="84"/>
      <c r="R198" s="84"/>
      <c r="S198" s="84"/>
      <c r="T198" s="85"/>
      <c r="U198" s="38"/>
      <c r="V198" s="38"/>
      <c r="W198" s="38"/>
      <c r="X198" s="38"/>
      <c r="Y198" s="38"/>
      <c r="Z198" s="38"/>
      <c r="AA198" s="38"/>
      <c r="AB198" s="38"/>
      <c r="AC198" s="38"/>
      <c r="AD198" s="38"/>
      <c r="AE198" s="38"/>
      <c r="AT198" s="17" t="s">
        <v>147</v>
      </c>
      <c r="AU198" s="17" t="s">
        <v>138</v>
      </c>
    </row>
    <row r="199" s="2" customFormat="1">
      <c r="A199" s="38"/>
      <c r="B199" s="39"/>
      <c r="C199" s="40"/>
      <c r="D199" s="231" t="s">
        <v>169</v>
      </c>
      <c r="E199" s="40"/>
      <c r="F199" s="246" t="s">
        <v>263</v>
      </c>
      <c r="G199" s="40"/>
      <c r="H199" s="40"/>
      <c r="I199" s="136"/>
      <c r="J199" s="40"/>
      <c r="K199" s="40"/>
      <c r="L199" s="44"/>
      <c r="M199" s="233"/>
      <c r="N199" s="234"/>
      <c r="O199" s="84"/>
      <c r="P199" s="84"/>
      <c r="Q199" s="84"/>
      <c r="R199" s="84"/>
      <c r="S199" s="84"/>
      <c r="T199" s="85"/>
      <c r="U199" s="38"/>
      <c r="V199" s="38"/>
      <c r="W199" s="38"/>
      <c r="X199" s="38"/>
      <c r="Y199" s="38"/>
      <c r="Z199" s="38"/>
      <c r="AA199" s="38"/>
      <c r="AB199" s="38"/>
      <c r="AC199" s="38"/>
      <c r="AD199" s="38"/>
      <c r="AE199" s="38"/>
      <c r="AT199" s="17" t="s">
        <v>169</v>
      </c>
      <c r="AU199" s="17" t="s">
        <v>138</v>
      </c>
    </row>
    <row r="200" s="13" customFormat="1">
      <c r="A200" s="13"/>
      <c r="B200" s="235"/>
      <c r="C200" s="236"/>
      <c r="D200" s="231" t="s">
        <v>149</v>
      </c>
      <c r="E200" s="237" t="s">
        <v>19</v>
      </c>
      <c r="F200" s="238" t="s">
        <v>276</v>
      </c>
      <c r="G200" s="236"/>
      <c r="H200" s="239">
        <v>321.60000000000002</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149</v>
      </c>
      <c r="AU200" s="245" t="s">
        <v>138</v>
      </c>
      <c r="AV200" s="13" t="s">
        <v>82</v>
      </c>
      <c r="AW200" s="13" t="s">
        <v>33</v>
      </c>
      <c r="AX200" s="13" t="s">
        <v>72</v>
      </c>
      <c r="AY200" s="245" t="s">
        <v>137</v>
      </c>
    </row>
    <row r="201" s="13" customFormat="1">
      <c r="A201" s="13"/>
      <c r="B201" s="235"/>
      <c r="C201" s="236"/>
      <c r="D201" s="231" t="s">
        <v>149</v>
      </c>
      <c r="E201" s="237" t="s">
        <v>19</v>
      </c>
      <c r="F201" s="238" t="s">
        <v>277</v>
      </c>
      <c r="G201" s="236"/>
      <c r="H201" s="239">
        <v>41</v>
      </c>
      <c r="I201" s="240"/>
      <c r="J201" s="236"/>
      <c r="K201" s="236"/>
      <c r="L201" s="241"/>
      <c r="M201" s="242"/>
      <c r="N201" s="243"/>
      <c r="O201" s="243"/>
      <c r="P201" s="243"/>
      <c r="Q201" s="243"/>
      <c r="R201" s="243"/>
      <c r="S201" s="243"/>
      <c r="T201" s="244"/>
      <c r="U201" s="13"/>
      <c r="V201" s="13"/>
      <c r="W201" s="13"/>
      <c r="X201" s="13"/>
      <c r="Y201" s="13"/>
      <c r="Z201" s="13"/>
      <c r="AA201" s="13"/>
      <c r="AB201" s="13"/>
      <c r="AC201" s="13"/>
      <c r="AD201" s="13"/>
      <c r="AE201" s="13"/>
      <c r="AT201" s="245" t="s">
        <v>149</v>
      </c>
      <c r="AU201" s="245" t="s">
        <v>138</v>
      </c>
      <c r="AV201" s="13" t="s">
        <v>82</v>
      </c>
      <c r="AW201" s="13" t="s">
        <v>33</v>
      </c>
      <c r="AX201" s="13" t="s">
        <v>72</v>
      </c>
      <c r="AY201" s="245" t="s">
        <v>137</v>
      </c>
    </row>
    <row r="202" s="12" customFormat="1" ht="20.88" customHeight="1">
      <c r="A202" s="12"/>
      <c r="B202" s="202"/>
      <c r="C202" s="203"/>
      <c r="D202" s="204" t="s">
        <v>71</v>
      </c>
      <c r="E202" s="216" t="s">
        <v>278</v>
      </c>
      <c r="F202" s="216" t="s">
        <v>279</v>
      </c>
      <c r="G202" s="203"/>
      <c r="H202" s="203"/>
      <c r="I202" s="206"/>
      <c r="J202" s="217">
        <f>BK202</f>
        <v>0</v>
      </c>
      <c r="K202" s="203"/>
      <c r="L202" s="208"/>
      <c r="M202" s="209"/>
      <c r="N202" s="210"/>
      <c r="O202" s="210"/>
      <c r="P202" s="211">
        <f>SUM(P203:P209)</f>
        <v>0</v>
      </c>
      <c r="Q202" s="210"/>
      <c r="R202" s="211">
        <f>SUM(R203:R209)</f>
        <v>0.010902000000000002</v>
      </c>
      <c r="S202" s="210"/>
      <c r="T202" s="212">
        <f>SUM(T203:T209)</f>
        <v>0.70400000000000018</v>
      </c>
      <c r="U202" s="12"/>
      <c r="V202" s="12"/>
      <c r="W202" s="12"/>
      <c r="X202" s="12"/>
      <c r="Y202" s="12"/>
      <c r="Z202" s="12"/>
      <c r="AA202" s="12"/>
      <c r="AB202" s="12"/>
      <c r="AC202" s="12"/>
      <c r="AD202" s="12"/>
      <c r="AE202" s="12"/>
      <c r="AR202" s="213" t="s">
        <v>80</v>
      </c>
      <c r="AT202" s="214" t="s">
        <v>71</v>
      </c>
      <c r="AU202" s="214" t="s">
        <v>82</v>
      </c>
      <c r="AY202" s="213" t="s">
        <v>137</v>
      </c>
      <c r="BK202" s="215">
        <f>SUM(BK203:BK209)</f>
        <v>0</v>
      </c>
    </row>
    <row r="203" s="2" customFormat="1" ht="24.15" customHeight="1">
      <c r="A203" s="38"/>
      <c r="B203" s="39"/>
      <c r="C203" s="218" t="s">
        <v>280</v>
      </c>
      <c r="D203" s="218" t="s">
        <v>140</v>
      </c>
      <c r="E203" s="219" t="s">
        <v>281</v>
      </c>
      <c r="F203" s="220" t="s">
        <v>282</v>
      </c>
      <c r="G203" s="221" t="s">
        <v>247</v>
      </c>
      <c r="H203" s="222">
        <v>7.4000000000000004</v>
      </c>
      <c r="I203" s="223"/>
      <c r="J203" s="224">
        <f>ROUND(I203*H203,2)</f>
        <v>0</v>
      </c>
      <c r="K203" s="220" t="s">
        <v>144</v>
      </c>
      <c r="L203" s="44"/>
      <c r="M203" s="225" t="s">
        <v>19</v>
      </c>
      <c r="N203" s="226" t="s">
        <v>43</v>
      </c>
      <c r="O203" s="84"/>
      <c r="P203" s="227">
        <f>O203*H203</f>
        <v>0</v>
      </c>
      <c r="Q203" s="227">
        <v>0.00093000000000000005</v>
      </c>
      <c r="R203" s="227">
        <f>Q203*H203</f>
        <v>0.006882000000000001</v>
      </c>
      <c r="S203" s="227">
        <v>0.070000000000000007</v>
      </c>
      <c r="T203" s="228">
        <f>S203*H203</f>
        <v>0.51800000000000013</v>
      </c>
      <c r="U203" s="38"/>
      <c r="V203" s="38"/>
      <c r="W203" s="38"/>
      <c r="X203" s="38"/>
      <c r="Y203" s="38"/>
      <c r="Z203" s="38"/>
      <c r="AA203" s="38"/>
      <c r="AB203" s="38"/>
      <c r="AC203" s="38"/>
      <c r="AD203" s="38"/>
      <c r="AE203" s="38"/>
      <c r="AR203" s="229" t="s">
        <v>145</v>
      </c>
      <c r="AT203" s="229" t="s">
        <v>140</v>
      </c>
      <c r="AU203" s="229" t="s">
        <v>138</v>
      </c>
      <c r="AY203" s="17" t="s">
        <v>137</v>
      </c>
      <c r="BE203" s="230">
        <f>IF(N203="základní",J203,0)</f>
        <v>0</v>
      </c>
      <c r="BF203" s="230">
        <f>IF(N203="snížená",J203,0)</f>
        <v>0</v>
      </c>
      <c r="BG203" s="230">
        <f>IF(N203="zákl. přenesená",J203,0)</f>
        <v>0</v>
      </c>
      <c r="BH203" s="230">
        <f>IF(N203="sníž. přenesená",J203,0)</f>
        <v>0</v>
      </c>
      <c r="BI203" s="230">
        <f>IF(N203="nulová",J203,0)</f>
        <v>0</v>
      </c>
      <c r="BJ203" s="17" t="s">
        <v>80</v>
      </c>
      <c r="BK203" s="230">
        <f>ROUND(I203*H203,2)</f>
        <v>0</v>
      </c>
      <c r="BL203" s="17" t="s">
        <v>145</v>
      </c>
      <c r="BM203" s="229" t="s">
        <v>283</v>
      </c>
    </row>
    <row r="204" s="2" customFormat="1">
      <c r="A204" s="38"/>
      <c r="B204" s="39"/>
      <c r="C204" s="40"/>
      <c r="D204" s="231" t="s">
        <v>147</v>
      </c>
      <c r="E204" s="40"/>
      <c r="F204" s="232" t="s">
        <v>284</v>
      </c>
      <c r="G204" s="40"/>
      <c r="H204" s="40"/>
      <c r="I204" s="136"/>
      <c r="J204" s="40"/>
      <c r="K204" s="40"/>
      <c r="L204" s="44"/>
      <c r="M204" s="233"/>
      <c r="N204" s="234"/>
      <c r="O204" s="84"/>
      <c r="P204" s="84"/>
      <c r="Q204" s="84"/>
      <c r="R204" s="84"/>
      <c r="S204" s="84"/>
      <c r="T204" s="85"/>
      <c r="U204" s="38"/>
      <c r="V204" s="38"/>
      <c r="W204" s="38"/>
      <c r="X204" s="38"/>
      <c r="Y204" s="38"/>
      <c r="Z204" s="38"/>
      <c r="AA204" s="38"/>
      <c r="AB204" s="38"/>
      <c r="AC204" s="38"/>
      <c r="AD204" s="38"/>
      <c r="AE204" s="38"/>
      <c r="AT204" s="17" t="s">
        <v>147</v>
      </c>
      <c r="AU204" s="17" t="s">
        <v>138</v>
      </c>
    </row>
    <row r="205" s="2" customFormat="1">
      <c r="A205" s="38"/>
      <c r="B205" s="39"/>
      <c r="C205" s="40"/>
      <c r="D205" s="231" t="s">
        <v>169</v>
      </c>
      <c r="E205" s="40"/>
      <c r="F205" s="246" t="s">
        <v>285</v>
      </c>
      <c r="G205" s="40"/>
      <c r="H205" s="40"/>
      <c r="I205" s="136"/>
      <c r="J205" s="40"/>
      <c r="K205" s="40"/>
      <c r="L205" s="44"/>
      <c r="M205" s="233"/>
      <c r="N205" s="234"/>
      <c r="O205" s="84"/>
      <c r="P205" s="84"/>
      <c r="Q205" s="84"/>
      <c r="R205" s="84"/>
      <c r="S205" s="84"/>
      <c r="T205" s="85"/>
      <c r="U205" s="38"/>
      <c r="V205" s="38"/>
      <c r="W205" s="38"/>
      <c r="X205" s="38"/>
      <c r="Y205" s="38"/>
      <c r="Z205" s="38"/>
      <c r="AA205" s="38"/>
      <c r="AB205" s="38"/>
      <c r="AC205" s="38"/>
      <c r="AD205" s="38"/>
      <c r="AE205" s="38"/>
      <c r="AT205" s="17" t="s">
        <v>169</v>
      </c>
      <c r="AU205" s="17" t="s">
        <v>138</v>
      </c>
    </row>
    <row r="206" s="13" customFormat="1">
      <c r="A206" s="13"/>
      <c r="B206" s="235"/>
      <c r="C206" s="236"/>
      <c r="D206" s="231" t="s">
        <v>149</v>
      </c>
      <c r="E206" s="237" t="s">
        <v>19</v>
      </c>
      <c r="F206" s="238" t="s">
        <v>286</v>
      </c>
      <c r="G206" s="236"/>
      <c r="H206" s="239">
        <v>7.4000000000000004</v>
      </c>
      <c r="I206" s="240"/>
      <c r="J206" s="236"/>
      <c r="K206" s="236"/>
      <c r="L206" s="241"/>
      <c r="M206" s="242"/>
      <c r="N206" s="243"/>
      <c r="O206" s="243"/>
      <c r="P206" s="243"/>
      <c r="Q206" s="243"/>
      <c r="R206" s="243"/>
      <c r="S206" s="243"/>
      <c r="T206" s="244"/>
      <c r="U206" s="13"/>
      <c r="V206" s="13"/>
      <c r="W206" s="13"/>
      <c r="X206" s="13"/>
      <c r="Y206" s="13"/>
      <c r="Z206" s="13"/>
      <c r="AA206" s="13"/>
      <c r="AB206" s="13"/>
      <c r="AC206" s="13"/>
      <c r="AD206" s="13"/>
      <c r="AE206" s="13"/>
      <c r="AT206" s="245" t="s">
        <v>149</v>
      </c>
      <c r="AU206" s="245" t="s">
        <v>138</v>
      </c>
      <c r="AV206" s="13" t="s">
        <v>82</v>
      </c>
      <c r="AW206" s="13" t="s">
        <v>33</v>
      </c>
      <c r="AX206" s="13" t="s">
        <v>72</v>
      </c>
      <c r="AY206" s="245" t="s">
        <v>137</v>
      </c>
    </row>
    <row r="207" s="2" customFormat="1" ht="24.15" customHeight="1">
      <c r="A207" s="38"/>
      <c r="B207" s="39"/>
      <c r="C207" s="218" t="s">
        <v>287</v>
      </c>
      <c r="D207" s="218" t="s">
        <v>140</v>
      </c>
      <c r="E207" s="219" t="s">
        <v>288</v>
      </c>
      <c r="F207" s="220" t="s">
        <v>289</v>
      </c>
      <c r="G207" s="221" t="s">
        <v>247</v>
      </c>
      <c r="H207" s="222">
        <v>6</v>
      </c>
      <c r="I207" s="223"/>
      <c r="J207" s="224">
        <f>ROUND(I207*H207,2)</f>
        <v>0</v>
      </c>
      <c r="K207" s="220" t="s">
        <v>144</v>
      </c>
      <c r="L207" s="44"/>
      <c r="M207" s="225" t="s">
        <v>19</v>
      </c>
      <c r="N207" s="226" t="s">
        <v>43</v>
      </c>
      <c r="O207" s="84"/>
      <c r="P207" s="227">
        <f>O207*H207</f>
        <v>0</v>
      </c>
      <c r="Q207" s="227">
        <v>0.00067000000000000002</v>
      </c>
      <c r="R207" s="227">
        <f>Q207*H207</f>
        <v>0.0040200000000000001</v>
      </c>
      <c r="S207" s="227">
        <v>0.031</v>
      </c>
      <c r="T207" s="228">
        <f>S207*H207</f>
        <v>0.186</v>
      </c>
      <c r="U207" s="38"/>
      <c r="V207" s="38"/>
      <c r="W207" s="38"/>
      <c r="X207" s="38"/>
      <c r="Y207" s="38"/>
      <c r="Z207" s="38"/>
      <c r="AA207" s="38"/>
      <c r="AB207" s="38"/>
      <c r="AC207" s="38"/>
      <c r="AD207" s="38"/>
      <c r="AE207" s="38"/>
      <c r="AR207" s="229" t="s">
        <v>145</v>
      </c>
      <c r="AT207" s="229" t="s">
        <v>140</v>
      </c>
      <c r="AU207" s="229" t="s">
        <v>138</v>
      </c>
      <c r="AY207" s="17" t="s">
        <v>137</v>
      </c>
      <c r="BE207" s="230">
        <f>IF(N207="základní",J207,0)</f>
        <v>0</v>
      </c>
      <c r="BF207" s="230">
        <f>IF(N207="snížená",J207,0)</f>
        <v>0</v>
      </c>
      <c r="BG207" s="230">
        <f>IF(N207="zákl. přenesená",J207,0)</f>
        <v>0</v>
      </c>
      <c r="BH207" s="230">
        <f>IF(N207="sníž. přenesená",J207,0)</f>
        <v>0</v>
      </c>
      <c r="BI207" s="230">
        <f>IF(N207="nulová",J207,0)</f>
        <v>0</v>
      </c>
      <c r="BJ207" s="17" t="s">
        <v>80</v>
      </c>
      <c r="BK207" s="230">
        <f>ROUND(I207*H207,2)</f>
        <v>0</v>
      </c>
      <c r="BL207" s="17" t="s">
        <v>145</v>
      </c>
      <c r="BM207" s="229" t="s">
        <v>290</v>
      </c>
    </row>
    <row r="208" s="2" customFormat="1">
      <c r="A208" s="38"/>
      <c r="B208" s="39"/>
      <c r="C208" s="40"/>
      <c r="D208" s="231" t="s">
        <v>147</v>
      </c>
      <c r="E208" s="40"/>
      <c r="F208" s="232" t="s">
        <v>291</v>
      </c>
      <c r="G208" s="40"/>
      <c r="H208" s="40"/>
      <c r="I208" s="136"/>
      <c r="J208" s="40"/>
      <c r="K208" s="40"/>
      <c r="L208" s="44"/>
      <c r="M208" s="233"/>
      <c r="N208" s="234"/>
      <c r="O208" s="84"/>
      <c r="P208" s="84"/>
      <c r="Q208" s="84"/>
      <c r="R208" s="84"/>
      <c r="S208" s="84"/>
      <c r="T208" s="85"/>
      <c r="U208" s="38"/>
      <c r="V208" s="38"/>
      <c r="W208" s="38"/>
      <c r="X208" s="38"/>
      <c r="Y208" s="38"/>
      <c r="Z208" s="38"/>
      <c r="AA208" s="38"/>
      <c r="AB208" s="38"/>
      <c r="AC208" s="38"/>
      <c r="AD208" s="38"/>
      <c r="AE208" s="38"/>
      <c r="AT208" s="17" t="s">
        <v>147</v>
      </c>
      <c r="AU208" s="17" t="s">
        <v>138</v>
      </c>
    </row>
    <row r="209" s="2" customFormat="1">
      <c r="A209" s="38"/>
      <c r="B209" s="39"/>
      <c r="C209" s="40"/>
      <c r="D209" s="231" t="s">
        <v>169</v>
      </c>
      <c r="E209" s="40"/>
      <c r="F209" s="246" t="s">
        <v>285</v>
      </c>
      <c r="G209" s="40"/>
      <c r="H209" s="40"/>
      <c r="I209" s="136"/>
      <c r="J209" s="40"/>
      <c r="K209" s="40"/>
      <c r="L209" s="44"/>
      <c r="M209" s="233"/>
      <c r="N209" s="234"/>
      <c r="O209" s="84"/>
      <c r="P209" s="84"/>
      <c r="Q209" s="84"/>
      <c r="R209" s="84"/>
      <c r="S209" s="84"/>
      <c r="T209" s="85"/>
      <c r="U209" s="38"/>
      <c r="V209" s="38"/>
      <c r="W209" s="38"/>
      <c r="X209" s="38"/>
      <c r="Y209" s="38"/>
      <c r="Z209" s="38"/>
      <c r="AA209" s="38"/>
      <c r="AB209" s="38"/>
      <c r="AC209" s="38"/>
      <c r="AD209" s="38"/>
      <c r="AE209" s="38"/>
      <c r="AT209" s="17" t="s">
        <v>169</v>
      </c>
      <c r="AU209" s="17" t="s">
        <v>138</v>
      </c>
    </row>
    <row r="210" s="12" customFormat="1" ht="22.8" customHeight="1">
      <c r="A210" s="12"/>
      <c r="B210" s="202"/>
      <c r="C210" s="203"/>
      <c r="D210" s="204" t="s">
        <v>71</v>
      </c>
      <c r="E210" s="216" t="s">
        <v>292</v>
      </c>
      <c r="F210" s="216" t="s">
        <v>293</v>
      </c>
      <c r="G210" s="203"/>
      <c r="H210" s="203"/>
      <c r="I210" s="206"/>
      <c r="J210" s="217">
        <f>BK210</f>
        <v>0</v>
      </c>
      <c r="K210" s="203"/>
      <c r="L210" s="208"/>
      <c r="M210" s="209"/>
      <c r="N210" s="210"/>
      <c r="O210" s="210"/>
      <c r="P210" s="211">
        <f>SUM(P211:P233)</f>
        <v>0</v>
      </c>
      <c r="Q210" s="210"/>
      <c r="R210" s="211">
        <f>SUM(R211:R233)</f>
        <v>0</v>
      </c>
      <c r="S210" s="210"/>
      <c r="T210" s="212">
        <f>SUM(T211:T233)</f>
        <v>0</v>
      </c>
      <c r="U210" s="12"/>
      <c r="V210" s="12"/>
      <c r="W210" s="12"/>
      <c r="X210" s="12"/>
      <c r="Y210" s="12"/>
      <c r="Z210" s="12"/>
      <c r="AA210" s="12"/>
      <c r="AB210" s="12"/>
      <c r="AC210" s="12"/>
      <c r="AD210" s="12"/>
      <c r="AE210" s="12"/>
      <c r="AR210" s="213" t="s">
        <v>80</v>
      </c>
      <c r="AT210" s="214" t="s">
        <v>71</v>
      </c>
      <c r="AU210" s="214" t="s">
        <v>80</v>
      </c>
      <c r="AY210" s="213" t="s">
        <v>137</v>
      </c>
      <c r="BK210" s="215">
        <f>SUM(BK211:BK233)</f>
        <v>0</v>
      </c>
    </row>
    <row r="211" s="2" customFormat="1" ht="14.4" customHeight="1">
      <c r="A211" s="38"/>
      <c r="B211" s="39"/>
      <c r="C211" s="218" t="s">
        <v>294</v>
      </c>
      <c r="D211" s="218" t="s">
        <v>140</v>
      </c>
      <c r="E211" s="219" t="s">
        <v>295</v>
      </c>
      <c r="F211" s="220" t="s">
        <v>296</v>
      </c>
      <c r="G211" s="221" t="s">
        <v>247</v>
      </c>
      <c r="H211" s="222">
        <v>26.899999999999999</v>
      </c>
      <c r="I211" s="223"/>
      <c r="J211" s="224">
        <f>ROUND(I211*H211,2)</f>
        <v>0</v>
      </c>
      <c r="K211" s="220" t="s">
        <v>144</v>
      </c>
      <c r="L211" s="44"/>
      <c r="M211" s="225" t="s">
        <v>19</v>
      </c>
      <c r="N211" s="226" t="s">
        <v>43</v>
      </c>
      <c r="O211" s="84"/>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145</v>
      </c>
      <c r="AT211" s="229" t="s">
        <v>140</v>
      </c>
      <c r="AU211" s="229" t="s">
        <v>82</v>
      </c>
      <c r="AY211" s="17" t="s">
        <v>137</v>
      </c>
      <c r="BE211" s="230">
        <f>IF(N211="základní",J211,0)</f>
        <v>0</v>
      </c>
      <c r="BF211" s="230">
        <f>IF(N211="snížená",J211,0)</f>
        <v>0</v>
      </c>
      <c r="BG211" s="230">
        <f>IF(N211="zákl. přenesená",J211,0)</f>
        <v>0</v>
      </c>
      <c r="BH211" s="230">
        <f>IF(N211="sníž. přenesená",J211,0)</f>
        <v>0</v>
      </c>
      <c r="BI211" s="230">
        <f>IF(N211="nulová",J211,0)</f>
        <v>0</v>
      </c>
      <c r="BJ211" s="17" t="s">
        <v>80</v>
      </c>
      <c r="BK211" s="230">
        <f>ROUND(I211*H211,2)</f>
        <v>0</v>
      </c>
      <c r="BL211" s="17" t="s">
        <v>145</v>
      </c>
      <c r="BM211" s="229" t="s">
        <v>297</v>
      </c>
    </row>
    <row r="212" s="2" customFormat="1">
      <c r="A212" s="38"/>
      <c r="B212" s="39"/>
      <c r="C212" s="40"/>
      <c r="D212" s="231" t="s">
        <v>147</v>
      </c>
      <c r="E212" s="40"/>
      <c r="F212" s="232" t="s">
        <v>298</v>
      </c>
      <c r="G212" s="40"/>
      <c r="H212" s="40"/>
      <c r="I212" s="136"/>
      <c r="J212" s="40"/>
      <c r="K212" s="40"/>
      <c r="L212" s="44"/>
      <c r="M212" s="233"/>
      <c r="N212" s="234"/>
      <c r="O212" s="84"/>
      <c r="P212" s="84"/>
      <c r="Q212" s="84"/>
      <c r="R212" s="84"/>
      <c r="S212" s="84"/>
      <c r="T212" s="85"/>
      <c r="U212" s="38"/>
      <c r="V212" s="38"/>
      <c r="W212" s="38"/>
      <c r="X212" s="38"/>
      <c r="Y212" s="38"/>
      <c r="Z212" s="38"/>
      <c r="AA212" s="38"/>
      <c r="AB212" s="38"/>
      <c r="AC212" s="38"/>
      <c r="AD212" s="38"/>
      <c r="AE212" s="38"/>
      <c r="AT212" s="17" t="s">
        <v>147</v>
      </c>
      <c r="AU212" s="17" t="s">
        <v>82</v>
      </c>
    </row>
    <row r="213" s="2" customFormat="1">
      <c r="A213" s="38"/>
      <c r="B213" s="39"/>
      <c r="C213" s="40"/>
      <c r="D213" s="231" t="s">
        <v>169</v>
      </c>
      <c r="E213" s="40"/>
      <c r="F213" s="246" t="s">
        <v>299</v>
      </c>
      <c r="G213" s="40"/>
      <c r="H213" s="40"/>
      <c r="I213" s="136"/>
      <c r="J213" s="40"/>
      <c r="K213" s="40"/>
      <c r="L213" s="44"/>
      <c r="M213" s="233"/>
      <c r="N213" s="234"/>
      <c r="O213" s="84"/>
      <c r="P213" s="84"/>
      <c r="Q213" s="84"/>
      <c r="R213" s="84"/>
      <c r="S213" s="84"/>
      <c r="T213" s="85"/>
      <c r="U213" s="38"/>
      <c r="V213" s="38"/>
      <c r="W213" s="38"/>
      <c r="X213" s="38"/>
      <c r="Y213" s="38"/>
      <c r="Z213" s="38"/>
      <c r="AA213" s="38"/>
      <c r="AB213" s="38"/>
      <c r="AC213" s="38"/>
      <c r="AD213" s="38"/>
      <c r="AE213" s="38"/>
      <c r="AT213" s="17" t="s">
        <v>169</v>
      </c>
      <c r="AU213" s="17" t="s">
        <v>82</v>
      </c>
    </row>
    <row r="214" s="13" customFormat="1">
      <c r="A214" s="13"/>
      <c r="B214" s="235"/>
      <c r="C214" s="236"/>
      <c r="D214" s="231" t="s">
        <v>149</v>
      </c>
      <c r="E214" s="237" t="s">
        <v>19</v>
      </c>
      <c r="F214" s="238" t="s">
        <v>300</v>
      </c>
      <c r="G214" s="236"/>
      <c r="H214" s="239">
        <v>26.899999999999999</v>
      </c>
      <c r="I214" s="240"/>
      <c r="J214" s="236"/>
      <c r="K214" s="236"/>
      <c r="L214" s="241"/>
      <c r="M214" s="242"/>
      <c r="N214" s="243"/>
      <c r="O214" s="243"/>
      <c r="P214" s="243"/>
      <c r="Q214" s="243"/>
      <c r="R214" s="243"/>
      <c r="S214" s="243"/>
      <c r="T214" s="244"/>
      <c r="U214" s="13"/>
      <c r="V214" s="13"/>
      <c r="W214" s="13"/>
      <c r="X214" s="13"/>
      <c r="Y214" s="13"/>
      <c r="Z214" s="13"/>
      <c r="AA214" s="13"/>
      <c r="AB214" s="13"/>
      <c r="AC214" s="13"/>
      <c r="AD214" s="13"/>
      <c r="AE214" s="13"/>
      <c r="AT214" s="245" t="s">
        <v>149</v>
      </c>
      <c r="AU214" s="245" t="s">
        <v>82</v>
      </c>
      <c r="AV214" s="13" t="s">
        <v>82</v>
      </c>
      <c r="AW214" s="13" t="s">
        <v>33</v>
      </c>
      <c r="AX214" s="13" t="s">
        <v>72</v>
      </c>
      <c r="AY214" s="245" t="s">
        <v>137</v>
      </c>
    </row>
    <row r="215" s="2" customFormat="1" ht="24.15" customHeight="1">
      <c r="A215" s="38"/>
      <c r="B215" s="39"/>
      <c r="C215" s="218" t="s">
        <v>301</v>
      </c>
      <c r="D215" s="218" t="s">
        <v>140</v>
      </c>
      <c r="E215" s="219" t="s">
        <v>302</v>
      </c>
      <c r="F215" s="220" t="s">
        <v>303</v>
      </c>
      <c r="G215" s="221" t="s">
        <v>247</v>
      </c>
      <c r="H215" s="222">
        <v>807</v>
      </c>
      <c r="I215" s="223"/>
      <c r="J215" s="224">
        <f>ROUND(I215*H215,2)</f>
        <v>0</v>
      </c>
      <c r="K215" s="220" t="s">
        <v>144</v>
      </c>
      <c r="L215" s="44"/>
      <c r="M215" s="225" t="s">
        <v>19</v>
      </c>
      <c r="N215" s="226" t="s">
        <v>43</v>
      </c>
      <c r="O215" s="84"/>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145</v>
      </c>
      <c r="AT215" s="229" t="s">
        <v>140</v>
      </c>
      <c r="AU215" s="229" t="s">
        <v>82</v>
      </c>
      <c r="AY215" s="17" t="s">
        <v>137</v>
      </c>
      <c r="BE215" s="230">
        <f>IF(N215="základní",J215,0)</f>
        <v>0</v>
      </c>
      <c r="BF215" s="230">
        <f>IF(N215="snížená",J215,0)</f>
        <v>0</v>
      </c>
      <c r="BG215" s="230">
        <f>IF(N215="zákl. přenesená",J215,0)</f>
        <v>0</v>
      </c>
      <c r="BH215" s="230">
        <f>IF(N215="sníž. přenesená",J215,0)</f>
        <v>0</v>
      </c>
      <c r="BI215" s="230">
        <f>IF(N215="nulová",J215,0)</f>
        <v>0</v>
      </c>
      <c r="BJ215" s="17" t="s">
        <v>80</v>
      </c>
      <c r="BK215" s="230">
        <f>ROUND(I215*H215,2)</f>
        <v>0</v>
      </c>
      <c r="BL215" s="17" t="s">
        <v>145</v>
      </c>
      <c r="BM215" s="229" t="s">
        <v>304</v>
      </c>
    </row>
    <row r="216" s="2" customFormat="1">
      <c r="A216" s="38"/>
      <c r="B216" s="39"/>
      <c r="C216" s="40"/>
      <c r="D216" s="231" t="s">
        <v>147</v>
      </c>
      <c r="E216" s="40"/>
      <c r="F216" s="232" t="s">
        <v>305</v>
      </c>
      <c r="G216" s="40"/>
      <c r="H216" s="40"/>
      <c r="I216" s="136"/>
      <c r="J216" s="40"/>
      <c r="K216" s="40"/>
      <c r="L216" s="44"/>
      <c r="M216" s="233"/>
      <c r="N216" s="234"/>
      <c r="O216" s="84"/>
      <c r="P216" s="84"/>
      <c r="Q216" s="84"/>
      <c r="R216" s="84"/>
      <c r="S216" s="84"/>
      <c r="T216" s="85"/>
      <c r="U216" s="38"/>
      <c r="V216" s="38"/>
      <c r="W216" s="38"/>
      <c r="X216" s="38"/>
      <c r="Y216" s="38"/>
      <c r="Z216" s="38"/>
      <c r="AA216" s="38"/>
      <c r="AB216" s="38"/>
      <c r="AC216" s="38"/>
      <c r="AD216" s="38"/>
      <c r="AE216" s="38"/>
      <c r="AT216" s="17" t="s">
        <v>147</v>
      </c>
      <c r="AU216" s="17" t="s">
        <v>82</v>
      </c>
    </row>
    <row r="217" s="2" customFormat="1">
      <c r="A217" s="38"/>
      <c r="B217" s="39"/>
      <c r="C217" s="40"/>
      <c r="D217" s="231" t="s">
        <v>169</v>
      </c>
      <c r="E217" s="40"/>
      <c r="F217" s="246" t="s">
        <v>299</v>
      </c>
      <c r="G217" s="40"/>
      <c r="H217" s="40"/>
      <c r="I217" s="136"/>
      <c r="J217" s="40"/>
      <c r="K217" s="40"/>
      <c r="L217" s="44"/>
      <c r="M217" s="233"/>
      <c r="N217" s="234"/>
      <c r="O217" s="84"/>
      <c r="P217" s="84"/>
      <c r="Q217" s="84"/>
      <c r="R217" s="84"/>
      <c r="S217" s="84"/>
      <c r="T217" s="85"/>
      <c r="U217" s="38"/>
      <c r="V217" s="38"/>
      <c r="W217" s="38"/>
      <c r="X217" s="38"/>
      <c r="Y217" s="38"/>
      <c r="Z217" s="38"/>
      <c r="AA217" s="38"/>
      <c r="AB217" s="38"/>
      <c r="AC217" s="38"/>
      <c r="AD217" s="38"/>
      <c r="AE217" s="38"/>
      <c r="AT217" s="17" t="s">
        <v>169</v>
      </c>
      <c r="AU217" s="17" t="s">
        <v>82</v>
      </c>
    </row>
    <row r="218" s="2" customFormat="1">
      <c r="A218" s="38"/>
      <c r="B218" s="39"/>
      <c r="C218" s="40"/>
      <c r="D218" s="231" t="s">
        <v>207</v>
      </c>
      <c r="E218" s="40"/>
      <c r="F218" s="246" t="s">
        <v>306</v>
      </c>
      <c r="G218" s="40"/>
      <c r="H218" s="40"/>
      <c r="I218" s="136"/>
      <c r="J218" s="40"/>
      <c r="K218" s="40"/>
      <c r="L218" s="44"/>
      <c r="M218" s="233"/>
      <c r="N218" s="234"/>
      <c r="O218" s="84"/>
      <c r="P218" s="84"/>
      <c r="Q218" s="84"/>
      <c r="R218" s="84"/>
      <c r="S218" s="84"/>
      <c r="T218" s="85"/>
      <c r="U218" s="38"/>
      <c r="V218" s="38"/>
      <c r="W218" s="38"/>
      <c r="X218" s="38"/>
      <c r="Y218" s="38"/>
      <c r="Z218" s="38"/>
      <c r="AA218" s="38"/>
      <c r="AB218" s="38"/>
      <c r="AC218" s="38"/>
      <c r="AD218" s="38"/>
      <c r="AE218" s="38"/>
      <c r="AT218" s="17" t="s">
        <v>207</v>
      </c>
      <c r="AU218" s="17" t="s">
        <v>82</v>
      </c>
    </row>
    <row r="219" s="13" customFormat="1">
      <c r="A219" s="13"/>
      <c r="B219" s="235"/>
      <c r="C219" s="236"/>
      <c r="D219" s="231" t="s">
        <v>149</v>
      </c>
      <c r="E219" s="237" t="s">
        <v>19</v>
      </c>
      <c r="F219" s="238" t="s">
        <v>307</v>
      </c>
      <c r="G219" s="236"/>
      <c r="H219" s="239">
        <v>807</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149</v>
      </c>
      <c r="AU219" s="245" t="s">
        <v>82</v>
      </c>
      <c r="AV219" s="13" t="s">
        <v>82</v>
      </c>
      <c r="AW219" s="13" t="s">
        <v>33</v>
      </c>
      <c r="AX219" s="13" t="s">
        <v>72</v>
      </c>
      <c r="AY219" s="245" t="s">
        <v>137</v>
      </c>
    </row>
    <row r="220" s="2" customFormat="1" ht="24.15" customHeight="1">
      <c r="A220" s="38"/>
      <c r="B220" s="39"/>
      <c r="C220" s="218" t="s">
        <v>7</v>
      </c>
      <c r="D220" s="218" t="s">
        <v>140</v>
      </c>
      <c r="E220" s="219" t="s">
        <v>308</v>
      </c>
      <c r="F220" s="220" t="s">
        <v>309</v>
      </c>
      <c r="G220" s="221" t="s">
        <v>310</v>
      </c>
      <c r="H220" s="222">
        <v>68.632000000000005</v>
      </c>
      <c r="I220" s="223"/>
      <c r="J220" s="224">
        <f>ROUND(I220*H220,2)</f>
        <v>0</v>
      </c>
      <c r="K220" s="220" t="s">
        <v>144</v>
      </c>
      <c r="L220" s="44"/>
      <c r="M220" s="225" t="s">
        <v>19</v>
      </c>
      <c r="N220" s="226" t="s">
        <v>43</v>
      </c>
      <c r="O220" s="84"/>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145</v>
      </c>
      <c r="AT220" s="229" t="s">
        <v>140</v>
      </c>
      <c r="AU220" s="229" t="s">
        <v>82</v>
      </c>
      <c r="AY220" s="17" t="s">
        <v>137</v>
      </c>
      <c r="BE220" s="230">
        <f>IF(N220="základní",J220,0)</f>
        <v>0</v>
      </c>
      <c r="BF220" s="230">
        <f>IF(N220="snížená",J220,0)</f>
        <v>0</v>
      </c>
      <c r="BG220" s="230">
        <f>IF(N220="zákl. přenesená",J220,0)</f>
        <v>0</v>
      </c>
      <c r="BH220" s="230">
        <f>IF(N220="sníž. přenesená",J220,0)</f>
        <v>0</v>
      </c>
      <c r="BI220" s="230">
        <f>IF(N220="nulová",J220,0)</f>
        <v>0</v>
      </c>
      <c r="BJ220" s="17" t="s">
        <v>80</v>
      </c>
      <c r="BK220" s="230">
        <f>ROUND(I220*H220,2)</f>
        <v>0</v>
      </c>
      <c r="BL220" s="17" t="s">
        <v>145</v>
      </c>
      <c r="BM220" s="229" t="s">
        <v>311</v>
      </c>
    </row>
    <row r="221" s="2" customFormat="1">
      <c r="A221" s="38"/>
      <c r="B221" s="39"/>
      <c r="C221" s="40"/>
      <c r="D221" s="231" t="s">
        <v>147</v>
      </c>
      <c r="E221" s="40"/>
      <c r="F221" s="232" t="s">
        <v>312</v>
      </c>
      <c r="G221" s="40"/>
      <c r="H221" s="40"/>
      <c r="I221" s="136"/>
      <c r="J221" s="40"/>
      <c r="K221" s="40"/>
      <c r="L221" s="44"/>
      <c r="M221" s="233"/>
      <c r="N221" s="234"/>
      <c r="O221" s="84"/>
      <c r="P221" s="84"/>
      <c r="Q221" s="84"/>
      <c r="R221" s="84"/>
      <c r="S221" s="84"/>
      <c r="T221" s="85"/>
      <c r="U221" s="38"/>
      <c r="V221" s="38"/>
      <c r="W221" s="38"/>
      <c r="X221" s="38"/>
      <c r="Y221" s="38"/>
      <c r="Z221" s="38"/>
      <c r="AA221" s="38"/>
      <c r="AB221" s="38"/>
      <c r="AC221" s="38"/>
      <c r="AD221" s="38"/>
      <c r="AE221" s="38"/>
      <c r="AT221" s="17" t="s">
        <v>147</v>
      </c>
      <c r="AU221" s="17" t="s">
        <v>82</v>
      </c>
    </row>
    <row r="222" s="2" customFormat="1">
      <c r="A222" s="38"/>
      <c r="B222" s="39"/>
      <c r="C222" s="40"/>
      <c r="D222" s="231" t="s">
        <v>169</v>
      </c>
      <c r="E222" s="40"/>
      <c r="F222" s="246" t="s">
        <v>313</v>
      </c>
      <c r="G222" s="40"/>
      <c r="H222" s="40"/>
      <c r="I222" s="136"/>
      <c r="J222" s="40"/>
      <c r="K222" s="40"/>
      <c r="L222" s="44"/>
      <c r="M222" s="233"/>
      <c r="N222" s="234"/>
      <c r="O222" s="84"/>
      <c r="P222" s="84"/>
      <c r="Q222" s="84"/>
      <c r="R222" s="84"/>
      <c r="S222" s="84"/>
      <c r="T222" s="85"/>
      <c r="U222" s="38"/>
      <c r="V222" s="38"/>
      <c r="W222" s="38"/>
      <c r="X222" s="38"/>
      <c r="Y222" s="38"/>
      <c r="Z222" s="38"/>
      <c r="AA222" s="38"/>
      <c r="AB222" s="38"/>
      <c r="AC222" s="38"/>
      <c r="AD222" s="38"/>
      <c r="AE222" s="38"/>
      <c r="AT222" s="17" t="s">
        <v>169</v>
      </c>
      <c r="AU222" s="17" t="s">
        <v>82</v>
      </c>
    </row>
    <row r="223" s="2" customFormat="1" ht="24.15" customHeight="1">
      <c r="A223" s="38"/>
      <c r="B223" s="39"/>
      <c r="C223" s="218" t="s">
        <v>314</v>
      </c>
      <c r="D223" s="218" t="s">
        <v>140</v>
      </c>
      <c r="E223" s="219" t="s">
        <v>315</v>
      </c>
      <c r="F223" s="220" t="s">
        <v>316</v>
      </c>
      <c r="G223" s="221" t="s">
        <v>310</v>
      </c>
      <c r="H223" s="222">
        <v>68.632000000000005</v>
      </c>
      <c r="I223" s="223"/>
      <c r="J223" s="224">
        <f>ROUND(I223*H223,2)</f>
        <v>0</v>
      </c>
      <c r="K223" s="220" t="s">
        <v>144</v>
      </c>
      <c r="L223" s="44"/>
      <c r="M223" s="225" t="s">
        <v>19</v>
      </c>
      <c r="N223" s="226" t="s">
        <v>43</v>
      </c>
      <c r="O223" s="84"/>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145</v>
      </c>
      <c r="AT223" s="229" t="s">
        <v>140</v>
      </c>
      <c r="AU223" s="229" t="s">
        <v>82</v>
      </c>
      <c r="AY223" s="17" t="s">
        <v>137</v>
      </c>
      <c r="BE223" s="230">
        <f>IF(N223="základní",J223,0)</f>
        <v>0</v>
      </c>
      <c r="BF223" s="230">
        <f>IF(N223="snížená",J223,0)</f>
        <v>0</v>
      </c>
      <c r="BG223" s="230">
        <f>IF(N223="zákl. přenesená",J223,0)</f>
        <v>0</v>
      </c>
      <c r="BH223" s="230">
        <f>IF(N223="sníž. přenesená",J223,0)</f>
        <v>0</v>
      </c>
      <c r="BI223" s="230">
        <f>IF(N223="nulová",J223,0)</f>
        <v>0</v>
      </c>
      <c r="BJ223" s="17" t="s">
        <v>80</v>
      </c>
      <c r="BK223" s="230">
        <f>ROUND(I223*H223,2)</f>
        <v>0</v>
      </c>
      <c r="BL223" s="17" t="s">
        <v>145</v>
      </c>
      <c r="BM223" s="229" t="s">
        <v>317</v>
      </c>
    </row>
    <row r="224" s="2" customFormat="1">
      <c r="A224" s="38"/>
      <c r="B224" s="39"/>
      <c r="C224" s="40"/>
      <c r="D224" s="231" t="s">
        <v>147</v>
      </c>
      <c r="E224" s="40"/>
      <c r="F224" s="232" t="s">
        <v>318</v>
      </c>
      <c r="G224" s="40"/>
      <c r="H224" s="40"/>
      <c r="I224" s="136"/>
      <c r="J224" s="40"/>
      <c r="K224" s="40"/>
      <c r="L224" s="44"/>
      <c r="M224" s="233"/>
      <c r="N224" s="234"/>
      <c r="O224" s="84"/>
      <c r="P224" s="84"/>
      <c r="Q224" s="84"/>
      <c r="R224" s="84"/>
      <c r="S224" s="84"/>
      <c r="T224" s="85"/>
      <c r="U224" s="38"/>
      <c r="V224" s="38"/>
      <c r="W224" s="38"/>
      <c r="X224" s="38"/>
      <c r="Y224" s="38"/>
      <c r="Z224" s="38"/>
      <c r="AA224" s="38"/>
      <c r="AB224" s="38"/>
      <c r="AC224" s="38"/>
      <c r="AD224" s="38"/>
      <c r="AE224" s="38"/>
      <c r="AT224" s="17" t="s">
        <v>147</v>
      </c>
      <c r="AU224" s="17" t="s">
        <v>82</v>
      </c>
    </row>
    <row r="225" s="2" customFormat="1">
      <c r="A225" s="38"/>
      <c r="B225" s="39"/>
      <c r="C225" s="40"/>
      <c r="D225" s="231" t="s">
        <v>169</v>
      </c>
      <c r="E225" s="40"/>
      <c r="F225" s="246" t="s">
        <v>319</v>
      </c>
      <c r="G225" s="40"/>
      <c r="H225" s="40"/>
      <c r="I225" s="136"/>
      <c r="J225" s="40"/>
      <c r="K225" s="40"/>
      <c r="L225" s="44"/>
      <c r="M225" s="233"/>
      <c r="N225" s="234"/>
      <c r="O225" s="84"/>
      <c r="P225" s="84"/>
      <c r="Q225" s="84"/>
      <c r="R225" s="84"/>
      <c r="S225" s="84"/>
      <c r="T225" s="85"/>
      <c r="U225" s="38"/>
      <c r="V225" s="38"/>
      <c r="W225" s="38"/>
      <c r="X225" s="38"/>
      <c r="Y225" s="38"/>
      <c r="Z225" s="38"/>
      <c r="AA225" s="38"/>
      <c r="AB225" s="38"/>
      <c r="AC225" s="38"/>
      <c r="AD225" s="38"/>
      <c r="AE225" s="38"/>
      <c r="AT225" s="17" t="s">
        <v>169</v>
      </c>
      <c r="AU225" s="17" t="s">
        <v>82</v>
      </c>
    </row>
    <row r="226" s="2" customFormat="1" ht="24.15" customHeight="1">
      <c r="A226" s="38"/>
      <c r="B226" s="39"/>
      <c r="C226" s="218" t="s">
        <v>320</v>
      </c>
      <c r="D226" s="218" t="s">
        <v>140</v>
      </c>
      <c r="E226" s="219" t="s">
        <v>321</v>
      </c>
      <c r="F226" s="220" t="s">
        <v>322</v>
      </c>
      <c r="G226" s="221" t="s">
        <v>310</v>
      </c>
      <c r="H226" s="222">
        <v>960.84799999999996</v>
      </c>
      <c r="I226" s="223"/>
      <c r="J226" s="224">
        <f>ROUND(I226*H226,2)</f>
        <v>0</v>
      </c>
      <c r="K226" s="220" t="s">
        <v>144</v>
      </c>
      <c r="L226" s="44"/>
      <c r="M226" s="225" t="s">
        <v>19</v>
      </c>
      <c r="N226" s="226" t="s">
        <v>43</v>
      </c>
      <c r="O226" s="84"/>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145</v>
      </c>
      <c r="AT226" s="229" t="s">
        <v>140</v>
      </c>
      <c r="AU226" s="229" t="s">
        <v>82</v>
      </c>
      <c r="AY226" s="17" t="s">
        <v>137</v>
      </c>
      <c r="BE226" s="230">
        <f>IF(N226="základní",J226,0)</f>
        <v>0</v>
      </c>
      <c r="BF226" s="230">
        <f>IF(N226="snížená",J226,0)</f>
        <v>0</v>
      </c>
      <c r="BG226" s="230">
        <f>IF(N226="zákl. přenesená",J226,0)</f>
        <v>0</v>
      </c>
      <c r="BH226" s="230">
        <f>IF(N226="sníž. přenesená",J226,0)</f>
        <v>0</v>
      </c>
      <c r="BI226" s="230">
        <f>IF(N226="nulová",J226,0)</f>
        <v>0</v>
      </c>
      <c r="BJ226" s="17" t="s">
        <v>80</v>
      </c>
      <c r="BK226" s="230">
        <f>ROUND(I226*H226,2)</f>
        <v>0</v>
      </c>
      <c r="BL226" s="17" t="s">
        <v>145</v>
      </c>
      <c r="BM226" s="229" t="s">
        <v>323</v>
      </c>
    </row>
    <row r="227" s="2" customFormat="1">
      <c r="A227" s="38"/>
      <c r="B227" s="39"/>
      <c r="C227" s="40"/>
      <c r="D227" s="231" t="s">
        <v>147</v>
      </c>
      <c r="E227" s="40"/>
      <c r="F227" s="232" t="s">
        <v>324</v>
      </c>
      <c r="G227" s="40"/>
      <c r="H227" s="40"/>
      <c r="I227" s="136"/>
      <c r="J227" s="40"/>
      <c r="K227" s="40"/>
      <c r="L227" s="44"/>
      <c r="M227" s="233"/>
      <c r="N227" s="234"/>
      <c r="O227" s="84"/>
      <c r="P227" s="84"/>
      <c r="Q227" s="84"/>
      <c r="R227" s="84"/>
      <c r="S227" s="84"/>
      <c r="T227" s="85"/>
      <c r="U227" s="38"/>
      <c r="V227" s="38"/>
      <c r="W227" s="38"/>
      <c r="X227" s="38"/>
      <c r="Y227" s="38"/>
      <c r="Z227" s="38"/>
      <c r="AA227" s="38"/>
      <c r="AB227" s="38"/>
      <c r="AC227" s="38"/>
      <c r="AD227" s="38"/>
      <c r="AE227" s="38"/>
      <c r="AT227" s="17" t="s">
        <v>147</v>
      </c>
      <c r="AU227" s="17" t="s">
        <v>82</v>
      </c>
    </row>
    <row r="228" s="2" customFormat="1">
      <c r="A228" s="38"/>
      <c r="B228" s="39"/>
      <c r="C228" s="40"/>
      <c r="D228" s="231" t="s">
        <v>169</v>
      </c>
      <c r="E228" s="40"/>
      <c r="F228" s="246" t="s">
        <v>319</v>
      </c>
      <c r="G228" s="40"/>
      <c r="H228" s="40"/>
      <c r="I228" s="136"/>
      <c r="J228" s="40"/>
      <c r="K228" s="40"/>
      <c r="L228" s="44"/>
      <c r="M228" s="233"/>
      <c r="N228" s="234"/>
      <c r="O228" s="84"/>
      <c r="P228" s="84"/>
      <c r="Q228" s="84"/>
      <c r="R228" s="84"/>
      <c r="S228" s="84"/>
      <c r="T228" s="85"/>
      <c r="U228" s="38"/>
      <c r="V228" s="38"/>
      <c r="W228" s="38"/>
      <c r="X228" s="38"/>
      <c r="Y228" s="38"/>
      <c r="Z228" s="38"/>
      <c r="AA228" s="38"/>
      <c r="AB228" s="38"/>
      <c r="AC228" s="38"/>
      <c r="AD228" s="38"/>
      <c r="AE228" s="38"/>
      <c r="AT228" s="17" t="s">
        <v>169</v>
      </c>
      <c r="AU228" s="17" t="s">
        <v>82</v>
      </c>
    </row>
    <row r="229" s="2" customFormat="1">
      <c r="A229" s="38"/>
      <c r="B229" s="39"/>
      <c r="C229" s="40"/>
      <c r="D229" s="231" t="s">
        <v>207</v>
      </c>
      <c r="E229" s="40"/>
      <c r="F229" s="246" t="s">
        <v>325</v>
      </c>
      <c r="G229" s="40"/>
      <c r="H229" s="40"/>
      <c r="I229" s="136"/>
      <c r="J229" s="40"/>
      <c r="K229" s="40"/>
      <c r="L229" s="44"/>
      <c r="M229" s="233"/>
      <c r="N229" s="234"/>
      <c r="O229" s="84"/>
      <c r="P229" s="84"/>
      <c r="Q229" s="84"/>
      <c r="R229" s="84"/>
      <c r="S229" s="84"/>
      <c r="T229" s="85"/>
      <c r="U229" s="38"/>
      <c r="V229" s="38"/>
      <c r="W229" s="38"/>
      <c r="X229" s="38"/>
      <c r="Y229" s="38"/>
      <c r="Z229" s="38"/>
      <c r="AA229" s="38"/>
      <c r="AB229" s="38"/>
      <c r="AC229" s="38"/>
      <c r="AD229" s="38"/>
      <c r="AE229" s="38"/>
      <c r="AT229" s="17" t="s">
        <v>207</v>
      </c>
      <c r="AU229" s="17" t="s">
        <v>82</v>
      </c>
    </row>
    <row r="230" s="13" customFormat="1">
      <c r="A230" s="13"/>
      <c r="B230" s="235"/>
      <c r="C230" s="236"/>
      <c r="D230" s="231" t="s">
        <v>149</v>
      </c>
      <c r="E230" s="236"/>
      <c r="F230" s="238" t="s">
        <v>326</v>
      </c>
      <c r="G230" s="236"/>
      <c r="H230" s="239">
        <v>960.84799999999996</v>
      </c>
      <c r="I230" s="240"/>
      <c r="J230" s="236"/>
      <c r="K230" s="236"/>
      <c r="L230" s="241"/>
      <c r="M230" s="242"/>
      <c r="N230" s="243"/>
      <c r="O230" s="243"/>
      <c r="P230" s="243"/>
      <c r="Q230" s="243"/>
      <c r="R230" s="243"/>
      <c r="S230" s="243"/>
      <c r="T230" s="244"/>
      <c r="U230" s="13"/>
      <c r="V230" s="13"/>
      <c r="W230" s="13"/>
      <c r="X230" s="13"/>
      <c r="Y230" s="13"/>
      <c r="Z230" s="13"/>
      <c r="AA230" s="13"/>
      <c r="AB230" s="13"/>
      <c r="AC230" s="13"/>
      <c r="AD230" s="13"/>
      <c r="AE230" s="13"/>
      <c r="AT230" s="245" t="s">
        <v>149</v>
      </c>
      <c r="AU230" s="245" t="s">
        <v>82</v>
      </c>
      <c r="AV230" s="13" t="s">
        <v>82</v>
      </c>
      <c r="AW230" s="13" t="s">
        <v>4</v>
      </c>
      <c r="AX230" s="13" t="s">
        <v>80</v>
      </c>
      <c r="AY230" s="245" t="s">
        <v>137</v>
      </c>
    </row>
    <row r="231" s="2" customFormat="1" ht="24.15" customHeight="1">
      <c r="A231" s="38"/>
      <c r="B231" s="39"/>
      <c r="C231" s="218" t="s">
        <v>327</v>
      </c>
      <c r="D231" s="218" t="s">
        <v>140</v>
      </c>
      <c r="E231" s="219" t="s">
        <v>328</v>
      </c>
      <c r="F231" s="220" t="s">
        <v>329</v>
      </c>
      <c r="G231" s="221" t="s">
        <v>310</v>
      </c>
      <c r="H231" s="222">
        <v>68.632000000000005</v>
      </c>
      <c r="I231" s="223"/>
      <c r="J231" s="224">
        <f>ROUND(I231*H231,2)</f>
        <v>0</v>
      </c>
      <c r="K231" s="220" t="s">
        <v>144</v>
      </c>
      <c r="L231" s="44"/>
      <c r="M231" s="225" t="s">
        <v>19</v>
      </c>
      <c r="N231" s="226" t="s">
        <v>43</v>
      </c>
      <c r="O231" s="84"/>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145</v>
      </c>
      <c r="AT231" s="229" t="s">
        <v>140</v>
      </c>
      <c r="AU231" s="229" t="s">
        <v>82</v>
      </c>
      <c r="AY231" s="17" t="s">
        <v>137</v>
      </c>
      <c r="BE231" s="230">
        <f>IF(N231="základní",J231,0)</f>
        <v>0</v>
      </c>
      <c r="BF231" s="230">
        <f>IF(N231="snížená",J231,0)</f>
        <v>0</v>
      </c>
      <c r="BG231" s="230">
        <f>IF(N231="zákl. přenesená",J231,0)</f>
        <v>0</v>
      </c>
      <c r="BH231" s="230">
        <f>IF(N231="sníž. přenesená",J231,0)</f>
        <v>0</v>
      </c>
      <c r="BI231" s="230">
        <f>IF(N231="nulová",J231,0)</f>
        <v>0</v>
      </c>
      <c r="BJ231" s="17" t="s">
        <v>80</v>
      </c>
      <c r="BK231" s="230">
        <f>ROUND(I231*H231,2)</f>
        <v>0</v>
      </c>
      <c r="BL231" s="17" t="s">
        <v>145</v>
      </c>
      <c r="BM231" s="229" t="s">
        <v>330</v>
      </c>
    </row>
    <row r="232" s="2" customFormat="1">
      <c r="A232" s="38"/>
      <c r="B232" s="39"/>
      <c r="C232" s="40"/>
      <c r="D232" s="231" t="s">
        <v>147</v>
      </c>
      <c r="E232" s="40"/>
      <c r="F232" s="232" t="s">
        <v>331</v>
      </c>
      <c r="G232" s="40"/>
      <c r="H232" s="40"/>
      <c r="I232" s="136"/>
      <c r="J232" s="40"/>
      <c r="K232" s="40"/>
      <c r="L232" s="44"/>
      <c r="M232" s="233"/>
      <c r="N232" s="234"/>
      <c r="O232" s="84"/>
      <c r="P232" s="84"/>
      <c r="Q232" s="84"/>
      <c r="R232" s="84"/>
      <c r="S232" s="84"/>
      <c r="T232" s="85"/>
      <c r="U232" s="38"/>
      <c r="V232" s="38"/>
      <c r="W232" s="38"/>
      <c r="X232" s="38"/>
      <c r="Y232" s="38"/>
      <c r="Z232" s="38"/>
      <c r="AA232" s="38"/>
      <c r="AB232" s="38"/>
      <c r="AC232" s="38"/>
      <c r="AD232" s="38"/>
      <c r="AE232" s="38"/>
      <c r="AT232" s="17" t="s">
        <v>147</v>
      </c>
      <c r="AU232" s="17" t="s">
        <v>82</v>
      </c>
    </row>
    <row r="233" s="2" customFormat="1">
      <c r="A233" s="38"/>
      <c r="B233" s="39"/>
      <c r="C233" s="40"/>
      <c r="D233" s="231" t="s">
        <v>169</v>
      </c>
      <c r="E233" s="40"/>
      <c r="F233" s="246" t="s">
        <v>332</v>
      </c>
      <c r="G233" s="40"/>
      <c r="H233" s="40"/>
      <c r="I233" s="136"/>
      <c r="J233" s="40"/>
      <c r="K233" s="40"/>
      <c r="L233" s="44"/>
      <c r="M233" s="233"/>
      <c r="N233" s="234"/>
      <c r="O233" s="84"/>
      <c r="P233" s="84"/>
      <c r="Q233" s="84"/>
      <c r="R233" s="84"/>
      <c r="S233" s="84"/>
      <c r="T233" s="85"/>
      <c r="U233" s="38"/>
      <c r="V233" s="38"/>
      <c r="W233" s="38"/>
      <c r="X233" s="38"/>
      <c r="Y233" s="38"/>
      <c r="Z233" s="38"/>
      <c r="AA233" s="38"/>
      <c r="AB233" s="38"/>
      <c r="AC233" s="38"/>
      <c r="AD233" s="38"/>
      <c r="AE233" s="38"/>
      <c r="AT233" s="17" t="s">
        <v>169</v>
      </c>
      <c r="AU233" s="17" t="s">
        <v>82</v>
      </c>
    </row>
    <row r="234" s="12" customFormat="1" ht="22.8" customHeight="1">
      <c r="A234" s="12"/>
      <c r="B234" s="202"/>
      <c r="C234" s="203"/>
      <c r="D234" s="204" t="s">
        <v>71</v>
      </c>
      <c r="E234" s="216" t="s">
        <v>333</v>
      </c>
      <c r="F234" s="216" t="s">
        <v>334</v>
      </c>
      <c r="G234" s="203"/>
      <c r="H234" s="203"/>
      <c r="I234" s="206"/>
      <c r="J234" s="217">
        <f>BK234</f>
        <v>0</v>
      </c>
      <c r="K234" s="203"/>
      <c r="L234" s="208"/>
      <c r="M234" s="209"/>
      <c r="N234" s="210"/>
      <c r="O234" s="210"/>
      <c r="P234" s="211">
        <f>SUM(P235:P237)</f>
        <v>0</v>
      </c>
      <c r="Q234" s="210"/>
      <c r="R234" s="211">
        <f>SUM(R235:R237)</f>
        <v>0</v>
      </c>
      <c r="S234" s="210"/>
      <c r="T234" s="212">
        <f>SUM(T235:T237)</f>
        <v>0</v>
      </c>
      <c r="U234" s="12"/>
      <c r="V234" s="12"/>
      <c r="W234" s="12"/>
      <c r="X234" s="12"/>
      <c r="Y234" s="12"/>
      <c r="Z234" s="12"/>
      <c r="AA234" s="12"/>
      <c r="AB234" s="12"/>
      <c r="AC234" s="12"/>
      <c r="AD234" s="12"/>
      <c r="AE234" s="12"/>
      <c r="AR234" s="213" t="s">
        <v>80</v>
      </c>
      <c r="AT234" s="214" t="s">
        <v>71</v>
      </c>
      <c r="AU234" s="214" t="s">
        <v>80</v>
      </c>
      <c r="AY234" s="213" t="s">
        <v>137</v>
      </c>
      <c r="BK234" s="215">
        <f>SUM(BK235:BK237)</f>
        <v>0</v>
      </c>
    </row>
    <row r="235" s="2" customFormat="1" ht="24.15" customHeight="1">
      <c r="A235" s="38"/>
      <c r="B235" s="39"/>
      <c r="C235" s="218" t="s">
        <v>335</v>
      </c>
      <c r="D235" s="218" t="s">
        <v>140</v>
      </c>
      <c r="E235" s="219" t="s">
        <v>336</v>
      </c>
      <c r="F235" s="220" t="s">
        <v>337</v>
      </c>
      <c r="G235" s="221" t="s">
        <v>310</v>
      </c>
      <c r="H235" s="222">
        <v>38.972999999999999</v>
      </c>
      <c r="I235" s="223"/>
      <c r="J235" s="224">
        <f>ROUND(I235*H235,2)</f>
        <v>0</v>
      </c>
      <c r="K235" s="220" t="s">
        <v>144</v>
      </c>
      <c r="L235" s="44"/>
      <c r="M235" s="225" t="s">
        <v>19</v>
      </c>
      <c r="N235" s="226" t="s">
        <v>43</v>
      </c>
      <c r="O235" s="84"/>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145</v>
      </c>
      <c r="AT235" s="229" t="s">
        <v>140</v>
      </c>
      <c r="AU235" s="229" t="s">
        <v>82</v>
      </c>
      <c r="AY235" s="17" t="s">
        <v>137</v>
      </c>
      <c r="BE235" s="230">
        <f>IF(N235="základní",J235,0)</f>
        <v>0</v>
      </c>
      <c r="BF235" s="230">
        <f>IF(N235="snížená",J235,0)</f>
        <v>0</v>
      </c>
      <c r="BG235" s="230">
        <f>IF(N235="zákl. přenesená",J235,0)</f>
        <v>0</v>
      </c>
      <c r="BH235" s="230">
        <f>IF(N235="sníž. přenesená",J235,0)</f>
        <v>0</v>
      </c>
      <c r="BI235" s="230">
        <f>IF(N235="nulová",J235,0)</f>
        <v>0</v>
      </c>
      <c r="BJ235" s="17" t="s">
        <v>80</v>
      </c>
      <c r="BK235" s="230">
        <f>ROUND(I235*H235,2)</f>
        <v>0</v>
      </c>
      <c r="BL235" s="17" t="s">
        <v>145</v>
      </c>
      <c r="BM235" s="229" t="s">
        <v>338</v>
      </c>
    </row>
    <row r="236" s="2" customFormat="1">
      <c r="A236" s="38"/>
      <c r="B236" s="39"/>
      <c r="C236" s="40"/>
      <c r="D236" s="231" t="s">
        <v>147</v>
      </c>
      <c r="E236" s="40"/>
      <c r="F236" s="232" t="s">
        <v>339</v>
      </c>
      <c r="G236" s="40"/>
      <c r="H236" s="40"/>
      <c r="I236" s="136"/>
      <c r="J236" s="40"/>
      <c r="K236" s="40"/>
      <c r="L236" s="44"/>
      <c r="M236" s="233"/>
      <c r="N236" s="234"/>
      <c r="O236" s="84"/>
      <c r="P236" s="84"/>
      <c r="Q236" s="84"/>
      <c r="R236" s="84"/>
      <c r="S236" s="84"/>
      <c r="T236" s="85"/>
      <c r="U236" s="38"/>
      <c r="V236" s="38"/>
      <c r="W236" s="38"/>
      <c r="X236" s="38"/>
      <c r="Y236" s="38"/>
      <c r="Z236" s="38"/>
      <c r="AA236" s="38"/>
      <c r="AB236" s="38"/>
      <c r="AC236" s="38"/>
      <c r="AD236" s="38"/>
      <c r="AE236" s="38"/>
      <c r="AT236" s="17" t="s">
        <v>147</v>
      </c>
      <c r="AU236" s="17" t="s">
        <v>82</v>
      </c>
    </row>
    <row r="237" s="2" customFormat="1">
      <c r="A237" s="38"/>
      <c r="B237" s="39"/>
      <c r="C237" s="40"/>
      <c r="D237" s="231" t="s">
        <v>169</v>
      </c>
      <c r="E237" s="40"/>
      <c r="F237" s="246" t="s">
        <v>340</v>
      </c>
      <c r="G237" s="40"/>
      <c r="H237" s="40"/>
      <c r="I237" s="136"/>
      <c r="J237" s="40"/>
      <c r="K237" s="40"/>
      <c r="L237" s="44"/>
      <c r="M237" s="233"/>
      <c r="N237" s="234"/>
      <c r="O237" s="84"/>
      <c r="P237" s="84"/>
      <c r="Q237" s="84"/>
      <c r="R237" s="84"/>
      <c r="S237" s="84"/>
      <c r="T237" s="85"/>
      <c r="U237" s="38"/>
      <c r="V237" s="38"/>
      <c r="W237" s="38"/>
      <c r="X237" s="38"/>
      <c r="Y237" s="38"/>
      <c r="Z237" s="38"/>
      <c r="AA237" s="38"/>
      <c r="AB237" s="38"/>
      <c r="AC237" s="38"/>
      <c r="AD237" s="38"/>
      <c r="AE237" s="38"/>
      <c r="AT237" s="17" t="s">
        <v>169</v>
      </c>
      <c r="AU237" s="17" t="s">
        <v>82</v>
      </c>
    </row>
    <row r="238" s="12" customFormat="1" ht="25.92" customHeight="1">
      <c r="A238" s="12"/>
      <c r="B238" s="202"/>
      <c r="C238" s="203"/>
      <c r="D238" s="204" t="s">
        <v>71</v>
      </c>
      <c r="E238" s="205" t="s">
        <v>341</v>
      </c>
      <c r="F238" s="205" t="s">
        <v>342</v>
      </c>
      <c r="G238" s="203"/>
      <c r="H238" s="203"/>
      <c r="I238" s="206"/>
      <c r="J238" s="207">
        <f>BK238</f>
        <v>0</v>
      </c>
      <c r="K238" s="203"/>
      <c r="L238" s="208"/>
      <c r="M238" s="209"/>
      <c r="N238" s="210"/>
      <c r="O238" s="210"/>
      <c r="P238" s="211">
        <f>P239+P250+P257+P271+P291+P308+P345+P374+P408+P481</f>
        <v>0</v>
      </c>
      <c r="Q238" s="210"/>
      <c r="R238" s="211">
        <f>R239+R250+R257+R271+R291+R308+R345+R374+R408+R481</f>
        <v>13.937478350000001</v>
      </c>
      <c r="S238" s="210"/>
      <c r="T238" s="212">
        <f>T239+T250+T257+T271+T291+T308+T345+T374+T408+T481</f>
        <v>0.41683800000000004</v>
      </c>
      <c r="U238" s="12"/>
      <c r="V238" s="12"/>
      <c r="W238" s="12"/>
      <c r="X238" s="12"/>
      <c r="Y238" s="12"/>
      <c r="Z238" s="12"/>
      <c r="AA238" s="12"/>
      <c r="AB238" s="12"/>
      <c r="AC238" s="12"/>
      <c r="AD238" s="12"/>
      <c r="AE238" s="12"/>
      <c r="AR238" s="213" t="s">
        <v>82</v>
      </c>
      <c r="AT238" s="214" t="s">
        <v>71</v>
      </c>
      <c r="AU238" s="214" t="s">
        <v>72</v>
      </c>
      <c r="AY238" s="213" t="s">
        <v>137</v>
      </c>
      <c r="BK238" s="215">
        <f>BK239+BK250+BK257+BK271+BK291+BK308+BK345+BK374+BK408+BK481</f>
        <v>0</v>
      </c>
    </row>
    <row r="239" s="12" customFormat="1" ht="22.8" customHeight="1">
      <c r="A239" s="12"/>
      <c r="B239" s="202"/>
      <c r="C239" s="203"/>
      <c r="D239" s="204" t="s">
        <v>71</v>
      </c>
      <c r="E239" s="216" t="s">
        <v>343</v>
      </c>
      <c r="F239" s="216" t="s">
        <v>344</v>
      </c>
      <c r="G239" s="203"/>
      <c r="H239" s="203"/>
      <c r="I239" s="206"/>
      <c r="J239" s="217">
        <f>BK239</f>
        <v>0</v>
      </c>
      <c r="K239" s="203"/>
      <c r="L239" s="208"/>
      <c r="M239" s="209"/>
      <c r="N239" s="210"/>
      <c r="O239" s="210"/>
      <c r="P239" s="211">
        <f>SUM(P240:P249)</f>
        <v>0</v>
      </c>
      <c r="Q239" s="210"/>
      <c r="R239" s="211">
        <f>SUM(R240:R249)</f>
        <v>0.012005400000000001</v>
      </c>
      <c r="S239" s="210"/>
      <c r="T239" s="212">
        <f>SUM(T240:T249)</f>
        <v>0</v>
      </c>
      <c r="U239" s="12"/>
      <c r="V239" s="12"/>
      <c r="W239" s="12"/>
      <c r="X239" s="12"/>
      <c r="Y239" s="12"/>
      <c r="Z239" s="12"/>
      <c r="AA239" s="12"/>
      <c r="AB239" s="12"/>
      <c r="AC239" s="12"/>
      <c r="AD239" s="12"/>
      <c r="AE239" s="12"/>
      <c r="AR239" s="213" t="s">
        <v>82</v>
      </c>
      <c r="AT239" s="214" t="s">
        <v>71</v>
      </c>
      <c r="AU239" s="214" t="s">
        <v>80</v>
      </c>
      <c r="AY239" s="213" t="s">
        <v>137</v>
      </c>
      <c r="BK239" s="215">
        <f>SUM(BK240:BK249)</f>
        <v>0</v>
      </c>
    </row>
    <row r="240" s="2" customFormat="1" ht="14.4" customHeight="1">
      <c r="A240" s="38"/>
      <c r="B240" s="39"/>
      <c r="C240" s="218" t="s">
        <v>345</v>
      </c>
      <c r="D240" s="218" t="s">
        <v>140</v>
      </c>
      <c r="E240" s="219" t="s">
        <v>346</v>
      </c>
      <c r="F240" s="220" t="s">
        <v>347</v>
      </c>
      <c r="G240" s="221" t="s">
        <v>348</v>
      </c>
      <c r="H240" s="222">
        <v>5.5</v>
      </c>
      <c r="I240" s="223"/>
      <c r="J240" s="224">
        <f>ROUND(I240*H240,2)</f>
        <v>0</v>
      </c>
      <c r="K240" s="220" t="s">
        <v>144</v>
      </c>
      <c r="L240" s="44"/>
      <c r="M240" s="225" t="s">
        <v>19</v>
      </c>
      <c r="N240" s="226" t="s">
        <v>43</v>
      </c>
      <c r="O240" s="84"/>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271</v>
      </c>
      <c r="AT240" s="229" t="s">
        <v>140</v>
      </c>
      <c r="AU240" s="229" t="s">
        <v>82</v>
      </c>
      <c r="AY240" s="17" t="s">
        <v>137</v>
      </c>
      <c r="BE240" s="230">
        <f>IF(N240="základní",J240,0)</f>
        <v>0</v>
      </c>
      <c r="BF240" s="230">
        <f>IF(N240="snížená",J240,0)</f>
        <v>0</v>
      </c>
      <c r="BG240" s="230">
        <f>IF(N240="zákl. přenesená",J240,0)</f>
        <v>0</v>
      </c>
      <c r="BH240" s="230">
        <f>IF(N240="sníž. přenesená",J240,0)</f>
        <v>0</v>
      </c>
      <c r="BI240" s="230">
        <f>IF(N240="nulová",J240,0)</f>
        <v>0</v>
      </c>
      <c r="BJ240" s="17" t="s">
        <v>80</v>
      </c>
      <c r="BK240" s="230">
        <f>ROUND(I240*H240,2)</f>
        <v>0</v>
      </c>
      <c r="BL240" s="17" t="s">
        <v>271</v>
      </c>
      <c r="BM240" s="229" t="s">
        <v>349</v>
      </c>
    </row>
    <row r="241" s="2" customFormat="1">
      <c r="A241" s="38"/>
      <c r="B241" s="39"/>
      <c r="C241" s="40"/>
      <c r="D241" s="231" t="s">
        <v>147</v>
      </c>
      <c r="E241" s="40"/>
      <c r="F241" s="232" t="s">
        <v>350</v>
      </c>
      <c r="G241" s="40"/>
      <c r="H241" s="40"/>
      <c r="I241" s="136"/>
      <c r="J241" s="40"/>
      <c r="K241" s="40"/>
      <c r="L241" s="44"/>
      <c r="M241" s="233"/>
      <c r="N241" s="234"/>
      <c r="O241" s="84"/>
      <c r="P241" s="84"/>
      <c r="Q241" s="84"/>
      <c r="R241" s="84"/>
      <c r="S241" s="84"/>
      <c r="T241" s="85"/>
      <c r="U241" s="38"/>
      <c r="V241" s="38"/>
      <c r="W241" s="38"/>
      <c r="X241" s="38"/>
      <c r="Y241" s="38"/>
      <c r="Z241" s="38"/>
      <c r="AA241" s="38"/>
      <c r="AB241" s="38"/>
      <c r="AC241" s="38"/>
      <c r="AD241" s="38"/>
      <c r="AE241" s="38"/>
      <c r="AT241" s="17" t="s">
        <v>147</v>
      </c>
      <c r="AU241" s="17" t="s">
        <v>82</v>
      </c>
    </row>
    <row r="242" s="14" customFormat="1">
      <c r="A242" s="14"/>
      <c r="B242" s="247"/>
      <c r="C242" s="248"/>
      <c r="D242" s="231" t="s">
        <v>149</v>
      </c>
      <c r="E242" s="249" t="s">
        <v>19</v>
      </c>
      <c r="F242" s="250" t="s">
        <v>351</v>
      </c>
      <c r="G242" s="248"/>
      <c r="H242" s="249" t="s">
        <v>19</v>
      </c>
      <c r="I242" s="251"/>
      <c r="J242" s="248"/>
      <c r="K242" s="248"/>
      <c r="L242" s="252"/>
      <c r="M242" s="253"/>
      <c r="N242" s="254"/>
      <c r="O242" s="254"/>
      <c r="P242" s="254"/>
      <c r="Q242" s="254"/>
      <c r="R242" s="254"/>
      <c r="S242" s="254"/>
      <c r="T242" s="255"/>
      <c r="U242" s="14"/>
      <c r="V242" s="14"/>
      <c r="W242" s="14"/>
      <c r="X242" s="14"/>
      <c r="Y242" s="14"/>
      <c r="Z242" s="14"/>
      <c r="AA242" s="14"/>
      <c r="AB242" s="14"/>
      <c r="AC242" s="14"/>
      <c r="AD242" s="14"/>
      <c r="AE242" s="14"/>
      <c r="AT242" s="256" t="s">
        <v>149</v>
      </c>
      <c r="AU242" s="256" t="s">
        <v>82</v>
      </c>
      <c r="AV242" s="14" t="s">
        <v>80</v>
      </c>
      <c r="AW242" s="14" t="s">
        <v>33</v>
      </c>
      <c r="AX242" s="14" t="s">
        <v>72</v>
      </c>
      <c r="AY242" s="256" t="s">
        <v>137</v>
      </c>
    </row>
    <row r="243" s="13" customFormat="1">
      <c r="A243" s="13"/>
      <c r="B243" s="235"/>
      <c r="C243" s="236"/>
      <c r="D243" s="231" t="s">
        <v>149</v>
      </c>
      <c r="E243" s="237" t="s">
        <v>19</v>
      </c>
      <c r="F243" s="238" t="s">
        <v>352</v>
      </c>
      <c r="G243" s="236"/>
      <c r="H243" s="239">
        <v>5.5</v>
      </c>
      <c r="I243" s="240"/>
      <c r="J243" s="236"/>
      <c r="K243" s="236"/>
      <c r="L243" s="241"/>
      <c r="M243" s="242"/>
      <c r="N243" s="243"/>
      <c r="O243" s="243"/>
      <c r="P243" s="243"/>
      <c r="Q243" s="243"/>
      <c r="R243" s="243"/>
      <c r="S243" s="243"/>
      <c r="T243" s="244"/>
      <c r="U243" s="13"/>
      <c r="V243" s="13"/>
      <c r="W243" s="13"/>
      <c r="X243" s="13"/>
      <c r="Y243" s="13"/>
      <c r="Z243" s="13"/>
      <c r="AA243" s="13"/>
      <c r="AB243" s="13"/>
      <c r="AC243" s="13"/>
      <c r="AD243" s="13"/>
      <c r="AE243" s="13"/>
      <c r="AT243" s="245" t="s">
        <v>149</v>
      </c>
      <c r="AU243" s="245" t="s">
        <v>82</v>
      </c>
      <c r="AV243" s="13" t="s">
        <v>82</v>
      </c>
      <c r="AW243" s="13" t="s">
        <v>33</v>
      </c>
      <c r="AX243" s="13" t="s">
        <v>72</v>
      </c>
      <c r="AY243" s="245" t="s">
        <v>137</v>
      </c>
    </row>
    <row r="244" s="2" customFormat="1" ht="14.4" customHeight="1">
      <c r="A244" s="38"/>
      <c r="B244" s="39"/>
      <c r="C244" s="257" t="s">
        <v>353</v>
      </c>
      <c r="D244" s="257" t="s">
        <v>354</v>
      </c>
      <c r="E244" s="258" t="s">
        <v>355</v>
      </c>
      <c r="F244" s="259" t="s">
        <v>356</v>
      </c>
      <c r="G244" s="260" t="s">
        <v>357</v>
      </c>
      <c r="H244" s="261">
        <v>11.220000000000001</v>
      </c>
      <c r="I244" s="262"/>
      <c r="J244" s="263">
        <f>ROUND(I244*H244,2)</f>
        <v>0</v>
      </c>
      <c r="K244" s="259" t="s">
        <v>144</v>
      </c>
      <c r="L244" s="264"/>
      <c r="M244" s="265" t="s">
        <v>19</v>
      </c>
      <c r="N244" s="266" t="s">
        <v>43</v>
      </c>
      <c r="O244" s="84"/>
      <c r="P244" s="227">
        <f>O244*H244</f>
        <v>0</v>
      </c>
      <c r="Q244" s="227">
        <v>0.00107</v>
      </c>
      <c r="R244" s="227">
        <f>Q244*H244</f>
        <v>0.012005400000000001</v>
      </c>
      <c r="S244" s="227">
        <v>0</v>
      </c>
      <c r="T244" s="228">
        <f>S244*H244</f>
        <v>0</v>
      </c>
      <c r="U244" s="38"/>
      <c r="V244" s="38"/>
      <c r="W244" s="38"/>
      <c r="X244" s="38"/>
      <c r="Y244" s="38"/>
      <c r="Z244" s="38"/>
      <c r="AA244" s="38"/>
      <c r="AB244" s="38"/>
      <c r="AC244" s="38"/>
      <c r="AD244" s="38"/>
      <c r="AE244" s="38"/>
      <c r="AR244" s="229" t="s">
        <v>358</v>
      </c>
      <c r="AT244" s="229" t="s">
        <v>354</v>
      </c>
      <c r="AU244" s="229" t="s">
        <v>82</v>
      </c>
      <c r="AY244" s="17" t="s">
        <v>137</v>
      </c>
      <c r="BE244" s="230">
        <f>IF(N244="základní",J244,0)</f>
        <v>0</v>
      </c>
      <c r="BF244" s="230">
        <f>IF(N244="snížená",J244,0)</f>
        <v>0</v>
      </c>
      <c r="BG244" s="230">
        <f>IF(N244="zákl. přenesená",J244,0)</f>
        <v>0</v>
      </c>
      <c r="BH244" s="230">
        <f>IF(N244="sníž. přenesená",J244,0)</f>
        <v>0</v>
      </c>
      <c r="BI244" s="230">
        <f>IF(N244="nulová",J244,0)</f>
        <v>0</v>
      </c>
      <c r="BJ244" s="17" t="s">
        <v>80</v>
      </c>
      <c r="BK244" s="230">
        <f>ROUND(I244*H244,2)</f>
        <v>0</v>
      </c>
      <c r="BL244" s="17" t="s">
        <v>271</v>
      </c>
      <c r="BM244" s="229" t="s">
        <v>359</v>
      </c>
    </row>
    <row r="245" s="2" customFormat="1">
      <c r="A245" s="38"/>
      <c r="B245" s="39"/>
      <c r="C245" s="40"/>
      <c r="D245" s="231" t="s">
        <v>147</v>
      </c>
      <c r="E245" s="40"/>
      <c r="F245" s="232" t="s">
        <v>356</v>
      </c>
      <c r="G245" s="40"/>
      <c r="H245" s="40"/>
      <c r="I245" s="136"/>
      <c r="J245" s="40"/>
      <c r="K245" s="40"/>
      <c r="L245" s="44"/>
      <c r="M245" s="233"/>
      <c r="N245" s="234"/>
      <c r="O245" s="84"/>
      <c r="P245" s="84"/>
      <c r="Q245" s="84"/>
      <c r="R245" s="84"/>
      <c r="S245" s="84"/>
      <c r="T245" s="85"/>
      <c r="U245" s="38"/>
      <c r="V245" s="38"/>
      <c r="W245" s="38"/>
      <c r="X245" s="38"/>
      <c r="Y245" s="38"/>
      <c r="Z245" s="38"/>
      <c r="AA245" s="38"/>
      <c r="AB245" s="38"/>
      <c r="AC245" s="38"/>
      <c r="AD245" s="38"/>
      <c r="AE245" s="38"/>
      <c r="AT245" s="17" t="s">
        <v>147</v>
      </c>
      <c r="AU245" s="17" t="s">
        <v>82</v>
      </c>
    </row>
    <row r="246" s="13" customFormat="1">
      <c r="A246" s="13"/>
      <c r="B246" s="235"/>
      <c r="C246" s="236"/>
      <c r="D246" s="231" t="s">
        <v>149</v>
      </c>
      <c r="E246" s="236"/>
      <c r="F246" s="238" t="s">
        <v>360</v>
      </c>
      <c r="G246" s="236"/>
      <c r="H246" s="239">
        <v>11.220000000000001</v>
      </c>
      <c r="I246" s="240"/>
      <c r="J246" s="236"/>
      <c r="K246" s="236"/>
      <c r="L246" s="241"/>
      <c r="M246" s="242"/>
      <c r="N246" s="243"/>
      <c r="O246" s="243"/>
      <c r="P246" s="243"/>
      <c r="Q246" s="243"/>
      <c r="R246" s="243"/>
      <c r="S246" s="243"/>
      <c r="T246" s="244"/>
      <c r="U246" s="13"/>
      <c r="V246" s="13"/>
      <c r="W246" s="13"/>
      <c r="X246" s="13"/>
      <c r="Y246" s="13"/>
      <c r="Z246" s="13"/>
      <c r="AA246" s="13"/>
      <c r="AB246" s="13"/>
      <c r="AC246" s="13"/>
      <c r="AD246" s="13"/>
      <c r="AE246" s="13"/>
      <c r="AT246" s="245" t="s">
        <v>149</v>
      </c>
      <c r="AU246" s="245" t="s">
        <v>82</v>
      </c>
      <c r="AV246" s="13" t="s">
        <v>82</v>
      </c>
      <c r="AW246" s="13" t="s">
        <v>4</v>
      </c>
      <c r="AX246" s="13" t="s">
        <v>80</v>
      </c>
      <c r="AY246" s="245" t="s">
        <v>137</v>
      </c>
    </row>
    <row r="247" s="2" customFormat="1" ht="24.15" customHeight="1">
      <c r="A247" s="38"/>
      <c r="B247" s="39"/>
      <c r="C247" s="218" t="s">
        <v>361</v>
      </c>
      <c r="D247" s="218" t="s">
        <v>140</v>
      </c>
      <c r="E247" s="219" t="s">
        <v>362</v>
      </c>
      <c r="F247" s="220" t="s">
        <v>363</v>
      </c>
      <c r="G247" s="221" t="s">
        <v>310</v>
      </c>
      <c r="H247" s="222">
        <v>0.012</v>
      </c>
      <c r="I247" s="223"/>
      <c r="J247" s="224">
        <f>ROUND(I247*H247,2)</f>
        <v>0</v>
      </c>
      <c r="K247" s="220" t="s">
        <v>144</v>
      </c>
      <c r="L247" s="44"/>
      <c r="M247" s="225" t="s">
        <v>19</v>
      </c>
      <c r="N247" s="226" t="s">
        <v>43</v>
      </c>
      <c r="O247" s="84"/>
      <c r="P247" s="227">
        <f>O247*H247</f>
        <v>0</v>
      </c>
      <c r="Q247" s="227">
        <v>0</v>
      </c>
      <c r="R247" s="227">
        <f>Q247*H247</f>
        <v>0</v>
      </c>
      <c r="S247" s="227">
        <v>0</v>
      </c>
      <c r="T247" s="228">
        <f>S247*H247</f>
        <v>0</v>
      </c>
      <c r="U247" s="38"/>
      <c r="V247" s="38"/>
      <c r="W247" s="38"/>
      <c r="X247" s="38"/>
      <c r="Y247" s="38"/>
      <c r="Z247" s="38"/>
      <c r="AA247" s="38"/>
      <c r="AB247" s="38"/>
      <c r="AC247" s="38"/>
      <c r="AD247" s="38"/>
      <c r="AE247" s="38"/>
      <c r="AR247" s="229" t="s">
        <v>271</v>
      </c>
      <c r="AT247" s="229" t="s">
        <v>140</v>
      </c>
      <c r="AU247" s="229" t="s">
        <v>82</v>
      </c>
      <c r="AY247" s="17" t="s">
        <v>137</v>
      </c>
      <c r="BE247" s="230">
        <f>IF(N247="základní",J247,0)</f>
        <v>0</v>
      </c>
      <c r="BF247" s="230">
        <f>IF(N247="snížená",J247,0)</f>
        <v>0</v>
      </c>
      <c r="BG247" s="230">
        <f>IF(N247="zákl. přenesená",J247,0)</f>
        <v>0</v>
      </c>
      <c r="BH247" s="230">
        <f>IF(N247="sníž. přenesená",J247,0)</f>
        <v>0</v>
      </c>
      <c r="BI247" s="230">
        <f>IF(N247="nulová",J247,0)</f>
        <v>0</v>
      </c>
      <c r="BJ247" s="17" t="s">
        <v>80</v>
      </c>
      <c r="BK247" s="230">
        <f>ROUND(I247*H247,2)</f>
        <v>0</v>
      </c>
      <c r="BL247" s="17" t="s">
        <v>271</v>
      </c>
      <c r="BM247" s="229" t="s">
        <v>364</v>
      </c>
    </row>
    <row r="248" s="2" customFormat="1">
      <c r="A248" s="38"/>
      <c r="B248" s="39"/>
      <c r="C248" s="40"/>
      <c r="D248" s="231" t="s">
        <v>147</v>
      </c>
      <c r="E248" s="40"/>
      <c r="F248" s="232" t="s">
        <v>365</v>
      </c>
      <c r="G248" s="40"/>
      <c r="H248" s="40"/>
      <c r="I248" s="136"/>
      <c r="J248" s="40"/>
      <c r="K248" s="40"/>
      <c r="L248" s="44"/>
      <c r="M248" s="233"/>
      <c r="N248" s="234"/>
      <c r="O248" s="84"/>
      <c r="P248" s="84"/>
      <c r="Q248" s="84"/>
      <c r="R248" s="84"/>
      <c r="S248" s="84"/>
      <c r="T248" s="85"/>
      <c r="U248" s="38"/>
      <c r="V248" s="38"/>
      <c r="W248" s="38"/>
      <c r="X248" s="38"/>
      <c r="Y248" s="38"/>
      <c r="Z248" s="38"/>
      <c r="AA248" s="38"/>
      <c r="AB248" s="38"/>
      <c r="AC248" s="38"/>
      <c r="AD248" s="38"/>
      <c r="AE248" s="38"/>
      <c r="AT248" s="17" t="s">
        <v>147</v>
      </c>
      <c r="AU248" s="17" t="s">
        <v>82</v>
      </c>
    </row>
    <row r="249" s="2" customFormat="1">
      <c r="A249" s="38"/>
      <c r="B249" s="39"/>
      <c r="C249" s="40"/>
      <c r="D249" s="231" t="s">
        <v>169</v>
      </c>
      <c r="E249" s="40"/>
      <c r="F249" s="246" t="s">
        <v>366</v>
      </c>
      <c r="G249" s="40"/>
      <c r="H249" s="40"/>
      <c r="I249" s="136"/>
      <c r="J249" s="40"/>
      <c r="K249" s="40"/>
      <c r="L249" s="44"/>
      <c r="M249" s="233"/>
      <c r="N249" s="234"/>
      <c r="O249" s="84"/>
      <c r="P249" s="84"/>
      <c r="Q249" s="84"/>
      <c r="R249" s="84"/>
      <c r="S249" s="84"/>
      <c r="T249" s="85"/>
      <c r="U249" s="38"/>
      <c r="V249" s="38"/>
      <c r="W249" s="38"/>
      <c r="X249" s="38"/>
      <c r="Y249" s="38"/>
      <c r="Z249" s="38"/>
      <c r="AA249" s="38"/>
      <c r="AB249" s="38"/>
      <c r="AC249" s="38"/>
      <c r="AD249" s="38"/>
      <c r="AE249" s="38"/>
      <c r="AT249" s="17" t="s">
        <v>169</v>
      </c>
      <c r="AU249" s="17" t="s">
        <v>82</v>
      </c>
    </row>
    <row r="250" s="12" customFormat="1" ht="22.8" customHeight="1">
      <c r="A250" s="12"/>
      <c r="B250" s="202"/>
      <c r="C250" s="203"/>
      <c r="D250" s="204" t="s">
        <v>71</v>
      </c>
      <c r="E250" s="216" t="s">
        <v>367</v>
      </c>
      <c r="F250" s="216" t="s">
        <v>368</v>
      </c>
      <c r="G250" s="203"/>
      <c r="H250" s="203"/>
      <c r="I250" s="206"/>
      <c r="J250" s="217">
        <f>BK250</f>
        <v>0</v>
      </c>
      <c r="K250" s="203"/>
      <c r="L250" s="208"/>
      <c r="M250" s="209"/>
      <c r="N250" s="210"/>
      <c r="O250" s="210"/>
      <c r="P250" s="211">
        <f>SUM(P251:P256)</f>
        <v>0</v>
      </c>
      <c r="Q250" s="210"/>
      <c r="R250" s="211">
        <f>SUM(R251:R256)</f>
        <v>0.023560000000000001</v>
      </c>
      <c r="S250" s="210"/>
      <c r="T250" s="212">
        <f>SUM(T251:T256)</f>
        <v>0</v>
      </c>
      <c r="U250" s="12"/>
      <c r="V250" s="12"/>
      <c r="W250" s="12"/>
      <c r="X250" s="12"/>
      <c r="Y250" s="12"/>
      <c r="Z250" s="12"/>
      <c r="AA250" s="12"/>
      <c r="AB250" s="12"/>
      <c r="AC250" s="12"/>
      <c r="AD250" s="12"/>
      <c r="AE250" s="12"/>
      <c r="AR250" s="213" t="s">
        <v>82</v>
      </c>
      <c r="AT250" s="214" t="s">
        <v>71</v>
      </c>
      <c r="AU250" s="214" t="s">
        <v>80</v>
      </c>
      <c r="AY250" s="213" t="s">
        <v>137</v>
      </c>
      <c r="BK250" s="215">
        <f>SUM(BK251:BK256)</f>
        <v>0</v>
      </c>
    </row>
    <row r="251" s="2" customFormat="1" ht="14.4" customHeight="1">
      <c r="A251" s="38"/>
      <c r="B251" s="39"/>
      <c r="C251" s="218" t="s">
        <v>369</v>
      </c>
      <c r="D251" s="218" t="s">
        <v>140</v>
      </c>
      <c r="E251" s="219" t="s">
        <v>370</v>
      </c>
      <c r="F251" s="220" t="s">
        <v>371</v>
      </c>
      <c r="G251" s="221" t="s">
        <v>157</v>
      </c>
      <c r="H251" s="222">
        <v>76</v>
      </c>
      <c r="I251" s="223"/>
      <c r="J251" s="224">
        <f>ROUND(I251*H251,2)</f>
        <v>0</v>
      </c>
      <c r="K251" s="220" t="s">
        <v>144</v>
      </c>
      <c r="L251" s="44"/>
      <c r="M251" s="225" t="s">
        <v>19</v>
      </c>
      <c r="N251" s="226" t="s">
        <v>43</v>
      </c>
      <c r="O251" s="84"/>
      <c r="P251" s="227">
        <f>O251*H251</f>
        <v>0</v>
      </c>
      <c r="Q251" s="227">
        <v>0.00031</v>
      </c>
      <c r="R251" s="227">
        <f>Q251*H251</f>
        <v>0.023560000000000001</v>
      </c>
      <c r="S251" s="227">
        <v>0</v>
      </c>
      <c r="T251" s="228">
        <f>S251*H251</f>
        <v>0</v>
      </c>
      <c r="U251" s="38"/>
      <c r="V251" s="38"/>
      <c r="W251" s="38"/>
      <c r="X251" s="38"/>
      <c r="Y251" s="38"/>
      <c r="Z251" s="38"/>
      <c r="AA251" s="38"/>
      <c r="AB251" s="38"/>
      <c r="AC251" s="38"/>
      <c r="AD251" s="38"/>
      <c r="AE251" s="38"/>
      <c r="AR251" s="229" t="s">
        <v>271</v>
      </c>
      <c r="AT251" s="229" t="s">
        <v>140</v>
      </c>
      <c r="AU251" s="229" t="s">
        <v>82</v>
      </c>
      <c r="AY251" s="17" t="s">
        <v>137</v>
      </c>
      <c r="BE251" s="230">
        <f>IF(N251="základní",J251,0)</f>
        <v>0</v>
      </c>
      <c r="BF251" s="230">
        <f>IF(N251="snížená",J251,0)</f>
        <v>0</v>
      </c>
      <c r="BG251" s="230">
        <f>IF(N251="zákl. přenesená",J251,0)</f>
        <v>0</v>
      </c>
      <c r="BH251" s="230">
        <f>IF(N251="sníž. přenesená",J251,0)</f>
        <v>0</v>
      </c>
      <c r="BI251" s="230">
        <f>IF(N251="nulová",J251,0)</f>
        <v>0</v>
      </c>
      <c r="BJ251" s="17" t="s">
        <v>80</v>
      </c>
      <c r="BK251" s="230">
        <f>ROUND(I251*H251,2)</f>
        <v>0</v>
      </c>
      <c r="BL251" s="17" t="s">
        <v>271</v>
      </c>
      <c r="BM251" s="229" t="s">
        <v>372</v>
      </c>
    </row>
    <row r="252" s="2" customFormat="1">
      <c r="A252" s="38"/>
      <c r="B252" s="39"/>
      <c r="C252" s="40"/>
      <c r="D252" s="231" t="s">
        <v>147</v>
      </c>
      <c r="E252" s="40"/>
      <c r="F252" s="232" t="s">
        <v>371</v>
      </c>
      <c r="G252" s="40"/>
      <c r="H252" s="40"/>
      <c r="I252" s="136"/>
      <c r="J252" s="40"/>
      <c r="K252" s="40"/>
      <c r="L252" s="44"/>
      <c r="M252" s="233"/>
      <c r="N252" s="234"/>
      <c r="O252" s="84"/>
      <c r="P252" s="84"/>
      <c r="Q252" s="84"/>
      <c r="R252" s="84"/>
      <c r="S252" s="84"/>
      <c r="T252" s="85"/>
      <c r="U252" s="38"/>
      <c r="V252" s="38"/>
      <c r="W252" s="38"/>
      <c r="X252" s="38"/>
      <c r="Y252" s="38"/>
      <c r="Z252" s="38"/>
      <c r="AA252" s="38"/>
      <c r="AB252" s="38"/>
      <c r="AC252" s="38"/>
      <c r="AD252" s="38"/>
      <c r="AE252" s="38"/>
      <c r="AT252" s="17" t="s">
        <v>147</v>
      </c>
      <c r="AU252" s="17" t="s">
        <v>82</v>
      </c>
    </row>
    <row r="253" s="13" customFormat="1">
      <c r="A253" s="13"/>
      <c r="B253" s="235"/>
      <c r="C253" s="236"/>
      <c r="D253" s="231" t="s">
        <v>149</v>
      </c>
      <c r="E253" s="237" t="s">
        <v>19</v>
      </c>
      <c r="F253" s="238" t="s">
        <v>373</v>
      </c>
      <c r="G253" s="236"/>
      <c r="H253" s="239">
        <v>76</v>
      </c>
      <c r="I253" s="240"/>
      <c r="J253" s="236"/>
      <c r="K253" s="236"/>
      <c r="L253" s="241"/>
      <c r="M253" s="242"/>
      <c r="N253" s="243"/>
      <c r="O253" s="243"/>
      <c r="P253" s="243"/>
      <c r="Q253" s="243"/>
      <c r="R253" s="243"/>
      <c r="S253" s="243"/>
      <c r="T253" s="244"/>
      <c r="U253" s="13"/>
      <c r="V253" s="13"/>
      <c r="W253" s="13"/>
      <c r="X253" s="13"/>
      <c r="Y253" s="13"/>
      <c r="Z253" s="13"/>
      <c r="AA253" s="13"/>
      <c r="AB253" s="13"/>
      <c r="AC253" s="13"/>
      <c r="AD253" s="13"/>
      <c r="AE253" s="13"/>
      <c r="AT253" s="245" t="s">
        <v>149</v>
      </c>
      <c r="AU253" s="245" t="s">
        <v>82</v>
      </c>
      <c r="AV253" s="13" t="s">
        <v>82</v>
      </c>
      <c r="AW253" s="13" t="s">
        <v>33</v>
      </c>
      <c r="AX253" s="13" t="s">
        <v>72</v>
      </c>
      <c r="AY253" s="245" t="s">
        <v>137</v>
      </c>
    </row>
    <row r="254" s="2" customFormat="1" ht="24.15" customHeight="1">
      <c r="A254" s="38"/>
      <c r="B254" s="39"/>
      <c r="C254" s="218" t="s">
        <v>374</v>
      </c>
      <c r="D254" s="218" t="s">
        <v>140</v>
      </c>
      <c r="E254" s="219" t="s">
        <v>375</v>
      </c>
      <c r="F254" s="220" t="s">
        <v>376</v>
      </c>
      <c r="G254" s="221" t="s">
        <v>310</v>
      </c>
      <c r="H254" s="222">
        <v>0.024</v>
      </c>
      <c r="I254" s="223"/>
      <c r="J254" s="224">
        <f>ROUND(I254*H254,2)</f>
        <v>0</v>
      </c>
      <c r="K254" s="220" t="s">
        <v>144</v>
      </c>
      <c r="L254" s="44"/>
      <c r="M254" s="225" t="s">
        <v>19</v>
      </c>
      <c r="N254" s="226" t="s">
        <v>43</v>
      </c>
      <c r="O254" s="84"/>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271</v>
      </c>
      <c r="AT254" s="229" t="s">
        <v>140</v>
      </c>
      <c r="AU254" s="229" t="s">
        <v>82</v>
      </c>
      <c r="AY254" s="17" t="s">
        <v>137</v>
      </c>
      <c r="BE254" s="230">
        <f>IF(N254="základní",J254,0)</f>
        <v>0</v>
      </c>
      <c r="BF254" s="230">
        <f>IF(N254="snížená",J254,0)</f>
        <v>0</v>
      </c>
      <c r="BG254" s="230">
        <f>IF(N254="zákl. přenesená",J254,0)</f>
        <v>0</v>
      </c>
      <c r="BH254" s="230">
        <f>IF(N254="sníž. přenesená",J254,0)</f>
        <v>0</v>
      </c>
      <c r="BI254" s="230">
        <f>IF(N254="nulová",J254,0)</f>
        <v>0</v>
      </c>
      <c r="BJ254" s="17" t="s">
        <v>80</v>
      </c>
      <c r="BK254" s="230">
        <f>ROUND(I254*H254,2)</f>
        <v>0</v>
      </c>
      <c r="BL254" s="17" t="s">
        <v>271</v>
      </c>
      <c r="BM254" s="229" t="s">
        <v>377</v>
      </c>
    </row>
    <row r="255" s="2" customFormat="1">
      <c r="A255" s="38"/>
      <c r="B255" s="39"/>
      <c r="C255" s="40"/>
      <c r="D255" s="231" t="s">
        <v>147</v>
      </c>
      <c r="E255" s="40"/>
      <c r="F255" s="232" t="s">
        <v>378</v>
      </c>
      <c r="G255" s="40"/>
      <c r="H255" s="40"/>
      <c r="I255" s="136"/>
      <c r="J255" s="40"/>
      <c r="K255" s="40"/>
      <c r="L255" s="44"/>
      <c r="M255" s="233"/>
      <c r="N255" s="234"/>
      <c r="O255" s="84"/>
      <c r="P255" s="84"/>
      <c r="Q255" s="84"/>
      <c r="R255" s="84"/>
      <c r="S255" s="84"/>
      <c r="T255" s="85"/>
      <c r="U255" s="38"/>
      <c r="V255" s="38"/>
      <c r="W255" s="38"/>
      <c r="X255" s="38"/>
      <c r="Y255" s="38"/>
      <c r="Z255" s="38"/>
      <c r="AA255" s="38"/>
      <c r="AB255" s="38"/>
      <c r="AC255" s="38"/>
      <c r="AD255" s="38"/>
      <c r="AE255" s="38"/>
      <c r="AT255" s="17" t="s">
        <v>147</v>
      </c>
      <c r="AU255" s="17" t="s">
        <v>82</v>
      </c>
    </row>
    <row r="256" s="2" customFormat="1">
      <c r="A256" s="38"/>
      <c r="B256" s="39"/>
      <c r="C256" s="40"/>
      <c r="D256" s="231" t="s">
        <v>169</v>
      </c>
      <c r="E256" s="40"/>
      <c r="F256" s="246" t="s">
        <v>379</v>
      </c>
      <c r="G256" s="40"/>
      <c r="H256" s="40"/>
      <c r="I256" s="136"/>
      <c r="J256" s="40"/>
      <c r="K256" s="40"/>
      <c r="L256" s="44"/>
      <c r="M256" s="233"/>
      <c r="N256" s="234"/>
      <c r="O256" s="84"/>
      <c r="P256" s="84"/>
      <c r="Q256" s="84"/>
      <c r="R256" s="84"/>
      <c r="S256" s="84"/>
      <c r="T256" s="85"/>
      <c r="U256" s="38"/>
      <c r="V256" s="38"/>
      <c r="W256" s="38"/>
      <c r="X256" s="38"/>
      <c r="Y256" s="38"/>
      <c r="Z256" s="38"/>
      <c r="AA256" s="38"/>
      <c r="AB256" s="38"/>
      <c r="AC256" s="38"/>
      <c r="AD256" s="38"/>
      <c r="AE256" s="38"/>
      <c r="AT256" s="17" t="s">
        <v>169</v>
      </c>
      <c r="AU256" s="17" t="s">
        <v>82</v>
      </c>
    </row>
    <row r="257" s="12" customFormat="1" ht="22.8" customHeight="1">
      <c r="A257" s="12"/>
      <c r="B257" s="202"/>
      <c r="C257" s="203"/>
      <c r="D257" s="204" t="s">
        <v>71</v>
      </c>
      <c r="E257" s="216" t="s">
        <v>380</v>
      </c>
      <c r="F257" s="216" t="s">
        <v>381</v>
      </c>
      <c r="G257" s="203"/>
      <c r="H257" s="203"/>
      <c r="I257" s="206"/>
      <c r="J257" s="217">
        <f>BK257</f>
        <v>0</v>
      </c>
      <c r="K257" s="203"/>
      <c r="L257" s="208"/>
      <c r="M257" s="209"/>
      <c r="N257" s="210"/>
      <c r="O257" s="210"/>
      <c r="P257" s="211">
        <f>SUM(P258:P270)</f>
        <v>0</v>
      </c>
      <c r="Q257" s="210"/>
      <c r="R257" s="211">
        <f>SUM(R258:R270)</f>
        <v>8.0000000000000007E-05</v>
      </c>
      <c r="S257" s="210"/>
      <c r="T257" s="212">
        <f>SUM(T258:T270)</f>
        <v>0.024930000000000001</v>
      </c>
      <c r="U257" s="12"/>
      <c r="V257" s="12"/>
      <c r="W257" s="12"/>
      <c r="X257" s="12"/>
      <c r="Y257" s="12"/>
      <c r="Z257" s="12"/>
      <c r="AA257" s="12"/>
      <c r="AB257" s="12"/>
      <c r="AC257" s="12"/>
      <c r="AD257" s="12"/>
      <c r="AE257" s="12"/>
      <c r="AR257" s="213" t="s">
        <v>82</v>
      </c>
      <c r="AT257" s="214" t="s">
        <v>71</v>
      </c>
      <c r="AU257" s="214" t="s">
        <v>80</v>
      </c>
      <c r="AY257" s="213" t="s">
        <v>137</v>
      </c>
      <c r="BK257" s="215">
        <f>SUM(BK258:BK270)</f>
        <v>0</v>
      </c>
    </row>
    <row r="258" s="2" customFormat="1" ht="24.15" customHeight="1">
      <c r="A258" s="38"/>
      <c r="B258" s="39"/>
      <c r="C258" s="218" t="s">
        <v>382</v>
      </c>
      <c r="D258" s="218" t="s">
        <v>140</v>
      </c>
      <c r="E258" s="219" t="s">
        <v>383</v>
      </c>
      <c r="F258" s="220" t="s">
        <v>384</v>
      </c>
      <c r="G258" s="221" t="s">
        <v>157</v>
      </c>
      <c r="H258" s="222">
        <v>1</v>
      </c>
      <c r="I258" s="223"/>
      <c r="J258" s="224">
        <f>ROUND(I258*H258,2)</f>
        <v>0</v>
      </c>
      <c r="K258" s="220" t="s">
        <v>144</v>
      </c>
      <c r="L258" s="44"/>
      <c r="M258" s="225" t="s">
        <v>19</v>
      </c>
      <c r="N258" s="226" t="s">
        <v>43</v>
      </c>
      <c r="O258" s="84"/>
      <c r="P258" s="227">
        <f>O258*H258</f>
        <v>0</v>
      </c>
      <c r="Q258" s="227">
        <v>8.0000000000000007E-05</v>
      </c>
      <c r="R258" s="227">
        <f>Q258*H258</f>
        <v>8.0000000000000007E-05</v>
      </c>
      <c r="S258" s="227">
        <v>0.024930000000000001</v>
      </c>
      <c r="T258" s="228">
        <f>S258*H258</f>
        <v>0.024930000000000001</v>
      </c>
      <c r="U258" s="38"/>
      <c r="V258" s="38"/>
      <c r="W258" s="38"/>
      <c r="X258" s="38"/>
      <c r="Y258" s="38"/>
      <c r="Z258" s="38"/>
      <c r="AA258" s="38"/>
      <c r="AB258" s="38"/>
      <c r="AC258" s="38"/>
      <c r="AD258" s="38"/>
      <c r="AE258" s="38"/>
      <c r="AR258" s="229" t="s">
        <v>271</v>
      </c>
      <c r="AT258" s="229" t="s">
        <v>140</v>
      </c>
      <c r="AU258" s="229" t="s">
        <v>82</v>
      </c>
      <c r="AY258" s="17" t="s">
        <v>137</v>
      </c>
      <c r="BE258" s="230">
        <f>IF(N258="základní",J258,0)</f>
        <v>0</v>
      </c>
      <c r="BF258" s="230">
        <f>IF(N258="snížená",J258,0)</f>
        <v>0</v>
      </c>
      <c r="BG258" s="230">
        <f>IF(N258="zákl. přenesená",J258,0)</f>
        <v>0</v>
      </c>
      <c r="BH258" s="230">
        <f>IF(N258="sníž. přenesená",J258,0)</f>
        <v>0</v>
      </c>
      <c r="BI258" s="230">
        <f>IF(N258="nulová",J258,0)</f>
        <v>0</v>
      </c>
      <c r="BJ258" s="17" t="s">
        <v>80</v>
      </c>
      <c r="BK258" s="230">
        <f>ROUND(I258*H258,2)</f>
        <v>0</v>
      </c>
      <c r="BL258" s="17" t="s">
        <v>271</v>
      </c>
      <c r="BM258" s="229" t="s">
        <v>385</v>
      </c>
    </row>
    <row r="259" s="2" customFormat="1">
      <c r="A259" s="38"/>
      <c r="B259" s="39"/>
      <c r="C259" s="40"/>
      <c r="D259" s="231" t="s">
        <v>147</v>
      </c>
      <c r="E259" s="40"/>
      <c r="F259" s="232" t="s">
        <v>386</v>
      </c>
      <c r="G259" s="40"/>
      <c r="H259" s="40"/>
      <c r="I259" s="136"/>
      <c r="J259" s="40"/>
      <c r="K259" s="40"/>
      <c r="L259" s="44"/>
      <c r="M259" s="233"/>
      <c r="N259" s="234"/>
      <c r="O259" s="84"/>
      <c r="P259" s="84"/>
      <c r="Q259" s="84"/>
      <c r="R259" s="84"/>
      <c r="S259" s="84"/>
      <c r="T259" s="85"/>
      <c r="U259" s="38"/>
      <c r="V259" s="38"/>
      <c r="W259" s="38"/>
      <c r="X259" s="38"/>
      <c r="Y259" s="38"/>
      <c r="Z259" s="38"/>
      <c r="AA259" s="38"/>
      <c r="AB259" s="38"/>
      <c r="AC259" s="38"/>
      <c r="AD259" s="38"/>
      <c r="AE259" s="38"/>
      <c r="AT259" s="17" t="s">
        <v>147</v>
      </c>
      <c r="AU259" s="17" t="s">
        <v>82</v>
      </c>
    </row>
    <row r="260" s="2" customFormat="1">
      <c r="A260" s="38"/>
      <c r="B260" s="39"/>
      <c r="C260" s="40"/>
      <c r="D260" s="231" t="s">
        <v>207</v>
      </c>
      <c r="E260" s="40"/>
      <c r="F260" s="246" t="s">
        <v>387</v>
      </c>
      <c r="G260" s="40"/>
      <c r="H260" s="40"/>
      <c r="I260" s="136"/>
      <c r="J260" s="40"/>
      <c r="K260" s="40"/>
      <c r="L260" s="44"/>
      <c r="M260" s="233"/>
      <c r="N260" s="234"/>
      <c r="O260" s="84"/>
      <c r="P260" s="84"/>
      <c r="Q260" s="84"/>
      <c r="R260" s="84"/>
      <c r="S260" s="84"/>
      <c r="T260" s="85"/>
      <c r="U260" s="38"/>
      <c r="V260" s="38"/>
      <c r="W260" s="38"/>
      <c r="X260" s="38"/>
      <c r="Y260" s="38"/>
      <c r="Z260" s="38"/>
      <c r="AA260" s="38"/>
      <c r="AB260" s="38"/>
      <c r="AC260" s="38"/>
      <c r="AD260" s="38"/>
      <c r="AE260" s="38"/>
      <c r="AT260" s="17" t="s">
        <v>207</v>
      </c>
      <c r="AU260" s="17" t="s">
        <v>82</v>
      </c>
    </row>
    <row r="261" s="13" customFormat="1">
      <c r="A261" s="13"/>
      <c r="B261" s="235"/>
      <c r="C261" s="236"/>
      <c r="D261" s="231" t="s">
        <v>149</v>
      </c>
      <c r="E261" s="237" t="s">
        <v>19</v>
      </c>
      <c r="F261" s="238" t="s">
        <v>388</v>
      </c>
      <c r="G261" s="236"/>
      <c r="H261" s="239">
        <v>1</v>
      </c>
      <c r="I261" s="240"/>
      <c r="J261" s="236"/>
      <c r="K261" s="236"/>
      <c r="L261" s="241"/>
      <c r="M261" s="242"/>
      <c r="N261" s="243"/>
      <c r="O261" s="243"/>
      <c r="P261" s="243"/>
      <c r="Q261" s="243"/>
      <c r="R261" s="243"/>
      <c r="S261" s="243"/>
      <c r="T261" s="244"/>
      <c r="U261" s="13"/>
      <c r="V261" s="13"/>
      <c r="W261" s="13"/>
      <c r="X261" s="13"/>
      <c r="Y261" s="13"/>
      <c r="Z261" s="13"/>
      <c r="AA261" s="13"/>
      <c r="AB261" s="13"/>
      <c r="AC261" s="13"/>
      <c r="AD261" s="13"/>
      <c r="AE261" s="13"/>
      <c r="AT261" s="245" t="s">
        <v>149</v>
      </c>
      <c r="AU261" s="245" t="s">
        <v>82</v>
      </c>
      <c r="AV261" s="13" t="s">
        <v>82</v>
      </c>
      <c r="AW261" s="13" t="s">
        <v>33</v>
      </c>
      <c r="AX261" s="13" t="s">
        <v>72</v>
      </c>
      <c r="AY261" s="245" t="s">
        <v>137</v>
      </c>
    </row>
    <row r="262" s="2" customFormat="1" ht="24.15" customHeight="1">
      <c r="A262" s="38"/>
      <c r="B262" s="39"/>
      <c r="C262" s="218" t="s">
        <v>358</v>
      </c>
      <c r="D262" s="218" t="s">
        <v>140</v>
      </c>
      <c r="E262" s="219" t="s">
        <v>389</v>
      </c>
      <c r="F262" s="220" t="s">
        <v>390</v>
      </c>
      <c r="G262" s="221" t="s">
        <v>157</v>
      </c>
      <c r="H262" s="222">
        <v>1</v>
      </c>
      <c r="I262" s="223"/>
      <c r="J262" s="224">
        <f>ROUND(I262*H262,2)</f>
        <v>0</v>
      </c>
      <c r="K262" s="220" t="s">
        <v>144</v>
      </c>
      <c r="L262" s="44"/>
      <c r="M262" s="225" t="s">
        <v>19</v>
      </c>
      <c r="N262" s="226" t="s">
        <v>43</v>
      </c>
      <c r="O262" s="84"/>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271</v>
      </c>
      <c r="AT262" s="229" t="s">
        <v>140</v>
      </c>
      <c r="AU262" s="229" t="s">
        <v>82</v>
      </c>
      <c r="AY262" s="17" t="s">
        <v>137</v>
      </c>
      <c r="BE262" s="230">
        <f>IF(N262="základní",J262,0)</f>
        <v>0</v>
      </c>
      <c r="BF262" s="230">
        <f>IF(N262="snížená",J262,0)</f>
        <v>0</v>
      </c>
      <c r="BG262" s="230">
        <f>IF(N262="zákl. přenesená",J262,0)</f>
        <v>0</v>
      </c>
      <c r="BH262" s="230">
        <f>IF(N262="sníž. přenesená",J262,0)</f>
        <v>0</v>
      </c>
      <c r="BI262" s="230">
        <f>IF(N262="nulová",J262,0)</f>
        <v>0</v>
      </c>
      <c r="BJ262" s="17" t="s">
        <v>80</v>
      </c>
      <c r="BK262" s="230">
        <f>ROUND(I262*H262,2)</f>
        <v>0</v>
      </c>
      <c r="BL262" s="17" t="s">
        <v>271</v>
      </c>
      <c r="BM262" s="229" t="s">
        <v>391</v>
      </c>
    </row>
    <row r="263" s="2" customFormat="1">
      <c r="A263" s="38"/>
      <c r="B263" s="39"/>
      <c r="C263" s="40"/>
      <c r="D263" s="231" t="s">
        <v>147</v>
      </c>
      <c r="E263" s="40"/>
      <c r="F263" s="232" t="s">
        <v>392</v>
      </c>
      <c r="G263" s="40"/>
      <c r="H263" s="40"/>
      <c r="I263" s="136"/>
      <c r="J263" s="40"/>
      <c r="K263" s="40"/>
      <c r="L263" s="44"/>
      <c r="M263" s="233"/>
      <c r="N263" s="234"/>
      <c r="O263" s="84"/>
      <c r="P263" s="84"/>
      <c r="Q263" s="84"/>
      <c r="R263" s="84"/>
      <c r="S263" s="84"/>
      <c r="T263" s="85"/>
      <c r="U263" s="38"/>
      <c r="V263" s="38"/>
      <c r="W263" s="38"/>
      <c r="X263" s="38"/>
      <c r="Y263" s="38"/>
      <c r="Z263" s="38"/>
      <c r="AA263" s="38"/>
      <c r="AB263" s="38"/>
      <c r="AC263" s="38"/>
      <c r="AD263" s="38"/>
      <c r="AE263" s="38"/>
      <c r="AT263" s="17" t="s">
        <v>147</v>
      </c>
      <c r="AU263" s="17" t="s">
        <v>82</v>
      </c>
    </row>
    <row r="264" s="2" customFormat="1">
      <c r="A264" s="38"/>
      <c r="B264" s="39"/>
      <c r="C264" s="40"/>
      <c r="D264" s="231" t="s">
        <v>207</v>
      </c>
      <c r="E264" s="40"/>
      <c r="F264" s="246" t="s">
        <v>393</v>
      </c>
      <c r="G264" s="40"/>
      <c r="H264" s="40"/>
      <c r="I264" s="136"/>
      <c r="J264" s="40"/>
      <c r="K264" s="40"/>
      <c r="L264" s="44"/>
      <c r="M264" s="233"/>
      <c r="N264" s="234"/>
      <c r="O264" s="84"/>
      <c r="P264" s="84"/>
      <c r="Q264" s="84"/>
      <c r="R264" s="84"/>
      <c r="S264" s="84"/>
      <c r="T264" s="85"/>
      <c r="U264" s="38"/>
      <c r="V264" s="38"/>
      <c r="W264" s="38"/>
      <c r="X264" s="38"/>
      <c r="Y264" s="38"/>
      <c r="Z264" s="38"/>
      <c r="AA264" s="38"/>
      <c r="AB264" s="38"/>
      <c r="AC264" s="38"/>
      <c r="AD264" s="38"/>
      <c r="AE264" s="38"/>
      <c r="AT264" s="17" t="s">
        <v>207</v>
      </c>
      <c r="AU264" s="17" t="s">
        <v>82</v>
      </c>
    </row>
    <row r="265" s="2" customFormat="1" ht="14.4" customHeight="1">
      <c r="A265" s="38"/>
      <c r="B265" s="39"/>
      <c r="C265" s="218" t="s">
        <v>394</v>
      </c>
      <c r="D265" s="218" t="s">
        <v>140</v>
      </c>
      <c r="E265" s="219" t="s">
        <v>395</v>
      </c>
      <c r="F265" s="220" t="s">
        <v>396</v>
      </c>
      <c r="G265" s="221" t="s">
        <v>157</v>
      </c>
      <c r="H265" s="222">
        <v>1</v>
      </c>
      <c r="I265" s="223"/>
      <c r="J265" s="224">
        <f>ROUND(I265*H265,2)</f>
        <v>0</v>
      </c>
      <c r="K265" s="220" t="s">
        <v>144</v>
      </c>
      <c r="L265" s="44"/>
      <c r="M265" s="225" t="s">
        <v>19</v>
      </c>
      <c r="N265" s="226" t="s">
        <v>43</v>
      </c>
      <c r="O265" s="84"/>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271</v>
      </c>
      <c r="AT265" s="229" t="s">
        <v>140</v>
      </c>
      <c r="AU265" s="229" t="s">
        <v>82</v>
      </c>
      <c r="AY265" s="17" t="s">
        <v>137</v>
      </c>
      <c r="BE265" s="230">
        <f>IF(N265="základní",J265,0)</f>
        <v>0</v>
      </c>
      <c r="BF265" s="230">
        <f>IF(N265="snížená",J265,0)</f>
        <v>0</v>
      </c>
      <c r="BG265" s="230">
        <f>IF(N265="zákl. přenesená",J265,0)</f>
        <v>0</v>
      </c>
      <c r="BH265" s="230">
        <f>IF(N265="sníž. přenesená",J265,0)</f>
        <v>0</v>
      </c>
      <c r="BI265" s="230">
        <f>IF(N265="nulová",J265,0)</f>
        <v>0</v>
      </c>
      <c r="BJ265" s="17" t="s">
        <v>80</v>
      </c>
      <c r="BK265" s="230">
        <f>ROUND(I265*H265,2)</f>
        <v>0</v>
      </c>
      <c r="BL265" s="17" t="s">
        <v>271</v>
      </c>
      <c r="BM265" s="229" t="s">
        <v>397</v>
      </c>
    </row>
    <row r="266" s="2" customFormat="1">
      <c r="A266" s="38"/>
      <c r="B266" s="39"/>
      <c r="C266" s="40"/>
      <c r="D266" s="231" t="s">
        <v>147</v>
      </c>
      <c r="E266" s="40"/>
      <c r="F266" s="232" t="s">
        <v>398</v>
      </c>
      <c r="G266" s="40"/>
      <c r="H266" s="40"/>
      <c r="I266" s="136"/>
      <c r="J266" s="40"/>
      <c r="K266" s="40"/>
      <c r="L266" s="44"/>
      <c r="M266" s="233"/>
      <c r="N266" s="234"/>
      <c r="O266" s="84"/>
      <c r="P266" s="84"/>
      <c r="Q266" s="84"/>
      <c r="R266" s="84"/>
      <c r="S266" s="84"/>
      <c r="T266" s="85"/>
      <c r="U266" s="38"/>
      <c r="V266" s="38"/>
      <c r="W266" s="38"/>
      <c r="X266" s="38"/>
      <c r="Y266" s="38"/>
      <c r="Z266" s="38"/>
      <c r="AA266" s="38"/>
      <c r="AB266" s="38"/>
      <c r="AC266" s="38"/>
      <c r="AD266" s="38"/>
      <c r="AE266" s="38"/>
      <c r="AT266" s="17" t="s">
        <v>147</v>
      </c>
      <c r="AU266" s="17" t="s">
        <v>82</v>
      </c>
    </row>
    <row r="267" s="2" customFormat="1">
      <c r="A267" s="38"/>
      <c r="B267" s="39"/>
      <c r="C267" s="40"/>
      <c r="D267" s="231" t="s">
        <v>169</v>
      </c>
      <c r="E267" s="40"/>
      <c r="F267" s="246" t="s">
        <v>399</v>
      </c>
      <c r="G267" s="40"/>
      <c r="H267" s="40"/>
      <c r="I267" s="136"/>
      <c r="J267" s="40"/>
      <c r="K267" s="40"/>
      <c r="L267" s="44"/>
      <c r="M267" s="233"/>
      <c r="N267" s="234"/>
      <c r="O267" s="84"/>
      <c r="P267" s="84"/>
      <c r="Q267" s="84"/>
      <c r="R267" s="84"/>
      <c r="S267" s="84"/>
      <c r="T267" s="85"/>
      <c r="U267" s="38"/>
      <c r="V267" s="38"/>
      <c r="W267" s="38"/>
      <c r="X267" s="38"/>
      <c r="Y267" s="38"/>
      <c r="Z267" s="38"/>
      <c r="AA267" s="38"/>
      <c r="AB267" s="38"/>
      <c r="AC267" s="38"/>
      <c r="AD267" s="38"/>
      <c r="AE267" s="38"/>
      <c r="AT267" s="17" t="s">
        <v>169</v>
      </c>
      <c r="AU267" s="17" t="s">
        <v>82</v>
      </c>
    </row>
    <row r="268" s="2" customFormat="1" ht="24.15" customHeight="1">
      <c r="A268" s="38"/>
      <c r="B268" s="39"/>
      <c r="C268" s="218" t="s">
        <v>400</v>
      </c>
      <c r="D268" s="218" t="s">
        <v>140</v>
      </c>
      <c r="E268" s="219" t="s">
        <v>401</v>
      </c>
      <c r="F268" s="220" t="s">
        <v>402</v>
      </c>
      <c r="G268" s="221" t="s">
        <v>310</v>
      </c>
      <c r="H268" s="222">
        <v>0.01</v>
      </c>
      <c r="I268" s="223"/>
      <c r="J268" s="224">
        <f>ROUND(I268*H268,2)</f>
        <v>0</v>
      </c>
      <c r="K268" s="220" t="s">
        <v>144</v>
      </c>
      <c r="L268" s="44"/>
      <c r="M268" s="225" t="s">
        <v>19</v>
      </c>
      <c r="N268" s="226" t="s">
        <v>43</v>
      </c>
      <c r="O268" s="84"/>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271</v>
      </c>
      <c r="AT268" s="229" t="s">
        <v>140</v>
      </c>
      <c r="AU268" s="229" t="s">
        <v>82</v>
      </c>
      <c r="AY268" s="17" t="s">
        <v>137</v>
      </c>
      <c r="BE268" s="230">
        <f>IF(N268="základní",J268,0)</f>
        <v>0</v>
      </c>
      <c r="BF268" s="230">
        <f>IF(N268="snížená",J268,0)</f>
        <v>0</v>
      </c>
      <c r="BG268" s="230">
        <f>IF(N268="zákl. přenesená",J268,0)</f>
        <v>0</v>
      </c>
      <c r="BH268" s="230">
        <f>IF(N268="sníž. přenesená",J268,0)</f>
        <v>0</v>
      </c>
      <c r="BI268" s="230">
        <f>IF(N268="nulová",J268,0)</f>
        <v>0</v>
      </c>
      <c r="BJ268" s="17" t="s">
        <v>80</v>
      </c>
      <c r="BK268" s="230">
        <f>ROUND(I268*H268,2)</f>
        <v>0</v>
      </c>
      <c r="BL268" s="17" t="s">
        <v>271</v>
      </c>
      <c r="BM268" s="229" t="s">
        <v>403</v>
      </c>
    </row>
    <row r="269" s="2" customFormat="1">
      <c r="A269" s="38"/>
      <c r="B269" s="39"/>
      <c r="C269" s="40"/>
      <c r="D269" s="231" t="s">
        <v>147</v>
      </c>
      <c r="E269" s="40"/>
      <c r="F269" s="232" t="s">
        <v>404</v>
      </c>
      <c r="G269" s="40"/>
      <c r="H269" s="40"/>
      <c r="I269" s="136"/>
      <c r="J269" s="40"/>
      <c r="K269" s="40"/>
      <c r="L269" s="44"/>
      <c r="M269" s="233"/>
      <c r="N269" s="234"/>
      <c r="O269" s="84"/>
      <c r="P269" s="84"/>
      <c r="Q269" s="84"/>
      <c r="R269" s="84"/>
      <c r="S269" s="84"/>
      <c r="T269" s="85"/>
      <c r="U269" s="38"/>
      <c r="V269" s="38"/>
      <c r="W269" s="38"/>
      <c r="X269" s="38"/>
      <c r="Y269" s="38"/>
      <c r="Z269" s="38"/>
      <c r="AA269" s="38"/>
      <c r="AB269" s="38"/>
      <c r="AC269" s="38"/>
      <c r="AD269" s="38"/>
      <c r="AE269" s="38"/>
      <c r="AT269" s="17" t="s">
        <v>147</v>
      </c>
      <c r="AU269" s="17" t="s">
        <v>82</v>
      </c>
    </row>
    <row r="270" s="2" customFormat="1">
      <c r="A270" s="38"/>
      <c r="B270" s="39"/>
      <c r="C270" s="40"/>
      <c r="D270" s="231" t="s">
        <v>169</v>
      </c>
      <c r="E270" s="40"/>
      <c r="F270" s="246" t="s">
        <v>379</v>
      </c>
      <c r="G270" s="40"/>
      <c r="H270" s="40"/>
      <c r="I270" s="136"/>
      <c r="J270" s="40"/>
      <c r="K270" s="40"/>
      <c r="L270" s="44"/>
      <c r="M270" s="233"/>
      <c r="N270" s="234"/>
      <c r="O270" s="84"/>
      <c r="P270" s="84"/>
      <c r="Q270" s="84"/>
      <c r="R270" s="84"/>
      <c r="S270" s="84"/>
      <c r="T270" s="85"/>
      <c r="U270" s="38"/>
      <c r="V270" s="38"/>
      <c r="W270" s="38"/>
      <c r="X270" s="38"/>
      <c r="Y270" s="38"/>
      <c r="Z270" s="38"/>
      <c r="AA270" s="38"/>
      <c r="AB270" s="38"/>
      <c r="AC270" s="38"/>
      <c r="AD270" s="38"/>
      <c r="AE270" s="38"/>
      <c r="AT270" s="17" t="s">
        <v>169</v>
      </c>
      <c r="AU270" s="17" t="s">
        <v>82</v>
      </c>
    </row>
    <row r="271" s="12" customFormat="1" ht="22.8" customHeight="1">
      <c r="A271" s="12"/>
      <c r="B271" s="202"/>
      <c r="C271" s="203"/>
      <c r="D271" s="204" t="s">
        <v>71</v>
      </c>
      <c r="E271" s="216" t="s">
        <v>405</v>
      </c>
      <c r="F271" s="216" t="s">
        <v>406</v>
      </c>
      <c r="G271" s="203"/>
      <c r="H271" s="203"/>
      <c r="I271" s="206"/>
      <c r="J271" s="217">
        <f>BK271</f>
        <v>0</v>
      </c>
      <c r="K271" s="203"/>
      <c r="L271" s="208"/>
      <c r="M271" s="209"/>
      <c r="N271" s="210"/>
      <c r="O271" s="210"/>
      <c r="P271" s="211">
        <f>SUM(P272:P290)</f>
        <v>0</v>
      </c>
      <c r="Q271" s="210"/>
      <c r="R271" s="211">
        <f>SUM(R272:R290)</f>
        <v>0.018126</v>
      </c>
      <c r="S271" s="210"/>
      <c r="T271" s="212">
        <f>SUM(T272:T290)</f>
        <v>0.26416000000000001</v>
      </c>
      <c r="U271" s="12"/>
      <c r="V271" s="12"/>
      <c r="W271" s="12"/>
      <c r="X271" s="12"/>
      <c r="Y271" s="12"/>
      <c r="Z271" s="12"/>
      <c r="AA271" s="12"/>
      <c r="AB271" s="12"/>
      <c r="AC271" s="12"/>
      <c r="AD271" s="12"/>
      <c r="AE271" s="12"/>
      <c r="AR271" s="213" t="s">
        <v>82</v>
      </c>
      <c r="AT271" s="214" t="s">
        <v>71</v>
      </c>
      <c r="AU271" s="214" t="s">
        <v>80</v>
      </c>
      <c r="AY271" s="213" t="s">
        <v>137</v>
      </c>
      <c r="BK271" s="215">
        <f>SUM(BK272:BK290)</f>
        <v>0</v>
      </c>
    </row>
    <row r="272" s="2" customFormat="1" ht="24.15" customHeight="1">
      <c r="A272" s="38"/>
      <c r="B272" s="39"/>
      <c r="C272" s="218" t="s">
        <v>407</v>
      </c>
      <c r="D272" s="218" t="s">
        <v>140</v>
      </c>
      <c r="E272" s="219" t="s">
        <v>408</v>
      </c>
      <c r="F272" s="220" t="s">
        <v>409</v>
      </c>
      <c r="G272" s="221" t="s">
        <v>143</v>
      </c>
      <c r="H272" s="222">
        <v>4.2999999999999998</v>
      </c>
      <c r="I272" s="223"/>
      <c r="J272" s="224">
        <f>ROUND(I272*H272,2)</f>
        <v>0</v>
      </c>
      <c r="K272" s="220" t="s">
        <v>144</v>
      </c>
      <c r="L272" s="44"/>
      <c r="M272" s="225" t="s">
        <v>19</v>
      </c>
      <c r="N272" s="226" t="s">
        <v>43</v>
      </c>
      <c r="O272" s="84"/>
      <c r="P272" s="227">
        <f>O272*H272</f>
        <v>0</v>
      </c>
      <c r="Q272" s="227">
        <v>0</v>
      </c>
      <c r="R272" s="227">
        <f>Q272*H272</f>
        <v>0</v>
      </c>
      <c r="S272" s="227">
        <v>0.0112</v>
      </c>
      <c r="T272" s="228">
        <f>S272*H272</f>
        <v>0.048159999999999994</v>
      </c>
      <c r="U272" s="38"/>
      <c r="V272" s="38"/>
      <c r="W272" s="38"/>
      <c r="X272" s="38"/>
      <c r="Y272" s="38"/>
      <c r="Z272" s="38"/>
      <c r="AA272" s="38"/>
      <c r="AB272" s="38"/>
      <c r="AC272" s="38"/>
      <c r="AD272" s="38"/>
      <c r="AE272" s="38"/>
      <c r="AR272" s="229" t="s">
        <v>271</v>
      </c>
      <c r="AT272" s="229" t="s">
        <v>140</v>
      </c>
      <c r="AU272" s="229" t="s">
        <v>82</v>
      </c>
      <c r="AY272" s="17" t="s">
        <v>137</v>
      </c>
      <c r="BE272" s="230">
        <f>IF(N272="základní",J272,0)</f>
        <v>0</v>
      </c>
      <c r="BF272" s="230">
        <f>IF(N272="snížená",J272,0)</f>
        <v>0</v>
      </c>
      <c r="BG272" s="230">
        <f>IF(N272="zákl. přenesená",J272,0)</f>
        <v>0</v>
      </c>
      <c r="BH272" s="230">
        <f>IF(N272="sníž. přenesená",J272,0)</f>
        <v>0</v>
      </c>
      <c r="BI272" s="230">
        <f>IF(N272="nulová",J272,0)</f>
        <v>0</v>
      </c>
      <c r="BJ272" s="17" t="s">
        <v>80</v>
      </c>
      <c r="BK272" s="230">
        <f>ROUND(I272*H272,2)</f>
        <v>0</v>
      </c>
      <c r="BL272" s="17" t="s">
        <v>271</v>
      </c>
      <c r="BM272" s="229" t="s">
        <v>410</v>
      </c>
    </row>
    <row r="273" s="2" customFormat="1">
      <c r="A273" s="38"/>
      <c r="B273" s="39"/>
      <c r="C273" s="40"/>
      <c r="D273" s="231" t="s">
        <v>147</v>
      </c>
      <c r="E273" s="40"/>
      <c r="F273" s="232" t="s">
        <v>411</v>
      </c>
      <c r="G273" s="40"/>
      <c r="H273" s="40"/>
      <c r="I273" s="136"/>
      <c r="J273" s="40"/>
      <c r="K273" s="40"/>
      <c r="L273" s="44"/>
      <c r="M273" s="233"/>
      <c r="N273" s="234"/>
      <c r="O273" s="84"/>
      <c r="P273" s="84"/>
      <c r="Q273" s="84"/>
      <c r="R273" s="84"/>
      <c r="S273" s="84"/>
      <c r="T273" s="85"/>
      <c r="U273" s="38"/>
      <c r="V273" s="38"/>
      <c r="W273" s="38"/>
      <c r="X273" s="38"/>
      <c r="Y273" s="38"/>
      <c r="Z273" s="38"/>
      <c r="AA273" s="38"/>
      <c r="AB273" s="38"/>
      <c r="AC273" s="38"/>
      <c r="AD273" s="38"/>
      <c r="AE273" s="38"/>
      <c r="AT273" s="17" t="s">
        <v>147</v>
      </c>
      <c r="AU273" s="17" t="s">
        <v>82</v>
      </c>
    </row>
    <row r="274" s="2" customFormat="1">
      <c r="A274" s="38"/>
      <c r="B274" s="39"/>
      <c r="C274" s="40"/>
      <c r="D274" s="231" t="s">
        <v>169</v>
      </c>
      <c r="E274" s="40"/>
      <c r="F274" s="246" t="s">
        <v>412</v>
      </c>
      <c r="G274" s="40"/>
      <c r="H274" s="40"/>
      <c r="I274" s="136"/>
      <c r="J274" s="40"/>
      <c r="K274" s="40"/>
      <c r="L274" s="44"/>
      <c r="M274" s="233"/>
      <c r="N274" s="234"/>
      <c r="O274" s="84"/>
      <c r="P274" s="84"/>
      <c r="Q274" s="84"/>
      <c r="R274" s="84"/>
      <c r="S274" s="84"/>
      <c r="T274" s="85"/>
      <c r="U274" s="38"/>
      <c r="V274" s="38"/>
      <c r="W274" s="38"/>
      <c r="X274" s="38"/>
      <c r="Y274" s="38"/>
      <c r="Z274" s="38"/>
      <c r="AA274" s="38"/>
      <c r="AB274" s="38"/>
      <c r="AC274" s="38"/>
      <c r="AD274" s="38"/>
      <c r="AE274" s="38"/>
      <c r="AT274" s="17" t="s">
        <v>169</v>
      </c>
      <c r="AU274" s="17" t="s">
        <v>82</v>
      </c>
    </row>
    <row r="275" s="13" customFormat="1">
      <c r="A275" s="13"/>
      <c r="B275" s="235"/>
      <c r="C275" s="236"/>
      <c r="D275" s="231" t="s">
        <v>149</v>
      </c>
      <c r="E275" s="237" t="s">
        <v>19</v>
      </c>
      <c r="F275" s="238" t="s">
        <v>413</v>
      </c>
      <c r="G275" s="236"/>
      <c r="H275" s="239">
        <v>3.7000000000000002</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149</v>
      </c>
      <c r="AU275" s="245" t="s">
        <v>82</v>
      </c>
      <c r="AV275" s="13" t="s">
        <v>82</v>
      </c>
      <c r="AW275" s="13" t="s">
        <v>33</v>
      </c>
      <c r="AX275" s="13" t="s">
        <v>72</v>
      </c>
      <c r="AY275" s="245" t="s">
        <v>137</v>
      </c>
    </row>
    <row r="276" s="13" customFormat="1">
      <c r="A276" s="13"/>
      <c r="B276" s="235"/>
      <c r="C276" s="236"/>
      <c r="D276" s="231" t="s">
        <v>149</v>
      </c>
      <c r="E276" s="237" t="s">
        <v>19</v>
      </c>
      <c r="F276" s="238" t="s">
        <v>414</v>
      </c>
      <c r="G276" s="236"/>
      <c r="H276" s="239">
        <v>0.59999999999999998</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149</v>
      </c>
      <c r="AU276" s="245" t="s">
        <v>82</v>
      </c>
      <c r="AV276" s="13" t="s">
        <v>82</v>
      </c>
      <c r="AW276" s="13" t="s">
        <v>33</v>
      </c>
      <c r="AX276" s="13" t="s">
        <v>72</v>
      </c>
      <c r="AY276" s="245" t="s">
        <v>137</v>
      </c>
    </row>
    <row r="277" s="2" customFormat="1" ht="24.15" customHeight="1">
      <c r="A277" s="38"/>
      <c r="B277" s="39"/>
      <c r="C277" s="218" t="s">
        <v>415</v>
      </c>
      <c r="D277" s="218" t="s">
        <v>140</v>
      </c>
      <c r="E277" s="219" t="s">
        <v>416</v>
      </c>
      <c r="F277" s="220" t="s">
        <v>417</v>
      </c>
      <c r="G277" s="221" t="s">
        <v>143</v>
      </c>
      <c r="H277" s="222">
        <v>4.2999999999999998</v>
      </c>
      <c r="I277" s="223"/>
      <c r="J277" s="224">
        <f>ROUND(I277*H277,2)</f>
        <v>0</v>
      </c>
      <c r="K277" s="220" t="s">
        <v>144</v>
      </c>
      <c r="L277" s="44"/>
      <c r="M277" s="225" t="s">
        <v>19</v>
      </c>
      <c r="N277" s="226" t="s">
        <v>43</v>
      </c>
      <c r="O277" s="84"/>
      <c r="P277" s="227">
        <f>O277*H277</f>
        <v>0</v>
      </c>
      <c r="Q277" s="227">
        <v>0.00042000000000000002</v>
      </c>
      <c r="R277" s="227">
        <f>Q277*H277</f>
        <v>0.0018060000000000001</v>
      </c>
      <c r="S277" s="227">
        <v>0</v>
      </c>
      <c r="T277" s="228">
        <f>S277*H277</f>
        <v>0</v>
      </c>
      <c r="U277" s="38"/>
      <c r="V277" s="38"/>
      <c r="W277" s="38"/>
      <c r="X277" s="38"/>
      <c r="Y277" s="38"/>
      <c r="Z277" s="38"/>
      <c r="AA277" s="38"/>
      <c r="AB277" s="38"/>
      <c r="AC277" s="38"/>
      <c r="AD277" s="38"/>
      <c r="AE277" s="38"/>
      <c r="AR277" s="229" t="s">
        <v>271</v>
      </c>
      <c r="AT277" s="229" t="s">
        <v>140</v>
      </c>
      <c r="AU277" s="229" t="s">
        <v>82</v>
      </c>
      <c r="AY277" s="17" t="s">
        <v>137</v>
      </c>
      <c r="BE277" s="230">
        <f>IF(N277="základní",J277,0)</f>
        <v>0</v>
      </c>
      <c r="BF277" s="230">
        <f>IF(N277="snížená",J277,0)</f>
        <v>0</v>
      </c>
      <c r="BG277" s="230">
        <f>IF(N277="zákl. přenesená",J277,0)</f>
        <v>0</v>
      </c>
      <c r="BH277" s="230">
        <f>IF(N277="sníž. přenesená",J277,0)</f>
        <v>0</v>
      </c>
      <c r="BI277" s="230">
        <f>IF(N277="nulová",J277,0)</f>
        <v>0</v>
      </c>
      <c r="BJ277" s="17" t="s">
        <v>80</v>
      </c>
      <c r="BK277" s="230">
        <f>ROUND(I277*H277,2)</f>
        <v>0</v>
      </c>
      <c r="BL277" s="17" t="s">
        <v>271</v>
      </c>
      <c r="BM277" s="229" t="s">
        <v>418</v>
      </c>
    </row>
    <row r="278" s="2" customFormat="1">
      <c r="A278" s="38"/>
      <c r="B278" s="39"/>
      <c r="C278" s="40"/>
      <c r="D278" s="231" t="s">
        <v>147</v>
      </c>
      <c r="E278" s="40"/>
      <c r="F278" s="232" t="s">
        <v>419</v>
      </c>
      <c r="G278" s="40"/>
      <c r="H278" s="40"/>
      <c r="I278" s="136"/>
      <c r="J278" s="40"/>
      <c r="K278" s="40"/>
      <c r="L278" s="44"/>
      <c r="M278" s="233"/>
      <c r="N278" s="234"/>
      <c r="O278" s="84"/>
      <c r="P278" s="84"/>
      <c r="Q278" s="84"/>
      <c r="R278" s="84"/>
      <c r="S278" s="84"/>
      <c r="T278" s="85"/>
      <c r="U278" s="38"/>
      <c r="V278" s="38"/>
      <c r="W278" s="38"/>
      <c r="X278" s="38"/>
      <c r="Y278" s="38"/>
      <c r="Z278" s="38"/>
      <c r="AA278" s="38"/>
      <c r="AB278" s="38"/>
      <c r="AC278" s="38"/>
      <c r="AD278" s="38"/>
      <c r="AE278" s="38"/>
      <c r="AT278" s="17" t="s">
        <v>147</v>
      </c>
      <c r="AU278" s="17" t="s">
        <v>82</v>
      </c>
    </row>
    <row r="279" s="2" customFormat="1">
      <c r="A279" s="38"/>
      <c r="B279" s="39"/>
      <c r="C279" s="40"/>
      <c r="D279" s="231" t="s">
        <v>169</v>
      </c>
      <c r="E279" s="40"/>
      <c r="F279" s="246" t="s">
        <v>420</v>
      </c>
      <c r="G279" s="40"/>
      <c r="H279" s="40"/>
      <c r="I279" s="136"/>
      <c r="J279" s="40"/>
      <c r="K279" s="40"/>
      <c r="L279" s="44"/>
      <c r="M279" s="233"/>
      <c r="N279" s="234"/>
      <c r="O279" s="84"/>
      <c r="P279" s="84"/>
      <c r="Q279" s="84"/>
      <c r="R279" s="84"/>
      <c r="S279" s="84"/>
      <c r="T279" s="85"/>
      <c r="U279" s="38"/>
      <c r="V279" s="38"/>
      <c r="W279" s="38"/>
      <c r="X279" s="38"/>
      <c r="Y279" s="38"/>
      <c r="Z279" s="38"/>
      <c r="AA279" s="38"/>
      <c r="AB279" s="38"/>
      <c r="AC279" s="38"/>
      <c r="AD279" s="38"/>
      <c r="AE279" s="38"/>
      <c r="AT279" s="17" t="s">
        <v>169</v>
      </c>
      <c r="AU279" s="17" t="s">
        <v>82</v>
      </c>
    </row>
    <row r="280" s="2" customFormat="1">
      <c r="A280" s="38"/>
      <c r="B280" s="39"/>
      <c r="C280" s="40"/>
      <c r="D280" s="231" t="s">
        <v>207</v>
      </c>
      <c r="E280" s="40"/>
      <c r="F280" s="246" t="s">
        <v>421</v>
      </c>
      <c r="G280" s="40"/>
      <c r="H280" s="40"/>
      <c r="I280" s="136"/>
      <c r="J280" s="40"/>
      <c r="K280" s="40"/>
      <c r="L280" s="44"/>
      <c r="M280" s="233"/>
      <c r="N280" s="234"/>
      <c r="O280" s="84"/>
      <c r="P280" s="84"/>
      <c r="Q280" s="84"/>
      <c r="R280" s="84"/>
      <c r="S280" s="84"/>
      <c r="T280" s="85"/>
      <c r="U280" s="38"/>
      <c r="V280" s="38"/>
      <c r="W280" s="38"/>
      <c r="X280" s="38"/>
      <c r="Y280" s="38"/>
      <c r="Z280" s="38"/>
      <c r="AA280" s="38"/>
      <c r="AB280" s="38"/>
      <c r="AC280" s="38"/>
      <c r="AD280" s="38"/>
      <c r="AE280" s="38"/>
      <c r="AT280" s="17" t="s">
        <v>207</v>
      </c>
      <c r="AU280" s="17" t="s">
        <v>82</v>
      </c>
    </row>
    <row r="281" s="13" customFormat="1">
      <c r="A281" s="13"/>
      <c r="B281" s="235"/>
      <c r="C281" s="236"/>
      <c r="D281" s="231" t="s">
        <v>149</v>
      </c>
      <c r="E281" s="237" t="s">
        <v>19</v>
      </c>
      <c r="F281" s="238" t="s">
        <v>413</v>
      </c>
      <c r="G281" s="236"/>
      <c r="H281" s="239">
        <v>3.7000000000000002</v>
      </c>
      <c r="I281" s="240"/>
      <c r="J281" s="236"/>
      <c r="K281" s="236"/>
      <c r="L281" s="241"/>
      <c r="M281" s="242"/>
      <c r="N281" s="243"/>
      <c r="O281" s="243"/>
      <c r="P281" s="243"/>
      <c r="Q281" s="243"/>
      <c r="R281" s="243"/>
      <c r="S281" s="243"/>
      <c r="T281" s="244"/>
      <c r="U281" s="13"/>
      <c r="V281" s="13"/>
      <c r="W281" s="13"/>
      <c r="X281" s="13"/>
      <c r="Y281" s="13"/>
      <c r="Z281" s="13"/>
      <c r="AA281" s="13"/>
      <c r="AB281" s="13"/>
      <c r="AC281" s="13"/>
      <c r="AD281" s="13"/>
      <c r="AE281" s="13"/>
      <c r="AT281" s="245" t="s">
        <v>149</v>
      </c>
      <c r="AU281" s="245" t="s">
        <v>82</v>
      </c>
      <c r="AV281" s="13" t="s">
        <v>82</v>
      </c>
      <c r="AW281" s="13" t="s">
        <v>33</v>
      </c>
      <c r="AX281" s="13" t="s">
        <v>72</v>
      </c>
      <c r="AY281" s="245" t="s">
        <v>137</v>
      </c>
    </row>
    <row r="282" s="13" customFormat="1">
      <c r="A282" s="13"/>
      <c r="B282" s="235"/>
      <c r="C282" s="236"/>
      <c r="D282" s="231" t="s">
        <v>149</v>
      </c>
      <c r="E282" s="237" t="s">
        <v>19</v>
      </c>
      <c r="F282" s="238" t="s">
        <v>414</v>
      </c>
      <c r="G282" s="236"/>
      <c r="H282" s="239">
        <v>0.59999999999999998</v>
      </c>
      <c r="I282" s="240"/>
      <c r="J282" s="236"/>
      <c r="K282" s="236"/>
      <c r="L282" s="241"/>
      <c r="M282" s="242"/>
      <c r="N282" s="243"/>
      <c r="O282" s="243"/>
      <c r="P282" s="243"/>
      <c r="Q282" s="243"/>
      <c r="R282" s="243"/>
      <c r="S282" s="243"/>
      <c r="T282" s="244"/>
      <c r="U282" s="13"/>
      <c r="V282" s="13"/>
      <c r="W282" s="13"/>
      <c r="X282" s="13"/>
      <c r="Y282" s="13"/>
      <c r="Z282" s="13"/>
      <c r="AA282" s="13"/>
      <c r="AB282" s="13"/>
      <c r="AC282" s="13"/>
      <c r="AD282" s="13"/>
      <c r="AE282" s="13"/>
      <c r="AT282" s="245" t="s">
        <v>149</v>
      </c>
      <c r="AU282" s="245" t="s">
        <v>82</v>
      </c>
      <c r="AV282" s="13" t="s">
        <v>82</v>
      </c>
      <c r="AW282" s="13" t="s">
        <v>33</v>
      </c>
      <c r="AX282" s="13" t="s">
        <v>72</v>
      </c>
      <c r="AY282" s="245" t="s">
        <v>137</v>
      </c>
    </row>
    <row r="283" s="2" customFormat="1" ht="24.15" customHeight="1">
      <c r="A283" s="38"/>
      <c r="B283" s="39"/>
      <c r="C283" s="218" t="s">
        <v>422</v>
      </c>
      <c r="D283" s="218" t="s">
        <v>140</v>
      </c>
      <c r="E283" s="219" t="s">
        <v>423</v>
      </c>
      <c r="F283" s="220" t="s">
        <v>424</v>
      </c>
      <c r="G283" s="221" t="s">
        <v>157</v>
      </c>
      <c r="H283" s="222">
        <v>8</v>
      </c>
      <c r="I283" s="223"/>
      <c r="J283" s="224">
        <f>ROUND(I283*H283,2)</f>
        <v>0</v>
      </c>
      <c r="K283" s="220" t="s">
        <v>144</v>
      </c>
      <c r="L283" s="44"/>
      <c r="M283" s="225" t="s">
        <v>19</v>
      </c>
      <c r="N283" s="226" t="s">
        <v>43</v>
      </c>
      <c r="O283" s="84"/>
      <c r="P283" s="227">
        <f>O283*H283</f>
        <v>0</v>
      </c>
      <c r="Q283" s="227">
        <v>0.0020400000000000001</v>
      </c>
      <c r="R283" s="227">
        <f>Q283*H283</f>
        <v>0.016320000000000001</v>
      </c>
      <c r="S283" s="227">
        <v>0.027</v>
      </c>
      <c r="T283" s="228">
        <f>S283*H283</f>
        <v>0.216</v>
      </c>
      <c r="U283" s="38"/>
      <c r="V283" s="38"/>
      <c r="W283" s="38"/>
      <c r="X283" s="38"/>
      <c r="Y283" s="38"/>
      <c r="Z283" s="38"/>
      <c r="AA283" s="38"/>
      <c r="AB283" s="38"/>
      <c r="AC283" s="38"/>
      <c r="AD283" s="38"/>
      <c r="AE283" s="38"/>
      <c r="AR283" s="229" t="s">
        <v>271</v>
      </c>
      <c r="AT283" s="229" t="s">
        <v>140</v>
      </c>
      <c r="AU283" s="229" t="s">
        <v>82</v>
      </c>
      <c r="AY283" s="17" t="s">
        <v>137</v>
      </c>
      <c r="BE283" s="230">
        <f>IF(N283="základní",J283,0)</f>
        <v>0</v>
      </c>
      <c r="BF283" s="230">
        <f>IF(N283="snížená",J283,0)</f>
        <v>0</v>
      </c>
      <c r="BG283" s="230">
        <f>IF(N283="zákl. přenesená",J283,0)</f>
        <v>0</v>
      </c>
      <c r="BH283" s="230">
        <f>IF(N283="sníž. přenesená",J283,0)</f>
        <v>0</v>
      </c>
      <c r="BI283" s="230">
        <f>IF(N283="nulová",J283,0)</f>
        <v>0</v>
      </c>
      <c r="BJ283" s="17" t="s">
        <v>80</v>
      </c>
      <c r="BK283" s="230">
        <f>ROUND(I283*H283,2)</f>
        <v>0</v>
      </c>
      <c r="BL283" s="17" t="s">
        <v>271</v>
      </c>
      <c r="BM283" s="229" t="s">
        <v>425</v>
      </c>
    </row>
    <row r="284" s="2" customFormat="1">
      <c r="A284" s="38"/>
      <c r="B284" s="39"/>
      <c r="C284" s="40"/>
      <c r="D284" s="231" t="s">
        <v>147</v>
      </c>
      <c r="E284" s="40"/>
      <c r="F284" s="232" t="s">
        <v>426</v>
      </c>
      <c r="G284" s="40"/>
      <c r="H284" s="40"/>
      <c r="I284" s="136"/>
      <c r="J284" s="40"/>
      <c r="K284" s="40"/>
      <c r="L284" s="44"/>
      <c r="M284" s="233"/>
      <c r="N284" s="234"/>
      <c r="O284" s="84"/>
      <c r="P284" s="84"/>
      <c r="Q284" s="84"/>
      <c r="R284" s="84"/>
      <c r="S284" s="84"/>
      <c r="T284" s="85"/>
      <c r="U284" s="38"/>
      <c r="V284" s="38"/>
      <c r="W284" s="38"/>
      <c r="X284" s="38"/>
      <c r="Y284" s="38"/>
      <c r="Z284" s="38"/>
      <c r="AA284" s="38"/>
      <c r="AB284" s="38"/>
      <c r="AC284" s="38"/>
      <c r="AD284" s="38"/>
      <c r="AE284" s="38"/>
      <c r="AT284" s="17" t="s">
        <v>147</v>
      </c>
      <c r="AU284" s="17" t="s">
        <v>82</v>
      </c>
    </row>
    <row r="285" s="2" customFormat="1">
      <c r="A285" s="38"/>
      <c r="B285" s="39"/>
      <c r="C285" s="40"/>
      <c r="D285" s="231" t="s">
        <v>169</v>
      </c>
      <c r="E285" s="40"/>
      <c r="F285" s="246" t="s">
        <v>427</v>
      </c>
      <c r="G285" s="40"/>
      <c r="H285" s="40"/>
      <c r="I285" s="136"/>
      <c r="J285" s="40"/>
      <c r="K285" s="40"/>
      <c r="L285" s="44"/>
      <c r="M285" s="233"/>
      <c r="N285" s="234"/>
      <c r="O285" s="84"/>
      <c r="P285" s="84"/>
      <c r="Q285" s="84"/>
      <c r="R285" s="84"/>
      <c r="S285" s="84"/>
      <c r="T285" s="85"/>
      <c r="U285" s="38"/>
      <c r="V285" s="38"/>
      <c r="W285" s="38"/>
      <c r="X285" s="38"/>
      <c r="Y285" s="38"/>
      <c r="Z285" s="38"/>
      <c r="AA285" s="38"/>
      <c r="AB285" s="38"/>
      <c r="AC285" s="38"/>
      <c r="AD285" s="38"/>
      <c r="AE285" s="38"/>
      <c r="AT285" s="17" t="s">
        <v>169</v>
      </c>
      <c r="AU285" s="17" t="s">
        <v>82</v>
      </c>
    </row>
    <row r="286" s="14" customFormat="1">
      <c r="A286" s="14"/>
      <c r="B286" s="247"/>
      <c r="C286" s="248"/>
      <c r="D286" s="231" t="s">
        <v>149</v>
      </c>
      <c r="E286" s="249" t="s">
        <v>19</v>
      </c>
      <c r="F286" s="250" t="s">
        <v>428</v>
      </c>
      <c r="G286" s="248"/>
      <c r="H286" s="249" t="s">
        <v>19</v>
      </c>
      <c r="I286" s="251"/>
      <c r="J286" s="248"/>
      <c r="K286" s="248"/>
      <c r="L286" s="252"/>
      <c r="M286" s="253"/>
      <c r="N286" s="254"/>
      <c r="O286" s="254"/>
      <c r="P286" s="254"/>
      <c r="Q286" s="254"/>
      <c r="R286" s="254"/>
      <c r="S286" s="254"/>
      <c r="T286" s="255"/>
      <c r="U286" s="14"/>
      <c r="V286" s="14"/>
      <c r="W286" s="14"/>
      <c r="X286" s="14"/>
      <c r="Y286" s="14"/>
      <c r="Z286" s="14"/>
      <c r="AA286" s="14"/>
      <c r="AB286" s="14"/>
      <c r="AC286" s="14"/>
      <c r="AD286" s="14"/>
      <c r="AE286" s="14"/>
      <c r="AT286" s="256" t="s">
        <v>149</v>
      </c>
      <c r="AU286" s="256" t="s">
        <v>82</v>
      </c>
      <c r="AV286" s="14" t="s">
        <v>80</v>
      </c>
      <c r="AW286" s="14" t="s">
        <v>33</v>
      </c>
      <c r="AX286" s="14" t="s">
        <v>72</v>
      </c>
      <c r="AY286" s="256" t="s">
        <v>137</v>
      </c>
    </row>
    <row r="287" s="13" customFormat="1">
      <c r="A287" s="13"/>
      <c r="B287" s="235"/>
      <c r="C287" s="236"/>
      <c r="D287" s="231" t="s">
        <v>149</v>
      </c>
      <c r="E287" s="237" t="s">
        <v>19</v>
      </c>
      <c r="F287" s="238" t="s">
        <v>429</v>
      </c>
      <c r="G287" s="236"/>
      <c r="H287" s="239">
        <v>8</v>
      </c>
      <c r="I287" s="240"/>
      <c r="J287" s="236"/>
      <c r="K287" s="236"/>
      <c r="L287" s="241"/>
      <c r="M287" s="242"/>
      <c r="N287" s="243"/>
      <c r="O287" s="243"/>
      <c r="P287" s="243"/>
      <c r="Q287" s="243"/>
      <c r="R287" s="243"/>
      <c r="S287" s="243"/>
      <c r="T287" s="244"/>
      <c r="U287" s="13"/>
      <c r="V287" s="13"/>
      <c r="W287" s="13"/>
      <c r="X287" s="13"/>
      <c r="Y287" s="13"/>
      <c r="Z287" s="13"/>
      <c r="AA287" s="13"/>
      <c r="AB287" s="13"/>
      <c r="AC287" s="13"/>
      <c r="AD287" s="13"/>
      <c r="AE287" s="13"/>
      <c r="AT287" s="245" t="s">
        <v>149</v>
      </c>
      <c r="AU287" s="245" t="s">
        <v>82</v>
      </c>
      <c r="AV287" s="13" t="s">
        <v>82</v>
      </c>
      <c r="AW287" s="13" t="s">
        <v>33</v>
      </c>
      <c r="AX287" s="13" t="s">
        <v>72</v>
      </c>
      <c r="AY287" s="245" t="s">
        <v>137</v>
      </c>
    </row>
    <row r="288" s="2" customFormat="1" ht="24.15" customHeight="1">
      <c r="A288" s="38"/>
      <c r="B288" s="39"/>
      <c r="C288" s="218" t="s">
        <v>430</v>
      </c>
      <c r="D288" s="218" t="s">
        <v>140</v>
      </c>
      <c r="E288" s="219" t="s">
        <v>431</v>
      </c>
      <c r="F288" s="220" t="s">
        <v>432</v>
      </c>
      <c r="G288" s="221" t="s">
        <v>310</v>
      </c>
      <c r="H288" s="222">
        <v>0.017999999999999999</v>
      </c>
      <c r="I288" s="223"/>
      <c r="J288" s="224">
        <f>ROUND(I288*H288,2)</f>
        <v>0</v>
      </c>
      <c r="K288" s="220" t="s">
        <v>144</v>
      </c>
      <c r="L288" s="44"/>
      <c r="M288" s="225" t="s">
        <v>19</v>
      </c>
      <c r="N288" s="226" t="s">
        <v>43</v>
      </c>
      <c r="O288" s="84"/>
      <c r="P288" s="227">
        <f>O288*H288</f>
        <v>0</v>
      </c>
      <c r="Q288" s="227">
        <v>0</v>
      </c>
      <c r="R288" s="227">
        <f>Q288*H288</f>
        <v>0</v>
      </c>
      <c r="S288" s="227">
        <v>0</v>
      </c>
      <c r="T288" s="228">
        <f>S288*H288</f>
        <v>0</v>
      </c>
      <c r="U288" s="38"/>
      <c r="V288" s="38"/>
      <c r="W288" s="38"/>
      <c r="X288" s="38"/>
      <c r="Y288" s="38"/>
      <c r="Z288" s="38"/>
      <c r="AA288" s="38"/>
      <c r="AB288" s="38"/>
      <c r="AC288" s="38"/>
      <c r="AD288" s="38"/>
      <c r="AE288" s="38"/>
      <c r="AR288" s="229" t="s">
        <v>271</v>
      </c>
      <c r="AT288" s="229" t="s">
        <v>140</v>
      </c>
      <c r="AU288" s="229" t="s">
        <v>82</v>
      </c>
      <c r="AY288" s="17" t="s">
        <v>137</v>
      </c>
      <c r="BE288" s="230">
        <f>IF(N288="základní",J288,0)</f>
        <v>0</v>
      </c>
      <c r="BF288" s="230">
        <f>IF(N288="snížená",J288,0)</f>
        <v>0</v>
      </c>
      <c r="BG288" s="230">
        <f>IF(N288="zákl. přenesená",J288,0)</f>
        <v>0</v>
      </c>
      <c r="BH288" s="230">
        <f>IF(N288="sníž. přenesená",J288,0)</f>
        <v>0</v>
      </c>
      <c r="BI288" s="230">
        <f>IF(N288="nulová",J288,0)</f>
        <v>0</v>
      </c>
      <c r="BJ288" s="17" t="s">
        <v>80</v>
      </c>
      <c r="BK288" s="230">
        <f>ROUND(I288*H288,2)</f>
        <v>0</v>
      </c>
      <c r="BL288" s="17" t="s">
        <v>271</v>
      </c>
      <c r="BM288" s="229" t="s">
        <v>433</v>
      </c>
    </row>
    <row r="289" s="2" customFormat="1">
      <c r="A289" s="38"/>
      <c r="B289" s="39"/>
      <c r="C289" s="40"/>
      <c r="D289" s="231" t="s">
        <v>147</v>
      </c>
      <c r="E289" s="40"/>
      <c r="F289" s="232" t="s">
        <v>434</v>
      </c>
      <c r="G289" s="40"/>
      <c r="H289" s="40"/>
      <c r="I289" s="136"/>
      <c r="J289" s="40"/>
      <c r="K289" s="40"/>
      <c r="L289" s="44"/>
      <c r="M289" s="233"/>
      <c r="N289" s="234"/>
      <c r="O289" s="84"/>
      <c r="P289" s="84"/>
      <c r="Q289" s="84"/>
      <c r="R289" s="84"/>
      <c r="S289" s="84"/>
      <c r="T289" s="85"/>
      <c r="U289" s="38"/>
      <c r="V289" s="38"/>
      <c r="W289" s="38"/>
      <c r="X289" s="38"/>
      <c r="Y289" s="38"/>
      <c r="Z289" s="38"/>
      <c r="AA289" s="38"/>
      <c r="AB289" s="38"/>
      <c r="AC289" s="38"/>
      <c r="AD289" s="38"/>
      <c r="AE289" s="38"/>
      <c r="AT289" s="17" t="s">
        <v>147</v>
      </c>
      <c r="AU289" s="17" t="s">
        <v>82</v>
      </c>
    </row>
    <row r="290" s="2" customFormat="1">
      <c r="A290" s="38"/>
      <c r="B290" s="39"/>
      <c r="C290" s="40"/>
      <c r="D290" s="231" t="s">
        <v>169</v>
      </c>
      <c r="E290" s="40"/>
      <c r="F290" s="246" t="s">
        <v>435</v>
      </c>
      <c r="G290" s="40"/>
      <c r="H290" s="40"/>
      <c r="I290" s="136"/>
      <c r="J290" s="40"/>
      <c r="K290" s="40"/>
      <c r="L290" s="44"/>
      <c r="M290" s="233"/>
      <c r="N290" s="234"/>
      <c r="O290" s="84"/>
      <c r="P290" s="84"/>
      <c r="Q290" s="84"/>
      <c r="R290" s="84"/>
      <c r="S290" s="84"/>
      <c r="T290" s="85"/>
      <c r="U290" s="38"/>
      <c r="V290" s="38"/>
      <c r="W290" s="38"/>
      <c r="X290" s="38"/>
      <c r="Y290" s="38"/>
      <c r="Z290" s="38"/>
      <c r="AA290" s="38"/>
      <c r="AB290" s="38"/>
      <c r="AC290" s="38"/>
      <c r="AD290" s="38"/>
      <c r="AE290" s="38"/>
      <c r="AT290" s="17" t="s">
        <v>169</v>
      </c>
      <c r="AU290" s="17" t="s">
        <v>82</v>
      </c>
    </row>
    <row r="291" s="12" customFormat="1" ht="22.8" customHeight="1">
      <c r="A291" s="12"/>
      <c r="B291" s="202"/>
      <c r="C291" s="203"/>
      <c r="D291" s="204" t="s">
        <v>71</v>
      </c>
      <c r="E291" s="216" t="s">
        <v>436</v>
      </c>
      <c r="F291" s="216" t="s">
        <v>437</v>
      </c>
      <c r="G291" s="203"/>
      <c r="H291" s="203"/>
      <c r="I291" s="206"/>
      <c r="J291" s="217">
        <f>BK291</f>
        <v>0</v>
      </c>
      <c r="K291" s="203"/>
      <c r="L291" s="208"/>
      <c r="M291" s="209"/>
      <c r="N291" s="210"/>
      <c r="O291" s="210"/>
      <c r="P291" s="211">
        <f>SUM(P292:P307)</f>
        <v>0</v>
      </c>
      <c r="Q291" s="210"/>
      <c r="R291" s="211">
        <f>SUM(R292:R307)</f>
        <v>0.051520000000000003</v>
      </c>
      <c r="S291" s="210"/>
      <c r="T291" s="212">
        <f>SUM(T292:T307)</f>
        <v>0</v>
      </c>
      <c r="U291" s="12"/>
      <c r="V291" s="12"/>
      <c r="W291" s="12"/>
      <c r="X291" s="12"/>
      <c r="Y291" s="12"/>
      <c r="Z291" s="12"/>
      <c r="AA291" s="12"/>
      <c r="AB291" s="12"/>
      <c r="AC291" s="12"/>
      <c r="AD291" s="12"/>
      <c r="AE291" s="12"/>
      <c r="AR291" s="213" t="s">
        <v>82</v>
      </c>
      <c r="AT291" s="214" t="s">
        <v>71</v>
      </c>
      <c r="AU291" s="214" t="s">
        <v>80</v>
      </c>
      <c r="AY291" s="213" t="s">
        <v>137</v>
      </c>
      <c r="BK291" s="215">
        <f>SUM(BK292:BK307)</f>
        <v>0</v>
      </c>
    </row>
    <row r="292" s="2" customFormat="1" ht="14.4" customHeight="1">
      <c r="A292" s="38"/>
      <c r="B292" s="39"/>
      <c r="C292" s="218" t="s">
        <v>438</v>
      </c>
      <c r="D292" s="218" t="s">
        <v>140</v>
      </c>
      <c r="E292" s="219" t="s">
        <v>439</v>
      </c>
      <c r="F292" s="220" t="s">
        <v>440</v>
      </c>
      <c r="G292" s="221" t="s">
        <v>157</v>
      </c>
      <c r="H292" s="222">
        <v>8</v>
      </c>
      <c r="I292" s="223"/>
      <c r="J292" s="224">
        <f>ROUND(I292*H292,2)</f>
        <v>0</v>
      </c>
      <c r="K292" s="220" t="s">
        <v>144</v>
      </c>
      <c r="L292" s="44"/>
      <c r="M292" s="225" t="s">
        <v>19</v>
      </c>
      <c r="N292" s="226" t="s">
        <v>43</v>
      </c>
      <c r="O292" s="84"/>
      <c r="P292" s="227">
        <f>O292*H292</f>
        <v>0</v>
      </c>
      <c r="Q292" s="227">
        <v>0.00044000000000000002</v>
      </c>
      <c r="R292" s="227">
        <f>Q292*H292</f>
        <v>0.0035200000000000001</v>
      </c>
      <c r="S292" s="227">
        <v>0</v>
      </c>
      <c r="T292" s="228">
        <f>S292*H292</f>
        <v>0</v>
      </c>
      <c r="U292" s="38"/>
      <c r="V292" s="38"/>
      <c r="W292" s="38"/>
      <c r="X292" s="38"/>
      <c r="Y292" s="38"/>
      <c r="Z292" s="38"/>
      <c r="AA292" s="38"/>
      <c r="AB292" s="38"/>
      <c r="AC292" s="38"/>
      <c r="AD292" s="38"/>
      <c r="AE292" s="38"/>
      <c r="AR292" s="229" t="s">
        <v>271</v>
      </c>
      <c r="AT292" s="229" t="s">
        <v>140</v>
      </c>
      <c r="AU292" s="229" t="s">
        <v>82</v>
      </c>
      <c r="AY292" s="17" t="s">
        <v>137</v>
      </c>
      <c r="BE292" s="230">
        <f>IF(N292="základní",J292,0)</f>
        <v>0</v>
      </c>
      <c r="BF292" s="230">
        <f>IF(N292="snížená",J292,0)</f>
        <v>0</v>
      </c>
      <c r="BG292" s="230">
        <f>IF(N292="zákl. přenesená",J292,0)</f>
        <v>0</v>
      </c>
      <c r="BH292" s="230">
        <f>IF(N292="sníž. přenesená",J292,0)</f>
        <v>0</v>
      </c>
      <c r="BI292" s="230">
        <f>IF(N292="nulová",J292,0)</f>
        <v>0</v>
      </c>
      <c r="BJ292" s="17" t="s">
        <v>80</v>
      </c>
      <c r="BK292" s="230">
        <f>ROUND(I292*H292,2)</f>
        <v>0</v>
      </c>
      <c r="BL292" s="17" t="s">
        <v>271</v>
      </c>
      <c r="BM292" s="229" t="s">
        <v>441</v>
      </c>
    </row>
    <row r="293" s="2" customFormat="1">
      <c r="A293" s="38"/>
      <c r="B293" s="39"/>
      <c r="C293" s="40"/>
      <c r="D293" s="231" t="s">
        <v>147</v>
      </c>
      <c r="E293" s="40"/>
      <c r="F293" s="232" t="s">
        <v>442</v>
      </c>
      <c r="G293" s="40"/>
      <c r="H293" s="40"/>
      <c r="I293" s="136"/>
      <c r="J293" s="40"/>
      <c r="K293" s="40"/>
      <c r="L293" s="44"/>
      <c r="M293" s="233"/>
      <c r="N293" s="234"/>
      <c r="O293" s="84"/>
      <c r="P293" s="84"/>
      <c r="Q293" s="84"/>
      <c r="R293" s="84"/>
      <c r="S293" s="84"/>
      <c r="T293" s="85"/>
      <c r="U293" s="38"/>
      <c r="V293" s="38"/>
      <c r="W293" s="38"/>
      <c r="X293" s="38"/>
      <c r="Y293" s="38"/>
      <c r="Z293" s="38"/>
      <c r="AA293" s="38"/>
      <c r="AB293" s="38"/>
      <c r="AC293" s="38"/>
      <c r="AD293" s="38"/>
      <c r="AE293" s="38"/>
      <c r="AT293" s="17" t="s">
        <v>147</v>
      </c>
      <c r="AU293" s="17" t="s">
        <v>82</v>
      </c>
    </row>
    <row r="294" s="2" customFormat="1">
      <c r="A294" s="38"/>
      <c r="B294" s="39"/>
      <c r="C294" s="40"/>
      <c r="D294" s="231" t="s">
        <v>169</v>
      </c>
      <c r="E294" s="40"/>
      <c r="F294" s="246" t="s">
        <v>443</v>
      </c>
      <c r="G294" s="40"/>
      <c r="H294" s="40"/>
      <c r="I294" s="136"/>
      <c r="J294" s="40"/>
      <c r="K294" s="40"/>
      <c r="L294" s="44"/>
      <c r="M294" s="233"/>
      <c r="N294" s="234"/>
      <c r="O294" s="84"/>
      <c r="P294" s="84"/>
      <c r="Q294" s="84"/>
      <c r="R294" s="84"/>
      <c r="S294" s="84"/>
      <c r="T294" s="85"/>
      <c r="U294" s="38"/>
      <c r="V294" s="38"/>
      <c r="W294" s="38"/>
      <c r="X294" s="38"/>
      <c r="Y294" s="38"/>
      <c r="Z294" s="38"/>
      <c r="AA294" s="38"/>
      <c r="AB294" s="38"/>
      <c r="AC294" s="38"/>
      <c r="AD294" s="38"/>
      <c r="AE294" s="38"/>
      <c r="AT294" s="17" t="s">
        <v>169</v>
      </c>
      <c r="AU294" s="17" t="s">
        <v>82</v>
      </c>
    </row>
    <row r="295" s="14" customFormat="1">
      <c r="A295" s="14"/>
      <c r="B295" s="247"/>
      <c r="C295" s="248"/>
      <c r="D295" s="231" t="s">
        <v>149</v>
      </c>
      <c r="E295" s="249" t="s">
        <v>19</v>
      </c>
      <c r="F295" s="250" t="s">
        <v>444</v>
      </c>
      <c r="G295" s="248"/>
      <c r="H295" s="249" t="s">
        <v>19</v>
      </c>
      <c r="I295" s="251"/>
      <c r="J295" s="248"/>
      <c r="K295" s="248"/>
      <c r="L295" s="252"/>
      <c r="M295" s="253"/>
      <c r="N295" s="254"/>
      <c r="O295" s="254"/>
      <c r="P295" s="254"/>
      <c r="Q295" s="254"/>
      <c r="R295" s="254"/>
      <c r="S295" s="254"/>
      <c r="T295" s="255"/>
      <c r="U295" s="14"/>
      <c r="V295" s="14"/>
      <c r="W295" s="14"/>
      <c r="X295" s="14"/>
      <c r="Y295" s="14"/>
      <c r="Z295" s="14"/>
      <c r="AA295" s="14"/>
      <c r="AB295" s="14"/>
      <c r="AC295" s="14"/>
      <c r="AD295" s="14"/>
      <c r="AE295" s="14"/>
      <c r="AT295" s="256" t="s">
        <v>149</v>
      </c>
      <c r="AU295" s="256" t="s">
        <v>82</v>
      </c>
      <c r="AV295" s="14" t="s">
        <v>80</v>
      </c>
      <c r="AW295" s="14" t="s">
        <v>33</v>
      </c>
      <c r="AX295" s="14" t="s">
        <v>72</v>
      </c>
      <c r="AY295" s="256" t="s">
        <v>137</v>
      </c>
    </row>
    <row r="296" s="13" customFormat="1">
      <c r="A296" s="13"/>
      <c r="B296" s="235"/>
      <c r="C296" s="236"/>
      <c r="D296" s="231" t="s">
        <v>149</v>
      </c>
      <c r="E296" s="237" t="s">
        <v>19</v>
      </c>
      <c r="F296" s="238" t="s">
        <v>429</v>
      </c>
      <c r="G296" s="236"/>
      <c r="H296" s="239">
        <v>8</v>
      </c>
      <c r="I296" s="240"/>
      <c r="J296" s="236"/>
      <c r="K296" s="236"/>
      <c r="L296" s="241"/>
      <c r="M296" s="242"/>
      <c r="N296" s="243"/>
      <c r="O296" s="243"/>
      <c r="P296" s="243"/>
      <c r="Q296" s="243"/>
      <c r="R296" s="243"/>
      <c r="S296" s="243"/>
      <c r="T296" s="244"/>
      <c r="U296" s="13"/>
      <c r="V296" s="13"/>
      <c r="W296" s="13"/>
      <c r="X296" s="13"/>
      <c r="Y296" s="13"/>
      <c r="Z296" s="13"/>
      <c r="AA296" s="13"/>
      <c r="AB296" s="13"/>
      <c r="AC296" s="13"/>
      <c r="AD296" s="13"/>
      <c r="AE296" s="13"/>
      <c r="AT296" s="245" t="s">
        <v>149</v>
      </c>
      <c r="AU296" s="245" t="s">
        <v>82</v>
      </c>
      <c r="AV296" s="13" t="s">
        <v>82</v>
      </c>
      <c r="AW296" s="13" t="s">
        <v>33</v>
      </c>
      <c r="AX296" s="13" t="s">
        <v>72</v>
      </c>
      <c r="AY296" s="245" t="s">
        <v>137</v>
      </c>
    </row>
    <row r="297" s="2" customFormat="1" ht="24.15" customHeight="1">
      <c r="A297" s="38"/>
      <c r="B297" s="39"/>
      <c r="C297" s="257" t="s">
        <v>445</v>
      </c>
      <c r="D297" s="257" t="s">
        <v>354</v>
      </c>
      <c r="E297" s="258" t="s">
        <v>446</v>
      </c>
      <c r="F297" s="259" t="s">
        <v>447</v>
      </c>
      <c r="G297" s="260" t="s">
        <v>157</v>
      </c>
      <c r="H297" s="261">
        <v>8</v>
      </c>
      <c r="I297" s="262"/>
      <c r="J297" s="263">
        <f>ROUND(I297*H297,2)</f>
        <v>0</v>
      </c>
      <c r="K297" s="259" t="s">
        <v>144</v>
      </c>
      <c r="L297" s="264"/>
      <c r="M297" s="265" t="s">
        <v>19</v>
      </c>
      <c r="N297" s="266" t="s">
        <v>43</v>
      </c>
      <c r="O297" s="84"/>
      <c r="P297" s="227">
        <f>O297*H297</f>
        <v>0</v>
      </c>
      <c r="Q297" s="227">
        <v>0.0060000000000000001</v>
      </c>
      <c r="R297" s="227">
        <f>Q297*H297</f>
        <v>0.048000000000000001</v>
      </c>
      <c r="S297" s="227">
        <v>0</v>
      </c>
      <c r="T297" s="228">
        <f>S297*H297</f>
        <v>0</v>
      </c>
      <c r="U297" s="38"/>
      <c r="V297" s="38"/>
      <c r="W297" s="38"/>
      <c r="X297" s="38"/>
      <c r="Y297" s="38"/>
      <c r="Z297" s="38"/>
      <c r="AA297" s="38"/>
      <c r="AB297" s="38"/>
      <c r="AC297" s="38"/>
      <c r="AD297" s="38"/>
      <c r="AE297" s="38"/>
      <c r="AR297" s="229" t="s">
        <v>358</v>
      </c>
      <c r="AT297" s="229" t="s">
        <v>354</v>
      </c>
      <c r="AU297" s="229" t="s">
        <v>82</v>
      </c>
      <c r="AY297" s="17" t="s">
        <v>137</v>
      </c>
      <c r="BE297" s="230">
        <f>IF(N297="základní",J297,0)</f>
        <v>0</v>
      </c>
      <c r="BF297" s="230">
        <f>IF(N297="snížená",J297,0)</f>
        <v>0</v>
      </c>
      <c r="BG297" s="230">
        <f>IF(N297="zákl. přenesená",J297,0)</f>
        <v>0</v>
      </c>
      <c r="BH297" s="230">
        <f>IF(N297="sníž. přenesená",J297,0)</f>
        <v>0</v>
      </c>
      <c r="BI297" s="230">
        <f>IF(N297="nulová",J297,0)</f>
        <v>0</v>
      </c>
      <c r="BJ297" s="17" t="s">
        <v>80</v>
      </c>
      <c r="BK297" s="230">
        <f>ROUND(I297*H297,2)</f>
        <v>0</v>
      </c>
      <c r="BL297" s="17" t="s">
        <v>271</v>
      </c>
      <c r="BM297" s="229" t="s">
        <v>448</v>
      </c>
    </row>
    <row r="298" s="2" customFormat="1">
      <c r="A298" s="38"/>
      <c r="B298" s="39"/>
      <c r="C298" s="40"/>
      <c r="D298" s="231" t="s">
        <v>147</v>
      </c>
      <c r="E298" s="40"/>
      <c r="F298" s="232" t="s">
        <v>447</v>
      </c>
      <c r="G298" s="40"/>
      <c r="H298" s="40"/>
      <c r="I298" s="136"/>
      <c r="J298" s="40"/>
      <c r="K298" s="40"/>
      <c r="L298" s="44"/>
      <c r="M298" s="233"/>
      <c r="N298" s="234"/>
      <c r="O298" s="84"/>
      <c r="P298" s="84"/>
      <c r="Q298" s="84"/>
      <c r="R298" s="84"/>
      <c r="S298" s="84"/>
      <c r="T298" s="85"/>
      <c r="U298" s="38"/>
      <c r="V298" s="38"/>
      <c r="W298" s="38"/>
      <c r="X298" s="38"/>
      <c r="Y298" s="38"/>
      <c r="Z298" s="38"/>
      <c r="AA298" s="38"/>
      <c r="AB298" s="38"/>
      <c r="AC298" s="38"/>
      <c r="AD298" s="38"/>
      <c r="AE298" s="38"/>
      <c r="AT298" s="17" t="s">
        <v>147</v>
      </c>
      <c r="AU298" s="17" t="s">
        <v>82</v>
      </c>
    </row>
    <row r="299" s="2" customFormat="1" ht="14.4" customHeight="1">
      <c r="A299" s="38"/>
      <c r="B299" s="39"/>
      <c r="C299" s="218" t="s">
        <v>449</v>
      </c>
      <c r="D299" s="218" t="s">
        <v>140</v>
      </c>
      <c r="E299" s="219" t="s">
        <v>450</v>
      </c>
      <c r="F299" s="220" t="s">
        <v>451</v>
      </c>
      <c r="G299" s="221" t="s">
        <v>348</v>
      </c>
      <c r="H299" s="222">
        <v>240</v>
      </c>
      <c r="I299" s="223"/>
      <c r="J299" s="224">
        <f>ROUND(I299*H299,2)</f>
        <v>0</v>
      </c>
      <c r="K299" s="220" t="s">
        <v>144</v>
      </c>
      <c r="L299" s="44"/>
      <c r="M299" s="225" t="s">
        <v>19</v>
      </c>
      <c r="N299" s="226" t="s">
        <v>43</v>
      </c>
      <c r="O299" s="84"/>
      <c r="P299" s="227">
        <f>O299*H299</f>
        <v>0</v>
      </c>
      <c r="Q299" s="227">
        <v>0</v>
      </c>
      <c r="R299" s="227">
        <f>Q299*H299</f>
        <v>0</v>
      </c>
      <c r="S299" s="227">
        <v>0</v>
      </c>
      <c r="T299" s="228">
        <f>S299*H299</f>
        <v>0</v>
      </c>
      <c r="U299" s="38"/>
      <c r="V299" s="38"/>
      <c r="W299" s="38"/>
      <c r="X299" s="38"/>
      <c r="Y299" s="38"/>
      <c r="Z299" s="38"/>
      <c r="AA299" s="38"/>
      <c r="AB299" s="38"/>
      <c r="AC299" s="38"/>
      <c r="AD299" s="38"/>
      <c r="AE299" s="38"/>
      <c r="AR299" s="229" t="s">
        <v>271</v>
      </c>
      <c r="AT299" s="229" t="s">
        <v>140</v>
      </c>
      <c r="AU299" s="229" t="s">
        <v>82</v>
      </c>
      <c r="AY299" s="17" t="s">
        <v>137</v>
      </c>
      <c r="BE299" s="230">
        <f>IF(N299="základní",J299,0)</f>
        <v>0</v>
      </c>
      <c r="BF299" s="230">
        <f>IF(N299="snížená",J299,0)</f>
        <v>0</v>
      </c>
      <c r="BG299" s="230">
        <f>IF(N299="zákl. přenesená",J299,0)</f>
        <v>0</v>
      </c>
      <c r="BH299" s="230">
        <f>IF(N299="sníž. přenesená",J299,0)</f>
        <v>0</v>
      </c>
      <c r="BI299" s="230">
        <f>IF(N299="nulová",J299,0)</f>
        <v>0</v>
      </c>
      <c r="BJ299" s="17" t="s">
        <v>80</v>
      </c>
      <c r="BK299" s="230">
        <f>ROUND(I299*H299,2)</f>
        <v>0</v>
      </c>
      <c r="BL299" s="17" t="s">
        <v>271</v>
      </c>
      <c r="BM299" s="229" t="s">
        <v>452</v>
      </c>
    </row>
    <row r="300" s="2" customFormat="1">
      <c r="A300" s="38"/>
      <c r="B300" s="39"/>
      <c r="C300" s="40"/>
      <c r="D300" s="231" t="s">
        <v>147</v>
      </c>
      <c r="E300" s="40"/>
      <c r="F300" s="232" t="s">
        <v>453</v>
      </c>
      <c r="G300" s="40"/>
      <c r="H300" s="40"/>
      <c r="I300" s="136"/>
      <c r="J300" s="40"/>
      <c r="K300" s="40"/>
      <c r="L300" s="44"/>
      <c r="M300" s="233"/>
      <c r="N300" s="234"/>
      <c r="O300" s="84"/>
      <c r="P300" s="84"/>
      <c r="Q300" s="84"/>
      <c r="R300" s="84"/>
      <c r="S300" s="84"/>
      <c r="T300" s="85"/>
      <c r="U300" s="38"/>
      <c r="V300" s="38"/>
      <c r="W300" s="38"/>
      <c r="X300" s="38"/>
      <c r="Y300" s="38"/>
      <c r="Z300" s="38"/>
      <c r="AA300" s="38"/>
      <c r="AB300" s="38"/>
      <c r="AC300" s="38"/>
      <c r="AD300" s="38"/>
      <c r="AE300" s="38"/>
      <c r="AT300" s="17" t="s">
        <v>147</v>
      </c>
      <c r="AU300" s="17" t="s">
        <v>82</v>
      </c>
    </row>
    <row r="301" s="2" customFormat="1">
      <c r="A301" s="38"/>
      <c r="B301" s="39"/>
      <c r="C301" s="40"/>
      <c r="D301" s="231" t="s">
        <v>207</v>
      </c>
      <c r="E301" s="40"/>
      <c r="F301" s="246" t="s">
        <v>454</v>
      </c>
      <c r="G301" s="40"/>
      <c r="H301" s="40"/>
      <c r="I301" s="136"/>
      <c r="J301" s="40"/>
      <c r="K301" s="40"/>
      <c r="L301" s="44"/>
      <c r="M301" s="233"/>
      <c r="N301" s="234"/>
      <c r="O301" s="84"/>
      <c r="P301" s="84"/>
      <c r="Q301" s="84"/>
      <c r="R301" s="84"/>
      <c r="S301" s="84"/>
      <c r="T301" s="85"/>
      <c r="U301" s="38"/>
      <c r="V301" s="38"/>
      <c r="W301" s="38"/>
      <c r="X301" s="38"/>
      <c r="Y301" s="38"/>
      <c r="Z301" s="38"/>
      <c r="AA301" s="38"/>
      <c r="AB301" s="38"/>
      <c r="AC301" s="38"/>
      <c r="AD301" s="38"/>
      <c r="AE301" s="38"/>
      <c r="AT301" s="17" t="s">
        <v>207</v>
      </c>
      <c r="AU301" s="17" t="s">
        <v>82</v>
      </c>
    </row>
    <row r="302" s="14" customFormat="1">
      <c r="A302" s="14"/>
      <c r="B302" s="247"/>
      <c r="C302" s="248"/>
      <c r="D302" s="231" t="s">
        <v>149</v>
      </c>
      <c r="E302" s="249" t="s">
        <v>19</v>
      </c>
      <c r="F302" s="250" t="s">
        <v>455</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149</v>
      </c>
      <c r="AU302" s="256" t="s">
        <v>82</v>
      </c>
      <c r="AV302" s="14" t="s">
        <v>80</v>
      </c>
      <c r="AW302" s="14" t="s">
        <v>33</v>
      </c>
      <c r="AX302" s="14" t="s">
        <v>72</v>
      </c>
      <c r="AY302" s="256" t="s">
        <v>137</v>
      </c>
    </row>
    <row r="303" s="14" customFormat="1">
      <c r="A303" s="14"/>
      <c r="B303" s="247"/>
      <c r="C303" s="248"/>
      <c r="D303" s="231" t="s">
        <v>149</v>
      </c>
      <c r="E303" s="249" t="s">
        <v>19</v>
      </c>
      <c r="F303" s="250" t="s">
        <v>456</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149</v>
      </c>
      <c r="AU303" s="256" t="s">
        <v>82</v>
      </c>
      <c r="AV303" s="14" t="s">
        <v>80</v>
      </c>
      <c r="AW303" s="14" t="s">
        <v>33</v>
      </c>
      <c r="AX303" s="14" t="s">
        <v>72</v>
      </c>
      <c r="AY303" s="256" t="s">
        <v>137</v>
      </c>
    </row>
    <row r="304" s="13" customFormat="1">
      <c r="A304" s="13"/>
      <c r="B304" s="235"/>
      <c r="C304" s="236"/>
      <c r="D304" s="231" t="s">
        <v>149</v>
      </c>
      <c r="E304" s="237" t="s">
        <v>19</v>
      </c>
      <c r="F304" s="238" t="s">
        <v>457</v>
      </c>
      <c r="G304" s="236"/>
      <c r="H304" s="239">
        <v>240</v>
      </c>
      <c r="I304" s="240"/>
      <c r="J304" s="236"/>
      <c r="K304" s="236"/>
      <c r="L304" s="241"/>
      <c r="M304" s="242"/>
      <c r="N304" s="243"/>
      <c r="O304" s="243"/>
      <c r="P304" s="243"/>
      <c r="Q304" s="243"/>
      <c r="R304" s="243"/>
      <c r="S304" s="243"/>
      <c r="T304" s="244"/>
      <c r="U304" s="13"/>
      <c r="V304" s="13"/>
      <c r="W304" s="13"/>
      <c r="X304" s="13"/>
      <c r="Y304" s="13"/>
      <c r="Z304" s="13"/>
      <c r="AA304" s="13"/>
      <c r="AB304" s="13"/>
      <c r="AC304" s="13"/>
      <c r="AD304" s="13"/>
      <c r="AE304" s="13"/>
      <c r="AT304" s="245" t="s">
        <v>149</v>
      </c>
      <c r="AU304" s="245" t="s">
        <v>82</v>
      </c>
      <c r="AV304" s="13" t="s">
        <v>82</v>
      </c>
      <c r="AW304" s="13" t="s">
        <v>33</v>
      </c>
      <c r="AX304" s="13" t="s">
        <v>72</v>
      </c>
      <c r="AY304" s="245" t="s">
        <v>137</v>
      </c>
    </row>
    <row r="305" s="2" customFormat="1" ht="24.15" customHeight="1">
      <c r="A305" s="38"/>
      <c r="B305" s="39"/>
      <c r="C305" s="218" t="s">
        <v>458</v>
      </c>
      <c r="D305" s="218" t="s">
        <v>140</v>
      </c>
      <c r="E305" s="219" t="s">
        <v>459</v>
      </c>
      <c r="F305" s="220" t="s">
        <v>460</v>
      </c>
      <c r="G305" s="221" t="s">
        <v>310</v>
      </c>
      <c r="H305" s="222">
        <v>0.051999999999999998</v>
      </c>
      <c r="I305" s="223"/>
      <c r="J305" s="224">
        <f>ROUND(I305*H305,2)</f>
        <v>0</v>
      </c>
      <c r="K305" s="220" t="s">
        <v>144</v>
      </c>
      <c r="L305" s="44"/>
      <c r="M305" s="225" t="s">
        <v>19</v>
      </c>
      <c r="N305" s="226" t="s">
        <v>43</v>
      </c>
      <c r="O305" s="84"/>
      <c r="P305" s="227">
        <f>O305*H305</f>
        <v>0</v>
      </c>
      <c r="Q305" s="227">
        <v>0</v>
      </c>
      <c r="R305" s="227">
        <f>Q305*H305</f>
        <v>0</v>
      </c>
      <c r="S305" s="227">
        <v>0</v>
      </c>
      <c r="T305" s="228">
        <f>S305*H305</f>
        <v>0</v>
      </c>
      <c r="U305" s="38"/>
      <c r="V305" s="38"/>
      <c r="W305" s="38"/>
      <c r="X305" s="38"/>
      <c r="Y305" s="38"/>
      <c r="Z305" s="38"/>
      <c r="AA305" s="38"/>
      <c r="AB305" s="38"/>
      <c r="AC305" s="38"/>
      <c r="AD305" s="38"/>
      <c r="AE305" s="38"/>
      <c r="AR305" s="229" t="s">
        <v>271</v>
      </c>
      <c r="AT305" s="229" t="s">
        <v>140</v>
      </c>
      <c r="AU305" s="229" t="s">
        <v>82</v>
      </c>
      <c r="AY305" s="17" t="s">
        <v>137</v>
      </c>
      <c r="BE305" s="230">
        <f>IF(N305="základní",J305,0)</f>
        <v>0</v>
      </c>
      <c r="BF305" s="230">
        <f>IF(N305="snížená",J305,0)</f>
        <v>0</v>
      </c>
      <c r="BG305" s="230">
        <f>IF(N305="zákl. přenesená",J305,0)</f>
        <v>0</v>
      </c>
      <c r="BH305" s="230">
        <f>IF(N305="sníž. přenesená",J305,0)</f>
        <v>0</v>
      </c>
      <c r="BI305" s="230">
        <f>IF(N305="nulová",J305,0)</f>
        <v>0</v>
      </c>
      <c r="BJ305" s="17" t="s">
        <v>80</v>
      </c>
      <c r="BK305" s="230">
        <f>ROUND(I305*H305,2)</f>
        <v>0</v>
      </c>
      <c r="BL305" s="17" t="s">
        <v>271</v>
      </c>
      <c r="BM305" s="229" t="s">
        <v>461</v>
      </c>
    </row>
    <row r="306" s="2" customFormat="1">
      <c r="A306" s="38"/>
      <c r="B306" s="39"/>
      <c r="C306" s="40"/>
      <c r="D306" s="231" t="s">
        <v>147</v>
      </c>
      <c r="E306" s="40"/>
      <c r="F306" s="232" t="s">
        <v>462</v>
      </c>
      <c r="G306" s="40"/>
      <c r="H306" s="40"/>
      <c r="I306" s="136"/>
      <c r="J306" s="40"/>
      <c r="K306" s="40"/>
      <c r="L306" s="44"/>
      <c r="M306" s="233"/>
      <c r="N306" s="234"/>
      <c r="O306" s="84"/>
      <c r="P306" s="84"/>
      <c r="Q306" s="84"/>
      <c r="R306" s="84"/>
      <c r="S306" s="84"/>
      <c r="T306" s="85"/>
      <c r="U306" s="38"/>
      <c r="V306" s="38"/>
      <c r="W306" s="38"/>
      <c r="X306" s="38"/>
      <c r="Y306" s="38"/>
      <c r="Z306" s="38"/>
      <c r="AA306" s="38"/>
      <c r="AB306" s="38"/>
      <c r="AC306" s="38"/>
      <c r="AD306" s="38"/>
      <c r="AE306" s="38"/>
      <c r="AT306" s="17" t="s">
        <v>147</v>
      </c>
      <c r="AU306" s="17" t="s">
        <v>82</v>
      </c>
    </row>
    <row r="307" s="2" customFormat="1">
      <c r="A307" s="38"/>
      <c r="B307" s="39"/>
      <c r="C307" s="40"/>
      <c r="D307" s="231" t="s">
        <v>169</v>
      </c>
      <c r="E307" s="40"/>
      <c r="F307" s="246" t="s">
        <v>463</v>
      </c>
      <c r="G307" s="40"/>
      <c r="H307" s="40"/>
      <c r="I307" s="136"/>
      <c r="J307" s="40"/>
      <c r="K307" s="40"/>
      <c r="L307" s="44"/>
      <c r="M307" s="233"/>
      <c r="N307" s="234"/>
      <c r="O307" s="84"/>
      <c r="P307" s="84"/>
      <c r="Q307" s="84"/>
      <c r="R307" s="84"/>
      <c r="S307" s="84"/>
      <c r="T307" s="85"/>
      <c r="U307" s="38"/>
      <c r="V307" s="38"/>
      <c r="W307" s="38"/>
      <c r="X307" s="38"/>
      <c r="Y307" s="38"/>
      <c r="Z307" s="38"/>
      <c r="AA307" s="38"/>
      <c r="AB307" s="38"/>
      <c r="AC307" s="38"/>
      <c r="AD307" s="38"/>
      <c r="AE307" s="38"/>
      <c r="AT307" s="17" t="s">
        <v>169</v>
      </c>
      <c r="AU307" s="17" t="s">
        <v>82</v>
      </c>
    </row>
    <row r="308" s="12" customFormat="1" ht="22.8" customHeight="1">
      <c r="A308" s="12"/>
      <c r="B308" s="202"/>
      <c r="C308" s="203"/>
      <c r="D308" s="204" t="s">
        <v>71</v>
      </c>
      <c r="E308" s="216" t="s">
        <v>464</v>
      </c>
      <c r="F308" s="216" t="s">
        <v>465</v>
      </c>
      <c r="G308" s="203"/>
      <c r="H308" s="203"/>
      <c r="I308" s="206"/>
      <c r="J308" s="217">
        <f>BK308</f>
        <v>0</v>
      </c>
      <c r="K308" s="203"/>
      <c r="L308" s="208"/>
      <c r="M308" s="209"/>
      <c r="N308" s="210"/>
      <c r="O308" s="210"/>
      <c r="P308" s="211">
        <f>SUM(P309:P344)</f>
        <v>0</v>
      </c>
      <c r="Q308" s="210"/>
      <c r="R308" s="211">
        <f>SUM(R309:R344)</f>
        <v>0.035780100000000002</v>
      </c>
      <c r="S308" s="210"/>
      <c r="T308" s="212">
        <f>SUM(T309:T344)</f>
        <v>0.03388</v>
      </c>
      <c r="U308" s="12"/>
      <c r="V308" s="12"/>
      <c r="W308" s="12"/>
      <c r="X308" s="12"/>
      <c r="Y308" s="12"/>
      <c r="Z308" s="12"/>
      <c r="AA308" s="12"/>
      <c r="AB308" s="12"/>
      <c r="AC308" s="12"/>
      <c r="AD308" s="12"/>
      <c r="AE308" s="12"/>
      <c r="AR308" s="213" t="s">
        <v>82</v>
      </c>
      <c r="AT308" s="214" t="s">
        <v>71</v>
      </c>
      <c r="AU308" s="214" t="s">
        <v>80</v>
      </c>
      <c r="AY308" s="213" t="s">
        <v>137</v>
      </c>
      <c r="BK308" s="215">
        <f>SUM(BK309:BK344)</f>
        <v>0</v>
      </c>
    </row>
    <row r="309" s="2" customFormat="1" ht="14.4" customHeight="1">
      <c r="A309" s="38"/>
      <c r="B309" s="39"/>
      <c r="C309" s="218" t="s">
        <v>466</v>
      </c>
      <c r="D309" s="218" t="s">
        <v>140</v>
      </c>
      <c r="E309" s="219" t="s">
        <v>467</v>
      </c>
      <c r="F309" s="220" t="s">
        <v>468</v>
      </c>
      <c r="G309" s="221" t="s">
        <v>143</v>
      </c>
      <c r="H309" s="222">
        <v>9.0999999999999996</v>
      </c>
      <c r="I309" s="223"/>
      <c r="J309" s="224">
        <f>ROUND(I309*H309,2)</f>
        <v>0</v>
      </c>
      <c r="K309" s="220" t="s">
        <v>144</v>
      </c>
      <c r="L309" s="44"/>
      <c r="M309" s="225" t="s">
        <v>19</v>
      </c>
      <c r="N309" s="226" t="s">
        <v>43</v>
      </c>
      <c r="O309" s="84"/>
      <c r="P309" s="227">
        <f>O309*H309</f>
        <v>0</v>
      </c>
      <c r="Q309" s="227">
        <v>0</v>
      </c>
      <c r="R309" s="227">
        <f>Q309*H309</f>
        <v>0</v>
      </c>
      <c r="S309" s="227">
        <v>0</v>
      </c>
      <c r="T309" s="228">
        <f>S309*H309</f>
        <v>0</v>
      </c>
      <c r="U309" s="38"/>
      <c r="V309" s="38"/>
      <c r="W309" s="38"/>
      <c r="X309" s="38"/>
      <c r="Y309" s="38"/>
      <c r="Z309" s="38"/>
      <c r="AA309" s="38"/>
      <c r="AB309" s="38"/>
      <c r="AC309" s="38"/>
      <c r="AD309" s="38"/>
      <c r="AE309" s="38"/>
      <c r="AR309" s="229" t="s">
        <v>271</v>
      </c>
      <c r="AT309" s="229" t="s">
        <v>140</v>
      </c>
      <c r="AU309" s="229" t="s">
        <v>82</v>
      </c>
      <c r="AY309" s="17" t="s">
        <v>137</v>
      </c>
      <c r="BE309" s="230">
        <f>IF(N309="základní",J309,0)</f>
        <v>0</v>
      </c>
      <c r="BF309" s="230">
        <f>IF(N309="snížená",J309,0)</f>
        <v>0</v>
      </c>
      <c r="BG309" s="230">
        <f>IF(N309="zákl. přenesená",J309,0)</f>
        <v>0</v>
      </c>
      <c r="BH309" s="230">
        <f>IF(N309="sníž. přenesená",J309,0)</f>
        <v>0</v>
      </c>
      <c r="BI309" s="230">
        <f>IF(N309="nulová",J309,0)</f>
        <v>0</v>
      </c>
      <c r="BJ309" s="17" t="s">
        <v>80</v>
      </c>
      <c r="BK309" s="230">
        <f>ROUND(I309*H309,2)</f>
        <v>0</v>
      </c>
      <c r="BL309" s="17" t="s">
        <v>271</v>
      </c>
      <c r="BM309" s="229" t="s">
        <v>469</v>
      </c>
    </row>
    <row r="310" s="2" customFormat="1">
      <c r="A310" s="38"/>
      <c r="B310" s="39"/>
      <c r="C310" s="40"/>
      <c r="D310" s="231" t="s">
        <v>147</v>
      </c>
      <c r="E310" s="40"/>
      <c r="F310" s="232" t="s">
        <v>470</v>
      </c>
      <c r="G310" s="40"/>
      <c r="H310" s="40"/>
      <c r="I310" s="136"/>
      <c r="J310" s="40"/>
      <c r="K310" s="40"/>
      <c r="L310" s="44"/>
      <c r="M310" s="233"/>
      <c r="N310" s="234"/>
      <c r="O310" s="84"/>
      <c r="P310" s="84"/>
      <c r="Q310" s="84"/>
      <c r="R310" s="84"/>
      <c r="S310" s="84"/>
      <c r="T310" s="85"/>
      <c r="U310" s="38"/>
      <c r="V310" s="38"/>
      <c r="W310" s="38"/>
      <c r="X310" s="38"/>
      <c r="Y310" s="38"/>
      <c r="Z310" s="38"/>
      <c r="AA310" s="38"/>
      <c r="AB310" s="38"/>
      <c r="AC310" s="38"/>
      <c r="AD310" s="38"/>
      <c r="AE310" s="38"/>
      <c r="AT310" s="17" t="s">
        <v>147</v>
      </c>
      <c r="AU310" s="17" t="s">
        <v>82</v>
      </c>
    </row>
    <row r="311" s="2" customFormat="1">
      <c r="A311" s="38"/>
      <c r="B311" s="39"/>
      <c r="C311" s="40"/>
      <c r="D311" s="231" t="s">
        <v>207</v>
      </c>
      <c r="E311" s="40"/>
      <c r="F311" s="246" t="s">
        <v>471</v>
      </c>
      <c r="G311" s="40"/>
      <c r="H311" s="40"/>
      <c r="I311" s="136"/>
      <c r="J311" s="40"/>
      <c r="K311" s="40"/>
      <c r="L311" s="44"/>
      <c r="M311" s="233"/>
      <c r="N311" s="234"/>
      <c r="O311" s="84"/>
      <c r="P311" s="84"/>
      <c r="Q311" s="84"/>
      <c r="R311" s="84"/>
      <c r="S311" s="84"/>
      <c r="T311" s="85"/>
      <c r="U311" s="38"/>
      <c r="V311" s="38"/>
      <c r="W311" s="38"/>
      <c r="X311" s="38"/>
      <c r="Y311" s="38"/>
      <c r="Z311" s="38"/>
      <c r="AA311" s="38"/>
      <c r="AB311" s="38"/>
      <c r="AC311" s="38"/>
      <c r="AD311" s="38"/>
      <c r="AE311" s="38"/>
      <c r="AT311" s="17" t="s">
        <v>207</v>
      </c>
      <c r="AU311" s="17" t="s">
        <v>82</v>
      </c>
    </row>
    <row r="312" s="13" customFormat="1">
      <c r="A312" s="13"/>
      <c r="B312" s="235"/>
      <c r="C312" s="236"/>
      <c r="D312" s="231" t="s">
        <v>149</v>
      </c>
      <c r="E312" s="237" t="s">
        <v>19</v>
      </c>
      <c r="F312" s="238" t="s">
        <v>472</v>
      </c>
      <c r="G312" s="236"/>
      <c r="H312" s="239">
        <v>9.0999999999999996</v>
      </c>
      <c r="I312" s="240"/>
      <c r="J312" s="236"/>
      <c r="K312" s="236"/>
      <c r="L312" s="241"/>
      <c r="M312" s="242"/>
      <c r="N312" s="243"/>
      <c r="O312" s="243"/>
      <c r="P312" s="243"/>
      <c r="Q312" s="243"/>
      <c r="R312" s="243"/>
      <c r="S312" s="243"/>
      <c r="T312" s="244"/>
      <c r="U312" s="13"/>
      <c r="V312" s="13"/>
      <c r="W312" s="13"/>
      <c r="X312" s="13"/>
      <c r="Y312" s="13"/>
      <c r="Z312" s="13"/>
      <c r="AA312" s="13"/>
      <c r="AB312" s="13"/>
      <c r="AC312" s="13"/>
      <c r="AD312" s="13"/>
      <c r="AE312" s="13"/>
      <c r="AT312" s="245" t="s">
        <v>149</v>
      </c>
      <c r="AU312" s="245" t="s">
        <v>82</v>
      </c>
      <c r="AV312" s="13" t="s">
        <v>82</v>
      </c>
      <c r="AW312" s="13" t="s">
        <v>33</v>
      </c>
      <c r="AX312" s="13" t="s">
        <v>72</v>
      </c>
      <c r="AY312" s="245" t="s">
        <v>137</v>
      </c>
    </row>
    <row r="313" s="2" customFormat="1" ht="14.4" customHeight="1">
      <c r="A313" s="38"/>
      <c r="B313" s="39"/>
      <c r="C313" s="218" t="s">
        <v>473</v>
      </c>
      <c r="D313" s="218" t="s">
        <v>140</v>
      </c>
      <c r="E313" s="219" t="s">
        <v>474</v>
      </c>
      <c r="F313" s="220" t="s">
        <v>475</v>
      </c>
      <c r="G313" s="221" t="s">
        <v>143</v>
      </c>
      <c r="H313" s="222">
        <v>9.0999999999999996</v>
      </c>
      <c r="I313" s="223"/>
      <c r="J313" s="224">
        <f>ROUND(I313*H313,2)</f>
        <v>0</v>
      </c>
      <c r="K313" s="220" t="s">
        <v>144</v>
      </c>
      <c r="L313" s="44"/>
      <c r="M313" s="225" t="s">
        <v>19</v>
      </c>
      <c r="N313" s="226" t="s">
        <v>43</v>
      </c>
      <c r="O313" s="84"/>
      <c r="P313" s="227">
        <f>O313*H313</f>
        <v>0</v>
      </c>
      <c r="Q313" s="227">
        <v>6.0000000000000002E-05</v>
      </c>
      <c r="R313" s="227">
        <f>Q313*H313</f>
        <v>0.00054600000000000004</v>
      </c>
      <c r="S313" s="227">
        <v>0</v>
      </c>
      <c r="T313" s="228">
        <f>S313*H313</f>
        <v>0</v>
      </c>
      <c r="U313" s="38"/>
      <c r="V313" s="38"/>
      <c r="W313" s="38"/>
      <c r="X313" s="38"/>
      <c r="Y313" s="38"/>
      <c r="Z313" s="38"/>
      <c r="AA313" s="38"/>
      <c r="AB313" s="38"/>
      <c r="AC313" s="38"/>
      <c r="AD313" s="38"/>
      <c r="AE313" s="38"/>
      <c r="AR313" s="229" t="s">
        <v>271</v>
      </c>
      <c r="AT313" s="229" t="s">
        <v>140</v>
      </c>
      <c r="AU313" s="229" t="s">
        <v>82</v>
      </c>
      <c r="AY313" s="17" t="s">
        <v>137</v>
      </c>
      <c r="BE313" s="230">
        <f>IF(N313="základní",J313,0)</f>
        <v>0</v>
      </c>
      <c r="BF313" s="230">
        <f>IF(N313="snížená",J313,0)</f>
        <v>0</v>
      </c>
      <c r="BG313" s="230">
        <f>IF(N313="zákl. přenesená",J313,0)</f>
        <v>0</v>
      </c>
      <c r="BH313" s="230">
        <f>IF(N313="sníž. přenesená",J313,0)</f>
        <v>0</v>
      </c>
      <c r="BI313" s="230">
        <f>IF(N313="nulová",J313,0)</f>
        <v>0</v>
      </c>
      <c r="BJ313" s="17" t="s">
        <v>80</v>
      </c>
      <c r="BK313" s="230">
        <f>ROUND(I313*H313,2)</f>
        <v>0</v>
      </c>
      <c r="BL313" s="17" t="s">
        <v>271</v>
      </c>
      <c r="BM313" s="229" t="s">
        <v>476</v>
      </c>
    </row>
    <row r="314" s="2" customFormat="1">
      <c r="A314" s="38"/>
      <c r="B314" s="39"/>
      <c r="C314" s="40"/>
      <c r="D314" s="231" t="s">
        <v>147</v>
      </c>
      <c r="E314" s="40"/>
      <c r="F314" s="232" t="s">
        <v>477</v>
      </c>
      <c r="G314" s="40"/>
      <c r="H314" s="40"/>
      <c r="I314" s="136"/>
      <c r="J314" s="40"/>
      <c r="K314" s="40"/>
      <c r="L314" s="44"/>
      <c r="M314" s="233"/>
      <c r="N314" s="234"/>
      <c r="O314" s="84"/>
      <c r="P314" s="84"/>
      <c r="Q314" s="84"/>
      <c r="R314" s="84"/>
      <c r="S314" s="84"/>
      <c r="T314" s="85"/>
      <c r="U314" s="38"/>
      <c r="V314" s="38"/>
      <c r="W314" s="38"/>
      <c r="X314" s="38"/>
      <c r="Y314" s="38"/>
      <c r="Z314" s="38"/>
      <c r="AA314" s="38"/>
      <c r="AB314" s="38"/>
      <c r="AC314" s="38"/>
      <c r="AD314" s="38"/>
      <c r="AE314" s="38"/>
      <c r="AT314" s="17" t="s">
        <v>147</v>
      </c>
      <c r="AU314" s="17" t="s">
        <v>82</v>
      </c>
    </row>
    <row r="315" s="2" customFormat="1">
      <c r="A315" s="38"/>
      <c r="B315" s="39"/>
      <c r="C315" s="40"/>
      <c r="D315" s="231" t="s">
        <v>169</v>
      </c>
      <c r="E315" s="40"/>
      <c r="F315" s="246" t="s">
        <v>478</v>
      </c>
      <c r="G315" s="40"/>
      <c r="H315" s="40"/>
      <c r="I315" s="136"/>
      <c r="J315" s="40"/>
      <c r="K315" s="40"/>
      <c r="L315" s="44"/>
      <c r="M315" s="233"/>
      <c r="N315" s="234"/>
      <c r="O315" s="84"/>
      <c r="P315" s="84"/>
      <c r="Q315" s="84"/>
      <c r="R315" s="84"/>
      <c r="S315" s="84"/>
      <c r="T315" s="85"/>
      <c r="U315" s="38"/>
      <c r="V315" s="38"/>
      <c r="W315" s="38"/>
      <c r="X315" s="38"/>
      <c r="Y315" s="38"/>
      <c r="Z315" s="38"/>
      <c r="AA315" s="38"/>
      <c r="AB315" s="38"/>
      <c r="AC315" s="38"/>
      <c r="AD315" s="38"/>
      <c r="AE315" s="38"/>
      <c r="AT315" s="17" t="s">
        <v>169</v>
      </c>
      <c r="AU315" s="17" t="s">
        <v>82</v>
      </c>
    </row>
    <row r="316" s="13" customFormat="1">
      <c r="A316" s="13"/>
      <c r="B316" s="235"/>
      <c r="C316" s="236"/>
      <c r="D316" s="231" t="s">
        <v>149</v>
      </c>
      <c r="E316" s="237" t="s">
        <v>19</v>
      </c>
      <c r="F316" s="238" t="s">
        <v>479</v>
      </c>
      <c r="G316" s="236"/>
      <c r="H316" s="239">
        <v>9.0999999999999996</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149</v>
      </c>
      <c r="AU316" s="245" t="s">
        <v>82</v>
      </c>
      <c r="AV316" s="13" t="s">
        <v>82</v>
      </c>
      <c r="AW316" s="13" t="s">
        <v>33</v>
      </c>
      <c r="AX316" s="13" t="s">
        <v>72</v>
      </c>
      <c r="AY316" s="245" t="s">
        <v>137</v>
      </c>
    </row>
    <row r="317" s="2" customFormat="1" ht="14.4" customHeight="1">
      <c r="A317" s="38"/>
      <c r="B317" s="39"/>
      <c r="C317" s="218" t="s">
        <v>480</v>
      </c>
      <c r="D317" s="218" t="s">
        <v>140</v>
      </c>
      <c r="E317" s="219" t="s">
        <v>481</v>
      </c>
      <c r="F317" s="220" t="s">
        <v>482</v>
      </c>
      <c r="G317" s="221" t="s">
        <v>143</v>
      </c>
      <c r="H317" s="222">
        <v>8.4700000000000006</v>
      </c>
      <c r="I317" s="223"/>
      <c r="J317" s="224">
        <f>ROUND(I317*H317,2)</f>
        <v>0</v>
      </c>
      <c r="K317" s="220" t="s">
        <v>144</v>
      </c>
      <c r="L317" s="44"/>
      <c r="M317" s="225" t="s">
        <v>19</v>
      </c>
      <c r="N317" s="226" t="s">
        <v>43</v>
      </c>
      <c r="O317" s="84"/>
      <c r="P317" s="227">
        <f>O317*H317</f>
        <v>0</v>
      </c>
      <c r="Q317" s="227">
        <v>0</v>
      </c>
      <c r="R317" s="227">
        <f>Q317*H317</f>
        <v>0</v>
      </c>
      <c r="S317" s="227">
        <v>0.0040000000000000001</v>
      </c>
      <c r="T317" s="228">
        <f>S317*H317</f>
        <v>0.03388</v>
      </c>
      <c r="U317" s="38"/>
      <c r="V317" s="38"/>
      <c r="W317" s="38"/>
      <c r="X317" s="38"/>
      <c r="Y317" s="38"/>
      <c r="Z317" s="38"/>
      <c r="AA317" s="38"/>
      <c r="AB317" s="38"/>
      <c r="AC317" s="38"/>
      <c r="AD317" s="38"/>
      <c r="AE317" s="38"/>
      <c r="AR317" s="229" t="s">
        <v>271</v>
      </c>
      <c r="AT317" s="229" t="s">
        <v>140</v>
      </c>
      <c r="AU317" s="229" t="s">
        <v>82</v>
      </c>
      <c r="AY317" s="17" t="s">
        <v>137</v>
      </c>
      <c r="BE317" s="230">
        <f>IF(N317="základní",J317,0)</f>
        <v>0</v>
      </c>
      <c r="BF317" s="230">
        <f>IF(N317="snížená",J317,0)</f>
        <v>0</v>
      </c>
      <c r="BG317" s="230">
        <f>IF(N317="zákl. přenesená",J317,0)</f>
        <v>0</v>
      </c>
      <c r="BH317" s="230">
        <f>IF(N317="sníž. přenesená",J317,0)</f>
        <v>0</v>
      </c>
      <c r="BI317" s="230">
        <f>IF(N317="nulová",J317,0)</f>
        <v>0</v>
      </c>
      <c r="BJ317" s="17" t="s">
        <v>80</v>
      </c>
      <c r="BK317" s="230">
        <f>ROUND(I317*H317,2)</f>
        <v>0</v>
      </c>
      <c r="BL317" s="17" t="s">
        <v>271</v>
      </c>
      <c r="BM317" s="229" t="s">
        <v>483</v>
      </c>
    </row>
    <row r="318" s="2" customFormat="1">
      <c r="A318" s="38"/>
      <c r="B318" s="39"/>
      <c r="C318" s="40"/>
      <c r="D318" s="231" t="s">
        <v>147</v>
      </c>
      <c r="E318" s="40"/>
      <c r="F318" s="232" t="s">
        <v>484</v>
      </c>
      <c r="G318" s="40"/>
      <c r="H318" s="40"/>
      <c r="I318" s="136"/>
      <c r="J318" s="40"/>
      <c r="K318" s="40"/>
      <c r="L318" s="44"/>
      <c r="M318" s="233"/>
      <c r="N318" s="234"/>
      <c r="O318" s="84"/>
      <c r="P318" s="84"/>
      <c r="Q318" s="84"/>
      <c r="R318" s="84"/>
      <c r="S318" s="84"/>
      <c r="T318" s="85"/>
      <c r="U318" s="38"/>
      <c r="V318" s="38"/>
      <c r="W318" s="38"/>
      <c r="X318" s="38"/>
      <c r="Y318" s="38"/>
      <c r="Z318" s="38"/>
      <c r="AA318" s="38"/>
      <c r="AB318" s="38"/>
      <c r="AC318" s="38"/>
      <c r="AD318" s="38"/>
      <c r="AE318" s="38"/>
      <c r="AT318" s="17" t="s">
        <v>147</v>
      </c>
      <c r="AU318" s="17" t="s">
        <v>82</v>
      </c>
    </row>
    <row r="319" s="2" customFormat="1">
      <c r="A319" s="38"/>
      <c r="B319" s="39"/>
      <c r="C319" s="40"/>
      <c r="D319" s="231" t="s">
        <v>207</v>
      </c>
      <c r="E319" s="40"/>
      <c r="F319" s="246" t="s">
        <v>485</v>
      </c>
      <c r="G319" s="40"/>
      <c r="H319" s="40"/>
      <c r="I319" s="136"/>
      <c r="J319" s="40"/>
      <c r="K319" s="40"/>
      <c r="L319" s="44"/>
      <c r="M319" s="233"/>
      <c r="N319" s="234"/>
      <c r="O319" s="84"/>
      <c r="P319" s="84"/>
      <c r="Q319" s="84"/>
      <c r="R319" s="84"/>
      <c r="S319" s="84"/>
      <c r="T319" s="85"/>
      <c r="U319" s="38"/>
      <c r="V319" s="38"/>
      <c r="W319" s="38"/>
      <c r="X319" s="38"/>
      <c r="Y319" s="38"/>
      <c r="Z319" s="38"/>
      <c r="AA319" s="38"/>
      <c r="AB319" s="38"/>
      <c r="AC319" s="38"/>
      <c r="AD319" s="38"/>
      <c r="AE319" s="38"/>
      <c r="AT319" s="17" t="s">
        <v>207</v>
      </c>
      <c r="AU319" s="17" t="s">
        <v>82</v>
      </c>
    </row>
    <row r="320" s="13" customFormat="1">
      <c r="A320" s="13"/>
      <c r="B320" s="235"/>
      <c r="C320" s="236"/>
      <c r="D320" s="231" t="s">
        <v>149</v>
      </c>
      <c r="E320" s="237" t="s">
        <v>19</v>
      </c>
      <c r="F320" s="238" t="s">
        <v>486</v>
      </c>
      <c r="G320" s="236"/>
      <c r="H320" s="239">
        <v>8.4700000000000006</v>
      </c>
      <c r="I320" s="240"/>
      <c r="J320" s="236"/>
      <c r="K320" s="236"/>
      <c r="L320" s="241"/>
      <c r="M320" s="242"/>
      <c r="N320" s="243"/>
      <c r="O320" s="243"/>
      <c r="P320" s="243"/>
      <c r="Q320" s="243"/>
      <c r="R320" s="243"/>
      <c r="S320" s="243"/>
      <c r="T320" s="244"/>
      <c r="U320" s="13"/>
      <c r="V320" s="13"/>
      <c r="W320" s="13"/>
      <c r="X320" s="13"/>
      <c r="Y320" s="13"/>
      <c r="Z320" s="13"/>
      <c r="AA320" s="13"/>
      <c r="AB320" s="13"/>
      <c r="AC320" s="13"/>
      <c r="AD320" s="13"/>
      <c r="AE320" s="13"/>
      <c r="AT320" s="245" t="s">
        <v>149</v>
      </c>
      <c r="AU320" s="245" t="s">
        <v>82</v>
      </c>
      <c r="AV320" s="13" t="s">
        <v>82</v>
      </c>
      <c r="AW320" s="13" t="s">
        <v>33</v>
      </c>
      <c r="AX320" s="13" t="s">
        <v>72</v>
      </c>
      <c r="AY320" s="245" t="s">
        <v>137</v>
      </c>
    </row>
    <row r="321" s="2" customFormat="1" ht="14.4" customHeight="1">
      <c r="A321" s="38"/>
      <c r="B321" s="39"/>
      <c r="C321" s="218" t="s">
        <v>487</v>
      </c>
      <c r="D321" s="218" t="s">
        <v>140</v>
      </c>
      <c r="E321" s="219" t="s">
        <v>488</v>
      </c>
      <c r="F321" s="220" t="s">
        <v>489</v>
      </c>
      <c r="G321" s="221" t="s">
        <v>143</v>
      </c>
      <c r="H321" s="222">
        <v>8.4700000000000006</v>
      </c>
      <c r="I321" s="223"/>
      <c r="J321" s="224">
        <f>ROUND(I321*H321,2)</f>
        <v>0</v>
      </c>
      <c r="K321" s="220" t="s">
        <v>144</v>
      </c>
      <c r="L321" s="44"/>
      <c r="M321" s="225" t="s">
        <v>19</v>
      </c>
      <c r="N321" s="226" t="s">
        <v>43</v>
      </c>
      <c r="O321" s="84"/>
      <c r="P321" s="227">
        <f>O321*H321</f>
        <v>0</v>
      </c>
      <c r="Q321" s="227">
        <v>3.0000000000000001E-05</v>
      </c>
      <c r="R321" s="227">
        <f>Q321*H321</f>
        <v>0.00025410000000000005</v>
      </c>
      <c r="S321" s="227">
        <v>0</v>
      </c>
      <c r="T321" s="228">
        <f>S321*H321</f>
        <v>0</v>
      </c>
      <c r="U321" s="38"/>
      <c r="V321" s="38"/>
      <c r="W321" s="38"/>
      <c r="X321" s="38"/>
      <c r="Y321" s="38"/>
      <c r="Z321" s="38"/>
      <c r="AA321" s="38"/>
      <c r="AB321" s="38"/>
      <c r="AC321" s="38"/>
      <c r="AD321" s="38"/>
      <c r="AE321" s="38"/>
      <c r="AR321" s="229" t="s">
        <v>271</v>
      </c>
      <c r="AT321" s="229" t="s">
        <v>140</v>
      </c>
      <c r="AU321" s="229" t="s">
        <v>82</v>
      </c>
      <c r="AY321" s="17" t="s">
        <v>137</v>
      </c>
      <c r="BE321" s="230">
        <f>IF(N321="základní",J321,0)</f>
        <v>0</v>
      </c>
      <c r="BF321" s="230">
        <f>IF(N321="snížená",J321,0)</f>
        <v>0</v>
      </c>
      <c r="BG321" s="230">
        <f>IF(N321="zákl. přenesená",J321,0)</f>
        <v>0</v>
      </c>
      <c r="BH321" s="230">
        <f>IF(N321="sníž. přenesená",J321,0)</f>
        <v>0</v>
      </c>
      <c r="BI321" s="230">
        <f>IF(N321="nulová",J321,0)</f>
        <v>0</v>
      </c>
      <c r="BJ321" s="17" t="s">
        <v>80</v>
      </c>
      <c r="BK321" s="230">
        <f>ROUND(I321*H321,2)</f>
        <v>0</v>
      </c>
      <c r="BL321" s="17" t="s">
        <v>271</v>
      </c>
      <c r="BM321" s="229" t="s">
        <v>490</v>
      </c>
    </row>
    <row r="322" s="2" customFormat="1">
      <c r="A322" s="38"/>
      <c r="B322" s="39"/>
      <c r="C322" s="40"/>
      <c r="D322" s="231" t="s">
        <v>147</v>
      </c>
      <c r="E322" s="40"/>
      <c r="F322" s="232" t="s">
        <v>491</v>
      </c>
      <c r="G322" s="40"/>
      <c r="H322" s="40"/>
      <c r="I322" s="136"/>
      <c r="J322" s="40"/>
      <c r="K322" s="40"/>
      <c r="L322" s="44"/>
      <c r="M322" s="233"/>
      <c r="N322" s="234"/>
      <c r="O322" s="84"/>
      <c r="P322" s="84"/>
      <c r="Q322" s="84"/>
      <c r="R322" s="84"/>
      <c r="S322" s="84"/>
      <c r="T322" s="85"/>
      <c r="U322" s="38"/>
      <c r="V322" s="38"/>
      <c r="W322" s="38"/>
      <c r="X322" s="38"/>
      <c r="Y322" s="38"/>
      <c r="Z322" s="38"/>
      <c r="AA322" s="38"/>
      <c r="AB322" s="38"/>
      <c r="AC322" s="38"/>
      <c r="AD322" s="38"/>
      <c r="AE322" s="38"/>
      <c r="AT322" s="17" t="s">
        <v>147</v>
      </c>
      <c r="AU322" s="17" t="s">
        <v>82</v>
      </c>
    </row>
    <row r="323" s="2" customFormat="1">
      <c r="A323" s="38"/>
      <c r="B323" s="39"/>
      <c r="C323" s="40"/>
      <c r="D323" s="231" t="s">
        <v>169</v>
      </c>
      <c r="E323" s="40"/>
      <c r="F323" s="246" t="s">
        <v>492</v>
      </c>
      <c r="G323" s="40"/>
      <c r="H323" s="40"/>
      <c r="I323" s="136"/>
      <c r="J323" s="40"/>
      <c r="K323" s="40"/>
      <c r="L323" s="44"/>
      <c r="M323" s="233"/>
      <c r="N323" s="234"/>
      <c r="O323" s="84"/>
      <c r="P323" s="84"/>
      <c r="Q323" s="84"/>
      <c r="R323" s="84"/>
      <c r="S323" s="84"/>
      <c r="T323" s="85"/>
      <c r="U323" s="38"/>
      <c r="V323" s="38"/>
      <c r="W323" s="38"/>
      <c r="X323" s="38"/>
      <c r="Y323" s="38"/>
      <c r="Z323" s="38"/>
      <c r="AA323" s="38"/>
      <c r="AB323" s="38"/>
      <c r="AC323" s="38"/>
      <c r="AD323" s="38"/>
      <c r="AE323" s="38"/>
      <c r="AT323" s="17" t="s">
        <v>169</v>
      </c>
      <c r="AU323" s="17" t="s">
        <v>82</v>
      </c>
    </row>
    <row r="324" s="2" customFormat="1">
      <c r="A324" s="38"/>
      <c r="B324" s="39"/>
      <c r="C324" s="40"/>
      <c r="D324" s="231" t="s">
        <v>207</v>
      </c>
      <c r="E324" s="40"/>
      <c r="F324" s="246" t="s">
        <v>493</v>
      </c>
      <c r="G324" s="40"/>
      <c r="H324" s="40"/>
      <c r="I324" s="136"/>
      <c r="J324" s="40"/>
      <c r="K324" s="40"/>
      <c r="L324" s="44"/>
      <c r="M324" s="233"/>
      <c r="N324" s="234"/>
      <c r="O324" s="84"/>
      <c r="P324" s="84"/>
      <c r="Q324" s="84"/>
      <c r="R324" s="84"/>
      <c r="S324" s="84"/>
      <c r="T324" s="85"/>
      <c r="U324" s="38"/>
      <c r="V324" s="38"/>
      <c r="W324" s="38"/>
      <c r="X324" s="38"/>
      <c r="Y324" s="38"/>
      <c r="Z324" s="38"/>
      <c r="AA324" s="38"/>
      <c r="AB324" s="38"/>
      <c r="AC324" s="38"/>
      <c r="AD324" s="38"/>
      <c r="AE324" s="38"/>
      <c r="AT324" s="17" t="s">
        <v>207</v>
      </c>
      <c r="AU324" s="17" t="s">
        <v>82</v>
      </c>
    </row>
    <row r="325" s="13" customFormat="1">
      <c r="A325" s="13"/>
      <c r="B325" s="235"/>
      <c r="C325" s="236"/>
      <c r="D325" s="231" t="s">
        <v>149</v>
      </c>
      <c r="E325" s="237" t="s">
        <v>19</v>
      </c>
      <c r="F325" s="238" t="s">
        <v>486</v>
      </c>
      <c r="G325" s="236"/>
      <c r="H325" s="239">
        <v>8.4700000000000006</v>
      </c>
      <c r="I325" s="240"/>
      <c r="J325" s="236"/>
      <c r="K325" s="236"/>
      <c r="L325" s="241"/>
      <c r="M325" s="242"/>
      <c r="N325" s="243"/>
      <c r="O325" s="243"/>
      <c r="P325" s="243"/>
      <c r="Q325" s="243"/>
      <c r="R325" s="243"/>
      <c r="S325" s="243"/>
      <c r="T325" s="244"/>
      <c r="U325" s="13"/>
      <c r="V325" s="13"/>
      <c r="W325" s="13"/>
      <c r="X325" s="13"/>
      <c r="Y325" s="13"/>
      <c r="Z325" s="13"/>
      <c r="AA325" s="13"/>
      <c r="AB325" s="13"/>
      <c r="AC325" s="13"/>
      <c r="AD325" s="13"/>
      <c r="AE325" s="13"/>
      <c r="AT325" s="245" t="s">
        <v>149</v>
      </c>
      <c r="AU325" s="245" t="s">
        <v>82</v>
      </c>
      <c r="AV325" s="13" t="s">
        <v>82</v>
      </c>
      <c r="AW325" s="13" t="s">
        <v>33</v>
      </c>
      <c r="AX325" s="13" t="s">
        <v>72</v>
      </c>
      <c r="AY325" s="245" t="s">
        <v>137</v>
      </c>
    </row>
    <row r="326" s="2" customFormat="1" ht="24.15" customHeight="1">
      <c r="A326" s="38"/>
      <c r="B326" s="39"/>
      <c r="C326" s="218" t="s">
        <v>494</v>
      </c>
      <c r="D326" s="218" t="s">
        <v>140</v>
      </c>
      <c r="E326" s="219" t="s">
        <v>495</v>
      </c>
      <c r="F326" s="220" t="s">
        <v>496</v>
      </c>
      <c r="G326" s="221" t="s">
        <v>157</v>
      </c>
      <c r="H326" s="222">
        <v>6</v>
      </c>
      <c r="I326" s="223"/>
      <c r="J326" s="224">
        <f>ROUND(I326*H326,2)</f>
        <v>0</v>
      </c>
      <c r="K326" s="220" t="s">
        <v>144</v>
      </c>
      <c r="L326" s="44"/>
      <c r="M326" s="225" t="s">
        <v>19</v>
      </c>
      <c r="N326" s="226" t="s">
        <v>43</v>
      </c>
      <c r="O326" s="84"/>
      <c r="P326" s="227">
        <f>O326*H326</f>
        <v>0</v>
      </c>
      <c r="Q326" s="227">
        <v>0</v>
      </c>
      <c r="R326" s="227">
        <f>Q326*H326</f>
        <v>0</v>
      </c>
      <c r="S326" s="227">
        <v>0</v>
      </c>
      <c r="T326" s="228">
        <f>S326*H326</f>
        <v>0</v>
      </c>
      <c r="U326" s="38"/>
      <c r="V326" s="38"/>
      <c r="W326" s="38"/>
      <c r="X326" s="38"/>
      <c r="Y326" s="38"/>
      <c r="Z326" s="38"/>
      <c r="AA326" s="38"/>
      <c r="AB326" s="38"/>
      <c r="AC326" s="38"/>
      <c r="AD326" s="38"/>
      <c r="AE326" s="38"/>
      <c r="AR326" s="229" t="s">
        <v>271</v>
      </c>
      <c r="AT326" s="229" t="s">
        <v>140</v>
      </c>
      <c r="AU326" s="229" t="s">
        <v>82</v>
      </c>
      <c r="AY326" s="17" t="s">
        <v>137</v>
      </c>
      <c r="BE326" s="230">
        <f>IF(N326="základní",J326,0)</f>
        <v>0</v>
      </c>
      <c r="BF326" s="230">
        <f>IF(N326="snížená",J326,0)</f>
        <v>0</v>
      </c>
      <c r="BG326" s="230">
        <f>IF(N326="zákl. přenesená",J326,0)</f>
        <v>0</v>
      </c>
      <c r="BH326" s="230">
        <f>IF(N326="sníž. přenesená",J326,0)</f>
        <v>0</v>
      </c>
      <c r="BI326" s="230">
        <f>IF(N326="nulová",J326,0)</f>
        <v>0</v>
      </c>
      <c r="BJ326" s="17" t="s">
        <v>80</v>
      </c>
      <c r="BK326" s="230">
        <f>ROUND(I326*H326,2)</f>
        <v>0</v>
      </c>
      <c r="BL326" s="17" t="s">
        <v>271</v>
      </c>
      <c r="BM326" s="229" t="s">
        <v>497</v>
      </c>
    </row>
    <row r="327" s="2" customFormat="1">
      <c r="A327" s="38"/>
      <c r="B327" s="39"/>
      <c r="C327" s="40"/>
      <c r="D327" s="231" t="s">
        <v>147</v>
      </c>
      <c r="E327" s="40"/>
      <c r="F327" s="232" t="s">
        <v>498</v>
      </c>
      <c r="G327" s="40"/>
      <c r="H327" s="40"/>
      <c r="I327" s="136"/>
      <c r="J327" s="40"/>
      <c r="K327" s="40"/>
      <c r="L327" s="44"/>
      <c r="M327" s="233"/>
      <c r="N327" s="234"/>
      <c r="O327" s="84"/>
      <c r="P327" s="84"/>
      <c r="Q327" s="84"/>
      <c r="R327" s="84"/>
      <c r="S327" s="84"/>
      <c r="T327" s="85"/>
      <c r="U327" s="38"/>
      <c r="V327" s="38"/>
      <c r="W327" s="38"/>
      <c r="X327" s="38"/>
      <c r="Y327" s="38"/>
      <c r="Z327" s="38"/>
      <c r="AA327" s="38"/>
      <c r="AB327" s="38"/>
      <c r="AC327" s="38"/>
      <c r="AD327" s="38"/>
      <c r="AE327" s="38"/>
      <c r="AT327" s="17" t="s">
        <v>147</v>
      </c>
      <c r="AU327" s="17" t="s">
        <v>82</v>
      </c>
    </row>
    <row r="328" s="2" customFormat="1">
      <c r="A328" s="38"/>
      <c r="B328" s="39"/>
      <c r="C328" s="40"/>
      <c r="D328" s="231" t="s">
        <v>169</v>
      </c>
      <c r="E328" s="40"/>
      <c r="F328" s="246" t="s">
        <v>492</v>
      </c>
      <c r="G328" s="40"/>
      <c r="H328" s="40"/>
      <c r="I328" s="136"/>
      <c r="J328" s="40"/>
      <c r="K328" s="40"/>
      <c r="L328" s="44"/>
      <c r="M328" s="233"/>
      <c r="N328" s="234"/>
      <c r="O328" s="84"/>
      <c r="P328" s="84"/>
      <c r="Q328" s="84"/>
      <c r="R328" s="84"/>
      <c r="S328" s="84"/>
      <c r="T328" s="85"/>
      <c r="U328" s="38"/>
      <c r="V328" s="38"/>
      <c r="W328" s="38"/>
      <c r="X328" s="38"/>
      <c r="Y328" s="38"/>
      <c r="Z328" s="38"/>
      <c r="AA328" s="38"/>
      <c r="AB328" s="38"/>
      <c r="AC328" s="38"/>
      <c r="AD328" s="38"/>
      <c r="AE328" s="38"/>
      <c r="AT328" s="17" t="s">
        <v>169</v>
      </c>
      <c r="AU328" s="17" t="s">
        <v>82</v>
      </c>
    </row>
    <row r="329" s="13" customFormat="1">
      <c r="A329" s="13"/>
      <c r="B329" s="235"/>
      <c r="C329" s="236"/>
      <c r="D329" s="231" t="s">
        <v>149</v>
      </c>
      <c r="E329" s="237" t="s">
        <v>19</v>
      </c>
      <c r="F329" s="238" t="s">
        <v>499</v>
      </c>
      <c r="G329" s="236"/>
      <c r="H329" s="239">
        <v>6</v>
      </c>
      <c r="I329" s="240"/>
      <c r="J329" s="236"/>
      <c r="K329" s="236"/>
      <c r="L329" s="241"/>
      <c r="M329" s="242"/>
      <c r="N329" s="243"/>
      <c r="O329" s="243"/>
      <c r="P329" s="243"/>
      <c r="Q329" s="243"/>
      <c r="R329" s="243"/>
      <c r="S329" s="243"/>
      <c r="T329" s="244"/>
      <c r="U329" s="13"/>
      <c r="V329" s="13"/>
      <c r="W329" s="13"/>
      <c r="X329" s="13"/>
      <c r="Y329" s="13"/>
      <c r="Z329" s="13"/>
      <c r="AA329" s="13"/>
      <c r="AB329" s="13"/>
      <c r="AC329" s="13"/>
      <c r="AD329" s="13"/>
      <c r="AE329" s="13"/>
      <c r="AT329" s="245" t="s">
        <v>149</v>
      </c>
      <c r="AU329" s="245" t="s">
        <v>82</v>
      </c>
      <c r="AV329" s="13" t="s">
        <v>82</v>
      </c>
      <c r="AW329" s="13" t="s">
        <v>33</v>
      </c>
      <c r="AX329" s="13" t="s">
        <v>72</v>
      </c>
      <c r="AY329" s="245" t="s">
        <v>137</v>
      </c>
    </row>
    <row r="330" s="2" customFormat="1" ht="24.15" customHeight="1">
      <c r="A330" s="38"/>
      <c r="B330" s="39"/>
      <c r="C330" s="218" t="s">
        <v>500</v>
      </c>
      <c r="D330" s="218" t="s">
        <v>140</v>
      </c>
      <c r="E330" s="219" t="s">
        <v>501</v>
      </c>
      <c r="F330" s="220" t="s">
        <v>502</v>
      </c>
      <c r="G330" s="221" t="s">
        <v>157</v>
      </c>
      <c r="H330" s="222">
        <v>33</v>
      </c>
      <c r="I330" s="223"/>
      <c r="J330" s="224">
        <f>ROUND(I330*H330,2)</f>
        <v>0</v>
      </c>
      <c r="K330" s="220" t="s">
        <v>144</v>
      </c>
      <c r="L330" s="44"/>
      <c r="M330" s="225" t="s">
        <v>19</v>
      </c>
      <c r="N330" s="226" t="s">
        <v>43</v>
      </c>
      <c r="O330" s="84"/>
      <c r="P330" s="227">
        <f>O330*H330</f>
        <v>0</v>
      </c>
      <c r="Q330" s="227">
        <v>0</v>
      </c>
      <c r="R330" s="227">
        <f>Q330*H330</f>
        <v>0</v>
      </c>
      <c r="S330" s="227">
        <v>0</v>
      </c>
      <c r="T330" s="228">
        <f>S330*H330</f>
        <v>0</v>
      </c>
      <c r="U330" s="38"/>
      <c r="V330" s="38"/>
      <c r="W330" s="38"/>
      <c r="X330" s="38"/>
      <c r="Y330" s="38"/>
      <c r="Z330" s="38"/>
      <c r="AA330" s="38"/>
      <c r="AB330" s="38"/>
      <c r="AC330" s="38"/>
      <c r="AD330" s="38"/>
      <c r="AE330" s="38"/>
      <c r="AR330" s="229" t="s">
        <v>271</v>
      </c>
      <c r="AT330" s="229" t="s">
        <v>140</v>
      </c>
      <c r="AU330" s="229" t="s">
        <v>82</v>
      </c>
      <c r="AY330" s="17" t="s">
        <v>137</v>
      </c>
      <c r="BE330" s="230">
        <f>IF(N330="základní",J330,0)</f>
        <v>0</v>
      </c>
      <c r="BF330" s="230">
        <f>IF(N330="snížená",J330,0)</f>
        <v>0</v>
      </c>
      <c r="BG330" s="230">
        <f>IF(N330="zákl. přenesená",J330,0)</f>
        <v>0</v>
      </c>
      <c r="BH330" s="230">
        <f>IF(N330="sníž. přenesená",J330,0)</f>
        <v>0</v>
      </c>
      <c r="BI330" s="230">
        <f>IF(N330="nulová",J330,0)</f>
        <v>0</v>
      </c>
      <c r="BJ330" s="17" t="s">
        <v>80</v>
      </c>
      <c r="BK330" s="230">
        <f>ROUND(I330*H330,2)</f>
        <v>0</v>
      </c>
      <c r="BL330" s="17" t="s">
        <v>271</v>
      </c>
      <c r="BM330" s="229" t="s">
        <v>503</v>
      </c>
    </row>
    <row r="331" s="2" customFormat="1">
      <c r="A331" s="38"/>
      <c r="B331" s="39"/>
      <c r="C331" s="40"/>
      <c r="D331" s="231" t="s">
        <v>147</v>
      </c>
      <c r="E331" s="40"/>
      <c r="F331" s="232" t="s">
        <v>504</v>
      </c>
      <c r="G331" s="40"/>
      <c r="H331" s="40"/>
      <c r="I331" s="136"/>
      <c r="J331" s="40"/>
      <c r="K331" s="40"/>
      <c r="L331" s="44"/>
      <c r="M331" s="233"/>
      <c r="N331" s="234"/>
      <c r="O331" s="84"/>
      <c r="P331" s="84"/>
      <c r="Q331" s="84"/>
      <c r="R331" s="84"/>
      <c r="S331" s="84"/>
      <c r="T331" s="85"/>
      <c r="U331" s="38"/>
      <c r="V331" s="38"/>
      <c r="W331" s="38"/>
      <c r="X331" s="38"/>
      <c r="Y331" s="38"/>
      <c r="Z331" s="38"/>
      <c r="AA331" s="38"/>
      <c r="AB331" s="38"/>
      <c r="AC331" s="38"/>
      <c r="AD331" s="38"/>
      <c r="AE331" s="38"/>
      <c r="AT331" s="17" t="s">
        <v>147</v>
      </c>
      <c r="AU331" s="17" t="s">
        <v>82</v>
      </c>
    </row>
    <row r="332" s="2" customFormat="1">
      <c r="A332" s="38"/>
      <c r="B332" s="39"/>
      <c r="C332" s="40"/>
      <c r="D332" s="231" t="s">
        <v>169</v>
      </c>
      <c r="E332" s="40"/>
      <c r="F332" s="246" t="s">
        <v>505</v>
      </c>
      <c r="G332" s="40"/>
      <c r="H332" s="40"/>
      <c r="I332" s="136"/>
      <c r="J332" s="40"/>
      <c r="K332" s="40"/>
      <c r="L332" s="44"/>
      <c r="M332" s="233"/>
      <c r="N332" s="234"/>
      <c r="O332" s="84"/>
      <c r="P332" s="84"/>
      <c r="Q332" s="84"/>
      <c r="R332" s="84"/>
      <c r="S332" s="84"/>
      <c r="T332" s="85"/>
      <c r="U332" s="38"/>
      <c r="V332" s="38"/>
      <c r="W332" s="38"/>
      <c r="X332" s="38"/>
      <c r="Y332" s="38"/>
      <c r="Z332" s="38"/>
      <c r="AA332" s="38"/>
      <c r="AB332" s="38"/>
      <c r="AC332" s="38"/>
      <c r="AD332" s="38"/>
      <c r="AE332" s="38"/>
      <c r="AT332" s="17" t="s">
        <v>169</v>
      </c>
      <c r="AU332" s="17" t="s">
        <v>82</v>
      </c>
    </row>
    <row r="333" s="13" customFormat="1">
      <c r="A333" s="13"/>
      <c r="B333" s="235"/>
      <c r="C333" s="236"/>
      <c r="D333" s="231" t="s">
        <v>149</v>
      </c>
      <c r="E333" s="237" t="s">
        <v>19</v>
      </c>
      <c r="F333" s="238" t="s">
        <v>506</v>
      </c>
      <c r="G333" s="236"/>
      <c r="H333" s="239">
        <v>6</v>
      </c>
      <c r="I333" s="240"/>
      <c r="J333" s="236"/>
      <c r="K333" s="236"/>
      <c r="L333" s="241"/>
      <c r="M333" s="242"/>
      <c r="N333" s="243"/>
      <c r="O333" s="243"/>
      <c r="P333" s="243"/>
      <c r="Q333" s="243"/>
      <c r="R333" s="243"/>
      <c r="S333" s="243"/>
      <c r="T333" s="244"/>
      <c r="U333" s="13"/>
      <c r="V333" s="13"/>
      <c r="W333" s="13"/>
      <c r="X333" s="13"/>
      <c r="Y333" s="13"/>
      <c r="Z333" s="13"/>
      <c r="AA333" s="13"/>
      <c r="AB333" s="13"/>
      <c r="AC333" s="13"/>
      <c r="AD333" s="13"/>
      <c r="AE333" s="13"/>
      <c r="AT333" s="245" t="s">
        <v>149</v>
      </c>
      <c r="AU333" s="245" t="s">
        <v>82</v>
      </c>
      <c r="AV333" s="13" t="s">
        <v>82</v>
      </c>
      <c r="AW333" s="13" t="s">
        <v>33</v>
      </c>
      <c r="AX333" s="13" t="s">
        <v>72</v>
      </c>
      <c r="AY333" s="245" t="s">
        <v>137</v>
      </c>
    </row>
    <row r="334" s="13" customFormat="1">
      <c r="A334" s="13"/>
      <c r="B334" s="235"/>
      <c r="C334" s="236"/>
      <c r="D334" s="231" t="s">
        <v>149</v>
      </c>
      <c r="E334" s="237" t="s">
        <v>19</v>
      </c>
      <c r="F334" s="238" t="s">
        <v>507</v>
      </c>
      <c r="G334" s="236"/>
      <c r="H334" s="239">
        <v>18</v>
      </c>
      <c r="I334" s="240"/>
      <c r="J334" s="236"/>
      <c r="K334" s="236"/>
      <c r="L334" s="241"/>
      <c r="M334" s="242"/>
      <c r="N334" s="243"/>
      <c r="O334" s="243"/>
      <c r="P334" s="243"/>
      <c r="Q334" s="243"/>
      <c r="R334" s="243"/>
      <c r="S334" s="243"/>
      <c r="T334" s="244"/>
      <c r="U334" s="13"/>
      <c r="V334" s="13"/>
      <c r="W334" s="13"/>
      <c r="X334" s="13"/>
      <c r="Y334" s="13"/>
      <c r="Z334" s="13"/>
      <c r="AA334" s="13"/>
      <c r="AB334" s="13"/>
      <c r="AC334" s="13"/>
      <c r="AD334" s="13"/>
      <c r="AE334" s="13"/>
      <c r="AT334" s="245" t="s">
        <v>149</v>
      </c>
      <c r="AU334" s="245" t="s">
        <v>82</v>
      </c>
      <c r="AV334" s="13" t="s">
        <v>82</v>
      </c>
      <c r="AW334" s="13" t="s">
        <v>33</v>
      </c>
      <c r="AX334" s="13" t="s">
        <v>72</v>
      </c>
      <c r="AY334" s="245" t="s">
        <v>137</v>
      </c>
    </row>
    <row r="335" s="13" customFormat="1">
      <c r="A335" s="13"/>
      <c r="B335" s="235"/>
      <c r="C335" s="236"/>
      <c r="D335" s="231" t="s">
        <v>149</v>
      </c>
      <c r="E335" s="237" t="s">
        <v>19</v>
      </c>
      <c r="F335" s="238" t="s">
        <v>508</v>
      </c>
      <c r="G335" s="236"/>
      <c r="H335" s="239">
        <v>9</v>
      </c>
      <c r="I335" s="240"/>
      <c r="J335" s="236"/>
      <c r="K335" s="236"/>
      <c r="L335" s="241"/>
      <c r="M335" s="242"/>
      <c r="N335" s="243"/>
      <c r="O335" s="243"/>
      <c r="P335" s="243"/>
      <c r="Q335" s="243"/>
      <c r="R335" s="243"/>
      <c r="S335" s="243"/>
      <c r="T335" s="244"/>
      <c r="U335" s="13"/>
      <c r="V335" s="13"/>
      <c r="W335" s="13"/>
      <c r="X335" s="13"/>
      <c r="Y335" s="13"/>
      <c r="Z335" s="13"/>
      <c r="AA335" s="13"/>
      <c r="AB335" s="13"/>
      <c r="AC335" s="13"/>
      <c r="AD335" s="13"/>
      <c r="AE335" s="13"/>
      <c r="AT335" s="245" t="s">
        <v>149</v>
      </c>
      <c r="AU335" s="245" t="s">
        <v>82</v>
      </c>
      <c r="AV335" s="13" t="s">
        <v>82</v>
      </c>
      <c r="AW335" s="13" t="s">
        <v>33</v>
      </c>
      <c r="AX335" s="13" t="s">
        <v>72</v>
      </c>
      <c r="AY335" s="245" t="s">
        <v>137</v>
      </c>
    </row>
    <row r="336" s="2" customFormat="1" ht="24.15" customHeight="1">
      <c r="A336" s="38"/>
      <c r="B336" s="39"/>
      <c r="C336" s="257" t="s">
        <v>509</v>
      </c>
      <c r="D336" s="257" t="s">
        <v>354</v>
      </c>
      <c r="E336" s="258" t="s">
        <v>510</v>
      </c>
      <c r="F336" s="259" t="s">
        <v>511</v>
      </c>
      <c r="G336" s="260" t="s">
        <v>157</v>
      </c>
      <c r="H336" s="261">
        <v>27</v>
      </c>
      <c r="I336" s="262"/>
      <c r="J336" s="263">
        <f>ROUND(I336*H336,2)</f>
        <v>0</v>
      </c>
      <c r="K336" s="259" t="s">
        <v>19</v>
      </c>
      <c r="L336" s="264"/>
      <c r="M336" s="265" t="s">
        <v>19</v>
      </c>
      <c r="N336" s="266" t="s">
        <v>43</v>
      </c>
      <c r="O336" s="84"/>
      <c r="P336" s="227">
        <f>O336*H336</f>
        <v>0</v>
      </c>
      <c r="Q336" s="227">
        <v>0.00106</v>
      </c>
      <c r="R336" s="227">
        <f>Q336*H336</f>
        <v>0.02862</v>
      </c>
      <c r="S336" s="227">
        <v>0</v>
      </c>
      <c r="T336" s="228">
        <f>S336*H336</f>
        <v>0</v>
      </c>
      <c r="U336" s="38"/>
      <c r="V336" s="38"/>
      <c r="W336" s="38"/>
      <c r="X336" s="38"/>
      <c r="Y336" s="38"/>
      <c r="Z336" s="38"/>
      <c r="AA336" s="38"/>
      <c r="AB336" s="38"/>
      <c r="AC336" s="38"/>
      <c r="AD336" s="38"/>
      <c r="AE336" s="38"/>
      <c r="AR336" s="229" t="s">
        <v>358</v>
      </c>
      <c r="AT336" s="229" t="s">
        <v>354</v>
      </c>
      <c r="AU336" s="229" t="s">
        <v>82</v>
      </c>
      <c r="AY336" s="17" t="s">
        <v>137</v>
      </c>
      <c r="BE336" s="230">
        <f>IF(N336="základní",J336,0)</f>
        <v>0</v>
      </c>
      <c r="BF336" s="230">
        <f>IF(N336="snížená",J336,0)</f>
        <v>0</v>
      </c>
      <c r="BG336" s="230">
        <f>IF(N336="zákl. přenesená",J336,0)</f>
        <v>0</v>
      </c>
      <c r="BH336" s="230">
        <f>IF(N336="sníž. přenesená",J336,0)</f>
        <v>0</v>
      </c>
      <c r="BI336" s="230">
        <f>IF(N336="nulová",J336,0)</f>
        <v>0</v>
      </c>
      <c r="BJ336" s="17" t="s">
        <v>80</v>
      </c>
      <c r="BK336" s="230">
        <f>ROUND(I336*H336,2)</f>
        <v>0</v>
      </c>
      <c r="BL336" s="17" t="s">
        <v>271</v>
      </c>
      <c r="BM336" s="229" t="s">
        <v>512</v>
      </c>
    </row>
    <row r="337" s="2" customFormat="1">
      <c r="A337" s="38"/>
      <c r="B337" s="39"/>
      <c r="C337" s="40"/>
      <c r="D337" s="231" t="s">
        <v>147</v>
      </c>
      <c r="E337" s="40"/>
      <c r="F337" s="232" t="s">
        <v>511</v>
      </c>
      <c r="G337" s="40"/>
      <c r="H337" s="40"/>
      <c r="I337" s="136"/>
      <c r="J337" s="40"/>
      <c r="K337" s="40"/>
      <c r="L337" s="44"/>
      <c r="M337" s="233"/>
      <c r="N337" s="234"/>
      <c r="O337" s="84"/>
      <c r="P337" s="84"/>
      <c r="Q337" s="84"/>
      <c r="R337" s="84"/>
      <c r="S337" s="84"/>
      <c r="T337" s="85"/>
      <c r="U337" s="38"/>
      <c r="V337" s="38"/>
      <c r="W337" s="38"/>
      <c r="X337" s="38"/>
      <c r="Y337" s="38"/>
      <c r="Z337" s="38"/>
      <c r="AA337" s="38"/>
      <c r="AB337" s="38"/>
      <c r="AC337" s="38"/>
      <c r="AD337" s="38"/>
      <c r="AE337" s="38"/>
      <c r="AT337" s="17" t="s">
        <v>147</v>
      </c>
      <c r="AU337" s="17" t="s">
        <v>82</v>
      </c>
    </row>
    <row r="338" s="13" customFormat="1">
      <c r="A338" s="13"/>
      <c r="B338" s="235"/>
      <c r="C338" s="236"/>
      <c r="D338" s="231" t="s">
        <v>149</v>
      </c>
      <c r="E338" s="237" t="s">
        <v>19</v>
      </c>
      <c r="F338" s="238" t="s">
        <v>507</v>
      </c>
      <c r="G338" s="236"/>
      <c r="H338" s="239">
        <v>18</v>
      </c>
      <c r="I338" s="240"/>
      <c r="J338" s="236"/>
      <c r="K338" s="236"/>
      <c r="L338" s="241"/>
      <c r="M338" s="242"/>
      <c r="N338" s="243"/>
      <c r="O338" s="243"/>
      <c r="P338" s="243"/>
      <c r="Q338" s="243"/>
      <c r="R338" s="243"/>
      <c r="S338" s="243"/>
      <c r="T338" s="244"/>
      <c r="U338" s="13"/>
      <c r="V338" s="13"/>
      <c r="W338" s="13"/>
      <c r="X338" s="13"/>
      <c r="Y338" s="13"/>
      <c r="Z338" s="13"/>
      <c r="AA338" s="13"/>
      <c r="AB338" s="13"/>
      <c r="AC338" s="13"/>
      <c r="AD338" s="13"/>
      <c r="AE338" s="13"/>
      <c r="AT338" s="245" t="s">
        <v>149</v>
      </c>
      <c r="AU338" s="245" t="s">
        <v>82</v>
      </c>
      <c r="AV338" s="13" t="s">
        <v>82</v>
      </c>
      <c r="AW338" s="13" t="s">
        <v>33</v>
      </c>
      <c r="AX338" s="13" t="s">
        <v>72</v>
      </c>
      <c r="AY338" s="245" t="s">
        <v>137</v>
      </c>
    </row>
    <row r="339" s="13" customFormat="1">
      <c r="A339" s="13"/>
      <c r="B339" s="235"/>
      <c r="C339" s="236"/>
      <c r="D339" s="231" t="s">
        <v>149</v>
      </c>
      <c r="E339" s="237" t="s">
        <v>19</v>
      </c>
      <c r="F339" s="238" t="s">
        <v>508</v>
      </c>
      <c r="G339" s="236"/>
      <c r="H339" s="239">
        <v>9</v>
      </c>
      <c r="I339" s="240"/>
      <c r="J339" s="236"/>
      <c r="K339" s="236"/>
      <c r="L339" s="241"/>
      <c r="M339" s="242"/>
      <c r="N339" s="243"/>
      <c r="O339" s="243"/>
      <c r="P339" s="243"/>
      <c r="Q339" s="243"/>
      <c r="R339" s="243"/>
      <c r="S339" s="243"/>
      <c r="T339" s="244"/>
      <c r="U339" s="13"/>
      <c r="V339" s="13"/>
      <c r="W339" s="13"/>
      <c r="X339" s="13"/>
      <c r="Y339" s="13"/>
      <c r="Z339" s="13"/>
      <c r="AA339" s="13"/>
      <c r="AB339" s="13"/>
      <c r="AC339" s="13"/>
      <c r="AD339" s="13"/>
      <c r="AE339" s="13"/>
      <c r="AT339" s="245" t="s">
        <v>149</v>
      </c>
      <c r="AU339" s="245" t="s">
        <v>82</v>
      </c>
      <c r="AV339" s="13" t="s">
        <v>82</v>
      </c>
      <c r="AW339" s="13" t="s">
        <v>33</v>
      </c>
      <c r="AX339" s="13" t="s">
        <v>72</v>
      </c>
      <c r="AY339" s="245" t="s">
        <v>137</v>
      </c>
    </row>
    <row r="340" s="2" customFormat="1" ht="24.15" customHeight="1">
      <c r="A340" s="38"/>
      <c r="B340" s="39"/>
      <c r="C340" s="257" t="s">
        <v>513</v>
      </c>
      <c r="D340" s="257" t="s">
        <v>354</v>
      </c>
      <c r="E340" s="258" t="s">
        <v>514</v>
      </c>
      <c r="F340" s="259" t="s">
        <v>515</v>
      </c>
      <c r="G340" s="260" t="s">
        <v>157</v>
      </c>
      <c r="H340" s="261">
        <v>6</v>
      </c>
      <c r="I340" s="262"/>
      <c r="J340" s="263">
        <f>ROUND(I340*H340,2)</f>
        <v>0</v>
      </c>
      <c r="K340" s="259" t="s">
        <v>19</v>
      </c>
      <c r="L340" s="264"/>
      <c r="M340" s="265" t="s">
        <v>19</v>
      </c>
      <c r="N340" s="266" t="s">
        <v>43</v>
      </c>
      <c r="O340" s="84"/>
      <c r="P340" s="227">
        <f>O340*H340</f>
        <v>0</v>
      </c>
      <c r="Q340" s="227">
        <v>0.00106</v>
      </c>
      <c r="R340" s="227">
        <f>Q340*H340</f>
        <v>0.0063599999999999993</v>
      </c>
      <c r="S340" s="227">
        <v>0</v>
      </c>
      <c r="T340" s="228">
        <f>S340*H340</f>
        <v>0</v>
      </c>
      <c r="U340" s="38"/>
      <c r="V340" s="38"/>
      <c r="W340" s="38"/>
      <c r="X340" s="38"/>
      <c r="Y340" s="38"/>
      <c r="Z340" s="38"/>
      <c r="AA340" s="38"/>
      <c r="AB340" s="38"/>
      <c r="AC340" s="38"/>
      <c r="AD340" s="38"/>
      <c r="AE340" s="38"/>
      <c r="AR340" s="229" t="s">
        <v>358</v>
      </c>
      <c r="AT340" s="229" t="s">
        <v>354</v>
      </c>
      <c r="AU340" s="229" t="s">
        <v>82</v>
      </c>
      <c r="AY340" s="17" t="s">
        <v>137</v>
      </c>
      <c r="BE340" s="230">
        <f>IF(N340="základní",J340,0)</f>
        <v>0</v>
      </c>
      <c r="BF340" s="230">
        <f>IF(N340="snížená",J340,0)</f>
        <v>0</v>
      </c>
      <c r="BG340" s="230">
        <f>IF(N340="zákl. přenesená",J340,0)</f>
        <v>0</v>
      </c>
      <c r="BH340" s="230">
        <f>IF(N340="sníž. přenesená",J340,0)</f>
        <v>0</v>
      </c>
      <c r="BI340" s="230">
        <f>IF(N340="nulová",J340,0)</f>
        <v>0</v>
      </c>
      <c r="BJ340" s="17" t="s">
        <v>80</v>
      </c>
      <c r="BK340" s="230">
        <f>ROUND(I340*H340,2)</f>
        <v>0</v>
      </c>
      <c r="BL340" s="17" t="s">
        <v>271</v>
      </c>
      <c r="BM340" s="229" t="s">
        <v>516</v>
      </c>
    </row>
    <row r="341" s="2" customFormat="1">
      <c r="A341" s="38"/>
      <c r="B341" s="39"/>
      <c r="C341" s="40"/>
      <c r="D341" s="231" t="s">
        <v>147</v>
      </c>
      <c r="E341" s="40"/>
      <c r="F341" s="232" t="s">
        <v>515</v>
      </c>
      <c r="G341" s="40"/>
      <c r="H341" s="40"/>
      <c r="I341" s="136"/>
      <c r="J341" s="40"/>
      <c r="K341" s="40"/>
      <c r="L341" s="44"/>
      <c r="M341" s="233"/>
      <c r="N341" s="234"/>
      <c r="O341" s="84"/>
      <c r="P341" s="84"/>
      <c r="Q341" s="84"/>
      <c r="R341" s="84"/>
      <c r="S341" s="84"/>
      <c r="T341" s="85"/>
      <c r="U341" s="38"/>
      <c r="V341" s="38"/>
      <c r="W341" s="38"/>
      <c r="X341" s="38"/>
      <c r="Y341" s="38"/>
      <c r="Z341" s="38"/>
      <c r="AA341" s="38"/>
      <c r="AB341" s="38"/>
      <c r="AC341" s="38"/>
      <c r="AD341" s="38"/>
      <c r="AE341" s="38"/>
      <c r="AT341" s="17" t="s">
        <v>147</v>
      </c>
      <c r="AU341" s="17" t="s">
        <v>82</v>
      </c>
    </row>
    <row r="342" s="2" customFormat="1" ht="24.15" customHeight="1">
      <c r="A342" s="38"/>
      <c r="B342" s="39"/>
      <c r="C342" s="218" t="s">
        <v>517</v>
      </c>
      <c r="D342" s="218" t="s">
        <v>140</v>
      </c>
      <c r="E342" s="219" t="s">
        <v>518</v>
      </c>
      <c r="F342" s="220" t="s">
        <v>519</v>
      </c>
      <c r="G342" s="221" t="s">
        <v>310</v>
      </c>
      <c r="H342" s="222">
        <v>0.035999999999999997</v>
      </c>
      <c r="I342" s="223"/>
      <c r="J342" s="224">
        <f>ROUND(I342*H342,2)</f>
        <v>0</v>
      </c>
      <c r="K342" s="220" t="s">
        <v>144</v>
      </c>
      <c r="L342" s="44"/>
      <c r="M342" s="225" t="s">
        <v>19</v>
      </c>
      <c r="N342" s="226" t="s">
        <v>43</v>
      </c>
      <c r="O342" s="84"/>
      <c r="P342" s="227">
        <f>O342*H342</f>
        <v>0</v>
      </c>
      <c r="Q342" s="227">
        <v>0</v>
      </c>
      <c r="R342" s="227">
        <f>Q342*H342</f>
        <v>0</v>
      </c>
      <c r="S342" s="227">
        <v>0</v>
      </c>
      <c r="T342" s="228">
        <f>S342*H342</f>
        <v>0</v>
      </c>
      <c r="U342" s="38"/>
      <c r="V342" s="38"/>
      <c r="W342" s="38"/>
      <c r="X342" s="38"/>
      <c r="Y342" s="38"/>
      <c r="Z342" s="38"/>
      <c r="AA342" s="38"/>
      <c r="AB342" s="38"/>
      <c r="AC342" s="38"/>
      <c r="AD342" s="38"/>
      <c r="AE342" s="38"/>
      <c r="AR342" s="229" t="s">
        <v>271</v>
      </c>
      <c r="AT342" s="229" t="s">
        <v>140</v>
      </c>
      <c r="AU342" s="229" t="s">
        <v>82</v>
      </c>
      <c r="AY342" s="17" t="s">
        <v>137</v>
      </c>
      <c r="BE342" s="230">
        <f>IF(N342="základní",J342,0)</f>
        <v>0</v>
      </c>
      <c r="BF342" s="230">
        <f>IF(N342="snížená",J342,0)</f>
        <v>0</v>
      </c>
      <c r="BG342" s="230">
        <f>IF(N342="zákl. přenesená",J342,0)</f>
        <v>0</v>
      </c>
      <c r="BH342" s="230">
        <f>IF(N342="sníž. přenesená",J342,0)</f>
        <v>0</v>
      </c>
      <c r="BI342" s="230">
        <f>IF(N342="nulová",J342,0)</f>
        <v>0</v>
      </c>
      <c r="BJ342" s="17" t="s">
        <v>80</v>
      </c>
      <c r="BK342" s="230">
        <f>ROUND(I342*H342,2)</f>
        <v>0</v>
      </c>
      <c r="BL342" s="17" t="s">
        <v>271</v>
      </c>
      <c r="BM342" s="229" t="s">
        <v>520</v>
      </c>
    </row>
    <row r="343" s="2" customFormat="1">
      <c r="A343" s="38"/>
      <c r="B343" s="39"/>
      <c r="C343" s="40"/>
      <c r="D343" s="231" t="s">
        <v>147</v>
      </c>
      <c r="E343" s="40"/>
      <c r="F343" s="232" t="s">
        <v>521</v>
      </c>
      <c r="G343" s="40"/>
      <c r="H343" s="40"/>
      <c r="I343" s="136"/>
      <c r="J343" s="40"/>
      <c r="K343" s="40"/>
      <c r="L343" s="44"/>
      <c r="M343" s="233"/>
      <c r="N343" s="234"/>
      <c r="O343" s="84"/>
      <c r="P343" s="84"/>
      <c r="Q343" s="84"/>
      <c r="R343" s="84"/>
      <c r="S343" s="84"/>
      <c r="T343" s="85"/>
      <c r="U343" s="38"/>
      <c r="V343" s="38"/>
      <c r="W343" s="38"/>
      <c r="X343" s="38"/>
      <c r="Y343" s="38"/>
      <c r="Z343" s="38"/>
      <c r="AA343" s="38"/>
      <c r="AB343" s="38"/>
      <c r="AC343" s="38"/>
      <c r="AD343" s="38"/>
      <c r="AE343" s="38"/>
      <c r="AT343" s="17" t="s">
        <v>147</v>
      </c>
      <c r="AU343" s="17" t="s">
        <v>82</v>
      </c>
    </row>
    <row r="344" s="2" customFormat="1">
      <c r="A344" s="38"/>
      <c r="B344" s="39"/>
      <c r="C344" s="40"/>
      <c r="D344" s="231" t="s">
        <v>169</v>
      </c>
      <c r="E344" s="40"/>
      <c r="F344" s="246" t="s">
        <v>522</v>
      </c>
      <c r="G344" s="40"/>
      <c r="H344" s="40"/>
      <c r="I344" s="136"/>
      <c r="J344" s="40"/>
      <c r="K344" s="40"/>
      <c r="L344" s="44"/>
      <c r="M344" s="233"/>
      <c r="N344" s="234"/>
      <c r="O344" s="84"/>
      <c r="P344" s="84"/>
      <c r="Q344" s="84"/>
      <c r="R344" s="84"/>
      <c r="S344" s="84"/>
      <c r="T344" s="85"/>
      <c r="U344" s="38"/>
      <c r="V344" s="38"/>
      <c r="W344" s="38"/>
      <c r="X344" s="38"/>
      <c r="Y344" s="38"/>
      <c r="Z344" s="38"/>
      <c r="AA344" s="38"/>
      <c r="AB344" s="38"/>
      <c r="AC344" s="38"/>
      <c r="AD344" s="38"/>
      <c r="AE344" s="38"/>
      <c r="AT344" s="17" t="s">
        <v>169</v>
      </c>
      <c r="AU344" s="17" t="s">
        <v>82</v>
      </c>
    </row>
    <row r="345" s="12" customFormat="1" ht="22.8" customHeight="1">
      <c r="A345" s="12"/>
      <c r="B345" s="202"/>
      <c r="C345" s="203"/>
      <c r="D345" s="204" t="s">
        <v>71</v>
      </c>
      <c r="E345" s="216" t="s">
        <v>523</v>
      </c>
      <c r="F345" s="216" t="s">
        <v>524</v>
      </c>
      <c r="G345" s="203"/>
      <c r="H345" s="203"/>
      <c r="I345" s="206"/>
      <c r="J345" s="217">
        <f>BK345</f>
        <v>0</v>
      </c>
      <c r="K345" s="203"/>
      <c r="L345" s="208"/>
      <c r="M345" s="209"/>
      <c r="N345" s="210"/>
      <c r="O345" s="210"/>
      <c r="P345" s="211">
        <f>SUM(P346:P373)</f>
        <v>0</v>
      </c>
      <c r="Q345" s="210"/>
      <c r="R345" s="211">
        <f>SUM(R346:R373)</f>
        <v>1.1119300000000003</v>
      </c>
      <c r="S345" s="210"/>
      <c r="T345" s="212">
        <f>SUM(T346:T373)</f>
        <v>0</v>
      </c>
      <c r="U345" s="12"/>
      <c r="V345" s="12"/>
      <c r="W345" s="12"/>
      <c r="X345" s="12"/>
      <c r="Y345" s="12"/>
      <c r="Z345" s="12"/>
      <c r="AA345" s="12"/>
      <c r="AB345" s="12"/>
      <c r="AC345" s="12"/>
      <c r="AD345" s="12"/>
      <c r="AE345" s="12"/>
      <c r="AR345" s="213" t="s">
        <v>82</v>
      </c>
      <c r="AT345" s="214" t="s">
        <v>71</v>
      </c>
      <c r="AU345" s="214" t="s">
        <v>80</v>
      </c>
      <c r="AY345" s="213" t="s">
        <v>137</v>
      </c>
      <c r="BK345" s="215">
        <f>SUM(BK346:BK373)</f>
        <v>0</v>
      </c>
    </row>
    <row r="346" s="2" customFormat="1" ht="14.4" customHeight="1">
      <c r="A346" s="38"/>
      <c r="B346" s="39"/>
      <c r="C346" s="218" t="s">
        <v>525</v>
      </c>
      <c r="D346" s="218" t="s">
        <v>140</v>
      </c>
      <c r="E346" s="219" t="s">
        <v>526</v>
      </c>
      <c r="F346" s="220" t="s">
        <v>527</v>
      </c>
      <c r="G346" s="221" t="s">
        <v>143</v>
      </c>
      <c r="H346" s="222">
        <v>37</v>
      </c>
      <c r="I346" s="223"/>
      <c r="J346" s="224">
        <f>ROUND(I346*H346,2)</f>
        <v>0</v>
      </c>
      <c r="K346" s="220" t="s">
        <v>144</v>
      </c>
      <c r="L346" s="44"/>
      <c r="M346" s="225" t="s">
        <v>19</v>
      </c>
      <c r="N346" s="226" t="s">
        <v>43</v>
      </c>
      <c r="O346" s="84"/>
      <c r="P346" s="227">
        <f>O346*H346</f>
        <v>0</v>
      </c>
      <c r="Q346" s="227">
        <v>0.00029999999999999997</v>
      </c>
      <c r="R346" s="227">
        <f>Q346*H346</f>
        <v>0.011099999999999999</v>
      </c>
      <c r="S346" s="227">
        <v>0</v>
      </c>
      <c r="T346" s="228">
        <f>S346*H346</f>
        <v>0</v>
      </c>
      <c r="U346" s="38"/>
      <c r="V346" s="38"/>
      <c r="W346" s="38"/>
      <c r="X346" s="38"/>
      <c r="Y346" s="38"/>
      <c r="Z346" s="38"/>
      <c r="AA346" s="38"/>
      <c r="AB346" s="38"/>
      <c r="AC346" s="38"/>
      <c r="AD346" s="38"/>
      <c r="AE346" s="38"/>
      <c r="AR346" s="229" t="s">
        <v>271</v>
      </c>
      <c r="AT346" s="229" t="s">
        <v>140</v>
      </c>
      <c r="AU346" s="229" t="s">
        <v>82</v>
      </c>
      <c r="AY346" s="17" t="s">
        <v>137</v>
      </c>
      <c r="BE346" s="230">
        <f>IF(N346="základní",J346,0)</f>
        <v>0</v>
      </c>
      <c r="BF346" s="230">
        <f>IF(N346="snížená",J346,0)</f>
        <v>0</v>
      </c>
      <c r="BG346" s="230">
        <f>IF(N346="zákl. přenesená",J346,0)</f>
        <v>0</v>
      </c>
      <c r="BH346" s="230">
        <f>IF(N346="sníž. přenesená",J346,0)</f>
        <v>0</v>
      </c>
      <c r="BI346" s="230">
        <f>IF(N346="nulová",J346,0)</f>
        <v>0</v>
      </c>
      <c r="BJ346" s="17" t="s">
        <v>80</v>
      </c>
      <c r="BK346" s="230">
        <f>ROUND(I346*H346,2)</f>
        <v>0</v>
      </c>
      <c r="BL346" s="17" t="s">
        <v>271</v>
      </c>
      <c r="BM346" s="229" t="s">
        <v>528</v>
      </c>
    </row>
    <row r="347" s="2" customFormat="1">
      <c r="A347" s="38"/>
      <c r="B347" s="39"/>
      <c r="C347" s="40"/>
      <c r="D347" s="231" t="s">
        <v>147</v>
      </c>
      <c r="E347" s="40"/>
      <c r="F347" s="232" t="s">
        <v>529</v>
      </c>
      <c r="G347" s="40"/>
      <c r="H347" s="40"/>
      <c r="I347" s="136"/>
      <c r="J347" s="40"/>
      <c r="K347" s="40"/>
      <c r="L347" s="44"/>
      <c r="M347" s="233"/>
      <c r="N347" s="234"/>
      <c r="O347" s="84"/>
      <c r="P347" s="84"/>
      <c r="Q347" s="84"/>
      <c r="R347" s="84"/>
      <c r="S347" s="84"/>
      <c r="T347" s="85"/>
      <c r="U347" s="38"/>
      <c r="V347" s="38"/>
      <c r="W347" s="38"/>
      <c r="X347" s="38"/>
      <c r="Y347" s="38"/>
      <c r="Z347" s="38"/>
      <c r="AA347" s="38"/>
      <c r="AB347" s="38"/>
      <c r="AC347" s="38"/>
      <c r="AD347" s="38"/>
      <c r="AE347" s="38"/>
      <c r="AT347" s="17" t="s">
        <v>147</v>
      </c>
      <c r="AU347" s="17" t="s">
        <v>82</v>
      </c>
    </row>
    <row r="348" s="2" customFormat="1">
      <c r="A348" s="38"/>
      <c r="B348" s="39"/>
      <c r="C348" s="40"/>
      <c r="D348" s="231" t="s">
        <v>169</v>
      </c>
      <c r="E348" s="40"/>
      <c r="F348" s="246" t="s">
        <v>530</v>
      </c>
      <c r="G348" s="40"/>
      <c r="H348" s="40"/>
      <c r="I348" s="136"/>
      <c r="J348" s="40"/>
      <c r="K348" s="40"/>
      <c r="L348" s="44"/>
      <c r="M348" s="233"/>
      <c r="N348" s="234"/>
      <c r="O348" s="84"/>
      <c r="P348" s="84"/>
      <c r="Q348" s="84"/>
      <c r="R348" s="84"/>
      <c r="S348" s="84"/>
      <c r="T348" s="85"/>
      <c r="U348" s="38"/>
      <c r="V348" s="38"/>
      <c r="W348" s="38"/>
      <c r="X348" s="38"/>
      <c r="Y348" s="38"/>
      <c r="Z348" s="38"/>
      <c r="AA348" s="38"/>
      <c r="AB348" s="38"/>
      <c r="AC348" s="38"/>
      <c r="AD348" s="38"/>
      <c r="AE348" s="38"/>
      <c r="AT348" s="17" t="s">
        <v>169</v>
      </c>
      <c r="AU348" s="17" t="s">
        <v>82</v>
      </c>
    </row>
    <row r="349" s="13" customFormat="1">
      <c r="A349" s="13"/>
      <c r="B349" s="235"/>
      <c r="C349" s="236"/>
      <c r="D349" s="231" t="s">
        <v>149</v>
      </c>
      <c r="E349" s="237" t="s">
        <v>19</v>
      </c>
      <c r="F349" s="238" t="s">
        <v>210</v>
      </c>
      <c r="G349" s="236"/>
      <c r="H349" s="239">
        <v>30</v>
      </c>
      <c r="I349" s="240"/>
      <c r="J349" s="236"/>
      <c r="K349" s="236"/>
      <c r="L349" s="241"/>
      <c r="M349" s="242"/>
      <c r="N349" s="243"/>
      <c r="O349" s="243"/>
      <c r="P349" s="243"/>
      <c r="Q349" s="243"/>
      <c r="R349" s="243"/>
      <c r="S349" s="243"/>
      <c r="T349" s="244"/>
      <c r="U349" s="13"/>
      <c r="V349" s="13"/>
      <c r="W349" s="13"/>
      <c r="X349" s="13"/>
      <c r="Y349" s="13"/>
      <c r="Z349" s="13"/>
      <c r="AA349" s="13"/>
      <c r="AB349" s="13"/>
      <c r="AC349" s="13"/>
      <c r="AD349" s="13"/>
      <c r="AE349" s="13"/>
      <c r="AT349" s="245" t="s">
        <v>149</v>
      </c>
      <c r="AU349" s="245" t="s">
        <v>82</v>
      </c>
      <c r="AV349" s="13" t="s">
        <v>82</v>
      </c>
      <c r="AW349" s="13" t="s">
        <v>33</v>
      </c>
      <c r="AX349" s="13" t="s">
        <v>72</v>
      </c>
      <c r="AY349" s="245" t="s">
        <v>137</v>
      </c>
    </row>
    <row r="350" s="13" customFormat="1">
      <c r="A350" s="13"/>
      <c r="B350" s="235"/>
      <c r="C350" s="236"/>
      <c r="D350" s="231" t="s">
        <v>149</v>
      </c>
      <c r="E350" s="237" t="s">
        <v>19</v>
      </c>
      <c r="F350" s="238" t="s">
        <v>531</v>
      </c>
      <c r="G350" s="236"/>
      <c r="H350" s="239">
        <v>6</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149</v>
      </c>
      <c r="AU350" s="245" t="s">
        <v>82</v>
      </c>
      <c r="AV350" s="13" t="s">
        <v>82</v>
      </c>
      <c r="AW350" s="13" t="s">
        <v>33</v>
      </c>
      <c r="AX350" s="13" t="s">
        <v>72</v>
      </c>
      <c r="AY350" s="245" t="s">
        <v>137</v>
      </c>
    </row>
    <row r="351" s="13" customFormat="1">
      <c r="A351" s="13"/>
      <c r="B351" s="235"/>
      <c r="C351" s="236"/>
      <c r="D351" s="231" t="s">
        <v>149</v>
      </c>
      <c r="E351" s="237" t="s">
        <v>19</v>
      </c>
      <c r="F351" s="238" t="s">
        <v>532</v>
      </c>
      <c r="G351" s="236"/>
      <c r="H351" s="239">
        <v>1</v>
      </c>
      <c r="I351" s="240"/>
      <c r="J351" s="236"/>
      <c r="K351" s="236"/>
      <c r="L351" s="241"/>
      <c r="M351" s="242"/>
      <c r="N351" s="243"/>
      <c r="O351" s="243"/>
      <c r="P351" s="243"/>
      <c r="Q351" s="243"/>
      <c r="R351" s="243"/>
      <c r="S351" s="243"/>
      <c r="T351" s="244"/>
      <c r="U351" s="13"/>
      <c r="V351" s="13"/>
      <c r="W351" s="13"/>
      <c r="X351" s="13"/>
      <c r="Y351" s="13"/>
      <c r="Z351" s="13"/>
      <c r="AA351" s="13"/>
      <c r="AB351" s="13"/>
      <c r="AC351" s="13"/>
      <c r="AD351" s="13"/>
      <c r="AE351" s="13"/>
      <c r="AT351" s="245" t="s">
        <v>149</v>
      </c>
      <c r="AU351" s="245" t="s">
        <v>82</v>
      </c>
      <c r="AV351" s="13" t="s">
        <v>82</v>
      </c>
      <c r="AW351" s="13" t="s">
        <v>33</v>
      </c>
      <c r="AX351" s="13" t="s">
        <v>72</v>
      </c>
      <c r="AY351" s="245" t="s">
        <v>137</v>
      </c>
    </row>
    <row r="352" s="2" customFormat="1" ht="24.15" customHeight="1">
      <c r="A352" s="38"/>
      <c r="B352" s="39"/>
      <c r="C352" s="218" t="s">
        <v>533</v>
      </c>
      <c r="D352" s="218" t="s">
        <v>140</v>
      </c>
      <c r="E352" s="219" t="s">
        <v>534</v>
      </c>
      <c r="F352" s="220" t="s">
        <v>535</v>
      </c>
      <c r="G352" s="221" t="s">
        <v>143</v>
      </c>
      <c r="H352" s="222">
        <v>37</v>
      </c>
      <c r="I352" s="223"/>
      <c r="J352" s="224">
        <f>ROUND(I352*H352,2)</f>
        <v>0</v>
      </c>
      <c r="K352" s="220" t="s">
        <v>144</v>
      </c>
      <c r="L352" s="44"/>
      <c r="M352" s="225" t="s">
        <v>19</v>
      </c>
      <c r="N352" s="226" t="s">
        <v>43</v>
      </c>
      <c r="O352" s="84"/>
      <c r="P352" s="227">
        <f>O352*H352</f>
        <v>0</v>
      </c>
      <c r="Q352" s="227">
        <v>0.0015</v>
      </c>
      <c r="R352" s="227">
        <f>Q352*H352</f>
        <v>0.055500000000000001</v>
      </c>
      <c r="S352" s="227">
        <v>0</v>
      </c>
      <c r="T352" s="228">
        <f>S352*H352</f>
        <v>0</v>
      </c>
      <c r="U352" s="38"/>
      <c r="V352" s="38"/>
      <c r="W352" s="38"/>
      <c r="X352" s="38"/>
      <c r="Y352" s="38"/>
      <c r="Z352" s="38"/>
      <c r="AA352" s="38"/>
      <c r="AB352" s="38"/>
      <c r="AC352" s="38"/>
      <c r="AD352" s="38"/>
      <c r="AE352" s="38"/>
      <c r="AR352" s="229" t="s">
        <v>271</v>
      </c>
      <c r="AT352" s="229" t="s">
        <v>140</v>
      </c>
      <c r="AU352" s="229" t="s">
        <v>82</v>
      </c>
      <c r="AY352" s="17" t="s">
        <v>137</v>
      </c>
      <c r="BE352" s="230">
        <f>IF(N352="základní",J352,0)</f>
        <v>0</v>
      </c>
      <c r="BF352" s="230">
        <f>IF(N352="snížená",J352,0)</f>
        <v>0</v>
      </c>
      <c r="BG352" s="230">
        <f>IF(N352="zákl. přenesená",J352,0)</f>
        <v>0</v>
      </c>
      <c r="BH352" s="230">
        <f>IF(N352="sníž. přenesená",J352,0)</f>
        <v>0</v>
      </c>
      <c r="BI352" s="230">
        <f>IF(N352="nulová",J352,0)</f>
        <v>0</v>
      </c>
      <c r="BJ352" s="17" t="s">
        <v>80</v>
      </c>
      <c r="BK352" s="230">
        <f>ROUND(I352*H352,2)</f>
        <v>0</v>
      </c>
      <c r="BL352" s="17" t="s">
        <v>271</v>
      </c>
      <c r="BM352" s="229" t="s">
        <v>536</v>
      </c>
    </row>
    <row r="353" s="2" customFormat="1">
      <c r="A353" s="38"/>
      <c r="B353" s="39"/>
      <c r="C353" s="40"/>
      <c r="D353" s="231" t="s">
        <v>147</v>
      </c>
      <c r="E353" s="40"/>
      <c r="F353" s="232" t="s">
        <v>537</v>
      </c>
      <c r="G353" s="40"/>
      <c r="H353" s="40"/>
      <c r="I353" s="136"/>
      <c r="J353" s="40"/>
      <c r="K353" s="40"/>
      <c r="L353" s="44"/>
      <c r="M353" s="233"/>
      <c r="N353" s="234"/>
      <c r="O353" s="84"/>
      <c r="P353" s="84"/>
      <c r="Q353" s="84"/>
      <c r="R353" s="84"/>
      <c r="S353" s="84"/>
      <c r="T353" s="85"/>
      <c r="U353" s="38"/>
      <c r="V353" s="38"/>
      <c r="W353" s="38"/>
      <c r="X353" s="38"/>
      <c r="Y353" s="38"/>
      <c r="Z353" s="38"/>
      <c r="AA353" s="38"/>
      <c r="AB353" s="38"/>
      <c r="AC353" s="38"/>
      <c r="AD353" s="38"/>
      <c r="AE353" s="38"/>
      <c r="AT353" s="17" t="s">
        <v>147</v>
      </c>
      <c r="AU353" s="17" t="s">
        <v>82</v>
      </c>
    </row>
    <row r="354" s="2" customFormat="1">
      <c r="A354" s="38"/>
      <c r="B354" s="39"/>
      <c r="C354" s="40"/>
      <c r="D354" s="231" t="s">
        <v>169</v>
      </c>
      <c r="E354" s="40"/>
      <c r="F354" s="246" t="s">
        <v>538</v>
      </c>
      <c r="G354" s="40"/>
      <c r="H354" s="40"/>
      <c r="I354" s="136"/>
      <c r="J354" s="40"/>
      <c r="K354" s="40"/>
      <c r="L354" s="44"/>
      <c r="M354" s="233"/>
      <c r="N354" s="234"/>
      <c r="O354" s="84"/>
      <c r="P354" s="84"/>
      <c r="Q354" s="84"/>
      <c r="R354" s="84"/>
      <c r="S354" s="84"/>
      <c r="T354" s="85"/>
      <c r="U354" s="38"/>
      <c r="V354" s="38"/>
      <c r="W354" s="38"/>
      <c r="X354" s="38"/>
      <c r="Y354" s="38"/>
      <c r="Z354" s="38"/>
      <c r="AA354" s="38"/>
      <c r="AB354" s="38"/>
      <c r="AC354" s="38"/>
      <c r="AD354" s="38"/>
      <c r="AE354" s="38"/>
      <c r="AT354" s="17" t="s">
        <v>169</v>
      </c>
      <c r="AU354" s="17" t="s">
        <v>82</v>
      </c>
    </row>
    <row r="355" s="2" customFormat="1" ht="14.4" customHeight="1">
      <c r="A355" s="38"/>
      <c r="B355" s="39"/>
      <c r="C355" s="218" t="s">
        <v>539</v>
      </c>
      <c r="D355" s="218" t="s">
        <v>140</v>
      </c>
      <c r="E355" s="219" t="s">
        <v>540</v>
      </c>
      <c r="F355" s="220" t="s">
        <v>541</v>
      </c>
      <c r="G355" s="221" t="s">
        <v>247</v>
      </c>
      <c r="H355" s="222">
        <v>28</v>
      </c>
      <c r="I355" s="223"/>
      <c r="J355" s="224">
        <f>ROUND(I355*H355,2)</f>
        <v>0</v>
      </c>
      <c r="K355" s="220" t="s">
        <v>144</v>
      </c>
      <c r="L355" s="44"/>
      <c r="M355" s="225" t="s">
        <v>19</v>
      </c>
      <c r="N355" s="226" t="s">
        <v>43</v>
      </c>
      <c r="O355" s="84"/>
      <c r="P355" s="227">
        <f>O355*H355</f>
        <v>0</v>
      </c>
      <c r="Q355" s="227">
        <v>0.00032000000000000003</v>
      </c>
      <c r="R355" s="227">
        <f>Q355*H355</f>
        <v>0.008960000000000001</v>
      </c>
      <c r="S355" s="227">
        <v>0</v>
      </c>
      <c r="T355" s="228">
        <f>S355*H355</f>
        <v>0</v>
      </c>
      <c r="U355" s="38"/>
      <c r="V355" s="38"/>
      <c r="W355" s="38"/>
      <c r="X355" s="38"/>
      <c r="Y355" s="38"/>
      <c r="Z355" s="38"/>
      <c r="AA355" s="38"/>
      <c r="AB355" s="38"/>
      <c r="AC355" s="38"/>
      <c r="AD355" s="38"/>
      <c r="AE355" s="38"/>
      <c r="AR355" s="229" t="s">
        <v>271</v>
      </c>
      <c r="AT355" s="229" t="s">
        <v>140</v>
      </c>
      <c r="AU355" s="229" t="s">
        <v>82</v>
      </c>
      <c r="AY355" s="17" t="s">
        <v>137</v>
      </c>
      <c r="BE355" s="230">
        <f>IF(N355="základní",J355,0)</f>
        <v>0</v>
      </c>
      <c r="BF355" s="230">
        <f>IF(N355="snížená",J355,0)</f>
        <v>0</v>
      </c>
      <c r="BG355" s="230">
        <f>IF(N355="zákl. přenesená",J355,0)</f>
        <v>0</v>
      </c>
      <c r="BH355" s="230">
        <f>IF(N355="sníž. přenesená",J355,0)</f>
        <v>0</v>
      </c>
      <c r="BI355" s="230">
        <f>IF(N355="nulová",J355,0)</f>
        <v>0</v>
      </c>
      <c r="BJ355" s="17" t="s">
        <v>80</v>
      </c>
      <c r="BK355" s="230">
        <f>ROUND(I355*H355,2)</f>
        <v>0</v>
      </c>
      <c r="BL355" s="17" t="s">
        <v>271</v>
      </c>
      <c r="BM355" s="229" t="s">
        <v>542</v>
      </c>
    </row>
    <row r="356" s="2" customFormat="1">
      <c r="A356" s="38"/>
      <c r="B356" s="39"/>
      <c r="C356" s="40"/>
      <c r="D356" s="231" t="s">
        <v>147</v>
      </c>
      <c r="E356" s="40"/>
      <c r="F356" s="232" t="s">
        <v>543</v>
      </c>
      <c r="G356" s="40"/>
      <c r="H356" s="40"/>
      <c r="I356" s="136"/>
      <c r="J356" s="40"/>
      <c r="K356" s="40"/>
      <c r="L356" s="44"/>
      <c r="M356" s="233"/>
      <c r="N356" s="234"/>
      <c r="O356" s="84"/>
      <c r="P356" s="84"/>
      <c r="Q356" s="84"/>
      <c r="R356" s="84"/>
      <c r="S356" s="84"/>
      <c r="T356" s="85"/>
      <c r="U356" s="38"/>
      <c r="V356" s="38"/>
      <c r="W356" s="38"/>
      <c r="X356" s="38"/>
      <c r="Y356" s="38"/>
      <c r="Z356" s="38"/>
      <c r="AA356" s="38"/>
      <c r="AB356" s="38"/>
      <c r="AC356" s="38"/>
      <c r="AD356" s="38"/>
      <c r="AE356" s="38"/>
      <c r="AT356" s="17" t="s">
        <v>147</v>
      </c>
      <c r="AU356" s="17" t="s">
        <v>82</v>
      </c>
    </row>
    <row r="357" s="2" customFormat="1">
      <c r="A357" s="38"/>
      <c r="B357" s="39"/>
      <c r="C357" s="40"/>
      <c r="D357" s="231" t="s">
        <v>169</v>
      </c>
      <c r="E357" s="40"/>
      <c r="F357" s="246" t="s">
        <v>538</v>
      </c>
      <c r="G357" s="40"/>
      <c r="H357" s="40"/>
      <c r="I357" s="136"/>
      <c r="J357" s="40"/>
      <c r="K357" s="40"/>
      <c r="L357" s="44"/>
      <c r="M357" s="233"/>
      <c r="N357" s="234"/>
      <c r="O357" s="84"/>
      <c r="P357" s="84"/>
      <c r="Q357" s="84"/>
      <c r="R357" s="84"/>
      <c r="S357" s="84"/>
      <c r="T357" s="85"/>
      <c r="U357" s="38"/>
      <c r="V357" s="38"/>
      <c r="W357" s="38"/>
      <c r="X357" s="38"/>
      <c r="Y357" s="38"/>
      <c r="Z357" s="38"/>
      <c r="AA357" s="38"/>
      <c r="AB357" s="38"/>
      <c r="AC357" s="38"/>
      <c r="AD357" s="38"/>
      <c r="AE357" s="38"/>
      <c r="AT357" s="17" t="s">
        <v>169</v>
      </c>
      <c r="AU357" s="17" t="s">
        <v>82</v>
      </c>
    </row>
    <row r="358" s="13" customFormat="1">
      <c r="A358" s="13"/>
      <c r="B358" s="235"/>
      <c r="C358" s="236"/>
      <c r="D358" s="231" t="s">
        <v>149</v>
      </c>
      <c r="E358" s="237" t="s">
        <v>19</v>
      </c>
      <c r="F358" s="238" t="s">
        <v>544</v>
      </c>
      <c r="G358" s="236"/>
      <c r="H358" s="239">
        <v>28</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149</v>
      </c>
      <c r="AU358" s="245" t="s">
        <v>82</v>
      </c>
      <c r="AV358" s="13" t="s">
        <v>82</v>
      </c>
      <c r="AW358" s="13" t="s">
        <v>33</v>
      </c>
      <c r="AX358" s="13" t="s">
        <v>72</v>
      </c>
      <c r="AY358" s="245" t="s">
        <v>137</v>
      </c>
    </row>
    <row r="359" s="2" customFormat="1" ht="37.8" customHeight="1">
      <c r="A359" s="38"/>
      <c r="B359" s="39"/>
      <c r="C359" s="218" t="s">
        <v>545</v>
      </c>
      <c r="D359" s="218" t="s">
        <v>140</v>
      </c>
      <c r="E359" s="219" t="s">
        <v>546</v>
      </c>
      <c r="F359" s="220" t="s">
        <v>547</v>
      </c>
      <c r="G359" s="221" t="s">
        <v>143</v>
      </c>
      <c r="H359" s="222">
        <v>37</v>
      </c>
      <c r="I359" s="223"/>
      <c r="J359" s="224">
        <f>ROUND(I359*H359,2)</f>
        <v>0</v>
      </c>
      <c r="K359" s="220" t="s">
        <v>144</v>
      </c>
      <c r="L359" s="44"/>
      <c r="M359" s="225" t="s">
        <v>19</v>
      </c>
      <c r="N359" s="226" t="s">
        <v>43</v>
      </c>
      <c r="O359" s="84"/>
      <c r="P359" s="227">
        <f>O359*H359</f>
        <v>0</v>
      </c>
      <c r="Q359" s="227">
        <v>0.0068900000000000003</v>
      </c>
      <c r="R359" s="227">
        <f>Q359*H359</f>
        <v>0.25492999999999999</v>
      </c>
      <c r="S359" s="227">
        <v>0</v>
      </c>
      <c r="T359" s="228">
        <f>S359*H359</f>
        <v>0</v>
      </c>
      <c r="U359" s="38"/>
      <c r="V359" s="38"/>
      <c r="W359" s="38"/>
      <c r="X359" s="38"/>
      <c r="Y359" s="38"/>
      <c r="Z359" s="38"/>
      <c r="AA359" s="38"/>
      <c r="AB359" s="38"/>
      <c r="AC359" s="38"/>
      <c r="AD359" s="38"/>
      <c r="AE359" s="38"/>
      <c r="AR359" s="229" t="s">
        <v>271</v>
      </c>
      <c r="AT359" s="229" t="s">
        <v>140</v>
      </c>
      <c r="AU359" s="229" t="s">
        <v>82</v>
      </c>
      <c r="AY359" s="17" t="s">
        <v>137</v>
      </c>
      <c r="BE359" s="230">
        <f>IF(N359="základní",J359,0)</f>
        <v>0</v>
      </c>
      <c r="BF359" s="230">
        <f>IF(N359="snížená",J359,0)</f>
        <v>0</v>
      </c>
      <c r="BG359" s="230">
        <f>IF(N359="zákl. přenesená",J359,0)</f>
        <v>0</v>
      </c>
      <c r="BH359" s="230">
        <f>IF(N359="sníž. přenesená",J359,0)</f>
        <v>0</v>
      </c>
      <c r="BI359" s="230">
        <f>IF(N359="nulová",J359,0)</f>
        <v>0</v>
      </c>
      <c r="BJ359" s="17" t="s">
        <v>80</v>
      </c>
      <c r="BK359" s="230">
        <f>ROUND(I359*H359,2)</f>
        <v>0</v>
      </c>
      <c r="BL359" s="17" t="s">
        <v>271</v>
      </c>
      <c r="BM359" s="229" t="s">
        <v>548</v>
      </c>
    </row>
    <row r="360" s="2" customFormat="1">
      <c r="A360" s="38"/>
      <c r="B360" s="39"/>
      <c r="C360" s="40"/>
      <c r="D360" s="231" t="s">
        <v>147</v>
      </c>
      <c r="E360" s="40"/>
      <c r="F360" s="232" t="s">
        <v>549</v>
      </c>
      <c r="G360" s="40"/>
      <c r="H360" s="40"/>
      <c r="I360" s="136"/>
      <c r="J360" s="40"/>
      <c r="K360" s="40"/>
      <c r="L360" s="44"/>
      <c r="M360" s="233"/>
      <c r="N360" s="234"/>
      <c r="O360" s="84"/>
      <c r="P360" s="84"/>
      <c r="Q360" s="84"/>
      <c r="R360" s="84"/>
      <c r="S360" s="84"/>
      <c r="T360" s="85"/>
      <c r="U360" s="38"/>
      <c r="V360" s="38"/>
      <c r="W360" s="38"/>
      <c r="X360" s="38"/>
      <c r="Y360" s="38"/>
      <c r="Z360" s="38"/>
      <c r="AA360" s="38"/>
      <c r="AB360" s="38"/>
      <c r="AC360" s="38"/>
      <c r="AD360" s="38"/>
      <c r="AE360" s="38"/>
      <c r="AT360" s="17" t="s">
        <v>147</v>
      </c>
      <c r="AU360" s="17" t="s">
        <v>82</v>
      </c>
    </row>
    <row r="361" s="2" customFormat="1">
      <c r="A361" s="38"/>
      <c r="B361" s="39"/>
      <c r="C361" s="40"/>
      <c r="D361" s="231" t="s">
        <v>169</v>
      </c>
      <c r="E361" s="40"/>
      <c r="F361" s="246" t="s">
        <v>550</v>
      </c>
      <c r="G361" s="40"/>
      <c r="H361" s="40"/>
      <c r="I361" s="136"/>
      <c r="J361" s="40"/>
      <c r="K361" s="40"/>
      <c r="L361" s="44"/>
      <c r="M361" s="233"/>
      <c r="N361" s="234"/>
      <c r="O361" s="84"/>
      <c r="P361" s="84"/>
      <c r="Q361" s="84"/>
      <c r="R361" s="84"/>
      <c r="S361" s="84"/>
      <c r="T361" s="85"/>
      <c r="U361" s="38"/>
      <c r="V361" s="38"/>
      <c r="W361" s="38"/>
      <c r="X361" s="38"/>
      <c r="Y361" s="38"/>
      <c r="Z361" s="38"/>
      <c r="AA361" s="38"/>
      <c r="AB361" s="38"/>
      <c r="AC361" s="38"/>
      <c r="AD361" s="38"/>
      <c r="AE361" s="38"/>
      <c r="AT361" s="17" t="s">
        <v>169</v>
      </c>
      <c r="AU361" s="17" t="s">
        <v>82</v>
      </c>
    </row>
    <row r="362" s="13" customFormat="1">
      <c r="A362" s="13"/>
      <c r="B362" s="235"/>
      <c r="C362" s="236"/>
      <c r="D362" s="231" t="s">
        <v>149</v>
      </c>
      <c r="E362" s="237" t="s">
        <v>19</v>
      </c>
      <c r="F362" s="238" t="s">
        <v>210</v>
      </c>
      <c r="G362" s="236"/>
      <c r="H362" s="239">
        <v>30</v>
      </c>
      <c r="I362" s="240"/>
      <c r="J362" s="236"/>
      <c r="K362" s="236"/>
      <c r="L362" s="241"/>
      <c r="M362" s="242"/>
      <c r="N362" s="243"/>
      <c r="O362" s="243"/>
      <c r="P362" s="243"/>
      <c r="Q362" s="243"/>
      <c r="R362" s="243"/>
      <c r="S362" s="243"/>
      <c r="T362" s="244"/>
      <c r="U362" s="13"/>
      <c r="V362" s="13"/>
      <c r="W362" s="13"/>
      <c r="X362" s="13"/>
      <c r="Y362" s="13"/>
      <c r="Z362" s="13"/>
      <c r="AA362" s="13"/>
      <c r="AB362" s="13"/>
      <c r="AC362" s="13"/>
      <c r="AD362" s="13"/>
      <c r="AE362" s="13"/>
      <c r="AT362" s="245" t="s">
        <v>149</v>
      </c>
      <c r="AU362" s="245" t="s">
        <v>82</v>
      </c>
      <c r="AV362" s="13" t="s">
        <v>82</v>
      </c>
      <c r="AW362" s="13" t="s">
        <v>33</v>
      </c>
      <c r="AX362" s="13" t="s">
        <v>72</v>
      </c>
      <c r="AY362" s="245" t="s">
        <v>137</v>
      </c>
    </row>
    <row r="363" s="13" customFormat="1">
      <c r="A363" s="13"/>
      <c r="B363" s="235"/>
      <c r="C363" s="236"/>
      <c r="D363" s="231" t="s">
        <v>149</v>
      </c>
      <c r="E363" s="237" t="s">
        <v>19</v>
      </c>
      <c r="F363" s="238" t="s">
        <v>531</v>
      </c>
      <c r="G363" s="236"/>
      <c r="H363" s="239">
        <v>6</v>
      </c>
      <c r="I363" s="240"/>
      <c r="J363" s="236"/>
      <c r="K363" s="236"/>
      <c r="L363" s="241"/>
      <c r="M363" s="242"/>
      <c r="N363" s="243"/>
      <c r="O363" s="243"/>
      <c r="P363" s="243"/>
      <c r="Q363" s="243"/>
      <c r="R363" s="243"/>
      <c r="S363" s="243"/>
      <c r="T363" s="244"/>
      <c r="U363" s="13"/>
      <c r="V363" s="13"/>
      <c r="W363" s="13"/>
      <c r="X363" s="13"/>
      <c r="Y363" s="13"/>
      <c r="Z363" s="13"/>
      <c r="AA363" s="13"/>
      <c r="AB363" s="13"/>
      <c r="AC363" s="13"/>
      <c r="AD363" s="13"/>
      <c r="AE363" s="13"/>
      <c r="AT363" s="245" t="s">
        <v>149</v>
      </c>
      <c r="AU363" s="245" t="s">
        <v>82</v>
      </c>
      <c r="AV363" s="13" t="s">
        <v>82</v>
      </c>
      <c r="AW363" s="13" t="s">
        <v>33</v>
      </c>
      <c r="AX363" s="13" t="s">
        <v>72</v>
      </c>
      <c r="AY363" s="245" t="s">
        <v>137</v>
      </c>
    </row>
    <row r="364" s="13" customFormat="1">
      <c r="A364" s="13"/>
      <c r="B364" s="235"/>
      <c r="C364" s="236"/>
      <c r="D364" s="231" t="s">
        <v>149</v>
      </c>
      <c r="E364" s="237" t="s">
        <v>19</v>
      </c>
      <c r="F364" s="238" t="s">
        <v>532</v>
      </c>
      <c r="G364" s="236"/>
      <c r="H364" s="239">
        <v>1</v>
      </c>
      <c r="I364" s="240"/>
      <c r="J364" s="236"/>
      <c r="K364" s="236"/>
      <c r="L364" s="241"/>
      <c r="M364" s="242"/>
      <c r="N364" s="243"/>
      <c r="O364" s="243"/>
      <c r="P364" s="243"/>
      <c r="Q364" s="243"/>
      <c r="R364" s="243"/>
      <c r="S364" s="243"/>
      <c r="T364" s="244"/>
      <c r="U364" s="13"/>
      <c r="V364" s="13"/>
      <c r="W364" s="13"/>
      <c r="X364" s="13"/>
      <c r="Y364" s="13"/>
      <c r="Z364" s="13"/>
      <c r="AA364" s="13"/>
      <c r="AB364" s="13"/>
      <c r="AC364" s="13"/>
      <c r="AD364" s="13"/>
      <c r="AE364" s="13"/>
      <c r="AT364" s="245" t="s">
        <v>149</v>
      </c>
      <c r="AU364" s="245" t="s">
        <v>82</v>
      </c>
      <c r="AV364" s="13" t="s">
        <v>82</v>
      </c>
      <c r="AW364" s="13" t="s">
        <v>33</v>
      </c>
      <c r="AX364" s="13" t="s">
        <v>72</v>
      </c>
      <c r="AY364" s="245" t="s">
        <v>137</v>
      </c>
    </row>
    <row r="365" s="2" customFormat="1" ht="37.8" customHeight="1">
      <c r="A365" s="38"/>
      <c r="B365" s="39"/>
      <c r="C365" s="257" t="s">
        <v>551</v>
      </c>
      <c r="D365" s="257" t="s">
        <v>354</v>
      </c>
      <c r="E365" s="258" t="s">
        <v>552</v>
      </c>
      <c r="F365" s="259" t="s">
        <v>553</v>
      </c>
      <c r="G365" s="260" t="s">
        <v>143</v>
      </c>
      <c r="H365" s="261">
        <v>40.700000000000003</v>
      </c>
      <c r="I365" s="262"/>
      <c r="J365" s="263">
        <f>ROUND(I365*H365,2)</f>
        <v>0</v>
      </c>
      <c r="K365" s="259" t="s">
        <v>144</v>
      </c>
      <c r="L365" s="264"/>
      <c r="M365" s="265" t="s">
        <v>19</v>
      </c>
      <c r="N365" s="266" t="s">
        <v>43</v>
      </c>
      <c r="O365" s="84"/>
      <c r="P365" s="227">
        <f>O365*H365</f>
        <v>0</v>
      </c>
      <c r="Q365" s="227">
        <v>0.019199999999999998</v>
      </c>
      <c r="R365" s="227">
        <f>Q365*H365</f>
        <v>0.78144000000000002</v>
      </c>
      <c r="S365" s="227">
        <v>0</v>
      </c>
      <c r="T365" s="228">
        <f>S365*H365</f>
        <v>0</v>
      </c>
      <c r="U365" s="38"/>
      <c r="V365" s="38"/>
      <c r="W365" s="38"/>
      <c r="X365" s="38"/>
      <c r="Y365" s="38"/>
      <c r="Z365" s="38"/>
      <c r="AA365" s="38"/>
      <c r="AB365" s="38"/>
      <c r="AC365" s="38"/>
      <c r="AD365" s="38"/>
      <c r="AE365" s="38"/>
      <c r="AR365" s="229" t="s">
        <v>358</v>
      </c>
      <c r="AT365" s="229" t="s">
        <v>354</v>
      </c>
      <c r="AU365" s="229" t="s">
        <v>82</v>
      </c>
      <c r="AY365" s="17" t="s">
        <v>137</v>
      </c>
      <c r="BE365" s="230">
        <f>IF(N365="základní",J365,0)</f>
        <v>0</v>
      </c>
      <c r="BF365" s="230">
        <f>IF(N365="snížená",J365,0)</f>
        <v>0</v>
      </c>
      <c r="BG365" s="230">
        <f>IF(N365="zákl. přenesená",J365,0)</f>
        <v>0</v>
      </c>
      <c r="BH365" s="230">
        <f>IF(N365="sníž. přenesená",J365,0)</f>
        <v>0</v>
      </c>
      <c r="BI365" s="230">
        <f>IF(N365="nulová",J365,0)</f>
        <v>0</v>
      </c>
      <c r="BJ365" s="17" t="s">
        <v>80</v>
      </c>
      <c r="BK365" s="230">
        <f>ROUND(I365*H365,2)</f>
        <v>0</v>
      </c>
      <c r="BL365" s="17" t="s">
        <v>271</v>
      </c>
      <c r="BM365" s="229" t="s">
        <v>554</v>
      </c>
    </row>
    <row r="366" s="2" customFormat="1">
      <c r="A366" s="38"/>
      <c r="B366" s="39"/>
      <c r="C366" s="40"/>
      <c r="D366" s="231" t="s">
        <v>147</v>
      </c>
      <c r="E366" s="40"/>
      <c r="F366" s="232" t="s">
        <v>553</v>
      </c>
      <c r="G366" s="40"/>
      <c r="H366" s="40"/>
      <c r="I366" s="136"/>
      <c r="J366" s="40"/>
      <c r="K366" s="40"/>
      <c r="L366" s="44"/>
      <c r="M366" s="233"/>
      <c r="N366" s="234"/>
      <c r="O366" s="84"/>
      <c r="P366" s="84"/>
      <c r="Q366" s="84"/>
      <c r="R366" s="84"/>
      <c r="S366" s="84"/>
      <c r="T366" s="85"/>
      <c r="U366" s="38"/>
      <c r="V366" s="38"/>
      <c r="W366" s="38"/>
      <c r="X366" s="38"/>
      <c r="Y366" s="38"/>
      <c r="Z366" s="38"/>
      <c r="AA366" s="38"/>
      <c r="AB366" s="38"/>
      <c r="AC366" s="38"/>
      <c r="AD366" s="38"/>
      <c r="AE366" s="38"/>
      <c r="AT366" s="17" t="s">
        <v>147</v>
      </c>
      <c r="AU366" s="17" t="s">
        <v>82</v>
      </c>
    </row>
    <row r="367" s="13" customFormat="1">
      <c r="A367" s="13"/>
      <c r="B367" s="235"/>
      <c r="C367" s="236"/>
      <c r="D367" s="231" t="s">
        <v>149</v>
      </c>
      <c r="E367" s="236"/>
      <c r="F367" s="238" t="s">
        <v>555</v>
      </c>
      <c r="G367" s="236"/>
      <c r="H367" s="239">
        <v>40.700000000000003</v>
      </c>
      <c r="I367" s="240"/>
      <c r="J367" s="236"/>
      <c r="K367" s="236"/>
      <c r="L367" s="241"/>
      <c r="M367" s="242"/>
      <c r="N367" s="243"/>
      <c r="O367" s="243"/>
      <c r="P367" s="243"/>
      <c r="Q367" s="243"/>
      <c r="R367" s="243"/>
      <c r="S367" s="243"/>
      <c r="T367" s="244"/>
      <c r="U367" s="13"/>
      <c r="V367" s="13"/>
      <c r="W367" s="13"/>
      <c r="X367" s="13"/>
      <c r="Y367" s="13"/>
      <c r="Z367" s="13"/>
      <c r="AA367" s="13"/>
      <c r="AB367" s="13"/>
      <c r="AC367" s="13"/>
      <c r="AD367" s="13"/>
      <c r="AE367" s="13"/>
      <c r="AT367" s="245" t="s">
        <v>149</v>
      </c>
      <c r="AU367" s="245" t="s">
        <v>82</v>
      </c>
      <c r="AV367" s="13" t="s">
        <v>82</v>
      </c>
      <c r="AW367" s="13" t="s">
        <v>4</v>
      </c>
      <c r="AX367" s="13" t="s">
        <v>80</v>
      </c>
      <c r="AY367" s="245" t="s">
        <v>137</v>
      </c>
    </row>
    <row r="368" s="2" customFormat="1" ht="37.8" customHeight="1">
      <c r="A368" s="38"/>
      <c r="B368" s="39"/>
      <c r="C368" s="218" t="s">
        <v>556</v>
      </c>
      <c r="D368" s="218" t="s">
        <v>140</v>
      </c>
      <c r="E368" s="219" t="s">
        <v>557</v>
      </c>
      <c r="F368" s="220" t="s">
        <v>558</v>
      </c>
      <c r="G368" s="221" t="s">
        <v>143</v>
      </c>
      <c r="H368" s="222">
        <v>37</v>
      </c>
      <c r="I368" s="223"/>
      <c r="J368" s="224">
        <f>ROUND(I368*H368,2)</f>
        <v>0</v>
      </c>
      <c r="K368" s="220" t="s">
        <v>144</v>
      </c>
      <c r="L368" s="44"/>
      <c r="M368" s="225" t="s">
        <v>19</v>
      </c>
      <c r="N368" s="226" t="s">
        <v>43</v>
      </c>
      <c r="O368" s="84"/>
      <c r="P368" s="227">
        <f>O368*H368</f>
        <v>0</v>
      </c>
      <c r="Q368" s="227">
        <v>0</v>
      </c>
      <c r="R368" s="227">
        <f>Q368*H368</f>
        <v>0</v>
      </c>
      <c r="S368" s="227">
        <v>0</v>
      </c>
      <c r="T368" s="228">
        <f>S368*H368</f>
        <v>0</v>
      </c>
      <c r="U368" s="38"/>
      <c r="V368" s="38"/>
      <c r="W368" s="38"/>
      <c r="X368" s="38"/>
      <c r="Y368" s="38"/>
      <c r="Z368" s="38"/>
      <c r="AA368" s="38"/>
      <c r="AB368" s="38"/>
      <c r="AC368" s="38"/>
      <c r="AD368" s="38"/>
      <c r="AE368" s="38"/>
      <c r="AR368" s="229" t="s">
        <v>271</v>
      </c>
      <c r="AT368" s="229" t="s">
        <v>140</v>
      </c>
      <c r="AU368" s="229" t="s">
        <v>82</v>
      </c>
      <c r="AY368" s="17" t="s">
        <v>137</v>
      </c>
      <c r="BE368" s="230">
        <f>IF(N368="základní",J368,0)</f>
        <v>0</v>
      </c>
      <c r="BF368" s="230">
        <f>IF(N368="snížená",J368,0)</f>
        <v>0</v>
      </c>
      <c r="BG368" s="230">
        <f>IF(N368="zákl. přenesená",J368,0)</f>
        <v>0</v>
      </c>
      <c r="BH368" s="230">
        <f>IF(N368="sníž. přenesená",J368,0)</f>
        <v>0</v>
      </c>
      <c r="BI368" s="230">
        <f>IF(N368="nulová",J368,0)</f>
        <v>0</v>
      </c>
      <c r="BJ368" s="17" t="s">
        <v>80</v>
      </c>
      <c r="BK368" s="230">
        <f>ROUND(I368*H368,2)</f>
        <v>0</v>
      </c>
      <c r="BL368" s="17" t="s">
        <v>271</v>
      </c>
      <c r="BM368" s="229" t="s">
        <v>559</v>
      </c>
    </row>
    <row r="369" s="2" customFormat="1">
      <c r="A369" s="38"/>
      <c r="B369" s="39"/>
      <c r="C369" s="40"/>
      <c r="D369" s="231" t="s">
        <v>147</v>
      </c>
      <c r="E369" s="40"/>
      <c r="F369" s="232" t="s">
        <v>560</v>
      </c>
      <c r="G369" s="40"/>
      <c r="H369" s="40"/>
      <c r="I369" s="136"/>
      <c r="J369" s="40"/>
      <c r="K369" s="40"/>
      <c r="L369" s="44"/>
      <c r="M369" s="233"/>
      <c r="N369" s="234"/>
      <c r="O369" s="84"/>
      <c r="P369" s="84"/>
      <c r="Q369" s="84"/>
      <c r="R369" s="84"/>
      <c r="S369" s="84"/>
      <c r="T369" s="85"/>
      <c r="U369" s="38"/>
      <c r="V369" s="38"/>
      <c r="W369" s="38"/>
      <c r="X369" s="38"/>
      <c r="Y369" s="38"/>
      <c r="Z369" s="38"/>
      <c r="AA369" s="38"/>
      <c r="AB369" s="38"/>
      <c r="AC369" s="38"/>
      <c r="AD369" s="38"/>
      <c r="AE369" s="38"/>
      <c r="AT369" s="17" t="s">
        <v>147</v>
      </c>
      <c r="AU369" s="17" t="s">
        <v>82</v>
      </c>
    </row>
    <row r="370" s="2" customFormat="1">
      <c r="A370" s="38"/>
      <c r="B370" s="39"/>
      <c r="C370" s="40"/>
      <c r="D370" s="231" t="s">
        <v>169</v>
      </c>
      <c r="E370" s="40"/>
      <c r="F370" s="246" t="s">
        <v>550</v>
      </c>
      <c r="G370" s="40"/>
      <c r="H370" s="40"/>
      <c r="I370" s="136"/>
      <c r="J370" s="40"/>
      <c r="K370" s="40"/>
      <c r="L370" s="44"/>
      <c r="M370" s="233"/>
      <c r="N370" s="234"/>
      <c r="O370" s="84"/>
      <c r="P370" s="84"/>
      <c r="Q370" s="84"/>
      <c r="R370" s="84"/>
      <c r="S370" s="84"/>
      <c r="T370" s="85"/>
      <c r="U370" s="38"/>
      <c r="V370" s="38"/>
      <c r="W370" s="38"/>
      <c r="X370" s="38"/>
      <c r="Y370" s="38"/>
      <c r="Z370" s="38"/>
      <c r="AA370" s="38"/>
      <c r="AB370" s="38"/>
      <c r="AC370" s="38"/>
      <c r="AD370" s="38"/>
      <c r="AE370" s="38"/>
      <c r="AT370" s="17" t="s">
        <v>169</v>
      </c>
      <c r="AU370" s="17" t="s">
        <v>82</v>
      </c>
    </row>
    <row r="371" s="2" customFormat="1" ht="24.15" customHeight="1">
      <c r="A371" s="38"/>
      <c r="B371" s="39"/>
      <c r="C371" s="218" t="s">
        <v>561</v>
      </c>
      <c r="D371" s="218" t="s">
        <v>140</v>
      </c>
      <c r="E371" s="219" t="s">
        <v>562</v>
      </c>
      <c r="F371" s="220" t="s">
        <v>563</v>
      </c>
      <c r="G371" s="221" t="s">
        <v>310</v>
      </c>
      <c r="H371" s="222">
        <v>1.1120000000000001</v>
      </c>
      <c r="I371" s="223"/>
      <c r="J371" s="224">
        <f>ROUND(I371*H371,2)</f>
        <v>0</v>
      </c>
      <c r="K371" s="220" t="s">
        <v>144</v>
      </c>
      <c r="L371" s="44"/>
      <c r="M371" s="225" t="s">
        <v>19</v>
      </c>
      <c r="N371" s="226" t="s">
        <v>43</v>
      </c>
      <c r="O371" s="84"/>
      <c r="P371" s="227">
        <f>O371*H371</f>
        <v>0</v>
      </c>
      <c r="Q371" s="227">
        <v>0</v>
      </c>
      <c r="R371" s="227">
        <f>Q371*H371</f>
        <v>0</v>
      </c>
      <c r="S371" s="227">
        <v>0</v>
      </c>
      <c r="T371" s="228">
        <f>S371*H371</f>
        <v>0</v>
      </c>
      <c r="U371" s="38"/>
      <c r="V371" s="38"/>
      <c r="W371" s="38"/>
      <c r="X371" s="38"/>
      <c r="Y371" s="38"/>
      <c r="Z371" s="38"/>
      <c r="AA371" s="38"/>
      <c r="AB371" s="38"/>
      <c r="AC371" s="38"/>
      <c r="AD371" s="38"/>
      <c r="AE371" s="38"/>
      <c r="AR371" s="229" t="s">
        <v>271</v>
      </c>
      <c r="AT371" s="229" t="s">
        <v>140</v>
      </c>
      <c r="AU371" s="229" t="s">
        <v>82</v>
      </c>
      <c r="AY371" s="17" t="s">
        <v>137</v>
      </c>
      <c r="BE371" s="230">
        <f>IF(N371="základní",J371,0)</f>
        <v>0</v>
      </c>
      <c r="BF371" s="230">
        <f>IF(N371="snížená",J371,0)</f>
        <v>0</v>
      </c>
      <c r="BG371" s="230">
        <f>IF(N371="zákl. přenesená",J371,0)</f>
        <v>0</v>
      </c>
      <c r="BH371" s="230">
        <f>IF(N371="sníž. přenesená",J371,0)</f>
        <v>0</v>
      </c>
      <c r="BI371" s="230">
        <f>IF(N371="nulová",J371,0)</f>
        <v>0</v>
      </c>
      <c r="BJ371" s="17" t="s">
        <v>80</v>
      </c>
      <c r="BK371" s="230">
        <f>ROUND(I371*H371,2)</f>
        <v>0</v>
      </c>
      <c r="BL371" s="17" t="s">
        <v>271</v>
      </c>
      <c r="BM371" s="229" t="s">
        <v>564</v>
      </c>
    </row>
    <row r="372" s="2" customFormat="1">
      <c r="A372" s="38"/>
      <c r="B372" s="39"/>
      <c r="C372" s="40"/>
      <c r="D372" s="231" t="s">
        <v>147</v>
      </c>
      <c r="E372" s="40"/>
      <c r="F372" s="232" t="s">
        <v>565</v>
      </c>
      <c r="G372" s="40"/>
      <c r="H372" s="40"/>
      <c r="I372" s="136"/>
      <c r="J372" s="40"/>
      <c r="K372" s="40"/>
      <c r="L372" s="44"/>
      <c r="M372" s="233"/>
      <c r="N372" s="234"/>
      <c r="O372" s="84"/>
      <c r="P372" s="84"/>
      <c r="Q372" s="84"/>
      <c r="R372" s="84"/>
      <c r="S372" s="84"/>
      <c r="T372" s="85"/>
      <c r="U372" s="38"/>
      <c r="V372" s="38"/>
      <c r="W372" s="38"/>
      <c r="X372" s="38"/>
      <c r="Y372" s="38"/>
      <c r="Z372" s="38"/>
      <c r="AA372" s="38"/>
      <c r="AB372" s="38"/>
      <c r="AC372" s="38"/>
      <c r="AD372" s="38"/>
      <c r="AE372" s="38"/>
      <c r="AT372" s="17" t="s">
        <v>147</v>
      </c>
      <c r="AU372" s="17" t="s">
        <v>82</v>
      </c>
    </row>
    <row r="373" s="2" customFormat="1">
      <c r="A373" s="38"/>
      <c r="B373" s="39"/>
      <c r="C373" s="40"/>
      <c r="D373" s="231" t="s">
        <v>169</v>
      </c>
      <c r="E373" s="40"/>
      <c r="F373" s="246" t="s">
        <v>566</v>
      </c>
      <c r="G373" s="40"/>
      <c r="H373" s="40"/>
      <c r="I373" s="136"/>
      <c r="J373" s="40"/>
      <c r="K373" s="40"/>
      <c r="L373" s="44"/>
      <c r="M373" s="233"/>
      <c r="N373" s="234"/>
      <c r="O373" s="84"/>
      <c r="P373" s="84"/>
      <c r="Q373" s="84"/>
      <c r="R373" s="84"/>
      <c r="S373" s="84"/>
      <c r="T373" s="85"/>
      <c r="U373" s="38"/>
      <c r="V373" s="38"/>
      <c r="W373" s="38"/>
      <c r="X373" s="38"/>
      <c r="Y373" s="38"/>
      <c r="Z373" s="38"/>
      <c r="AA373" s="38"/>
      <c r="AB373" s="38"/>
      <c r="AC373" s="38"/>
      <c r="AD373" s="38"/>
      <c r="AE373" s="38"/>
      <c r="AT373" s="17" t="s">
        <v>169</v>
      </c>
      <c r="AU373" s="17" t="s">
        <v>82</v>
      </c>
    </row>
    <row r="374" s="12" customFormat="1" ht="22.8" customHeight="1">
      <c r="A374" s="12"/>
      <c r="B374" s="202"/>
      <c r="C374" s="203"/>
      <c r="D374" s="204" t="s">
        <v>71</v>
      </c>
      <c r="E374" s="216" t="s">
        <v>567</v>
      </c>
      <c r="F374" s="216" t="s">
        <v>568</v>
      </c>
      <c r="G374" s="203"/>
      <c r="H374" s="203"/>
      <c r="I374" s="206"/>
      <c r="J374" s="217">
        <f>BK374</f>
        <v>0</v>
      </c>
      <c r="K374" s="203"/>
      <c r="L374" s="208"/>
      <c r="M374" s="209"/>
      <c r="N374" s="210"/>
      <c r="O374" s="210"/>
      <c r="P374" s="211">
        <f>SUM(P375:P407)</f>
        <v>0</v>
      </c>
      <c r="Q374" s="210"/>
      <c r="R374" s="211">
        <f>SUM(R375:R407)</f>
        <v>7.069731</v>
      </c>
      <c r="S374" s="210"/>
      <c r="T374" s="212">
        <f>SUM(T375:T407)</f>
        <v>0</v>
      </c>
      <c r="U374" s="12"/>
      <c r="V374" s="12"/>
      <c r="W374" s="12"/>
      <c r="X374" s="12"/>
      <c r="Y374" s="12"/>
      <c r="Z374" s="12"/>
      <c r="AA374" s="12"/>
      <c r="AB374" s="12"/>
      <c r="AC374" s="12"/>
      <c r="AD374" s="12"/>
      <c r="AE374" s="12"/>
      <c r="AR374" s="213" t="s">
        <v>82</v>
      </c>
      <c r="AT374" s="214" t="s">
        <v>71</v>
      </c>
      <c r="AU374" s="214" t="s">
        <v>80</v>
      </c>
      <c r="AY374" s="213" t="s">
        <v>137</v>
      </c>
      <c r="BK374" s="215">
        <f>SUM(BK375:BK407)</f>
        <v>0</v>
      </c>
    </row>
    <row r="375" s="2" customFormat="1" ht="14.4" customHeight="1">
      <c r="A375" s="38"/>
      <c r="B375" s="39"/>
      <c r="C375" s="218" t="s">
        <v>569</v>
      </c>
      <c r="D375" s="218" t="s">
        <v>140</v>
      </c>
      <c r="E375" s="219" t="s">
        <v>570</v>
      </c>
      <c r="F375" s="220" t="s">
        <v>571</v>
      </c>
      <c r="G375" s="221" t="s">
        <v>143</v>
      </c>
      <c r="H375" s="222">
        <v>340.19999999999999</v>
      </c>
      <c r="I375" s="223"/>
      <c r="J375" s="224">
        <f>ROUND(I375*H375,2)</f>
        <v>0</v>
      </c>
      <c r="K375" s="220" t="s">
        <v>144</v>
      </c>
      <c r="L375" s="44"/>
      <c r="M375" s="225" t="s">
        <v>19</v>
      </c>
      <c r="N375" s="226" t="s">
        <v>43</v>
      </c>
      <c r="O375" s="84"/>
      <c r="P375" s="227">
        <f>O375*H375</f>
        <v>0</v>
      </c>
      <c r="Q375" s="227">
        <v>0.00029999999999999997</v>
      </c>
      <c r="R375" s="227">
        <f>Q375*H375</f>
        <v>0.10205999999999998</v>
      </c>
      <c r="S375" s="227">
        <v>0</v>
      </c>
      <c r="T375" s="228">
        <f>S375*H375</f>
        <v>0</v>
      </c>
      <c r="U375" s="38"/>
      <c r="V375" s="38"/>
      <c r="W375" s="38"/>
      <c r="X375" s="38"/>
      <c r="Y375" s="38"/>
      <c r="Z375" s="38"/>
      <c r="AA375" s="38"/>
      <c r="AB375" s="38"/>
      <c r="AC375" s="38"/>
      <c r="AD375" s="38"/>
      <c r="AE375" s="38"/>
      <c r="AR375" s="229" t="s">
        <v>271</v>
      </c>
      <c r="AT375" s="229" t="s">
        <v>140</v>
      </c>
      <c r="AU375" s="229" t="s">
        <v>82</v>
      </c>
      <c r="AY375" s="17" t="s">
        <v>137</v>
      </c>
      <c r="BE375" s="230">
        <f>IF(N375="základní",J375,0)</f>
        <v>0</v>
      </c>
      <c r="BF375" s="230">
        <f>IF(N375="snížená",J375,0)</f>
        <v>0</v>
      </c>
      <c r="BG375" s="230">
        <f>IF(N375="zákl. přenesená",J375,0)</f>
        <v>0</v>
      </c>
      <c r="BH375" s="230">
        <f>IF(N375="sníž. přenesená",J375,0)</f>
        <v>0</v>
      </c>
      <c r="BI375" s="230">
        <f>IF(N375="nulová",J375,0)</f>
        <v>0</v>
      </c>
      <c r="BJ375" s="17" t="s">
        <v>80</v>
      </c>
      <c r="BK375" s="230">
        <f>ROUND(I375*H375,2)</f>
        <v>0</v>
      </c>
      <c r="BL375" s="17" t="s">
        <v>271</v>
      </c>
      <c r="BM375" s="229" t="s">
        <v>572</v>
      </c>
    </row>
    <row r="376" s="2" customFormat="1">
      <c r="A376" s="38"/>
      <c r="B376" s="39"/>
      <c r="C376" s="40"/>
      <c r="D376" s="231" t="s">
        <v>147</v>
      </c>
      <c r="E376" s="40"/>
      <c r="F376" s="232" t="s">
        <v>573</v>
      </c>
      <c r="G376" s="40"/>
      <c r="H376" s="40"/>
      <c r="I376" s="136"/>
      <c r="J376" s="40"/>
      <c r="K376" s="40"/>
      <c r="L376" s="44"/>
      <c r="M376" s="233"/>
      <c r="N376" s="234"/>
      <c r="O376" s="84"/>
      <c r="P376" s="84"/>
      <c r="Q376" s="84"/>
      <c r="R376" s="84"/>
      <c r="S376" s="84"/>
      <c r="T376" s="85"/>
      <c r="U376" s="38"/>
      <c r="V376" s="38"/>
      <c r="W376" s="38"/>
      <c r="X376" s="38"/>
      <c r="Y376" s="38"/>
      <c r="Z376" s="38"/>
      <c r="AA376" s="38"/>
      <c r="AB376" s="38"/>
      <c r="AC376" s="38"/>
      <c r="AD376" s="38"/>
      <c r="AE376" s="38"/>
      <c r="AT376" s="17" t="s">
        <v>147</v>
      </c>
      <c r="AU376" s="17" t="s">
        <v>82</v>
      </c>
    </row>
    <row r="377" s="2" customFormat="1">
      <c r="A377" s="38"/>
      <c r="B377" s="39"/>
      <c r="C377" s="40"/>
      <c r="D377" s="231" t="s">
        <v>169</v>
      </c>
      <c r="E377" s="40"/>
      <c r="F377" s="246" t="s">
        <v>574</v>
      </c>
      <c r="G377" s="40"/>
      <c r="H377" s="40"/>
      <c r="I377" s="136"/>
      <c r="J377" s="40"/>
      <c r="K377" s="40"/>
      <c r="L377" s="44"/>
      <c r="M377" s="233"/>
      <c r="N377" s="234"/>
      <c r="O377" s="84"/>
      <c r="P377" s="84"/>
      <c r="Q377" s="84"/>
      <c r="R377" s="84"/>
      <c r="S377" s="84"/>
      <c r="T377" s="85"/>
      <c r="U377" s="38"/>
      <c r="V377" s="38"/>
      <c r="W377" s="38"/>
      <c r="X377" s="38"/>
      <c r="Y377" s="38"/>
      <c r="Z377" s="38"/>
      <c r="AA377" s="38"/>
      <c r="AB377" s="38"/>
      <c r="AC377" s="38"/>
      <c r="AD377" s="38"/>
      <c r="AE377" s="38"/>
      <c r="AT377" s="17" t="s">
        <v>169</v>
      </c>
      <c r="AU377" s="17" t="s">
        <v>82</v>
      </c>
    </row>
    <row r="378" s="13" customFormat="1">
      <c r="A378" s="13"/>
      <c r="B378" s="235"/>
      <c r="C378" s="236"/>
      <c r="D378" s="231" t="s">
        <v>149</v>
      </c>
      <c r="E378" s="237" t="s">
        <v>19</v>
      </c>
      <c r="F378" s="238" t="s">
        <v>575</v>
      </c>
      <c r="G378" s="236"/>
      <c r="H378" s="239">
        <v>321.60000000000002</v>
      </c>
      <c r="I378" s="240"/>
      <c r="J378" s="236"/>
      <c r="K378" s="236"/>
      <c r="L378" s="241"/>
      <c r="M378" s="242"/>
      <c r="N378" s="243"/>
      <c r="O378" s="243"/>
      <c r="P378" s="243"/>
      <c r="Q378" s="243"/>
      <c r="R378" s="243"/>
      <c r="S378" s="243"/>
      <c r="T378" s="244"/>
      <c r="U378" s="13"/>
      <c r="V378" s="13"/>
      <c r="W378" s="13"/>
      <c r="X378" s="13"/>
      <c r="Y378" s="13"/>
      <c r="Z378" s="13"/>
      <c r="AA378" s="13"/>
      <c r="AB378" s="13"/>
      <c r="AC378" s="13"/>
      <c r="AD378" s="13"/>
      <c r="AE378" s="13"/>
      <c r="AT378" s="245" t="s">
        <v>149</v>
      </c>
      <c r="AU378" s="245" t="s">
        <v>82</v>
      </c>
      <c r="AV378" s="13" t="s">
        <v>82</v>
      </c>
      <c r="AW378" s="13" t="s">
        <v>33</v>
      </c>
      <c r="AX378" s="13" t="s">
        <v>72</v>
      </c>
      <c r="AY378" s="245" t="s">
        <v>137</v>
      </c>
    </row>
    <row r="379" s="13" customFormat="1">
      <c r="A379" s="13"/>
      <c r="B379" s="235"/>
      <c r="C379" s="236"/>
      <c r="D379" s="231" t="s">
        <v>149</v>
      </c>
      <c r="E379" s="237" t="s">
        <v>19</v>
      </c>
      <c r="F379" s="238" t="s">
        <v>576</v>
      </c>
      <c r="G379" s="236"/>
      <c r="H379" s="239">
        <v>18.600000000000001</v>
      </c>
      <c r="I379" s="240"/>
      <c r="J379" s="236"/>
      <c r="K379" s="236"/>
      <c r="L379" s="241"/>
      <c r="M379" s="242"/>
      <c r="N379" s="243"/>
      <c r="O379" s="243"/>
      <c r="P379" s="243"/>
      <c r="Q379" s="243"/>
      <c r="R379" s="243"/>
      <c r="S379" s="243"/>
      <c r="T379" s="244"/>
      <c r="U379" s="13"/>
      <c r="V379" s="13"/>
      <c r="W379" s="13"/>
      <c r="X379" s="13"/>
      <c r="Y379" s="13"/>
      <c r="Z379" s="13"/>
      <c r="AA379" s="13"/>
      <c r="AB379" s="13"/>
      <c r="AC379" s="13"/>
      <c r="AD379" s="13"/>
      <c r="AE379" s="13"/>
      <c r="AT379" s="245" t="s">
        <v>149</v>
      </c>
      <c r="AU379" s="245" t="s">
        <v>82</v>
      </c>
      <c r="AV379" s="13" t="s">
        <v>82</v>
      </c>
      <c r="AW379" s="13" t="s">
        <v>33</v>
      </c>
      <c r="AX379" s="13" t="s">
        <v>72</v>
      </c>
      <c r="AY379" s="245" t="s">
        <v>137</v>
      </c>
    </row>
    <row r="380" s="2" customFormat="1" ht="14.4" customHeight="1">
      <c r="A380" s="38"/>
      <c r="B380" s="39"/>
      <c r="C380" s="218" t="s">
        <v>577</v>
      </c>
      <c r="D380" s="218" t="s">
        <v>140</v>
      </c>
      <c r="E380" s="219" t="s">
        <v>578</v>
      </c>
      <c r="F380" s="220" t="s">
        <v>579</v>
      </c>
      <c r="G380" s="221" t="s">
        <v>143</v>
      </c>
      <c r="H380" s="222">
        <v>340.19999999999999</v>
      </c>
      <c r="I380" s="223"/>
      <c r="J380" s="224">
        <f>ROUND(I380*H380,2)</f>
        <v>0</v>
      </c>
      <c r="K380" s="220" t="s">
        <v>144</v>
      </c>
      <c r="L380" s="44"/>
      <c r="M380" s="225" t="s">
        <v>19</v>
      </c>
      <c r="N380" s="226" t="s">
        <v>43</v>
      </c>
      <c r="O380" s="84"/>
      <c r="P380" s="227">
        <f>O380*H380</f>
        <v>0</v>
      </c>
      <c r="Q380" s="227">
        <v>0.0044999999999999997</v>
      </c>
      <c r="R380" s="227">
        <f>Q380*H380</f>
        <v>1.5308999999999999</v>
      </c>
      <c r="S380" s="227">
        <v>0</v>
      </c>
      <c r="T380" s="228">
        <f>S380*H380</f>
        <v>0</v>
      </c>
      <c r="U380" s="38"/>
      <c r="V380" s="38"/>
      <c r="W380" s="38"/>
      <c r="X380" s="38"/>
      <c r="Y380" s="38"/>
      <c r="Z380" s="38"/>
      <c r="AA380" s="38"/>
      <c r="AB380" s="38"/>
      <c r="AC380" s="38"/>
      <c r="AD380" s="38"/>
      <c r="AE380" s="38"/>
      <c r="AR380" s="229" t="s">
        <v>271</v>
      </c>
      <c r="AT380" s="229" t="s">
        <v>140</v>
      </c>
      <c r="AU380" s="229" t="s">
        <v>82</v>
      </c>
      <c r="AY380" s="17" t="s">
        <v>137</v>
      </c>
      <c r="BE380" s="230">
        <f>IF(N380="základní",J380,0)</f>
        <v>0</v>
      </c>
      <c r="BF380" s="230">
        <f>IF(N380="snížená",J380,0)</f>
        <v>0</v>
      </c>
      <c r="BG380" s="230">
        <f>IF(N380="zákl. přenesená",J380,0)</f>
        <v>0</v>
      </c>
      <c r="BH380" s="230">
        <f>IF(N380="sníž. přenesená",J380,0)</f>
        <v>0</v>
      </c>
      <c r="BI380" s="230">
        <f>IF(N380="nulová",J380,0)</f>
        <v>0</v>
      </c>
      <c r="BJ380" s="17" t="s">
        <v>80</v>
      </c>
      <c r="BK380" s="230">
        <f>ROUND(I380*H380,2)</f>
        <v>0</v>
      </c>
      <c r="BL380" s="17" t="s">
        <v>271</v>
      </c>
      <c r="BM380" s="229" t="s">
        <v>580</v>
      </c>
    </row>
    <row r="381" s="2" customFormat="1">
      <c r="A381" s="38"/>
      <c r="B381" s="39"/>
      <c r="C381" s="40"/>
      <c r="D381" s="231" t="s">
        <v>147</v>
      </c>
      <c r="E381" s="40"/>
      <c r="F381" s="232" t="s">
        <v>581</v>
      </c>
      <c r="G381" s="40"/>
      <c r="H381" s="40"/>
      <c r="I381" s="136"/>
      <c r="J381" s="40"/>
      <c r="K381" s="40"/>
      <c r="L381" s="44"/>
      <c r="M381" s="233"/>
      <c r="N381" s="234"/>
      <c r="O381" s="84"/>
      <c r="P381" s="84"/>
      <c r="Q381" s="84"/>
      <c r="R381" s="84"/>
      <c r="S381" s="84"/>
      <c r="T381" s="85"/>
      <c r="U381" s="38"/>
      <c r="V381" s="38"/>
      <c r="W381" s="38"/>
      <c r="X381" s="38"/>
      <c r="Y381" s="38"/>
      <c r="Z381" s="38"/>
      <c r="AA381" s="38"/>
      <c r="AB381" s="38"/>
      <c r="AC381" s="38"/>
      <c r="AD381" s="38"/>
      <c r="AE381" s="38"/>
      <c r="AT381" s="17" t="s">
        <v>147</v>
      </c>
      <c r="AU381" s="17" t="s">
        <v>82</v>
      </c>
    </row>
    <row r="382" s="2" customFormat="1">
      <c r="A382" s="38"/>
      <c r="B382" s="39"/>
      <c r="C382" s="40"/>
      <c r="D382" s="231" t="s">
        <v>169</v>
      </c>
      <c r="E382" s="40"/>
      <c r="F382" s="246" t="s">
        <v>574</v>
      </c>
      <c r="G382" s="40"/>
      <c r="H382" s="40"/>
      <c r="I382" s="136"/>
      <c r="J382" s="40"/>
      <c r="K382" s="40"/>
      <c r="L382" s="44"/>
      <c r="M382" s="233"/>
      <c r="N382" s="234"/>
      <c r="O382" s="84"/>
      <c r="P382" s="84"/>
      <c r="Q382" s="84"/>
      <c r="R382" s="84"/>
      <c r="S382" s="84"/>
      <c r="T382" s="85"/>
      <c r="U382" s="38"/>
      <c r="V382" s="38"/>
      <c r="W382" s="38"/>
      <c r="X382" s="38"/>
      <c r="Y382" s="38"/>
      <c r="Z382" s="38"/>
      <c r="AA382" s="38"/>
      <c r="AB382" s="38"/>
      <c r="AC382" s="38"/>
      <c r="AD382" s="38"/>
      <c r="AE382" s="38"/>
      <c r="AT382" s="17" t="s">
        <v>169</v>
      </c>
      <c r="AU382" s="17" t="s">
        <v>82</v>
      </c>
    </row>
    <row r="383" s="2" customFormat="1" ht="24.15" customHeight="1">
      <c r="A383" s="38"/>
      <c r="B383" s="39"/>
      <c r="C383" s="218" t="s">
        <v>163</v>
      </c>
      <c r="D383" s="218" t="s">
        <v>140</v>
      </c>
      <c r="E383" s="219" t="s">
        <v>582</v>
      </c>
      <c r="F383" s="220" t="s">
        <v>583</v>
      </c>
      <c r="G383" s="221" t="s">
        <v>143</v>
      </c>
      <c r="H383" s="222">
        <v>28.350000000000001</v>
      </c>
      <c r="I383" s="223"/>
      <c r="J383" s="224">
        <f>ROUND(I383*H383,2)</f>
        <v>0</v>
      </c>
      <c r="K383" s="220" t="s">
        <v>144</v>
      </c>
      <c r="L383" s="44"/>
      <c r="M383" s="225" t="s">
        <v>19</v>
      </c>
      <c r="N383" s="226" t="s">
        <v>43</v>
      </c>
      <c r="O383" s="84"/>
      <c r="P383" s="227">
        <f>O383*H383</f>
        <v>0</v>
      </c>
      <c r="Q383" s="227">
        <v>0.0015</v>
      </c>
      <c r="R383" s="227">
        <f>Q383*H383</f>
        <v>0.042525</v>
      </c>
      <c r="S383" s="227">
        <v>0</v>
      </c>
      <c r="T383" s="228">
        <f>S383*H383</f>
        <v>0</v>
      </c>
      <c r="U383" s="38"/>
      <c r="V383" s="38"/>
      <c r="W383" s="38"/>
      <c r="X383" s="38"/>
      <c r="Y383" s="38"/>
      <c r="Z383" s="38"/>
      <c r="AA383" s="38"/>
      <c r="AB383" s="38"/>
      <c r="AC383" s="38"/>
      <c r="AD383" s="38"/>
      <c r="AE383" s="38"/>
      <c r="AR383" s="229" t="s">
        <v>271</v>
      </c>
      <c r="AT383" s="229" t="s">
        <v>140</v>
      </c>
      <c r="AU383" s="229" t="s">
        <v>82</v>
      </c>
      <c r="AY383" s="17" t="s">
        <v>137</v>
      </c>
      <c r="BE383" s="230">
        <f>IF(N383="základní",J383,0)</f>
        <v>0</v>
      </c>
      <c r="BF383" s="230">
        <f>IF(N383="snížená",J383,0)</f>
        <v>0</v>
      </c>
      <c r="BG383" s="230">
        <f>IF(N383="zákl. přenesená",J383,0)</f>
        <v>0</v>
      </c>
      <c r="BH383" s="230">
        <f>IF(N383="sníž. přenesená",J383,0)</f>
        <v>0</v>
      </c>
      <c r="BI383" s="230">
        <f>IF(N383="nulová",J383,0)</f>
        <v>0</v>
      </c>
      <c r="BJ383" s="17" t="s">
        <v>80</v>
      </c>
      <c r="BK383" s="230">
        <f>ROUND(I383*H383,2)</f>
        <v>0</v>
      </c>
      <c r="BL383" s="17" t="s">
        <v>271</v>
      </c>
      <c r="BM383" s="229" t="s">
        <v>584</v>
      </c>
    </row>
    <row r="384" s="2" customFormat="1">
      <c r="A384" s="38"/>
      <c r="B384" s="39"/>
      <c r="C384" s="40"/>
      <c r="D384" s="231" t="s">
        <v>147</v>
      </c>
      <c r="E384" s="40"/>
      <c r="F384" s="232" t="s">
        <v>585</v>
      </c>
      <c r="G384" s="40"/>
      <c r="H384" s="40"/>
      <c r="I384" s="136"/>
      <c r="J384" s="40"/>
      <c r="K384" s="40"/>
      <c r="L384" s="44"/>
      <c r="M384" s="233"/>
      <c r="N384" s="234"/>
      <c r="O384" s="84"/>
      <c r="P384" s="84"/>
      <c r="Q384" s="84"/>
      <c r="R384" s="84"/>
      <c r="S384" s="84"/>
      <c r="T384" s="85"/>
      <c r="U384" s="38"/>
      <c r="V384" s="38"/>
      <c r="W384" s="38"/>
      <c r="X384" s="38"/>
      <c r="Y384" s="38"/>
      <c r="Z384" s="38"/>
      <c r="AA384" s="38"/>
      <c r="AB384" s="38"/>
      <c r="AC384" s="38"/>
      <c r="AD384" s="38"/>
      <c r="AE384" s="38"/>
      <c r="AT384" s="17" t="s">
        <v>147</v>
      </c>
      <c r="AU384" s="17" t="s">
        <v>82</v>
      </c>
    </row>
    <row r="385" s="2" customFormat="1">
      <c r="A385" s="38"/>
      <c r="B385" s="39"/>
      <c r="C385" s="40"/>
      <c r="D385" s="231" t="s">
        <v>169</v>
      </c>
      <c r="E385" s="40"/>
      <c r="F385" s="246" t="s">
        <v>586</v>
      </c>
      <c r="G385" s="40"/>
      <c r="H385" s="40"/>
      <c r="I385" s="136"/>
      <c r="J385" s="40"/>
      <c r="K385" s="40"/>
      <c r="L385" s="44"/>
      <c r="M385" s="233"/>
      <c r="N385" s="234"/>
      <c r="O385" s="84"/>
      <c r="P385" s="84"/>
      <c r="Q385" s="84"/>
      <c r="R385" s="84"/>
      <c r="S385" s="84"/>
      <c r="T385" s="85"/>
      <c r="U385" s="38"/>
      <c r="V385" s="38"/>
      <c r="W385" s="38"/>
      <c r="X385" s="38"/>
      <c r="Y385" s="38"/>
      <c r="Z385" s="38"/>
      <c r="AA385" s="38"/>
      <c r="AB385" s="38"/>
      <c r="AC385" s="38"/>
      <c r="AD385" s="38"/>
      <c r="AE385" s="38"/>
      <c r="AT385" s="17" t="s">
        <v>169</v>
      </c>
      <c r="AU385" s="17" t="s">
        <v>82</v>
      </c>
    </row>
    <row r="386" s="13" customFormat="1">
      <c r="A386" s="13"/>
      <c r="B386" s="235"/>
      <c r="C386" s="236"/>
      <c r="D386" s="231" t="s">
        <v>149</v>
      </c>
      <c r="E386" s="237" t="s">
        <v>19</v>
      </c>
      <c r="F386" s="238" t="s">
        <v>587</v>
      </c>
      <c r="G386" s="236"/>
      <c r="H386" s="239">
        <v>28.350000000000001</v>
      </c>
      <c r="I386" s="240"/>
      <c r="J386" s="236"/>
      <c r="K386" s="236"/>
      <c r="L386" s="241"/>
      <c r="M386" s="242"/>
      <c r="N386" s="243"/>
      <c r="O386" s="243"/>
      <c r="P386" s="243"/>
      <c r="Q386" s="243"/>
      <c r="R386" s="243"/>
      <c r="S386" s="243"/>
      <c r="T386" s="244"/>
      <c r="U386" s="13"/>
      <c r="V386" s="13"/>
      <c r="W386" s="13"/>
      <c r="X386" s="13"/>
      <c r="Y386" s="13"/>
      <c r="Z386" s="13"/>
      <c r="AA386" s="13"/>
      <c r="AB386" s="13"/>
      <c r="AC386" s="13"/>
      <c r="AD386" s="13"/>
      <c r="AE386" s="13"/>
      <c r="AT386" s="245" t="s">
        <v>149</v>
      </c>
      <c r="AU386" s="245" t="s">
        <v>82</v>
      </c>
      <c r="AV386" s="13" t="s">
        <v>82</v>
      </c>
      <c r="AW386" s="13" t="s">
        <v>33</v>
      </c>
      <c r="AX386" s="13" t="s">
        <v>72</v>
      </c>
      <c r="AY386" s="245" t="s">
        <v>137</v>
      </c>
    </row>
    <row r="387" s="2" customFormat="1" ht="24.15" customHeight="1">
      <c r="A387" s="38"/>
      <c r="B387" s="39"/>
      <c r="C387" s="218" t="s">
        <v>588</v>
      </c>
      <c r="D387" s="218" t="s">
        <v>140</v>
      </c>
      <c r="E387" s="219" t="s">
        <v>589</v>
      </c>
      <c r="F387" s="220" t="s">
        <v>590</v>
      </c>
      <c r="G387" s="221" t="s">
        <v>143</v>
      </c>
      <c r="H387" s="222">
        <v>340.19999999999999</v>
      </c>
      <c r="I387" s="223"/>
      <c r="J387" s="224">
        <f>ROUND(I387*H387,2)</f>
        <v>0</v>
      </c>
      <c r="K387" s="220" t="s">
        <v>144</v>
      </c>
      <c r="L387" s="44"/>
      <c r="M387" s="225" t="s">
        <v>19</v>
      </c>
      <c r="N387" s="226" t="s">
        <v>43</v>
      </c>
      <c r="O387" s="84"/>
      <c r="P387" s="227">
        <f>O387*H387</f>
        <v>0</v>
      </c>
      <c r="Q387" s="227">
        <v>0.0049500000000000004</v>
      </c>
      <c r="R387" s="227">
        <f>Q387*H387</f>
        <v>1.6839900000000001</v>
      </c>
      <c r="S387" s="227">
        <v>0</v>
      </c>
      <c r="T387" s="228">
        <f>S387*H387</f>
        <v>0</v>
      </c>
      <c r="U387" s="38"/>
      <c r="V387" s="38"/>
      <c r="W387" s="38"/>
      <c r="X387" s="38"/>
      <c r="Y387" s="38"/>
      <c r="Z387" s="38"/>
      <c r="AA387" s="38"/>
      <c r="AB387" s="38"/>
      <c r="AC387" s="38"/>
      <c r="AD387" s="38"/>
      <c r="AE387" s="38"/>
      <c r="AR387" s="229" t="s">
        <v>271</v>
      </c>
      <c r="AT387" s="229" t="s">
        <v>140</v>
      </c>
      <c r="AU387" s="229" t="s">
        <v>82</v>
      </c>
      <c r="AY387" s="17" t="s">
        <v>137</v>
      </c>
      <c r="BE387" s="230">
        <f>IF(N387="základní",J387,0)</f>
        <v>0</v>
      </c>
      <c r="BF387" s="230">
        <f>IF(N387="snížená",J387,0)</f>
        <v>0</v>
      </c>
      <c r="BG387" s="230">
        <f>IF(N387="zákl. přenesená",J387,0)</f>
        <v>0</v>
      </c>
      <c r="BH387" s="230">
        <f>IF(N387="sníž. přenesená",J387,0)</f>
        <v>0</v>
      </c>
      <c r="BI387" s="230">
        <f>IF(N387="nulová",J387,0)</f>
        <v>0</v>
      </c>
      <c r="BJ387" s="17" t="s">
        <v>80</v>
      </c>
      <c r="BK387" s="230">
        <f>ROUND(I387*H387,2)</f>
        <v>0</v>
      </c>
      <c r="BL387" s="17" t="s">
        <v>271</v>
      </c>
      <c r="BM387" s="229" t="s">
        <v>591</v>
      </c>
    </row>
    <row r="388" s="2" customFormat="1">
      <c r="A388" s="38"/>
      <c r="B388" s="39"/>
      <c r="C388" s="40"/>
      <c r="D388" s="231" t="s">
        <v>147</v>
      </c>
      <c r="E388" s="40"/>
      <c r="F388" s="232" t="s">
        <v>592</v>
      </c>
      <c r="G388" s="40"/>
      <c r="H388" s="40"/>
      <c r="I388" s="136"/>
      <c r="J388" s="40"/>
      <c r="K388" s="40"/>
      <c r="L388" s="44"/>
      <c r="M388" s="233"/>
      <c r="N388" s="234"/>
      <c r="O388" s="84"/>
      <c r="P388" s="84"/>
      <c r="Q388" s="84"/>
      <c r="R388" s="84"/>
      <c r="S388" s="84"/>
      <c r="T388" s="85"/>
      <c r="U388" s="38"/>
      <c r="V388" s="38"/>
      <c r="W388" s="38"/>
      <c r="X388" s="38"/>
      <c r="Y388" s="38"/>
      <c r="Z388" s="38"/>
      <c r="AA388" s="38"/>
      <c r="AB388" s="38"/>
      <c r="AC388" s="38"/>
      <c r="AD388" s="38"/>
      <c r="AE388" s="38"/>
      <c r="AT388" s="17" t="s">
        <v>147</v>
      </c>
      <c r="AU388" s="17" t="s">
        <v>82</v>
      </c>
    </row>
    <row r="389" s="2" customFormat="1">
      <c r="A389" s="38"/>
      <c r="B389" s="39"/>
      <c r="C389" s="40"/>
      <c r="D389" s="231" t="s">
        <v>169</v>
      </c>
      <c r="E389" s="40"/>
      <c r="F389" s="246" t="s">
        <v>593</v>
      </c>
      <c r="G389" s="40"/>
      <c r="H389" s="40"/>
      <c r="I389" s="136"/>
      <c r="J389" s="40"/>
      <c r="K389" s="40"/>
      <c r="L389" s="44"/>
      <c r="M389" s="233"/>
      <c r="N389" s="234"/>
      <c r="O389" s="84"/>
      <c r="P389" s="84"/>
      <c r="Q389" s="84"/>
      <c r="R389" s="84"/>
      <c r="S389" s="84"/>
      <c r="T389" s="85"/>
      <c r="U389" s="38"/>
      <c r="V389" s="38"/>
      <c r="W389" s="38"/>
      <c r="X389" s="38"/>
      <c r="Y389" s="38"/>
      <c r="Z389" s="38"/>
      <c r="AA389" s="38"/>
      <c r="AB389" s="38"/>
      <c r="AC389" s="38"/>
      <c r="AD389" s="38"/>
      <c r="AE389" s="38"/>
      <c r="AT389" s="17" t="s">
        <v>169</v>
      </c>
      <c r="AU389" s="17" t="s">
        <v>82</v>
      </c>
    </row>
    <row r="390" s="13" customFormat="1">
      <c r="A390" s="13"/>
      <c r="B390" s="235"/>
      <c r="C390" s="236"/>
      <c r="D390" s="231" t="s">
        <v>149</v>
      </c>
      <c r="E390" s="237" t="s">
        <v>19</v>
      </c>
      <c r="F390" s="238" t="s">
        <v>575</v>
      </c>
      <c r="G390" s="236"/>
      <c r="H390" s="239">
        <v>321.60000000000002</v>
      </c>
      <c r="I390" s="240"/>
      <c r="J390" s="236"/>
      <c r="K390" s="236"/>
      <c r="L390" s="241"/>
      <c r="M390" s="242"/>
      <c r="N390" s="243"/>
      <c r="O390" s="243"/>
      <c r="P390" s="243"/>
      <c r="Q390" s="243"/>
      <c r="R390" s="243"/>
      <c r="S390" s="243"/>
      <c r="T390" s="244"/>
      <c r="U390" s="13"/>
      <c r="V390" s="13"/>
      <c r="W390" s="13"/>
      <c r="X390" s="13"/>
      <c r="Y390" s="13"/>
      <c r="Z390" s="13"/>
      <c r="AA390" s="13"/>
      <c r="AB390" s="13"/>
      <c r="AC390" s="13"/>
      <c r="AD390" s="13"/>
      <c r="AE390" s="13"/>
      <c r="AT390" s="245" t="s">
        <v>149</v>
      </c>
      <c r="AU390" s="245" t="s">
        <v>82</v>
      </c>
      <c r="AV390" s="13" t="s">
        <v>82</v>
      </c>
      <c r="AW390" s="13" t="s">
        <v>33</v>
      </c>
      <c r="AX390" s="13" t="s">
        <v>72</v>
      </c>
      <c r="AY390" s="245" t="s">
        <v>137</v>
      </c>
    </row>
    <row r="391" s="13" customFormat="1">
      <c r="A391" s="13"/>
      <c r="B391" s="235"/>
      <c r="C391" s="236"/>
      <c r="D391" s="231" t="s">
        <v>149</v>
      </c>
      <c r="E391" s="237" t="s">
        <v>19</v>
      </c>
      <c r="F391" s="238" t="s">
        <v>576</v>
      </c>
      <c r="G391" s="236"/>
      <c r="H391" s="239">
        <v>18.600000000000001</v>
      </c>
      <c r="I391" s="240"/>
      <c r="J391" s="236"/>
      <c r="K391" s="236"/>
      <c r="L391" s="241"/>
      <c r="M391" s="242"/>
      <c r="N391" s="243"/>
      <c r="O391" s="243"/>
      <c r="P391" s="243"/>
      <c r="Q391" s="243"/>
      <c r="R391" s="243"/>
      <c r="S391" s="243"/>
      <c r="T391" s="244"/>
      <c r="U391" s="13"/>
      <c r="V391" s="13"/>
      <c r="W391" s="13"/>
      <c r="X391" s="13"/>
      <c r="Y391" s="13"/>
      <c r="Z391" s="13"/>
      <c r="AA391" s="13"/>
      <c r="AB391" s="13"/>
      <c r="AC391" s="13"/>
      <c r="AD391" s="13"/>
      <c r="AE391" s="13"/>
      <c r="AT391" s="245" t="s">
        <v>149</v>
      </c>
      <c r="AU391" s="245" t="s">
        <v>82</v>
      </c>
      <c r="AV391" s="13" t="s">
        <v>82</v>
      </c>
      <c r="AW391" s="13" t="s">
        <v>33</v>
      </c>
      <c r="AX391" s="13" t="s">
        <v>72</v>
      </c>
      <c r="AY391" s="245" t="s">
        <v>137</v>
      </c>
    </row>
    <row r="392" s="2" customFormat="1" ht="14.4" customHeight="1">
      <c r="A392" s="38"/>
      <c r="B392" s="39"/>
      <c r="C392" s="257" t="s">
        <v>199</v>
      </c>
      <c r="D392" s="257" t="s">
        <v>354</v>
      </c>
      <c r="E392" s="258" t="s">
        <v>594</v>
      </c>
      <c r="F392" s="259" t="s">
        <v>595</v>
      </c>
      <c r="G392" s="260" t="s">
        <v>143</v>
      </c>
      <c r="H392" s="261">
        <v>374.22000000000003</v>
      </c>
      <c r="I392" s="262"/>
      <c r="J392" s="263">
        <f>ROUND(I392*H392,2)</f>
        <v>0</v>
      </c>
      <c r="K392" s="259" t="s">
        <v>144</v>
      </c>
      <c r="L392" s="264"/>
      <c r="M392" s="265" t="s">
        <v>19</v>
      </c>
      <c r="N392" s="266" t="s">
        <v>43</v>
      </c>
      <c r="O392" s="84"/>
      <c r="P392" s="227">
        <f>O392*H392</f>
        <v>0</v>
      </c>
      <c r="Q392" s="227">
        <v>0.0097999999999999997</v>
      </c>
      <c r="R392" s="227">
        <f>Q392*H392</f>
        <v>3.6673560000000003</v>
      </c>
      <c r="S392" s="227">
        <v>0</v>
      </c>
      <c r="T392" s="228">
        <f>S392*H392</f>
        <v>0</v>
      </c>
      <c r="U392" s="38"/>
      <c r="V392" s="38"/>
      <c r="W392" s="38"/>
      <c r="X392" s="38"/>
      <c r="Y392" s="38"/>
      <c r="Z392" s="38"/>
      <c r="AA392" s="38"/>
      <c r="AB392" s="38"/>
      <c r="AC392" s="38"/>
      <c r="AD392" s="38"/>
      <c r="AE392" s="38"/>
      <c r="AR392" s="229" t="s">
        <v>358</v>
      </c>
      <c r="AT392" s="229" t="s">
        <v>354</v>
      </c>
      <c r="AU392" s="229" t="s">
        <v>82</v>
      </c>
      <c r="AY392" s="17" t="s">
        <v>137</v>
      </c>
      <c r="BE392" s="230">
        <f>IF(N392="základní",J392,0)</f>
        <v>0</v>
      </c>
      <c r="BF392" s="230">
        <f>IF(N392="snížená",J392,0)</f>
        <v>0</v>
      </c>
      <c r="BG392" s="230">
        <f>IF(N392="zákl. přenesená",J392,0)</f>
        <v>0</v>
      </c>
      <c r="BH392" s="230">
        <f>IF(N392="sníž. přenesená",J392,0)</f>
        <v>0</v>
      </c>
      <c r="BI392" s="230">
        <f>IF(N392="nulová",J392,0)</f>
        <v>0</v>
      </c>
      <c r="BJ392" s="17" t="s">
        <v>80</v>
      </c>
      <c r="BK392" s="230">
        <f>ROUND(I392*H392,2)</f>
        <v>0</v>
      </c>
      <c r="BL392" s="17" t="s">
        <v>271</v>
      </c>
      <c r="BM392" s="229" t="s">
        <v>596</v>
      </c>
    </row>
    <row r="393" s="2" customFormat="1">
      <c r="A393" s="38"/>
      <c r="B393" s="39"/>
      <c r="C393" s="40"/>
      <c r="D393" s="231" t="s">
        <v>147</v>
      </c>
      <c r="E393" s="40"/>
      <c r="F393" s="232" t="s">
        <v>595</v>
      </c>
      <c r="G393" s="40"/>
      <c r="H393" s="40"/>
      <c r="I393" s="136"/>
      <c r="J393" s="40"/>
      <c r="K393" s="40"/>
      <c r="L393" s="44"/>
      <c r="M393" s="233"/>
      <c r="N393" s="234"/>
      <c r="O393" s="84"/>
      <c r="P393" s="84"/>
      <c r="Q393" s="84"/>
      <c r="R393" s="84"/>
      <c r="S393" s="84"/>
      <c r="T393" s="85"/>
      <c r="U393" s="38"/>
      <c r="V393" s="38"/>
      <c r="W393" s="38"/>
      <c r="X393" s="38"/>
      <c r="Y393" s="38"/>
      <c r="Z393" s="38"/>
      <c r="AA393" s="38"/>
      <c r="AB393" s="38"/>
      <c r="AC393" s="38"/>
      <c r="AD393" s="38"/>
      <c r="AE393" s="38"/>
      <c r="AT393" s="17" t="s">
        <v>147</v>
      </c>
      <c r="AU393" s="17" t="s">
        <v>82</v>
      </c>
    </row>
    <row r="394" s="2" customFormat="1">
      <c r="A394" s="38"/>
      <c r="B394" s="39"/>
      <c r="C394" s="40"/>
      <c r="D394" s="231" t="s">
        <v>207</v>
      </c>
      <c r="E394" s="40"/>
      <c r="F394" s="246" t="s">
        <v>597</v>
      </c>
      <c r="G394" s="40"/>
      <c r="H394" s="40"/>
      <c r="I394" s="136"/>
      <c r="J394" s="40"/>
      <c r="K394" s="40"/>
      <c r="L394" s="44"/>
      <c r="M394" s="233"/>
      <c r="N394" s="234"/>
      <c r="O394" s="84"/>
      <c r="P394" s="84"/>
      <c r="Q394" s="84"/>
      <c r="R394" s="84"/>
      <c r="S394" s="84"/>
      <c r="T394" s="85"/>
      <c r="U394" s="38"/>
      <c r="V394" s="38"/>
      <c r="W394" s="38"/>
      <c r="X394" s="38"/>
      <c r="Y394" s="38"/>
      <c r="Z394" s="38"/>
      <c r="AA394" s="38"/>
      <c r="AB394" s="38"/>
      <c r="AC394" s="38"/>
      <c r="AD394" s="38"/>
      <c r="AE394" s="38"/>
      <c r="AT394" s="17" t="s">
        <v>207</v>
      </c>
      <c r="AU394" s="17" t="s">
        <v>82</v>
      </c>
    </row>
    <row r="395" s="13" customFormat="1">
      <c r="A395" s="13"/>
      <c r="B395" s="235"/>
      <c r="C395" s="236"/>
      <c r="D395" s="231" t="s">
        <v>149</v>
      </c>
      <c r="E395" s="236"/>
      <c r="F395" s="238" t="s">
        <v>598</v>
      </c>
      <c r="G395" s="236"/>
      <c r="H395" s="239">
        <v>374.22000000000003</v>
      </c>
      <c r="I395" s="240"/>
      <c r="J395" s="236"/>
      <c r="K395" s="236"/>
      <c r="L395" s="241"/>
      <c r="M395" s="242"/>
      <c r="N395" s="243"/>
      <c r="O395" s="243"/>
      <c r="P395" s="243"/>
      <c r="Q395" s="243"/>
      <c r="R395" s="243"/>
      <c r="S395" s="243"/>
      <c r="T395" s="244"/>
      <c r="U395" s="13"/>
      <c r="V395" s="13"/>
      <c r="W395" s="13"/>
      <c r="X395" s="13"/>
      <c r="Y395" s="13"/>
      <c r="Z395" s="13"/>
      <c r="AA395" s="13"/>
      <c r="AB395" s="13"/>
      <c r="AC395" s="13"/>
      <c r="AD395" s="13"/>
      <c r="AE395" s="13"/>
      <c r="AT395" s="245" t="s">
        <v>149</v>
      </c>
      <c r="AU395" s="245" t="s">
        <v>82</v>
      </c>
      <c r="AV395" s="13" t="s">
        <v>82</v>
      </c>
      <c r="AW395" s="13" t="s">
        <v>4</v>
      </c>
      <c r="AX395" s="13" t="s">
        <v>80</v>
      </c>
      <c r="AY395" s="245" t="s">
        <v>137</v>
      </c>
    </row>
    <row r="396" s="2" customFormat="1" ht="24.15" customHeight="1">
      <c r="A396" s="38"/>
      <c r="B396" s="39"/>
      <c r="C396" s="218" t="s">
        <v>599</v>
      </c>
      <c r="D396" s="218" t="s">
        <v>140</v>
      </c>
      <c r="E396" s="219" t="s">
        <v>600</v>
      </c>
      <c r="F396" s="220" t="s">
        <v>601</v>
      </c>
      <c r="G396" s="221" t="s">
        <v>143</v>
      </c>
      <c r="H396" s="222">
        <v>340.19999999999999</v>
      </c>
      <c r="I396" s="223"/>
      <c r="J396" s="224">
        <f>ROUND(I396*H396,2)</f>
        <v>0</v>
      </c>
      <c r="K396" s="220" t="s">
        <v>144</v>
      </c>
      <c r="L396" s="44"/>
      <c r="M396" s="225" t="s">
        <v>19</v>
      </c>
      <c r="N396" s="226" t="s">
        <v>43</v>
      </c>
      <c r="O396" s="84"/>
      <c r="P396" s="227">
        <f>O396*H396</f>
        <v>0</v>
      </c>
      <c r="Q396" s="227">
        <v>0</v>
      </c>
      <c r="R396" s="227">
        <f>Q396*H396</f>
        <v>0</v>
      </c>
      <c r="S396" s="227">
        <v>0</v>
      </c>
      <c r="T396" s="228">
        <f>S396*H396</f>
        <v>0</v>
      </c>
      <c r="U396" s="38"/>
      <c r="V396" s="38"/>
      <c r="W396" s="38"/>
      <c r="X396" s="38"/>
      <c r="Y396" s="38"/>
      <c r="Z396" s="38"/>
      <c r="AA396" s="38"/>
      <c r="AB396" s="38"/>
      <c r="AC396" s="38"/>
      <c r="AD396" s="38"/>
      <c r="AE396" s="38"/>
      <c r="AR396" s="229" t="s">
        <v>271</v>
      </c>
      <c r="AT396" s="229" t="s">
        <v>140</v>
      </c>
      <c r="AU396" s="229" t="s">
        <v>82</v>
      </c>
      <c r="AY396" s="17" t="s">
        <v>137</v>
      </c>
      <c r="BE396" s="230">
        <f>IF(N396="základní",J396,0)</f>
        <v>0</v>
      </c>
      <c r="BF396" s="230">
        <f>IF(N396="snížená",J396,0)</f>
        <v>0</v>
      </c>
      <c r="BG396" s="230">
        <f>IF(N396="zákl. přenesená",J396,0)</f>
        <v>0</v>
      </c>
      <c r="BH396" s="230">
        <f>IF(N396="sníž. přenesená",J396,0)</f>
        <v>0</v>
      </c>
      <c r="BI396" s="230">
        <f>IF(N396="nulová",J396,0)</f>
        <v>0</v>
      </c>
      <c r="BJ396" s="17" t="s">
        <v>80</v>
      </c>
      <c r="BK396" s="230">
        <f>ROUND(I396*H396,2)</f>
        <v>0</v>
      </c>
      <c r="BL396" s="17" t="s">
        <v>271</v>
      </c>
      <c r="BM396" s="229" t="s">
        <v>602</v>
      </c>
    </row>
    <row r="397" s="2" customFormat="1">
      <c r="A397" s="38"/>
      <c r="B397" s="39"/>
      <c r="C397" s="40"/>
      <c r="D397" s="231" t="s">
        <v>147</v>
      </c>
      <c r="E397" s="40"/>
      <c r="F397" s="232" t="s">
        <v>603</v>
      </c>
      <c r="G397" s="40"/>
      <c r="H397" s="40"/>
      <c r="I397" s="136"/>
      <c r="J397" s="40"/>
      <c r="K397" s="40"/>
      <c r="L397" s="44"/>
      <c r="M397" s="233"/>
      <c r="N397" s="234"/>
      <c r="O397" s="84"/>
      <c r="P397" s="84"/>
      <c r="Q397" s="84"/>
      <c r="R397" s="84"/>
      <c r="S397" s="84"/>
      <c r="T397" s="85"/>
      <c r="U397" s="38"/>
      <c r="V397" s="38"/>
      <c r="W397" s="38"/>
      <c r="X397" s="38"/>
      <c r="Y397" s="38"/>
      <c r="Z397" s="38"/>
      <c r="AA397" s="38"/>
      <c r="AB397" s="38"/>
      <c r="AC397" s="38"/>
      <c r="AD397" s="38"/>
      <c r="AE397" s="38"/>
      <c r="AT397" s="17" t="s">
        <v>147</v>
      </c>
      <c r="AU397" s="17" t="s">
        <v>82</v>
      </c>
    </row>
    <row r="398" s="2" customFormat="1">
      <c r="A398" s="38"/>
      <c r="B398" s="39"/>
      <c r="C398" s="40"/>
      <c r="D398" s="231" t="s">
        <v>169</v>
      </c>
      <c r="E398" s="40"/>
      <c r="F398" s="246" t="s">
        <v>593</v>
      </c>
      <c r="G398" s="40"/>
      <c r="H398" s="40"/>
      <c r="I398" s="136"/>
      <c r="J398" s="40"/>
      <c r="K398" s="40"/>
      <c r="L398" s="44"/>
      <c r="M398" s="233"/>
      <c r="N398" s="234"/>
      <c r="O398" s="84"/>
      <c r="P398" s="84"/>
      <c r="Q398" s="84"/>
      <c r="R398" s="84"/>
      <c r="S398" s="84"/>
      <c r="T398" s="85"/>
      <c r="U398" s="38"/>
      <c r="V398" s="38"/>
      <c r="W398" s="38"/>
      <c r="X398" s="38"/>
      <c r="Y398" s="38"/>
      <c r="Z398" s="38"/>
      <c r="AA398" s="38"/>
      <c r="AB398" s="38"/>
      <c r="AC398" s="38"/>
      <c r="AD398" s="38"/>
      <c r="AE398" s="38"/>
      <c r="AT398" s="17" t="s">
        <v>169</v>
      </c>
      <c r="AU398" s="17" t="s">
        <v>82</v>
      </c>
    </row>
    <row r="399" s="2" customFormat="1" ht="14.4" customHeight="1">
      <c r="A399" s="38"/>
      <c r="B399" s="39"/>
      <c r="C399" s="218" t="s">
        <v>604</v>
      </c>
      <c r="D399" s="218" t="s">
        <v>140</v>
      </c>
      <c r="E399" s="219" t="s">
        <v>605</v>
      </c>
      <c r="F399" s="220" t="s">
        <v>606</v>
      </c>
      <c r="G399" s="221" t="s">
        <v>247</v>
      </c>
      <c r="H399" s="222">
        <v>78</v>
      </c>
      <c r="I399" s="223"/>
      <c r="J399" s="224">
        <f>ROUND(I399*H399,2)</f>
        <v>0</v>
      </c>
      <c r="K399" s="220" t="s">
        <v>144</v>
      </c>
      <c r="L399" s="44"/>
      <c r="M399" s="225" t="s">
        <v>19</v>
      </c>
      <c r="N399" s="226" t="s">
        <v>43</v>
      </c>
      <c r="O399" s="84"/>
      <c r="P399" s="227">
        <f>O399*H399</f>
        <v>0</v>
      </c>
      <c r="Q399" s="227">
        <v>0.00055000000000000003</v>
      </c>
      <c r="R399" s="227">
        <f>Q399*H399</f>
        <v>0.042900000000000001</v>
      </c>
      <c r="S399" s="227">
        <v>0</v>
      </c>
      <c r="T399" s="228">
        <f>S399*H399</f>
        <v>0</v>
      </c>
      <c r="U399" s="38"/>
      <c r="V399" s="38"/>
      <c r="W399" s="38"/>
      <c r="X399" s="38"/>
      <c r="Y399" s="38"/>
      <c r="Z399" s="38"/>
      <c r="AA399" s="38"/>
      <c r="AB399" s="38"/>
      <c r="AC399" s="38"/>
      <c r="AD399" s="38"/>
      <c r="AE399" s="38"/>
      <c r="AR399" s="229" t="s">
        <v>271</v>
      </c>
      <c r="AT399" s="229" t="s">
        <v>140</v>
      </c>
      <c r="AU399" s="229" t="s">
        <v>82</v>
      </c>
      <c r="AY399" s="17" t="s">
        <v>137</v>
      </c>
      <c r="BE399" s="230">
        <f>IF(N399="základní",J399,0)</f>
        <v>0</v>
      </c>
      <c r="BF399" s="230">
        <f>IF(N399="snížená",J399,0)</f>
        <v>0</v>
      </c>
      <c r="BG399" s="230">
        <f>IF(N399="zákl. přenesená",J399,0)</f>
        <v>0</v>
      </c>
      <c r="BH399" s="230">
        <f>IF(N399="sníž. přenesená",J399,0)</f>
        <v>0</v>
      </c>
      <c r="BI399" s="230">
        <f>IF(N399="nulová",J399,0)</f>
        <v>0</v>
      </c>
      <c r="BJ399" s="17" t="s">
        <v>80</v>
      </c>
      <c r="BK399" s="230">
        <f>ROUND(I399*H399,2)</f>
        <v>0</v>
      </c>
      <c r="BL399" s="17" t="s">
        <v>271</v>
      </c>
      <c r="BM399" s="229" t="s">
        <v>607</v>
      </c>
    </row>
    <row r="400" s="2" customFormat="1">
      <c r="A400" s="38"/>
      <c r="B400" s="39"/>
      <c r="C400" s="40"/>
      <c r="D400" s="231" t="s">
        <v>147</v>
      </c>
      <c r="E400" s="40"/>
      <c r="F400" s="232" t="s">
        <v>608</v>
      </c>
      <c r="G400" s="40"/>
      <c r="H400" s="40"/>
      <c r="I400" s="136"/>
      <c r="J400" s="40"/>
      <c r="K400" s="40"/>
      <c r="L400" s="44"/>
      <c r="M400" s="233"/>
      <c r="N400" s="234"/>
      <c r="O400" s="84"/>
      <c r="P400" s="84"/>
      <c r="Q400" s="84"/>
      <c r="R400" s="84"/>
      <c r="S400" s="84"/>
      <c r="T400" s="85"/>
      <c r="U400" s="38"/>
      <c r="V400" s="38"/>
      <c r="W400" s="38"/>
      <c r="X400" s="38"/>
      <c r="Y400" s="38"/>
      <c r="Z400" s="38"/>
      <c r="AA400" s="38"/>
      <c r="AB400" s="38"/>
      <c r="AC400" s="38"/>
      <c r="AD400" s="38"/>
      <c r="AE400" s="38"/>
      <c r="AT400" s="17" t="s">
        <v>147</v>
      </c>
      <c r="AU400" s="17" t="s">
        <v>82</v>
      </c>
    </row>
    <row r="401" s="2" customFormat="1">
      <c r="A401" s="38"/>
      <c r="B401" s="39"/>
      <c r="C401" s="40"/>
      <c r="D401" s="231" t="s">
        <v>169</v>
      </c>
      <c r="E401" s="40"/>
      <c r="F401" s="246" t="s">
        <v>609</v>
      </c>
      <c r="G401" s="40"/>
      <c r="H401" s="40"/>
      <c r="I401" s="136"/>
      <c r="J401" s="40"/>
      <c r="K401" s="40"/>
      <c r="L401" s="44"/>
      <c r="M401" s="233"/>
      <c r="N401" s="234"/>
      <c r="O401" s="84"/>
      <c r="P401" s="84"/>
      <c r="Q401" s="84"/>
      <c r="R401" s="84"/>
      <c r="S401" s="84"/>
      <c r="T401" s="85"/>
      <c r="U401" s="38"/>
      <c r="V401" s="38"/>
      <c r="W401" s="38"/>
      <c r="X401" s="38"/>
      <c r="Y401" s="38"/>
      <c r="Z401" s="38"/>
      <c r="AA401" s="38"/>
      <c r="AB401" s="38"/>
      <c r="AC401" s="38"/>
      <c r="AD401" s="38"/>
      <c r="AE401" s="38"/>
      <c r="AT401" s="17" t="s">
        <v>169</v>
      </c>
      <c r="AU401" s="17" t="s">
        <v>82</v>
      </c>
    </row>
    <row r="402" s="13" customFormat="1">
      <c r="A402" s="13"/>
      <c r="B402" s="235"/>
      <c r="C402" s="236"/>
      <c r="D402" s="231" t="s">
        <v>149</v>
      </c>
      <c r="E402" s="237" t="s">
        <v>19</v>
      </c>
      <c r="F402" s="238" t="s">
        <v>610</v>
      </c>
      <c r="G402" s="236"/>
      <c r="H402" s="239">
        <v>28</v>
      </c>
      <c r="I402" s="240"/>
      <c r="J402" s="236"/>
      <c r="K402" s="236"/>
      <c r="L402" s="241"/>
      <c r="M402" s="242"/>
      <c r="N402" s="243"/>
      <c r="O402" s="243"/>
      <c r="P402" s="243"/>
      <c r="Q402" s="243"/>
      <c r="R402" s="243"/>
      <c r="S402" s="243"/>
      <c r="T402" s="244"/>
      <c r="U402" s="13"/>
      <c r="V402" s="13"/>
      <c r="W402" s="13"/>
      <c r="X402" s="13"/>
      <c r="Y402" s="13"/>
      <c r="Z402" s="13"/>
      <c r="AA402" s="13"/>
      <c r="AB402" s="13"/>
      <c r="AC402" s="13"/>
      <c r="AD402" s="13"/>
      <c r="AE402" s="13"/>
      <c r="AT402" s="245" t="s">
        <v>149</v>
      </c>
      <c r="AU402" s="245" t="s">
        <v>82</v>
      </c>
      <c r="AV402" s="13" t="s">
        <v>82</v>
      </c>
      <c r="AW402" s="13" t="s">
        <v>33</v>
      </c>
      <c r="AX402" s="13" t="s">
        <v>72</v>
      </c>
      <c r="AY402" s="245" t="s">
        <v>137</v>
      </c>
    </row>
    <row r="403" s="13" customFormat="1">
      <c r="A403" s="13"/>
      <c r="B403" s="235"/>
      <c r="C403" s="236"/>
      <c r="D403" s="231" t="s">
        <v>149</v>
      </c>
      <c r="E403" s="237" t="s">
        <v>19</v>
      </c>
      <c r="F403" s="238" t="s">
        <v>611</v>
      </c>
      <c r="G403" s="236"/>
      <c r="H403" s="239">
        <v>36</v>
      </c>
      <c r="I403" s="240"/>
      <c r="J403" s="236"/>
      <c r="K403" s="236"/>
      <c r="L403" s="241"/>
      <c r="M403" s="242"/>
      <c r="N403" s="243"/>
      <c r="O403" s="243"/>
      <c r="P403" s="243"/>
      <c r="Q403" s="243"/>
      <c r="R403" s="243"/>
      <c r="S403" s="243"/>
      <c r="T403" s="244"/>
      <c r="U403" s="13"/>
      <c r="V403" s="13"/>
      <c r="W403" s="13"/>
      <c r="X403" s="13"/>
      <c r="Y403" s="13"/>
      <c r="Z403" s="13"/>
      <c r="AA403" s="13"/>
      <c r="AB403" s="13"/>
      <c r="AC403" s="13"/>
      <c r="AD403" s="13"/>
      <c r="AE403" s="13"/>
      <c r="AT403" s="245" t="s">
        <v>149</v>
      </c>
      <c r="AU403" s="245" t="s">
        <v>82</v>
      </c>
      <c r="AV403" s="13" t="s">
        <v>82</v>
      </c>
      <c r="AW403" s="13" t="s">
        <v>33</v>
      </c>
      <c r="AX403" s="13" t="s">
        <v>72</v>
      </c>
      <c r="AY403" s="245" t="s">
        <v>137</v>
      </c>
    </row>
    <row r="404" s="13" customFormat="1">
      <c r="A404" s="13"/>
      <c r="B404" s="235"/>
      <c r="C404" s="236"/>
      <c r="D404" s="231" t="s">
        <v>149</v>
      </c>
      <c r="E404" s="237" t="s">
        <v>19</v>
      </c>
      <c r="F404" s="238" t="s">
        <v>612</v>
      </c>
      <c r="G404" s="236"/>
      <c r="H404" s="239">
        <v>14</v>
      </c>
      <c r="I404" s="240"/>
      <c r="J404" s="236"/>
      <c r="K404" s="236"/>
      <c r="L404" s="241"/>
      <c r="M404" s="242"/>
      <c r="N404" s="243"/>
      <c r="O404" s="243"/>
      <c r="P404" s="243"/>
      <c r="Q404" s="243"/>
      <c r="R404" s="243"/>
      <c r="S404" s="243"/>
      <c r="T404" s="244"/>
      <c r="U404" s="13"/>
      <c r="V404" s="13"/>
      <c r="W404" s="13"/>
      <c r="X404" s="13"/>
      <c r="Y404" s="13"/>
      <c r="Z404" s="13"/>
      <c r="AA404" s="13"/>
      <c r="AB404" s="13"/>
      <c r="AC404" s="13"/>
      <c r="AD404" s="13"/>
      <c r="AE404" s="13"/>
      <c r="AT404" s="245" t="s">
        <v>149</v>
      </c>
      <c r="AU404" s="245" t="s">
        <v>82</v>
      </c>
      <c r="AV404" s="13" t="s">
        <v>82</v>
      </c>
      <c r="AW404" s="13" t="s">
        <v>33</v>
      </c>
      <c r="AX404" s="13" t="s">
        <v>72</v>
      </c>
      <c r="AY404" s="245" t="s">
        <v>137</v>
      </c>
    </row>
    <row r="405" s="2" customFormat="1" ht="24.15" customHeight="1">
      <c r="A405" s="38"/>
      <c r="B405" s="39"/>
      <c r="C405" s="218" t="s">
        <v>613</v>
      </c>
      <c r="D405" s="218" t="s">
        <v>140</v>
      </c>
      <c r="E405" s="219" t="s">
        <v>614</v>
      </c>
      <c r="F405" s="220" t="s">
        <v>615</v>
      </c>
      <c r="G405" s="221" t="s">
        <v>310</v>
      </c>
      <c r="H405" s="222">
        <v>7.0700000000000003</v>
      </c>
      <c r="I405" s="223"/>
      <c r="J405" s="224">
        <f>ROUND(I405*H405,2)</f>
        <v>0</v>
      </c>
      <c r="K405" s="220" t="s">
        <v>144</v>
      </c>
      <c r="L405" s="44"/>
      <c r="M405" s="225" t="s">
        <v>19</v>
      </c>
      <c r="N405" s="226" t="s">
        <v>43</v>
      </c>
      <c r="O405" s="84"/>
      <c r="P405" s="227">
        <f>O405*H405</f>
        <v>0</v>
      </c>
      <c r="Q405" s="227">
        <v>0</v>
      </c>
      <c r="R405" s="227">
        <f>Q405*H405</f>
        <v>0</v>
      </c>
      <c r="S405" s="227">
        <v>0</v>
      </c>
      <c r="T405" s="228">
        <f>S405*H405</f>
        <v>0</v>
      </c>
      <c r="U405" s="38"/>
      <c r="V405" s="38"/>
      <c r="W405" s="38"/>
      <c r="X405" s="38"/>
      <c r="Y405" s="38"/>
      <c r="Z405" s="38"/>
      <c r="AA405" s="38"/>
      <c r="AB405" s="38"/>
      <c r="AC405" s="38"/>
      <c r="AD405" s="38"/>
      <c r="AE405" s="38"/>
      <c r="AR405" s="229" t="s">
        <v>271</v>
      </c>
      <c r="AT405" s="229" t="s">
        <v>140</v>
      </c>
      <c r="AU405" s="229" t="s">
        <v>82</v>
      </c>
      <c r="AY405" s="17" t="s">
        <v>137</v>
      </c>
      <c r="BE405" s="230">
        <f>IF(N405="základní",J405,0)</f>
        <v>0</v>
      </c>
      <c r="BF405" s="230">
        <f>IF(N405="snížená",J405,0)</f>
        <v>0</v>
      </c>
      <c r="BG405" s="230">
        <f>IF(N405="zákl. přenesená",J405,0)</f>
        <v>0</v>
      </c>
      <c r="BH405" s="230">
        <f>IF(N405="sníž. přenesená",J405,0)</f>
        <v>0</v>
      </c>
      <c r="BI405" s="230">
        <f>IF(N405="nulová",J405,0)</f>
        <v>0</v>
      </c>
      <c r="BJ405" s="17" t="s">
        <v>80</v>
      </c>
      <c r="BK405" s="230">
        <f>ROUND(I405*H405,2)</f>
        <v>0</v>
      </c>
      <c r="BL405" s="17" t="s">
        <v>271</v>
      </c>
      <c r="BM405" s="229" t="s">
        <v>616</v>
      </c>
    </row>
    <row r="406" s="2" customFormat="1">
      <c r="A406" s="38"/>
      <c r="B406" s="39"/>
      <c r="C406" s="40"/>
      <c r="D406" s="231" t="s">
        <v>147</v>
      </c>
      <c r="E406" s="40"/>
      <c r="F406" s="232" t="s">
        <v>617</v>
      </c>
      <c r="G406" s="40"/>
      <c r="H406" s="40"/>
      <c r="I406" s="136"/>
      <c r="J406" s="40"/>
      <c r="K406" s="40"/>
      <c r="L406" s="44"/>
      <c r="M406" s="233"/>
      <c r="N406" s="234"/>
      <c r="O406" s="84"/>
      <c r="P406" s="84"/>
      <c r="Q406" s="84"/>
      <c r="R406" s="84"/>
      <c r="S406" s="84"/>
      <c r="T406" s="85"/>
      <c r="U406" s="38"/>
      <c r="V406" s="38"/>
      <c r="W406" s="38"/>
      <c r="X406" s="38"/>
      <c r="Y406" s="38"/>
      <c r="Z406" s="38"/>
      <c r="AA406" s="38"/>
      <c r="AB406" s="38"/>
      <c r="AC406" s="38"/>
      <c r="AD406" s="38"/>
      <c r="AE406" s="38"/>
      <c r="AT406" s="17" t="s">
        <v>147</v>
      </c>
      <c r="AU406" s="17" t="s">
        <v>82</v>
      </c>
    </row>
    <row r="407" s="2" customFormat="1">
      <c r="A407" s="38"/>
      <c r="B407" s="39"/>
      <c r="C407" s="40"/>
      <c r="D407" s="231" t="s">
        <v>169</v>
      </c>
      <c r="E407" s="40"/>
      <c r="F407" s="246" t="s">
        <v>566</v>
      </c>
      <c r="G407" s="40"/>
      <c r="H407" s="40"/>
      <c r="I407" s="136"/>
      <c r="J407" s="40"/>
      <c r="K407" s="40"/>
      <c r="L407" s="44"/>
      <c r="M407" s="233"/>
      <c r="N407" s="234"/>
      <c r="O407" s="84"/>
      <c r="P407" s="84"/>
      <c r="Q407" s="84"/>
      <c r="R407" s="84"/>
      <c r="S407" s="84"/>
      <c r="T407" s="85"/>
      <c r="U407" s="38"/>
      <c r="V407" s="38"/>
      <c r="W407" s="38"/>
      <c r="X407" s="38"/>
      <c r="Y407" s="38"/>
      <c r="Z407" s="38"/>
      <c r="AA407" s="38"/>
      <c r="AB407" s="38"/>
      <c r="AC407" s="38"/>
      <c r="AD407" s="38"/>
      <c r="AE407" s="38"/>
      <c r="AT407" s="17" t="s">
        <v>169</v>
      </c>
      <c r="AU407" s="17" t="s">
        <v>82</v>
      </c>
    </row>
    <row r="408" s="12" customFormat="1" ht="22.8" customHeight="1">
      <c r="A408" s="12"/>
      <c r="B408" s="202"/>
      <c r="C408" s="203"/>
      <c r="D408" s="204" t="s">
        <v>71</v>
      </c>
      <c r="E408" s="216" t="s">
        <v>618</v>
      </c>
      <c r="F408" s="216" t="s">
        <v>619</v>
      </c>
      <c r="G408" s="203"/>
      <c r="H408" s="203"/>
      <c r="I408" s="206"/>
      <c r="J408" s="217">
        <f>BK408</f>
        <v>0</v>
      </c>
      <c r="K408" s="203"/>
      <c r="L408" s="208"/>
      <c r="M408" s="209"/>
      <c r="N408" s="210"/>
      <c r="O408" s="210"/>
      <c r="P408" s="211">
        <f>SUM(P409:P480)</f>
        <v>0</v>
      </c>
      <c r="Q408" s="210"/>
      <c r="R408" s="211">
        <f>SUM(R409:R480)</f>
        <v>5.4915458499999996</v>
      </c>
      <c r="S408" s="210"/>
      <c r="T408" s="212">
        <f>SUM(T409:T480)</f>
        <v>0.093868000000000007</v>
      </c>
      <c r="U408" s="12"/>
      <c r="V408" s="12"/>
      <c r="W408" s="12"/>
      <c r="X408" s="12"/>
      <c r="Y408" s="12"/>
      <c r="Z408" s="12"/>
      <c r="AA408" s="12"/>
      <c r="AB408" s="12"/>
      <c r="AC408" s="12"/>
      <c r="AD408" s="12"/>
      <c r="AE408" s="12"/>
      <c r="AR408" s="213" t="s">
        <v>82</v>
      </c>
      <c r="AT408" s="214" t="s">
        <v>71</v>
      </c>
      <c r="AU408" s="214" t="s">
        <v>80</v>
      </c>
      <c r="AY408" s="213" t="s">
        <v>137</v>
      </c>
      <c r="BK408" s="215">
        <f>SUM(BK409:BK480)</f>
        <v>0</v>
      </c>
    </row>
    <row r="409" s="2" customFormat="1" ht="14.4" customHeight="1">
      <c r="A409" s="38"/>
      <c r="B409" s="39"/>
      <c r="C409" s="218" t="s">
        <v>620</v>
      </c>
      <c r="D409" s="218" t="s">
        <v>140</v>
      </c>
      <c r="E409" s="219" t="s">
        <v>621</v>
      </c>
      <c r="F409" s="220" t="s">
        <v>622</v>
      </c>
      <c r="G409" s="221" t="s">
        <v>143</v>
      </c>
      <c r="H409" s="222">
        <v>1482.087</v>
      </c>
      <c r="I409" s="223"/>
      <c r="J409" s="224">
        <f>ROUND(I409*H409,2)</f>
        <v>0</v>
      </c>
      <c r="K409" s="220" t="s">
        <v>144</v>
      </c>
      <c r="L409" s="44"/>
      <c r="M409" s="225" t="s">
        <v>19</v>
      </c>
      <c r="N409" s="226" t="s">
        <v>43</v>
      </c>
      <c r="O409" s="84"/>
      <c r="P409" s="227">
        <f>O409*H409</f>
        <v>0</v>
      </c>
      <c r="Q409" s="227">
        <v>0</v>
      </c>
      <c r="R409" s="227">
        <f>Q409*H409</f>
        <v>0</v>
      </c>
      <c r="S409" s="227">
        <v>0</v>
      </c>
      <c r="T409" s="228">
        <f>S409*H409</f>
        <v>0</v>
      </c>
      <c r="U409" s="38"/>
      <c r="V409" s="38"/>
      <c r="W409" s="38"/>
      <c r="X409" s="38"/>
      <c r="Y409" s="38"/>
      <c r="Z409" s="38"/>
      <c r="AA409" s="38"/>
      <c r="AB409" s="38"/>
      <c r="AC409" s="38"/>
      <c r="AD409" s="38"/>
      <c r="AE409" s="38"/>
      <c r="AR409" s="229" t="s">
        <v>271</v>
      </c>
      <c r="AT409" s="229" t="s">
        <v>140</v>
      </c>
      <c r="AU409" s="229" t="s">
        <v>82</v>
      </c>
      <c r="AY409" s="17" t="s">
        <v>137</v>
      </c>
      <c r="BE409" s="230">
        <f>IF(N409="základní",J409,0)</f>
        <v>0</v>
      </c>
      <c r="BF409" s="230">
        <f>IF(N409="snížená",J409,0)</f>
        <v>0</v>
      </c>
      <c r="BG409" s="230">
        <f>IF(N409="zákl. přenesená",J409,0)</f>
        <v>0</v>
      </c>
      <c r="BH409" s="230">
        <f>IF(N409="sníž. přenesená",J409,0)</f>
        <v>0</v>
      </c>
      <c r="BI409" s="230">
        <f>IF(N409="nulová",J409,0)</f>
        <v>0</v>
      </c>
      <c r="BJ409" s="17" t="s">
        <v>80</v>
      </c>
      <c r="BK409" s="230">
        <f>ROUND(I409*H409,2)</f>
        <v>0</v>
      </c>
      <c r="BL409" s="17" t="s">
        <v>271</v>
      </c>
      <c r="BM409" s="229" t="s">
        <v>623</v>
      </c>
    </row>
    <row r="410" s="2" customFormat="1">
      <c r="A410" s="38"/>
      <c r="B410" s="39"/>
      <c r="C410" s="40"/>
      <c r="D410" s="231" t="s">
        <v>147</v>
      </c>
      <c r="E410" s="40"/>
      <c r="F410" s="232" t="s">
        <v>624</v>
      </c>
      <c r="G410" s="40"/>
      <c r="H410" s="40"/>
      <c r="I410" s="136"/>
      <c r="J410" s="40"/>
      <c r="K410" s="40"/>
      <c r="L410" s="44"/>
      <c r="M410" s="233"/>
      <c r="N410" s="234"/>
      <c r="O410" s="84"/>
      <c r="P410" s="84"/>
      <c r="Q410" s="84"/>
      <c r="R410" s="84"/>
      <c r="S410" s="84"/>
      <c r="T410" s="85"/>
      <c r="U410" s="38"/>
      <c r="V410" s="38"/>
      <c r="W410" s="38"/>
      <c r="X410" s="38"/>
      <c r="Y410" s="38"/>
      <c r="Z410" s="38"/>
      <c r="AA410" s="38"/>
      <c r="AB410" s="38"/>
      <c r="AC410" s="38"/>
      <c r="AD410" s="38"/>
      <c r="AE410" s="38"/>
      <c r="AT410" s="17" t="s">
        <v>147</v>
      </c>
      <c r="AU410" s="17" t="s">
        <v>82</v>
      </c>
    </row>
    <row r="411" s="2" customFormat="1">
      <c r="A411" s="38"/>
      <c r="B411" s="39"/>
      <c r="C411" s="40"/>
      <c r="D411" s="231" t="s">
        <v>169</v>
      </c>
      <c r="E411" s="40"/>
      <c r="F411" s="246" t="s">
        <v>625</v>
      </c>
      <c r="G411" s="40"/>
      <c r="H411" s="40"/>
      <c r="I411" s="136"/>
      <c r="J411" s="40"/>
      <c r="K411" s="40"/>
      <c r="L411" s="44"/>
      <c r="M411" s="233"/>
      <c r="N411" s="234"/>
      <c r="O411" s="84"/>
      <c r="P411" s="84"/>
      <c r="Q411" s="84"/>
      <c r="R411" s="84"/>
      <c r="S411" s="84"/>
      <c r="T411" s="85"/>
      <c r="U411" s="38"/>
      <c r="V411" s="38"/>
      <c r="W411" s="38"/>
      <c r="X411" s="38"/>
      <c r="Y411" s="38"/>
      <c r="Z411" s="38"/>
      <c r="AA411" s="38"/>
      <c r="AB411" s="38"/>
      <c r="AC411" s="38"/>
      <c r="AD411" s="38"/>
      <c r="AE411" s="38"/>
      <c r="AT411" s="17" t="s">
        <v>169</v>
      </c>
      <c r="AU411" s="17" t="s">
        <v>82</v>
      </c>
    </row>
    <row r="412" s="13" customFormat="1">
      <c r="A412" s="13"/>
      <c r="B412" s="235"/>
      <c r="C412" s="236"/>
      <c r="D412" s="231" t="s">
        <v>149</v>
      </c>
      <c r="E412" s="237" t="s">
        <v>19</v>
      </c>
      <c r="F412" s="238" t="s">
        <v>222</v>
      </c>
      <c r="G412" s="236"/>
      <c r="H412" s="239">
        <v>671.94000000000005</v>
      </c>
      <c r="I412" s="240"/>
      <c r="J412" s="236"/>
      <c r="K412" s="236"/>
      <c r="L412" s="241"/>
      <c r="M412" s="242"/>
      <c r="N412" s="243"/>
      <c r="O412" s="243"/>
      <c r="P412" s="243"/>
      <c r="Q412" s="243"/>
      <c r="R412" s="243"/>
      <c r="S412" s="243"/>
      <c r="T412" s="244"/>
      <c r="U412" s="13"/>
      <c r="V412" s="13"/>
      <c r="W412" s="13"/>
      <c r="X412" s="13"/>
      <c r="Y412" s="13"/>
      <c r="Z412" s="13"/>
      <c r="AA412" s="13"/>
      <c r="AB412" s="13"/>
      <c r="AC412" s="13"/>
      <c r="AD412" s="13"/>
      <c r="AE412" s="13"/>
      <c r="AT412" s="245" t="s">
        <v>149</v>
      </c>
      <c r="AU412" s="245" t="s">
        <v>82</v>
      </c>
      <c r="AV412" s="13" t="s">
        <v>82</v>
      </c>
      <c r="AW412" s="13" t="s">
        <v>33</v>
      </c>
      <c r="AX412" s="13" t="s">
        <v>72</v>
      </c>
      <c r="AY412" s="245" t="s">
        <v>137</v>
      </c>
    </row>
    <row r="413" s="13" customFormat="1">
      <c r="A413" s="13"/>
      <c r="B413" s="235"/>
      <c r="C413" s="236"/>
      <c r="D413" s="231" t="s">
        <v>149</v>
      </c>
      <c r="E413" s="237" t="s">
        <v>19</v>
      </c>
      <c r="F413" s="238" t="s">
        <v>223</v>
      </c>
      <c r="G413" s="236"/>
      <c r="H413" s="239">
        <v>203.68000000000001</v>
      </c>
      <c r="I413" s="240"/>
      <c r="J413" s="236"/>
      <c r="K413" s="236"/>
      <c r="L413" s="241"/>
      <c r="M413" s="242"/>
      <c r="N413" s="243"/>
      <c r="O413" s="243"/>
      <c r="P413" s="243"/>
      <c r="Q413" s="243"/>
      <c r="R413" s="243"/>
      <c r="S413" s="243"/>
      <c r="T413" s="244"/>
      <c r="U413" s="13"/>
      <c r="V413" s="13"/>
      <c r="W413" s="13"/>
      <c r="X413" s="13"/>
      <c r="Y413" s="13"/>
      <c r="Z413" s="13"/>
      <c r="AA413" s="13"/>
      <c r="AB413" s="13"/>
      <c r="AC413" s="13"/>
      <c r="AD413" s="13"/>
      <c r="AE413" s="13"/>
      <c r="AT413" s="245" t="s">
        <v>149</v>
      </c>
      <c r="AU413" s="245" t="s">
        <v>82</v>
      </c>
      <c r="AV413" s="13" t="s">
        <v>82</v>
      </c>
      <c r="AW413" s="13" t="s">
        <v>33</v>
      </c>
      <c r="AX413" s="13" t="s">
        <v>72</v>
      </c>
      <c r="AY413" s="245" t="s">
        <v>137</v>
      </c>
    </row>
    <row r="414" s="13" customFormat="1">
      <c r="A414" s="13"/>
      <c r="B414" s="235"/>
      <c r="C414" s="236"/>
      <c r="D414" s="231" t="s">
        <v>149</v>
      </c>
      <c r="E414" s="237" t="s">
        <v>19</v>
      </c>
      <c r="F414" s="238" t="s">
        <v>224</v>
      </c>
      <c r="G414" s="236"/>
      <c r="H414" s="239">
        <v>300.87</v>
      </c>
      <c r="I414" s="240"/>
      <c r="J414" s="236"/>
      <c r="K414" s="236"/>
      <c r="L414" s="241"/>
      <c r="M414" s="242"/>
      <c r="N414" s="243"/>
      <c r="O414" s="243"/>
      <c r="P414" s="243"/>
      <c r="Q414" s="243"/>
      <c r="R414" s="243"/>
      <c r="S414" s="243"/>
      <c r="T414" s="244"/>
      <c r="U414" s="13"/>
      <c r="V414" s="13"/>
      <c r="W414" s="13"/>
      <c r="X414" s="13"/>
      <c r="Y414" s="13"/>
      <c r="Z414" s="13"/>
      <c r="AA414" s="13"/>
      <c r="AB414" s="13"/>
      <c r="AC414" s="13"/>
      <c r="AD414" s="13"/>
      <c r="AE414" s="13"/>
      <c r="AT414" s="245" t="s">
        <v>149</v>
      </c>
      <c r="AU414" s="245" t="s">
        <v>82</v>
      </c>
      <c r="AV414" s="13" t="s">
        <v>82</v>
      </c>
      <c r="AW414" s="13" t="s">
        <v>33</v>
      </c>
      <c r="AX414" s="13" t="s">
        <v>72</v>
      </c>
      <c r="AY414" s="245" t="s">
        <v>137</v>
      </c>
    </row>
    <row r="415" s="13" customFormat="1">
      <c r="A415" s="13"/>
      <c r="B415" s="235"/>
      <c r="C415" s="236"/>
      <c r="D415" s="231" t="s">
        <v>149</v>
      </c>
      <c r="E415" s="237" t="s">
        <v>19</v>
      </c>
      <c r="F415" s="238" t="s">
        <v>225</v>
      </c>
      <c r="G415" s="236"/>
      <c r="H415" s="239">
        <v>110.907</v>
      </c>
      <c r="I415" s="240"/>
      <c r="J415" s="236"/>
      <c r="K415" s="236"/>
      <c r="L415" s="241"/>
      <c r="M415" s="242"/>
      <c r="N415" s="243"/>
      <c r="O415" s="243"/>
      <c r="P415" s="243"/>
      <c r="Q415" s="243"/>
      <c r="R415" s="243"/>
      <c r="S415" s="243"/>
      <c r="T415" s="244"/>
      <c r="U415" s="13"/>
      <c r="V415" s="13"/>
      <c r="W415" s="13"/>
      <c r="X415" s="13"/>
      <c r="Y415" s="13"/>
      <c r="Z415" s="13"/>
      <c r="AA415" s="13"/>
      <c r="AB415" s="13"/>
      <c r="AC415" s="13"/>
      <c r="AD415" s="13"/>
      <c r="AE415" s="13"/>
      <c r="AT415" s="245" t="s">
        <v>149</v>
      </c>
      <c r="AU415" s="245" t="s">
        <v>82</v>
      </c>
      <c r="AV415" s="13" t="s">
        <v>82</v>
      </c>
      <c r="AW415" s="13" t="s">
        <v>33</v>
      </c>
      <c r="AX415" s="13" t="s">
        <v>72</v>
      </c>
      <c r="AY415" s="245" t="s">
        <v>137</v>
      </c>
    </row>
    <row r="416" s="13" customFormat="1">
      <c r="A416" s="13"/>
      <c r="B416" s="235"/>
      <c r="C416" s="236"/>
      <c r="D416" s="231" t="s">
        <v>149</v>
      </c>
      <c r="E416" s="237" t="s">
        <v>19</v>
      </c>
      <c r="F416" s="238" t="s">
        <v>626</v>
      </c>
      <c r="G416" s="236"/>
      <c r="H416" s="239">
        <v>127.83</v>
      </c>
      <c r="I416" s="240"/>
      <c r="J416" s="236"/>
      <c r="K416" s="236"/>
      <c r="L416" s="241"/>
      <c r="M416" s="242"/>
      <c r="N416" s="243"/>
      <c r="O416" s="243"/>
      <c r="P416" s="243"/>
      <c r="Q416" s="243"/>
      <c r="R416" s="243"/>
      <c r="S416" s="243"/>
      <c r="T416" s="244"/>
      <c r="U416" s="13"/>
      <c r="V416" s="13"/>
      <c r="W416" s="13"/>
      <c r="X416" s="13"/>
      <c r="Y416" s="13"/>
      <c r="Z416" s="13"/>
      <c r="AA416" s="13"/>
      <c r="AB416" s="13"/>
      <c r="AC416" s="13"/>
      <c r="AD416" s="13"/>
      <c r="AE416" s="13"/>
      <c r="AT416" s="245" t="s">
        <v>149</v>
      </c>
      <c r="AU416" s="245" t="s">
        <v>82</v>
      </c>
      <c r="AV416" s="13" t="s">
        <v>82</v>
      </c>
      <c r="AW416" s="13" t="s">
        <v>33</v>
      </c>
      <c r="AX416" s="13" t="s">
        <v>72</v>
      </c>
      <c r="AY416" s="245" t="s">
        <v>137</v>
      </c>
    </row>
    <row r="417" s="13" customFormat="1">
      <c r="A417" s="13"/>
      <c r="B417" s="235"/>
      <c r="C417" s="236"/>
      <c r="D417" s="231" t="s">
        <v>149</v>
      </c>
      <c r="E417" s="237" t="s">
        <v>19</v>
      </c>
      <c r="F417" s="238" t="s">
        <v>627</v>
      </c>
      <c r="G417" s="236"/>
      <c r="H417" s="239">
        <v>66.859999999999999</v>
      </c>
      <c r="I417" s="240"/>
      <c r="J417" s="236"/>
      <c r="K417" s="236"/>
      <c r="L417" s="241"/>
      <c r="M417" s="242"/>
      <c r="N417" s="243"/>
      <c r="O417" s="243"/>
      <c r="P417" s="243"/>
      <c r="Q417" s="243"/>
      <c r="R417" s="243"/>
      <c r="S417" s="243"/>
      <c r="T417" s="244"/>
      <c r="U417" s="13"/>
      <c r="V417" s="13"/>
      <c r="W417" s="13"/>
      <c r="X417" s="13"/>
      <c r="Y417" s="13"/>
      <c r="Z417" s="13"/>
      <c r="AA417" s="13"/>
      <c r="AB417" s="13"/>
      <c r="AC417" s="13"/>
      <c r="AD417" s="13"/>
      <c r="AE417" s="13"/>
      <c r="AT417" s="245" t="s">
        <v>149</v>
      </c>
      <c r="AU417" s="245" t="s">
        <v>82</v>
      </c>
      <c r="AV417" s="13" t="s">
        <v>82</v>
      </c>
      <c r="AW417" s="13" t="s">
        <v>33</v>
      </c>
      <c r="AX417" s="13" t="s">
        <v>72</v>
      </c>
      <c r="AY417" s="245" t="s">
        <v>137</v>
      </c>
    </row>
    <row r="418" s="2" customFormat="1" ht="14.4" customHeight="1">
      <c r="A418" s="38"/>
      <c r="B418" s="39"/>
      <c r="C418" s="257" t="s">
        <v>628</v>
      </c>
      <c r="D418" s="257" t="s">
        <v>354</v>
      </c>
      <c r="E418" s="258" t="s">
        <v>629</v>
      </c>
      <c r="F418" s="259" t="s">
        <v>630</v>
      </c>
      <c r="G418" s="260" t="s">
        <v>143</v>
      </c>
      <c r="H418" s="261">
        <v>1480.5070000000001</v>
      </c>
      <c r="I418" s="262"/>
      <c r="J418" s="263">
        <f>ROUND(I418*H418,2)</f>
        <v>0</v>
      </c>
      <c r="K418" s="259" t="s">
        <v>144</v>
      </c>
      <c r="L418" s="264"/>
      <c r="M418" s="265" t="s">
        <v>19</v>
      </c>
      <c r="N418" s="266" t="s">
        <v>43</v>
      </c>
      <c r="O418" s="84"/>
      <c r="P418" s="227">
        <f>O418*H418</f>
        <v>0</v>
      </c>
      <c r="Q418" s="227">
        <v>0</v>
      </c>
      <c r="R418" s="227">
        <f>Q418*H418</f>
        <v>0</v>
      </c>
      <c r="S418" s="227">
        <v>0</v>
      </c>
      <c r="T418" s="228">
        <f>S418*H418</f>
        <v>0</v>
      </c>
      <c r="U418" s="38"/>
      <c r="V418" s="38"/>
      <c r="W418" s="38"/>
      <c r="X418" s="38"/>
      <c r="Y418" s="38"/>
      <c r="Z418" s="38"/>
      <c r="AA418" s="38"/>
      <c r="AB418" s="38"/>
      <c r="AC418" s="38"/>
      <c r="AD418" s="38"/>
      <c r="AE418" s="38"/>
      <c r="AR418" s="229" t="s">
        <v>358</v>
      </c>
      <c r="AT418" s="229" t="s">
        <v>354</v>
      </c>
      <c r="AU418" s="229" t="s">
        <v>82</v>
      </c>
      <c r="AY418" s="17" t="s">
        <v>137</v>
      </c>
      <c r="BE418" s="230">
        <f>IF(N418="základní",J418,0)</f>
        <v>0</v>
      </c>
      <c r="BF418" s="230">
        <f>IF(N418="snížená",J418,0)</f>
        <v>0</v>
      </c>
      <c r="BG418" s="230">
        <f>IF(N418="zákl. přenesená",J418,0)</f>
        <v>0</v>
      </c>
      <c r="BH418" s="230">
        <f>IF(N418="sníž. přenesená",J418,0)</f>
        <v>0</v>
      </c>
      <c r="BI418" s="230">
        <f>IF(N418="nulová",J418,0)</f>
        <v>0</v>
      </c>
      <c r="BJ418" s="17" t="s">
        <v>80</v>
      </c>
      <c r="BK418" s="230">
        <f>ROUND(I418*H418,2)</f>
        <v>0</v>
      </c>
      <c r="BL418" s="17" t="s">
        <v>271</v>
      </c>
      <c r="BM418" s="229" t="s">
        <v>631</v>
      </c>
    </row>
    <row r="419" s="2" customFormat="1">
      <c r="A419" s="38"/>
      <c r="B419" s="39"/>
      <c r="C419" s="40"/>
      <c r="D419" s="231" t="s">
        <v>147</v>
      </c>
      <c r="E419" s="40"/>
      <c r="F419" s="232" t="s">
        <v>630</v>
      </c>
      <c r="G419" s="40"/>
      <c r="H419" s="40"/>
      <c r="I419" s="136"/>
      <c r="J419" s="40"/>
      <c r="K419" s="40"/>
      <c r="L419" s="44"/>
      <c r="M419" s="233"/>
      <c r="N419" s="234"/>
      <c r="O419" s="84"/>
      <c r="P419" s="84"/>
      <c r="Q419" s="84"/>
      <c r="R419" s="84"/>
      <c r="S419" s="84"/>
      <c r="T419" s="85"/>
      <c r="U419" s="38"/>
      <c r="V419" s="38"/>
      <c r="W419" s="38"/>
      <c r="X419" s="38"/>
      <c r="Y419" s="38"/>
      <c r="Z419" s="38"/>
      <c r="AA419" s="38"/>
      <c r="AB419" s="38"/>
      <c r="AC419" s="38"/>
      <c r="AD419" s="38"/>
      <c r="AE419" s="38"/>
      <c r="AT419" s="17" t="s">
        <v>147</v>
      </c>
      <c r="AU419" s="17" t="s">
        <v>82</v>
      </c>
    </row>
    <row r="420" s="13" customFormat="1">
      <c r="A420" s="13"/>
      <c r="B420" s="235"/>
      <c r="C420" s="236"/>
      <c r="D420" s="231" t="s">
        <v>149</v>
      </c>
      <c r="E420" s="237" t="s">
        <v>19</v>
      </c>
      <c r="F420" s="238" t="s">
        <v>222</v>
      </c>
      <c r="G420" s="236"/>
      <c r="H420" s="239">
        <v>671.94000000000005</v>
      </c>
      <c r="I420" s="240"/>
      <c r="J420" s="236"/>
      <c r="K420" s="236"/>
      <c r="L420" s="241"/>
      <c r="M420" s="242"/>
      <c r="N420" s="243"/>
      <c r="O420" s="243"/>
      <c r="P420" s="243"/>
      <c r="Q420" s="243"/>
      <c r="R420" s="243"/>
      <c r="S420" s="243"/>
      <c r="T420" s="244"/>
      <c r="U420" s="13"/>
      <c r="V420" s="13"/>
      <c r="W420" s="13"/>
      <c r="X420" s="13"/>
      <c r="Y420" s="13"/>
      <c r="Z420" s="13"/>
      <c r="AA420" s="13"/>
      <c r="AB420" s="13"/>
      <c r="AC420" s="13"/>
      <c r="AD420" s="13"/>
      <c r="AE420" s="13"/>
      <c r="AT420" s="245" t="s">
        <v>149</v>
      </c>
      <c r="AU420" s="245" t="s">
        <v>82</v>
      </c>
      <c r="AV420" s="13" t="s">
        <v>82</v>
      </c>
      <c r="AW420" s="13" t="s">
        <v>33</v>
      </c>
      <c r="AX420" s="13" t="s">
        <v>72</v>
      </c>
      <c r="AY420" s="245" t="s">
        <v>137</v>
      </c>
    </row>
    <row r="421" s="13" customFormat="1">
      <c r="A421" s="13"/>
      <c r="B421" s="235"/>
      <c r="C421" s="236"/>
      <c r="D421" s="231" t="s">
        <v>149</v>
      </c>
      <c r="E421" s="237" t="s">
        <v>19</v>
      </c>
      <c r="F421" s="238" t="s">
        <v>223</v>
      </c>
      <c r="G421" s="236"/>
      <c r="H421" s="239">
        <v>203.68000000000001</v>
      </c>
      <c r="I421" s="240"/>
      <c r="J421" s="236"/>
      <c r="K421" s="236"/>
      <c r="L421" s="241"/>
      <c r="M421" s="242"/>
      <c r="N421" s="243"/>
      <c r="O421" s="243"/>
      <c r="P421" s="243"/>
      <c r="Q421" s="243"/>
      <c r="R421" s="243"/>
      <c r="S421" s="243"/>
      <c r="T421" s="244"/>
      <c r="U421" s="13"/>
      <c r="V421" s="13"/>
      <c r="W421" s="13"/>
      <c r="X421" s="13"/>
      <c r="Y421" s="13"/>
      <c r="Z421" s="13"/>
      <c r="AA421" s="13"/>
      <c r="AB421" s="13"/>
      <c r="AC421" s="13"/>
      <c r="AD421" s="13"/>
      <c r="AE421" s="13"/>
      <c r="AT421" s="245" t="s">
        <v>149</v>
      </c>
      <c r="AU421" s="245" t="s">
        <v>82</v>
      </c>
      <c r="AV421" s="13" t="s">
        <v>82</v>
      </c>
      <c r="AW421" s="13" t="s">
        <v>33</v>
      </c>
      <c r="AX421" s="13" t="s">
        <v>72</v>
      </c>
      <c r="AY421" s="245" t="s">
        <v>137</v>
      </c>
    </row>
    <row r="422" s="13" customFormat="1">
      <c r="A422" s="13"/>
      <c r="B422" s="235"/>
      <c r="C422" s="236"/>
      <c r="D422" s="231" t="s">
        <v>149</v>
      </c>
      <c r="E422" s="237" t="s">
        <v>19</v>
      </c>
      <c r="F422" s="238" t="s">
        <v>224</v>
      </c>
      <c r="G422" s="236"/>
      <c r="H422" s="239">
        <v>300.87</v>
      </c>
      <c r="I422" s="240"/>
      <c r="J422" s="236"/>
      <c r="K422" s="236"/>
      <c r="L422" s="241"/>
      <c r="M422" s="242"/>
      <c r="N422" s="243"/>
      <c r="O422" s="243"/>
      <c r="P422" s="243"/>
      <c r="Q422" s="243"/>
      <c r="R422" s="243"/>
      <c r="S422" s="243"/>
      <c r="T422" s="244"/>
      <c r="U422" s="13"/>
      <c r="V422" s="13"/>
      <c r="W422" s="13"/>
      <c r="X422" s="13"/>
      <c r="Y422" s="13"/>
      <c r="Z422" s="13"/>
      <c r="AA422" s="13"/>
      <c r="AB422" s="13"/>
      <c r="AC422" s="13"/>
      <c r="AD422" s="13"/>
      <c r="AE422" s="13"/>
      <c r="AT422" s="245" t="s">
        <v>149</v>
      </c>
      <c r="AU422" s="245" t="s">
        <v>82</v>
      </c>
      <c r="AV422" s="13" t="s">
        <v>82</v>
      </c>
      <c r="AW422" s="13" t="s">
        <v>33</v>
      </c>
      <c r="AX422" s="13" t="s">
        <v>72</v>
      </c>
      <c r="AY422" s="245" t="s">
        <v>137</v>
      </c>
    </row>
    <row r="423" s="13" customFormat="1">
      <c r="A423" s="13"/>
      <c r="B423" s="235"/>
      <c r="C423" s="236"/>
      <c r="D423" s="231" t="s">
        <v>149</v>
      </c>
      <c r="E423" s="237" t="s">
        <v>19</v>
      </c>
      <c r="F423" s="238" t="s">
        <v>225</v>
      </c>
      <c r="G423" s="236"/>
      <c r="H423" s="239">
        <v>110.907</v>
      </c>
      <c r="I423" s="240"/>
      <c r="J423" s="236"/>
      <c r="K423" s="236"/>
      <c r="L423" s="241"/>
      <c r="M423" s="242"/>
      <c r="N423" s="243"/>
      <c r="O423" s="243"/>
      <c r="P423" s="243"/>
      <c r="Q423" s="243"/>
      <c r="R423" s="243"/>
      <c r="S423" s="243"/>
      <c r="T423" s="244"/>
      <c r="U423" s="13"/>
      <c r="V423" s="13"/>
      <c r="W423" s="13"/>
      <c r="X423" s="13"/>
      <c r="Y423" s="13"/>
      <c r="Z423" s="13"/>
      <c r="AA423" s="13"/>
      <c r="AB423" s="13"/>
      <c r="AC423" s="13"/>
      <c r="AD423" s="13"/>
      <c r="AE423" s="13"/>
      <c r="AT423" s="245" t="s">
        <v>149</v>
      </c>
      <c r="AU423" s="245" t="s">
        <v>82</v>
      </c>
      <c r="AV423" s="13" t="s">
        <v>82</v>
      </c>
      <c r="AW423" s="13" t="s">
        <v>33</v>
      </c>
      <c r="AX423" s="13" t="s">
        <v>72</v>
      </c>
      <c r="AY423" s="245" t="s">
        <v>137</v>
      </c>
    </row>
    <row r="424" s="13" customFormat="1">
      <c r="A424" s="13"/>
      <c r="B424" s="235"/>
      <c r="C424" s="236"/>
      <c r="D424" s="231" t="s">
        <v>149</v>
      </c>
      <c r="E424" s="236"/>
      <c r="F424" s="238" t="s">
        <v>632</v>
      </c>
      <c r="G424" s="236"/>
      <c r="H424" s="239">
        <v>1480.5070000000001</v>
      </c>
      <c r="I424" s="240"/>
      <c r="J424" s="236"/>
      <c r="K424" s="236"/>
      <c r="L424" s="241"/>
      <c r="M424" s="242"/>
      <c r="N424" s="243"/>
      <c r="O424" s="243"/>
      <c r="P424" s="243"/>
      <c r="Q424" s="243"/>
      <c r="R424" s="243"/>
      <c r="S424" s="243"/>
      <c r="T424" s="244"/>
      <c r="U424" s="13"/>
      <c r="V424" s="13"/>
      <c r="W424" s="13"/>
      <c r="X424" s="13"/>
      <c r="Y424" s="13"/>
      <c r="Z424" s="13"/>
      <c r="AA424" s="13"/>
      <c r="AB424" s="13"/>
      <c r="AC424" s="13"/>
      <c r="AD424" s="13"/>
      <c r="AE424" s="13"/>
      <c r="AT424" s="245" t="s">
        <v>149</v>
      </c>
      <c r="AU424" s="245" t="s">
        <v>82</v>
      </c>
      <c r="AV424" s="13" t="s">
        <v>82</v>
      </c>
      <c r="AW424" s="13" t="s">
        <v>4</v>
      </c>
      <c r="AX424" s="13" t="s">
        <v>80</v>
      </c>
      <c r="AY424" s="245" t="s">
        <v>137</v>
      </c>
    </row>
    <row r="425" s="2" customFormat="1" ht="24.15" customHeight="1">
      <c r="A425" s="38"/>
      <c r="B425" s="39"/>
      <c r="C425" s="257" t="s">
        <v>633</v>
      </c>
      <c r="D425" s="257" t="s">
        <v>354</v>
      </c>
      <c r="E425" s="258" t="s">
        <v>634</v>
      </c>
      <c r="F425" s="259" t="s">
        <v>635</v>
      </c>
      <c r="G425" s="260" t="s">
        <v>143</v>
      </c>
      <c r="H425" s="261">
        <v>214.15899999999999</v>
      </c>
      <c r="I425" s="262"/>
      <c r="J425" s="263">
        <f>ROUND(I425*H425,2)</f>
        <v>0</v>
      </c>
      <c r="K425" s="259" t="s">
        <v>144</v>
      </c>
      <c r="L425" s="264"/>
      <c r="M425" s="265" t="s">
        <v>19</v>
      </c>
      <c r="N425" s="266" t="s">
        <v>43</v>
      </c>
      <c r="O425" s="84"/>
      <c r="P425" s="227">
        <f>O425*H425</f>
        <v>0</v>
      </c>
      <c r="Q425" s="227">
        <v>0.00035</v>
      </c>
      <c r="R425" s="227">
        <f>Q425*H425</f>
        <v>0.074955649999999999</v>
      </c>
      <c r="S425" s="227">
        <v>0</v>
      </c>
      <c r="T425" s="228">
        <f>S425*H425</f>
        <v>0</v>
      </c>
      <c r="U425" s="38"/>
      <c r="V425" s="38"/>
      <c r="W425" s="38"/>
      <c r="X425" s="38"/>
      <c r="Y425" s="38"/>
      <c r="Z425" s="38"/>
      <c r="AA425" s="38"/>
      <c r="AB425" s="38"/>
      <c r="AC425" s="38"/>
      <c r="AD425" s="38"/>
      <c r="AE425" s="38"/>
      <c r="AR425" s="229" t="s">
        <v>358</v>
      </c>
      <c r="AT425" s="229" t="s">
        <v>354</v>
      </c>
      <c r="AU425" s="229" t="s">
        <v>82</v>
      </c>
      <c r="AY425" s="17" t="s">
        <v>137</v>
      </c>
      <c r="BE425" s="230">
        <f>IF(N425="základní",J425,0)</f>
        <v>0</v>
      </c>
      <c r="BF425" s="230">
        <f>IF(N425="snížená",J425,0)</f>
        <v>0</v>
      </c>
      <c r="BG425" s="230">
        <f>IF(N425="zákl. přenesená",J425,0)</f>
        <v>0</v>
      </c>
      <c r="BH425" s="230">
        <f>IF(N425="sníž. přenesená",J425,0)</f>
        <v>0</v>
      </c>
      <c r="BI425" s="230">
        <f>IF(N425="nulová",J425,0)</f>
        <v>0</v>
      </c>
      <c r="BJ425" s="17" t="s">
        <v>80</v>
      </c>
      <c r="BK425" s="230">
        <f>ROUND(I425*H425,2)</f>
        <v>0</v>
      </c>
      <c r="BL425" s="17" t="s">
        <v>271</v>
      </c>
      <c r="BM425" s="229" t="s">
        <v>636</v>
      </c>
    </row>
    <row r="426" s="2" customFormat="1">
      <c r="A426" s="38"/>
      <c r="B426" s="39"/>
      <c r="C426" s="40"/>
      <c r="D426" s="231" t="s">
        <v>147</v>
      </c>
      <c r="E426" s="40"/>
      <c r="F426" s="232" t="s">
        <v>635</v>
      </c>
      <c r="G426" s="40"/>
      <c r="H426" s="40"/>
      <c r="I426" s="136"/>
      <c r="J426" s="40"/>
      <c r="K426" s="40"/>
      <c r="L426" s="44"/>
      <c r="M426" s="233"/>
      <c r="N426" s="234"/>
      <c r="O426" s="84"/>
      <c r="P426" s="84"/>
      <c r="Q426" s="84"/>
      <c r="R426" s="84"/>
      <c r="S426" s="84"/>
      <c r="T426" s="85"/>
      <c r="U426" s="38"/>
      <c r="V426" s="38"/>
      <c r="W426" s="38"/>
      <c r="X426" s="38"/>
      <c r="Y426" s="38"/>
      <c r="Z426" s="38"/>
      <c r="AA426" s="38"/>
      <c r="AB426" s="38"/>
      <c r="AC426" s="38"/>
      <c r="AD426" s="38"/>
      <c r="AE426" s="38"/>
      <c r="AT426" s="17" t="s">
        <v>147</v>
      </c>
      <c r="AU426" s="17" t="s">
        <v>82</v>
      </c>
    </row>
    <row r="427" s="13" customFormat="1">
      <c r="A427" s="13"/>
      <c r="B427" s="235"/>
      <c r="C427" s="236"/>
      <c r="D427" s="231" t="s">
        <v>149</v>
      </c>
      <c r="E427" s="237" t="s">
        <v>19</v>
      </c>
      <c r="F427" s="238" t="s">
        <v>626</v>
      </c>
      <c r="G427" s="236"/>
      <c r="H427" s="239">
        <v>127.83</v>
      </c>
      <c r="I427" s="240"/>
      <c r="J427" s="236"/>
      <c r="K427" s="236"/>
      <c r="L427" s="241"/>
      <c r="M427" s="242"/>
      <c r="N427" s="243"/>
      <c r="O427" s="243"/>
      <c r="P427" s="243"/>
      <c r="Q427" s="243"/>
      <c r="R427" s="243"/>
      <c r="S427" s="243"/>
      <c r="T427" s="244"/>
      <c r="U427" s="13"/>
      <c r="V427" s="13"/>
      <c r="W427" s="13"/>
      <c r="X427" s="13"/>
      <c r="Y427" s="13"/>
      <c r="Z427" s="13"/>
      <c r="AA427" s="13"/>
      <c r="AB427" s="13"/>
      <c r="AC427" s="13"/>
      <c r="AD427" s="13"/>
      <c r="AE427" s="13"/>
      <c r="AT427" s="245" t="s">
        <v>149</v>
      </c>
      <c r="AU427" s="245" t="s">
        <v>82</v>
      </c>
      <c r="AV427" s="13" t="s">
        <v>82</v>
      </c>
      <c r="AW427" s="13" t="s">
        <v>33</v>
      </c>
      <c r="AX427" s="13" t="s">
        <v>72</v>
      </c>
      <c r="AY427" s="245" t="s">
        <v>137</v>
      </c>
    </row>
    <row r="428" s="13" customFormat="1">
      <c r="A428" s="13"/>
      <c r="B428" s="235"/>
      <c r="C428" s="236"/>
      <c r="D428" s="231" t="s">
        <v>149</v>
      </c>
      <c r="E428" s="237" t="s">
        <v>19</v>
      </c>
      <c r="F428" s="238" t="s">
        <v>627</v>
      </c>
      <c r="G428" s="236"/>
      <c r="H428" s="239">
        <v>66.859999999999999</v>
      </c>
      <c r="I428" s="240"/>
      <c r="J428" s="236"/>
      <c r="K428" s="236"/>
      <c r="L428" s="241"/>
      <c r="M428" s="242"/>
      <c r="N428" s="243"/>
      <c r="O428" s="243"/>
      <c r="P428" s="243"/>
      <c r="Q428" s="243"/>
      <c r="R428" s="243"/>
      <c r="S428" s="243"/>
      <c r="T428" s="244"/>
      <c r="U428" s="13"/>
      <c r="V428" s="13"/>
      <c r="W428" s="13"/>
      <c r="X428" s="13"/>
      <c r="Y428" s="13"/>
      <c r="Z428" s="13"/>
      <c r="AA428" s="13"/>
      <c r="AB428" s="13"/>
      <c r="AC428" s="13"/>
      <c r="AD428" s="13"/>
      <c r="AE428" s="13"/>
      <c r="AT428" s="245" t="s">
        <v>149</v>
      </c>
      <c r="AU428" s="245" t="s">
        <v>82</v>
      </c>
      <c r="AV428" s="13" t="s">
        <v>82</v>
      </c>
      <c r="AW428" s="13" t="s">
        <v>33</v>
      </c>
      <c r="AX428" s="13" t="s">
        <v>72</v>
      </c>
      <c r="AY428" s="245" t="s">
        <v>137</v>
      </c>
    </row>
    <row r="429" s="13" customFormat="1">
      <c r="A429" s="13"/>
      <c r="B429" s="235"/>
      <c r="C429" s="236"/>
      <c r="D429" s="231" t="s">
        <v>149</v>
      </c>
      <c r="E429" s="236"/>
      <c r="F429" s="238" t="s">
        <v>637</v>
      </c>
      <c r="G429" s="236"/>
      <c r="H429" s="239">
        <v>214.15899999999999</v>
      </c>
      <c r="I429" s="240"/>
      <c r="J429" s="236"/>
      <c r="K429" s="236"/>
      <c r="L429" s="241"/>
      <c r="M429" s="242"/>
      <c r="N429" s="243"/>
      <c r="O429" s="243"/>
      <c r="P429" s="243"/>
      <c r="Q429" s="243"/>
      <c r="R429" s="243"/>
      <c r="S429" s="243"/>
      <c r="T429" s="244"/>
      <c r="U429" s="13"/>
      <c r="V429" s="13"/>
      <c r="W429" s="13"/>
      <c r="X429" s="13"/>
      <c r="Y429" s="13"/>
      <c r="Z429" s="13"/>
      <c r="AA429" s="13"/>
      <c r="AB429" s="13"/>
      <c r="AC429" s="13"/>
      <c r="AD429" s="13"/>
      <c r="AE429" s="13"/>
      <c r="AT429" s="245" t="s">
        <v>149</v>
      </c>
      <c r="AU429" s="245" t="s">
        <v>82</v>
      </c>
      <c r="AV429" s="13" t="s">
        <v>82</v>
      </c>
      <c r="AW429" s="13" t="s">
        <v>4</v>
      </c>
      <c r="AX429" s="13" t="s">
        <v>80</v>
      </c>
      <c r="AY429" s="245" t="s">
        <v>137</v>
      </c>
    </row>
    <row r="430" s="2" customFormat="1" ht="14.4" customHeight="1">
      <c r="A430" s="38"/>
      <c r="B430" s="39"/>
      <c r="C430" s="218" t="s">
        <v>638</v>
      </c>
      <c r="D430" s="218" t="s">
        <v>140</v>
      </c>
      <c r="E430" s="219" t="s">
        <v>639</v>
      </c>
      <c r="F430" s="220" t="s">
        <v>640</v>
      </c>
      <c r="G430" s="221" t="s">
        <v>143</v>
      </c>
      <c r="H430" s="222">
        <v>255.59999999999999</v>
      </c>
      <c r="I430" s="223"/>
      <c r="J430" s="224">
        <f>ROUND(I430*H430,2)</f>
        <v>0</v>
      </c>
      <c r="K430" s="220" t="s">
        <v>144</v>
      </c>
      <c r="L430" s="44"/>
      <c r="M430" s="225" t="s">
        <v>19</v>
      </c>
      <c r="N430" s="226" t="s">
        <v>43</v>
      </c>
      <c r="O430" s="84"/>
      <c r="P430" s="227">
        <f>O430*H430</f>
        <v>0</v>
      </c>
      <c r="Q430" s="227">
        <v>0.001</v>
      </c>
      <c r="R430" s="227">
        <f>Q430*H430</f>
        <v>0.25559999999999999</v>
      </c>
      <c r="S430" s="227">
        <v>0.00031</v>
      </c>
      <c r="T430" s="228">
        <f>S430*H430</f>
        <v>0.079236000000000001</v>
      </c>
      <c r="U430" s="38"/>
      <c r="V430" s="38"/>
      <c r="W430" s="38"/>
      <c r="X430" s="38"/>
      <c r="Y430" s="38"/>
      <c r="Z430" s="38"/>
      <c r="AA430" s="38"/>
      <c r="AB430" s="38"/>
      <c r="AC430" s="38"/>
      <c r="AD430" s="38"/>
      <c r="AE430" s="38"/>
      <c r="AR430" s="229" t="s">
        <v>271</v>
      </c>
      <c r="AT430" s="229" t="s">
        <v>140</v>
      </c>
      <c r="AU430" s="229" t="s">
        <v>82</v>
      </c>
      <c r="AY430" s="17" t="s">
        <v>137</v>
      </c>
      <c r="BE430" s="230">
        <f>IF(N430="základní",J430,0)</f>
        <v>0</v>
      </c>
      <c r="BF430" s="230">
        <f>IF(N430="snížená",J430,0)</f>
        <v>0</v>
      </c>
      <c r="BG430" s="230">
        <f>IF(N430="zákl. přenesená",J430,0)</f>
        <v>0</v>
      </c>
      <c r="BH430" s="230">
        <f>IF(N430="sníž. přenesená",J430,0)</f>
        <v>0</v>
      </c>
      <c r="BI430" s="230">
        <f>IF(N430="nulová",J430,0)</f>
        <v>0</v>
      </c>
      <c r="BJ430" s="17" t="s">
        <v>80</v>
      </c>
      <c r="BK430" s="230">
        <f>ROUND(I430*H430,2)</f>
        <v>0</v>
      </c>
      <c r="BL430" s="17" t="s">
        <v>271</v>
      </c>
      <c r="BM430" s="229" t="s">
        <v>641</v>
      </c>
    </row>
    <row r="431" s="2" customFormat="1">
      <c r="A431" s="38"/>
      <c r="B431" s="39"/>
      <c r="C431" s="40"/>
      <c r="D431" s="231" t="s">
        <v>147</v>
      </c>
      <c r="E431" s="40"/>
      <c r="F431" s="232" t="s">
        <v>642</v>
      </c>
      <c r="G431" s="40"/>
      <c r="H431" s="40"/>
      <c r="I431" s="136"/>
      <c r="J431" s="40"/>
      <c r="K431" s="40"/>
      <c r="L431" s="44"/>
      <c r="M431" s="233"/>
      <c r="N431" s="234"/>
      <c r="O431" s="84"/>
      <c r="P431" s="84"/>
      <c r="Q431" s="84"/>
      <c r="R431" s="84"/>
      <c r="S431" s="84"/>
      <c r="T431" s="85"/>
      <c r="U431" s="38"/>
      <c r="V431" s="38"/>
      <c r="W431" s="38"/>
      <c r="X431" s="38"/>
      <c r="Y431" s="38"/>
      <c r="Z431" s="38"/>
      <c r="AA431" s="38"/>
      <c r="AB431" s="38"/>
      <c r="AC431" s="38"/>
      <c r="AD431" s="38"/>
      <c r="AE431" s="38"/>
      <c r="AT431" s="17" t="s">
        <v>147</v>
      </c>
      <c r="AU431" s="17" t="s">
        <v>82</v>
      </c>
    </row>
    <row r="432" s="2" customFormat="1">
      <c r="A432" s="38"/>
      <c r="B432" s="39"/>
      <c r="C432" s="40"/>
      <c r="D432" s="231" t="s">
        <v>169</v>
      </c>
      <c r="E432" s="40"/>
      <c r="F432" s="246" t="s">
        <v>643</v>
      </c>
      <c r="G432" s="40"/>
      <c r="H432" s="40"/>
      <c r="I432" s="136"/>
      <c r="J432" s="40"/>
      <c r="K432" s="40"/>
      <c r="L432" s="44"/>
      <c r="M432" s="233"/>
      <c r="N432" s="234"/>
      <c r="O432" s="84"/>
      <c r="P432" s="84"/>
      <c r="Q432" s="84"/>
      <c r="R432" s="84"/>
      <c r="S432" s="84"/>
      <c r="T432" s="85"/>
      <c r="U432" s="38"/>
      <c r="V432" s="38"/>
      <c r="W432" s="38"/>
      <c r="X432" s="38"/>
      <c r="Y432" s="38"/>
      <c r="Z432" s="38"/>
      <c r="AA432" s="38"/>
      <c r="AB432" s="38"/>
      <c r="AC432" s="38"/>
      <c r="AD432" s="38"/>
      <c r="AE432" s="38"/>
      <c r="AT432" s="17" t="s">
        <v>169</v>
      </c>
      <c r="AU432" s="17" t="s">
        <v>82</v>
      </c>
    </row>
    <row r="433" s="13" customFormat="1">
      <c r="A433" s="13"/>
      <c r="B433" s="235"/>
      <c r="C433" s="236"/>
      <c r="D433" s="231" t="s">
        <v>149</v>
      </c>
      <c r="E433" s="237" t="s">
        <v>19</v>
      </c>
      <c r="F433" s="238" t="s">
        <v>644</v>
      </c>
      <c r="G433" s="236"/>
      <c r="H433" s="239">
        <v>181.80000000000001</v>
      </c>
      <c r="I433" s="240"/>
      <c r="J433" s="236"/>
      <c r="K433" s="236"/>
      <c r="L433" s="241"/>
      <c r="M433" s="242"/>
      <c r="N433" s="243"/>
      <c r="O433" s="243"/>
      <c r="P433" s="243"/>
      <c r="Q433" s="243"/>
      <c r="R433" s="243"/>
      <c r="S433" s="243"/>
      <c r="T433" s="244"/>
      <c r="U433" s="13"/>
      <c r="V433" s="13"/>
      <c r="W433" s="13"/>
      <c r="X433" s="13"/>
      <c r="Y433" s="13"/>
      <c r="Z433" s="13"/>
      <c r="AA433" s="13"/>
      <c r="AB433" s="13"/>
      <c r="AC433" s="13"/>
      <c r="AD433" s="13"/>
      <c r="AE433" s="13"/>
      <c r="AT433" s="245" t="s">
        <v>149</v>
      </c>
      <c r="AU433" s="245" t="s">
        <v>82</v>
      </c>
      <c r="AV433" s="13" t="s">
        <v>82</v>
      </c>
      <c r="AW433" s="13" t="s">
        <v>33</v>
      </c>
      <c r="AX433" s="13" t="s">
        <v>72</v>
      </c>
      <c r="AY433" s="245" t="s">
        <v>137</v>
      </c>
    </row>
    <row r="434" s="13" customFormat="1">
      <c r="A434" s="13"/>
      <c r="B434" s="235"/>
      <c r="C434" s="236"/>
      <c r="D434" s="231" t="s">
        <v>149</v>
      </c>
      <c r="E434" s="237" t="s">
        <v>19</v>
      </c>
      <c r="F434" s="238" t="s">
        <v>645</v>
      </c>
      <c r="G434" s="236"/>
      <c r="H434" s="239">
        <v>29.399999999999999</v>
      </c>
      <c r="I434" s="240"/>
      <c r="J434" s="236"/>
      <c r="K434" s="236"/>
      <c r="L434" s="241"/>
      <c r="M434" s="242"/>
      <c r="N434" s="243"/>
      <c r="O434" s="243"/>
      <c r="P434" s="243"/>
      <c r="Q434" s="243"/>
      <c r="R434" s="243"/>
      <c r="S434" s="243"/>
      <c r="T434" s="244"/>
      <c r="U434" s="13"/>
      <c r="V434" s="13"/>
      <c r="W434" s="13"/>
      <c r="X434" s="13"/>
      <c r="Y434" s="13"/>
      <c r="Z434" s="13"/>
      <c r="AA434" s="13"/>
      <c r="AB434" s="13"/>
      <c r="AC434" s="13"/>
      <c r="AD434" s="13"/>
      <c r="AE434" s="13"/>
      <c r="AT434" s="245" t="s">
        <v>149</v>
      </c>
      <c r="AU434" s="245" t="s">
        <v>82</v>
      </c>
      <c r="AV434" s="13" t="s">
        <v>82</v>
      </c>
      <c r="AW434" s="13" t="s">
        <v>33</v>
      </c>
      <c r="AX434" s="13" t="s">
        <v>72</v>
      </c>
      <c r="AY434" s="245" t="s">
        <v>137</v>
      </c>
    </row>
    <row r="435" s="13" customFormat="1">
      <c r="A435" s="13"/>
      <c r="B435" s="235"/>
      <c r="C435" s="236"/>
      <c r="D435" s="231" t="s">
        <v>149</v>
      </c>
      <c r="E435" s="237" t="s">
        <v>19</v>
      </c>
      <c r="F435" s="238" t="s">
        <v>646</v>
      </c>
      <c r="G435" s="236"/>
      <c r="H435" s="239">
        <v>8.5999999999999996</v>
      </c>
      <c r="I435" s="240"/>
      <c r="J435" s="236"/>
      <c r="K435" s="236"/>
      <c r="L435" s="241"/>
      <c r="M435" s="242"/>
      <c r="N435" s="243"/>
      <c r="O435" s="243"/>
      <c r="P435" s="243"/>
      <c r="Q435" s="243"/>
      <c r="R435" s="243"/>
      <c r="S435" s="243"/>
      <c r="T435" s="244"/>
      <c r="U435" s="13"/>
      <c r="V435" s="13"/>
      <c r="W435" s="13"/>
      <c r="X435" s="13"/>
      <c r="Y435" s="13"/>
      <c r="Z435" s="13"/>
      <c r="AA435" s="13"/>
      <c r="AB435" s="13"/>
      <c r="AC435" s="13"/>
      <c r="AD435" s="13"/>
      <c r="AE435" s="13"/>
      <c r="AT435" s="245" t="s">
        <v>149</v>
      </c>
      <c r="AU435" s="245" t="s">
        <v>82</v>
      </c>
      <c r="AV435" s="13" t="s">
        <v>82</v>
      </c>
      <c r="AW435" s="13" t="s">
        <v>33</v>
      </c>
      <c r="AX435" s="13" t="s">
        <v>72</v>
      </c>
      <c r="AY435" s="245" t="s">
        <v>137</v>
      </c>
    </row>
    <row r="436" s="13" customFormat="1">
      <c r="A436" s="13"/>
      <c r="B436" s="235"/>
      <c r="C436" s="236"/>
      <c r="D436" s="231" t="s">
        <v>149</v>
      </c>
      <c r="E436" s="237" t="s">
        <v>19</v>
      </c>
      <c r="F436" s="238" t="s">
        <v>647</v>
      </c>
      <c r="G436" s="236"/>
      <c r="H436" s="239">
        <v>35.799999999999997</v>
      </c>
      <c r="I436" s="240"/>
      <c r="J436" s="236"/>
      <c r="K436" s="236"/>
      <c r="L436" s="241"/>
      <c r="M436" s="242"/>
      <c r="N436" s="243"/>
      <c r="O436" s="243"/>
      <c r="P436" s="243"/>
      <c r="Q436" s="243"/>
      <c r="R436" s="243"/>
      <c r="S436" s="243"/>
      <c r="T436" s="244"/>
      <c r="U436" s="13"/>
      <c r="V436" s="13"/>
      <c r="W436" s="13"/>
      <c r="X436" s="13"/>
      <c r="Y436" s="13"/>
      <c r="Z436" s="13"/>
      <c r="AA436" s="13"/>
      <c r="AB436" s="13"/>
      <c r="AC436" s="13"/>
      <c r="AD436" s="13"/>
      <c r="AE436" s="13"/>
      <c r="AT436" s="245" t="s">
        <v>149</v>
      </c>
      <c r="AU436" s="245" t="s">
        <v>82</v>
      </c>
      <c r="AV436" s="13" t="s">
        <v>82</v>
      </c>
      <c r="AW436" s="13" t="s">
        <v>33</v>
      </c>
      <c r="AX436" s="13" t="s">
        <v>72</v>
      </c>
      <c r="AY436" s="245" t="s">
        <v>137</v>
      </c>
    </row>
    <row r="437" s="2" customFormat="1" ht="24.15" customHeight="1">
      <c r="A437" s="38"/>
      <c r="B437" s="39"/>
      <c r="C437" s="218" t="s">
        <v>648</v>
      </c>
      <c r="D437" s="218" t="s">
        <v>140</v>
      </c>
      <c r="E437" s="219" t="s">
        <v>649</v>
      </c>
      <c r="F437" s="220" t="s">
        <v>650</v>
      </c>
      <c r="G437" s="221" t="s">
        <v>143</v>
      </c>
      <c r="H437" s="222">
        <v>255.59999999999999</v>
      </c>
      <c r="I437" s="223"/>
      <c r="J437" s="224">
        <f>ROUND(I437*H437,2)</f>
        <v>0</v>
      </c>
      <c r="K437" s="220" t="s">
        <v>144</v>
      </c>
      <c r="L437" s="44"/>
      <c r="M437" s="225" t="s">
        <v>19</v>
      </c>
      <c r="N437" s="226" t="s">
        <v>43</v>
      </c>
      <c r="O437" s="84"/>
      <c r="P437" s="227">
        <f>O437*H437</f>
        <v>0</v>
      </c>
      <c r="Q437" s="227">
        <v>0.0044999999999999997</v>
      </c>
      <c r="R437" s="227">
        <f>Q437*H437</f>
        <v>1.1501999999999999</v>
      </c>
      <c r="S437" s="227">
        <v>0</v>
      </c>
      <c r="T437" s="228">
        <f>S437*H437</f>
        <v>0</v>
      </c>
      <c r="U437" s="38"/>
      <c r="V437" s="38"/>
      <c r="W437" s="38"/>
      <c r="X437" s="38"/>
      <c r="Y437" s="38"/>
      <c r="Z437" s="38"/>
      <c r="AA437" s="38"/>
      <c r="AB437" s="38"/>
      <c r="AC437" s="38"/>
      <c r="AD437" s="38"/>
      <c r="AE437" s="38"/>
      <c r="AR437" s="229" t="s">
        <v>271</v>
      </c>
      <c r="AT437" s="229" t="s">
        <v>140</v>
      </c>
      <c r="AU437" s="229" t="s">
        <v>82</v>
      </c>
      <c r="AY437" s="17" t="s">
        <v>137</v>
      </c>
      <c r="BE437" s="230">
        <f>IF(N437="základní",J437,0)</f>
        <v>0</v>
      </c>
      <c r="BF437" s="230">
        <f>IF(N437="snížená",J437,0)</f>
        <v>0</v>
      </c>
      <c r="BG437" s="230">
        <f>IF(N437="zákl. přenesená",J437,0)</f>
        <v>0</v>
      </c>
      <c r="BH437" s="230">
        <f>IF(N437="sníž. přenesená",J437,0)</f>
        <v>0</v>
      </c>
      <c r="BI437" s="230">
        <f>IF(N437="nulová",J437,0)</f>
        <v>0</v>
      </c>
      <c r="BJ437" s="17" t="s">
        <v>80</v>
      </c>
      <c r="BK437" s="230">
        <f>ROUND(I437*H437,2)</f>
        <v>0</v>
      </c>
      <c r="BL437" s="17" t="s">
        <v>271</v>
      </c>
      <c r="BM437" s="229" t="s">
        <v>651</v>
      </c>
    </row>
    <row r="438" s="2" customFormat="1">
      <c r="A438" s="38"/>
      <c r="B438" s="39"/>
      <c r="C438" s="40"/>
      <c r="D438" s="231" t="s">
        <v>147</v>
      </c>
      <c r="E438" s="40"/>
      <c r="F438" s="232" t="s">
        <v>652</v>
      </c>
      <c r="G438" s="40"/>
      <c r="H438" s="40"/>
      <c r="I438" s="136"/>
      <c r="J438" s="40"/>
      <c r="K438" s="40"/>
      <c r="L438" s="44"/>
      <c r="M438" s="233"/>
      <c r="N438" s="234"/>
      <c r="O438" s="84"/>
      <c r="P438" s="84"/>
      <c r="Q438" s="84"/>
      <c r="R438" s="84"/>
      <c r="S438" s="84"/>
      <c r="T438" s="85"/>
      <c r="U438" s="38"/>
      <c r="V438" s="38"/>
      <c r="W438" s="38"/>
      <c r="X438" s="38"/>
      <c r="Y438" s="38"/>
      <c r="Z438" s="38"/>
      <c r="AA438" s="38"/>
      <c r="AB438" s="38"/>
      <c r="AC438" s="38"/>
      <c r="AD438" s="38"/>
      <c r="AE438" s="38"/>
      <c r="AT438" s="17" t="s">
        <v>147</v>
      </c>
      <c r="AU438" s="17" t="s">
        <v>82</v>
      </c>
    </row>
    <row r="439" s="13" customFormat="1">
      <c r="A439" s="13"/>
      <c r="B439" s="235"/>
      <c r="C439" s="236"/>
      <c r="D439" s="231" t="s">
        <v>149</v>
      </c>
      <c r="E439" s="237" t="s">
        <v>19</v>
      </c>
      <c r="F439" s="238" t="s">
        <v>644</v>
      </c>
      <c r="G439" s="236"/>
      <c r="H439" s="239">
        <v>181.80000000000001</v>
      </c>
      <c r="I439" s="240"/>
      <c r="J439" s="236"/>
      <c r="K439" s="236"/>
      <c r="L439" s="241"/>
      <c r="M439" s="242"/>
      <c r="N439" s="243"/>
      <c r="O439" s="243"/>
      <c r="P439" s="243"/>
      <c r="Q439" s="243"/>
      <c r="R439" s="243"/>
      <c r="S439" s="243"/>
      <c r="T439" s="244"/>
      <c r="U439" s="13"/>
      <c r="V439" s="13"/>
      <c r="W439" s="13"/>
      <c r="X439" s="13"/>
      <c r="Y439" s="13"/>
      <c r="Z439" s="13"/>
      <c r="AA439" s="13"/>
      <c r="AB439" s="13"/>
      <c r="AC439" s="13"/>
      <c r="AD439" s="13"/>
      <c r="AE439" s="13"/>
      <c r="AT439" s="245" t="s">
        <v>149</v>
      </c>
      <c r="AU439" s="245" t="s">
        <v>82</v>
      </c>
      <c r="AV439" s="13" t="s">
        <v>82</v>
      </c>
      <c r="AW439" s="13" t="s">
        <v>33</v>
      </c>
      <c r="AX439" s="13" t="s">
        <v>72</v>
      </c>
      <c r="AY439" s="245" t="s">
        <v>137</v>
      </c>
    </row>
    <row r="440" s="13" customFormat="1">
      <c r="A440" s="13"/>
      <c r="B440" s="235"/>
      <c r="C440" s="236"/>
      <c r="D440" s="231" t="s">
        <v>149</v>
      </c>
      <c r="E440" s="237" t="s">
        <v>19</v>
      </c>
      <c r="F440" s="238" t="s">
        <v>645</v>
      </c>
      <c r="G440" s="236"/>
      <c r="H440" s="239">
        <v>29.399999999999999</v>
      </c>
      <c r="I440" s="240"/>
      <c r="J440" s="236"/>
      <c r="K440" s="236"/>
      <c r="L440" s="241"/>
      <c r="M440" s="242"/>
      <c r="N440" s="243"/>
      <c r="O440" s="243"/>
      <c r="P440" s="243"/>
      <c r="Q440" s="243"/>
      <c r="R440" s="243"/>
      <c r="S440" s="243"/>
      <c r="T440" s="244"/>
      <c r="U440" s="13"/>
      <c r="V440" s="13"/>
      <c r="W440" s="13"/>
      <c r="X440" s="13"/>
      <c r="Y440" s="13"/>
      <c r="Z440" s="13"/>
      <c r="AA440" s="13"/>
      <c r="AB440" s="13"/>
      <c r="AC440" s="13"/>
      <c r="AD440" s="13"/>
      <c r="AE440" s="13"/>
      <c r="AT440" s="245" t="s">
        <v>149</v>
      </c>
      <c r="AU440" s="245" t="s">
        <v>82</v>
      </c>
      <c r="AV440" s="13" t="s">
        <v>82</v>
      </c>
      <c r="AW440" s="13" t="s">
        <v>33</v>
      </c>
      <c r="AX440" s="13" t="s">
        <v>72</v>
      </c>
      <c r="AY440" s="245" t="s">
        <v>137</v>
      </c>
    </row>
    <row r="441" s="13" customFormat="1">
      <c r="A441" s="13"/>
      <c r="B441" s="235"/>
      <c r="C441" s="236"/>
      <c r="D441" s="231" t="s">
        <v>149</v>
      </c>
      <c r="E441" s="237" t="s">
        <v>19</v>
      </c>
      <c r="F441" s="238" t="s">
        <v>646</v>
      </c>
      <c r="G441" s="236"/>
      <c r="H441" s="239">
        <v>8.5999999999999996</v>
      </c>
      <c r="I441" s="240"/>
      <c r="J441" s="236"/>
      <c r="K441" s="236"/>
      <c r="L441" s="241"/>
      <c r="M441" s="242"/>
      <c r="N441" s="243"/>
      <c r="O441" s="243"/>
      <c r="P441" s="243"/>
      <c r="Q441" s="243"/>
      <c r="R441" s="243"/>
      <c r="S441" s="243"/>
      <c r="T441" s="244"/>
      <c r="U441" s="13"/>
      <c r="V441" s="13"/>
      <c r="W441" s="13"/>
      <c r="X441" s="13"/>
      <c r="Y441" s="13"/>
      <c r="Z441" s="13"/>
      <c r="AA441" s="13"/>
      <c r="AB441" s="13"/>
      <c r="AC441" s="13"/>
      <c r="AD441" s="13"/>
      <c r="AE441" s="13"/>
      <c r="AT441" s="245" t="s">
        <v>149</v>
      </c>
      <c r="AU441" s="245" t="s">
        <v>82</v>
      </c>
      <c r="AV441" s="13" t="s">
        <v>82</v>
      </c>
      <c r="AW441" s="13" t="s">
        <v>33</v>
      </c>
      <c r="AX441" s="13" t="s">
        <v>72</v>
      </c>
      <c r="AY441" s="245" t="s">
        <v>137</v>
      </c>
    </row>
    <row r="442" s="13" customFormat="1">
      <c r="A442" s="13"/>
      <c r="B442" s="235"/>
      <c r="C442" s="236"/>
      <c r="D442" s="231" t="s">
        <v>149</v>
      </c>
      <c r="E442" s="237" t="s">
        <v>19</v>
      </c>
      <c r="F442" s="238" t="s">
        <v>647</v>
      </c>
      <c r="G442" s="236"/>
      <c r="H442" s="239">
        <v>35.799999999999997</v>
      </c>
      <c r="I442" s="240"/>
      <c r="J442" s="236"/>
      <c r="K442" s="236"/>
      <c r="L442" s="241"/>
      <c r="M442" s="242"/>
      <c r="N442" s="243"/>
      <c r="O442" s="243"/>
      <c r="P442" s="243"/>
      <c r="Q442" s="243"/>
      <c r="R442" s="243"/>
      <c r="S442" s="243"/>
      <c r="T442" s="244"/>
      <c r="U442" s="13"/>
      <c r="V442" s="13"/>
      <c r="W442" s="13"/>
      <c r="X442" s="13"/>
      <c r="Y442" s="13"/>
      <c r="Z442" s="13"/>
      <c r="AA442" s="13"/>
      <c r="AB442" s="13"/>
      <c r="AC442" s="13"/>
      <c r="AD442" s="13"/>
      <c r="AE442" s="13"/>
      <c r="AT442" s="245" t="s">
        <v>149</v>
      </c>
      <c r="AU442" s="245" t="s">
        <v>82</v>
      </c>
      <c r="AV442" s="13" t="s">
        <v>82</v>
      </c>
      <c r="AW442" s="13" t="s">
        <v>33</v>
      </c>
      <c r="AX442" s="13" t="s">
        <v>72</v>
      </c>
      <c r="AY442" s="245" t="s">
        <v>137</v>
      </c>
    </row>
    <row r="443" s="2" customFormat="1" ht="24.15" customHeight="1">
      <c r="A443" s="38"/>
      <c r="B443" s="39"/>
      <c r="C443" s="218" t="s">
        <v>653</v>
      </c>
      <c r="D443" s="218" t="s">
        <v>140</v>
      </c>
      <c r="E443" s="219" t="s">
        <v>654</v>
      </c>
      <c r="F443" s="220" t="s">
        <v>655</v>
      </c>
      <c r="G443" s="221" t="s">
        <v>143</v>
      </c>
      <c r="H443" s="222">
        <v>47.200000000000003</v>
      </c>
      <c r="I443" s="223"/>
      <c r="J443" s="224">
        <f>ROUND(I443*H443,2)</f>
        <v>0</v>
      </c>
      <c r="K443" s="220" t="s">
        <v>144</v>
      </c>
      <c r="L443" s="44"/>
      <c r="M443" s="225" t="s">
        <v>19</v>
      </c>
      <c r="N443" s="226" t="s">
        <v>43</v>
      </c>
      <c r="O443" s="84"/>
      <c r="P443" s="227">
        <f>O443*H443</f>
        <v>0</v>
      </c>
      <c r="Q443" s="227">
        <v>0.001</v>
      </c>
      <c r="R443" s="227">
        <f>Q443*H443</f>
        <v>0.047200000000000006</v>
      </c>
      <c r="S443" s="227">
        <v>0.00031</v>
      </c>
      <c r="T443" s="228">
        <f>S443*H443</f>
        <v>0.014632000000000001</v>
      </c>
      <c r="U443" s="38"/>
      <c r="V443" s="38"/>
      <c r="W443" s="38"/>
      <c r="X443" s="38"/>
      <c r="Y443" s="38"/>
      <c r="Z443" s="38"/>
      <c r="AA443" s="38"/>
      <c r="AB443" s="38"/>
      <c r="AC443" s="38"/>
      <c r="AD443" s="38"/>
      <c r="AE443" s="38"/>
      <c r="AR443" s="229" t="s">
        <v>271</v>
      </c>
      <c r="AT443" s="229" t="s">
        <v>140</v>
      </c>
      <c r="AU443" s="229" t="s">
        <v>82</v>
      </c>
      <c r="AY443" s="17" t="s">
        <v>137</v>
      </c>
      <c r="BE443" s="230">
        <f>IF(N443="základní",J443,0)</f>
        <v>0</v>
      </c>
      <c r="BF443" s="230">
        <f>IF(N443="snížená",J443,0)</f>
        <v>0</v>
      </c>
      <c r="BG443" s="230">
        <f>IF(N443="zákl. přenesená",J443,0)</f>
        <v>0</v>
      </c>
      <c r="BH443" s="230">
        <f>IF(N443="sníž. přenesená",J443,0)</f>
        <v>0</v>
      </c>
      <c r="BI443" s="230">
        <f>IF(N443="nulová",J443,0)</f>
        <v>0</v>
      </c>
      <c r="BJ443" s="17" t="s">
        <v>80</v>
      </c>
      <c r="BK443" s="230">
        <f>ROUND(I443*H443,2)</f>
        <v>0</v>
      </c>
      <c r="BL443" s="17" t="s">
        <v>271</v>
      </c>
      <c r="BM443" s="229" t="s">
        <v>656</v>
      </c>
    </row>
    <row r="444" s="2" customFormat="1">
      <c r="A444" s="38"/>
      <c r="B444" s="39"/>
      <c r="C444" s="40"/>
      <c r="D444" s="231" t="s">
        <v>147</v>
      </c>
      <c r="E444" s="40"/>
      <c r="F444" s="232" t="s">
        <v>655</v>
      </c>
      <c r="G444" s="40"/>
      <c r="H444" s="40"/>
      <c r="I444" s="136"/>
      <c r="J444" s="40"/>
      <c r="K444" s="40"/>
      <c r="L444" s="44"/>
      <c r="M444" s="233"/>
      <c r="N444" s="234"/>
      <c r="O444" s="84"/>
      <c r="P444" s="84"/>
      <c r="Q444" s="84"/>
      <c r="R444" s="84"/>
      <c r="S444" s="84"/>
      <c r="T444" s="85"/>
      <c r="U444" s="38"/>
      <c r="V444" s="38"/>
      <c r="W444" s="38"/>
      <c r="X444" s="38"/>
      <c r="Y444" s="38"/>
      <c r="Z444" s="38"/>
      <c r="AA444" s="38"/>
      <c r="AB444" s="38"/>
      <c r="AC444" s="38"/>
      <c r="AD444" s="38"/>
      <c r="AE444" s="38"/>
      <c r="AT444" s="17" t="s">
        <v>147</v>
      </c>
      <c r="AU444" s="17" t="s">
        <v>82</v>
      </c>
    </row>
    <row r="445" s="2" customFormat="1">
      <c r="A445" s="38"/>
      <c r="B445" s="39"/>
      <c r="C445" s="40"/>
      <c r="D445" s="231" t="s">
        <v>169</v>
      </c>
      <c r="E445" s="40"/>
      <c r="F445" s="246" t="s">
        <v>643</v>
      </c>
      <c r="G445" s="40"/>
      <c r="H445" s="40"/>
      <c r="I445" s="136"/>
      <c r="J445" s="40"/>
      <c r="K445" s="40"/>
      <c r="L445" s="44"/>
      <c r="M445" s="233"/>
      <c r="N445" s="234"/>
      <c r="O445" s="84"/>
      <c r="P445" s="84"/>
      <c r="Q445" s="84"/>
      <c r="R445" s="84"/>
      <c r="S445" s="84"/>
      <c r="T445" s="85"/>
      <c r="U445" s="38"/>
      <c r="V445" s="38"/>
      <c r="W445" s="38"/>
      <c r="X445" s="38"/>
      <c r="Y445" s="38"/>
      <c r="Z445" s="38"/>
      <c r="AA445" s="38"/>
      <c r="AB445" s="38"/>
      <c r="AC445" s="38"/>
      <c r="AD445" s="38"/>
      <c r="AE445" s="38"/>
      <c r="AT445" s="17" t="s">
        <v>169</v>
      </c>
      <c r="AU445" s="17" t="s">
        <v>82</v>
      </c>
    </row>
    <row r="446" s="13" customFormat="1">
      <c r="A446" s="13"/>
      <c r="B446" s="235"/>
      <c r="C446" s="236"/>
      <c r="D446" s="231" t="s">
        <v>149</v>
      </c>
      <c r="E446" s="237" t="s">
        <v>19</v>
      </c>
      <c r="F446" s="238" t="s">
        <v>657</v>
      </c>
      <c r="G446" s="236"/>
      <c r="H446" s="239">
        <v>32.700000000000003</v>
      </c>
      <c r="I446" s="240"/>
      <c r="J446" s="236"/>
      <c r="K446" s="236"/>
      <c r="L446" s="241"/>
      <c r="M446" s="242"/>
      <c r="N446" s="243"/>
      <c r="O446" s="243"/>
      <c r="P446" s="243"/>
      <c r="Q446" s="243"/>
      <c r="R446" s="243"/>
      <c r="S446" s="243"/>
      <c r="T446" s="244"/>
      <c r="U446" s="13"/>
      <c r="V446" s="13"/>
      <c r="W446" s="13"/>
      <c r="X446" s="13"/>
      <c r="Y446" s="13"/>
      <c r="Z446" s="13"/>
      <c r="AA446" s="13"/>
      <c r="AB446" s="13"/>
      <c r="AC446" s="13"/>
      <c r="AD446" s="13"/>
      <c r="AE446" s="13"/>
      <c r="AT446" s="245" t="s">
        <v>149</v>
      </c>
      <c r="AU446" s="245" t="s">
        <v>82</v>
      </c>
      <c r="AV446" s="13" t="s">
        <v>82</v>
      </c>
      <c r="AW446" s="13" t="s">
        <v>33</v>
      </c>
      <c r="AX446" s="13" t="s">
        <v>72</v>
      </c>
      <c r="AY446" s="245" t="s">
        <v>137</v>
      </c>
    </row>
    <row r="447" s="13" customFormat="1">
      <c r="A447" s="13"/>
      <c r="B447" s="235"/>
      <c r="C447" s="236"/>
      <c r="D447" s="231" t="s">
        <v>149</v>
      </c>
      <c r="E447" s="237" t="s">
        <v>19</v>
      </c>
      <c r="F447" s="238" t="s">
        <v>658</v>
      </c>
      <c r="G447" s="236"/>
      <c r="H447" s="239">
        <v>5.9000000000000004</v>
      </c>
      <c r="I447" s="240"/>
      <c r="J447" s="236"/>
      <c r="K447" s="236"/>
      <c r="L447" s="241"/>
      <c r="M447" s="242"/>
      <c r="N447" s="243"/>
      <c r="O447" s="243"/>
      <c r="P447" s="243"/>
      <c r="Q447" s="243"/>
      <c r="R447" s="243"/>
      <c r="S447" s="243"/>
      <c r="T447" s="244"/>
      <c r="U447" s="13"/>
      <c r="V447" s="13"/>
      <c r="W447" s="13"/>
      <c r="X447" s="13"/>
      <c r="Y447" s="13"/>
      <c r="Z447" s="13"/>
      <c r="AA447" s="13"/>
      <c r="AB447" s="13"/>
      <c r="AC447" s="13"/>
      <c r="AD447" s="13"/>
      <c r="AE447" s="13"/>
      <c r="AT447" s="245" t="s">
        <v>149</v>
      </c>
      <c r="AU447" s="245" t="s">
        <v>82</v>
      </c>
      <c r="AV447" s="13" t="s">
        <v>82</v>
      </c>
      <c r="AW447" s="13" t="s">
        <v>33</v>
      </c>
      <c r="AX447" s="13" t="s">
        <v>72</v>
      </c>
      <c r="AY447" s="245" t="s">
        <v>137</v>
      </c>
    </row>
    <row r="448" s="13" customFormat="1">
      <c r="A448" s="13"/>
      <c r="B448" s="235"/>
      <c r="C448" s="236"/>
      <c r="D448" s="231" t="s">
        <v>149</v>
      </c>
      <c r="E448" s="237" t="s">
        <v>19</v>
      </c>
      <c r="F448" s="238" t="s">
        <v>646</v>
      </c>
      <c r="G448" s="236"/>
      <c r="H448" s="239">
        <v>8.5999999999999996</v>
      </c>
      <c r="I448" s="240"/>
      <c r="J448" s="236"/>
      <c r="K448" s="236"/>
      <c r="L448" s="241"/>
      <c r="M448" s="242"/>
      <c r="N448" s="243"/>
      <c r="O448" s="243"/>
      <c r="P448" s="243"/>
      <c r="Q448" s="243"/>
      <c r="R448" s="243"/>
      <c r="S448" s="243"/>
      <c r="T448" s="244"/>
      <c r="U448" s="13"/>
      <c r="V448" s="13"/>
      <c r="W448" s="13"/>
      <c r="X448" s="13"/>
      <c r="Y448" s="13"/>
      <c r="Z448" s="13"/>
      <c r="AA448" s="13"/>
      <c r="AB448" s="13"/>
      <c r="AC448" s="13"/>
      <c r="AD448" s="13"/>
      <c r="AE448" s="13"/>
      <c r="AT448" s="245" t="s">
        <v>149</v>
      </c>
      <c r="AU448" s="245" t="s">
        <v>82</v>
      </c>
      <c r="AV448" s="13" t="s">
        <v>82</v>
      </c>
      <c r="AW448" s="13" t="s">
        <v>33</v>
      </c>
      <c r="AX448" s="13" t="s">
        <v>72</v>
      </c>
      <c r="AY448" s="245" t="s">
        <v>137</v>
      </c>
    </row>
    <row r="449" s="13" customFormat="1">
      <c r="A449" s="13"/>
      <c r="B449" s="235"/>
      <c r="C449" s="236"/>
      <c r="D449" s="231" t="s">
        <v>149</v>
      </c>
      <c r="E449" s="237" t="s">
        <v>19</v>
      </c>
      <c r="F449" s="238" t="s">
        <v>659</v>
      </c>
      <c r="G449" s="236"/>
      <c r="H449" s="239">
        <v>0</v>
      </c>
      <c r="I449" s="240"/>
      <c r="J449" s="236"/>
      <c r="K449" s="236"/>
      <c r="L449" s="241"/>
      <c r="M449" s="242"/>
      <c r="N449" s="243"/>
      <c r="O449" s="243"/>
      <c r="P449" s="243"/>
      <c r="Q449" s="243"/>
      <c r="R449" s="243"/>
      <c r="S449" s="243"/>
      <c r="T449" s="244"/>
      <c r="U449" s="13"/>
      <c r="V449" s="13"/>
      <c r="W449" s="13"/>
      <c r="X449" s="13"/>
      <c r="Y449" s="13"/>
      <c r="Z449" s="13"/>
      <c r="AA449" s="13"/>
      <c r="AB449" s="13"/>
      <c r="AC449" s="13"/>
      <c r="AD449" s="13"/>
      <c r="AE449" s="13"/>
      <c r="AT449" s="245" t="s">
        <v>149</v>
      </c>
      <c r="AU449" s="245" t="s">
        <v>82</v>
      </c>
      <c r="AV449" s="13" t="s">
        <v>82</v>
      </c>
      <c r="AW449" s="13" t="s">
        <v>33</v>
      </c>
      <c r="AX449" s="13" t="s">
        <v>72</v>
      </c>
      <c r="AY449" s="245" t="s">
        <v>137</v>
      </c>
    </row>
    <row r="450" s="2" customFormat="1" ht="24.15" customHeight="1">
      <c r="A450" s="38"/>
      <c r="B450" s="39"/>
      <c r="C450" s="218" t="s">
        <v>660</v>
      </c>
      <c r="D450" s="218" t="s">
        <v>140</v>
      </c>
      <c r="E450" s="219" t="s">
        <v>661</v>
      </c>
      <c r="F450" s="220" t="s">
        <v>662</v>
      </c>
      <c r="G450" s="221" t="s">
        <v>143</v>
      </c>
      <c r="H450" s="222">
        <v>47.200000000000003</v>
      </c>
      <c r="I450" s="223"/>
      <c r="J450" s="224">
        <f>ROUND(I450*H450,2)</f>
        <v>0</v>
      </c>
      <c r="K450" s="220" t="s">
        <v>144</v>
      </c>
      <c r="L450" s="44"/>
      <c r="M450" s="225" t="s">
        <v>19</v>
      </c>
      <c r="N450" s="226" t="s">
        <v>43</v>
      </c>
      <c r="O450" s="84"/>
      <c r="P450" s="227">
        <f>O450*H450</f>
        <v>0</v>
      </c>
      <c r="Q450" s="227">
        <v>0.0044999999999999997</v>
      </c>
      <c r="R450" s="227">
        <f>Q450*H450</f>
        <v>0.21240000000000001</v>
      </c>
      <c r="S450" s="227">
        <v>0</v>
      </c>
      <c r="T450" s="228">
        <f>S450*H450</f>
        <v>0</v>
      </c>
      <c r="U450" s="38"/>
      <c r="V450" s="38"/>
      <c r="W450" s="38"/>
      <c r="X450" s="38"/>
      <c r="Y450" s="38"/>
      <c r="Z450" s="38"/>
      <c r="AA450" s="38"/>
      <c r="AB450" s="38"/>
      <c r="AC450" s="38"/>
      <c r="AD450" s="38"/>
      <c r="AE450" s="38"/>
      <c r="AR450" s="229" t="s">
        <v>271</v>
      </c>
      <c r="AT450" s="229" t="s">
        <v>140</v>
      </c>
      <c r="AU450" s="229" t="s">
        <v>82</v>
      </c>
      <c r="AY450" s="17" t="s">
        <v>137</v>
      </c>
      <c r="BE450" s="230">
        <f>IF(N450="základní",J450,0)</f>
        <v>0</v>
      </c>
      <c r="BF450" s="230">
        <f>IF(N450="snížená",J450,0)</f>
        <v>0</v>
      </c>
      <c r="BG450" s="230">
        <f>IF(N450="zákl. přenesená",J450,0)</f>
        <v>0</v>
      </c>
      <c r="BH450" s="230">
        <f>IF(N450="sníž. přenesená",J450,0)</f>
        <v>0</v>
      </c>
      <c r="BI450" s="230">
        <f>IF(N450="nulová",J450,0)</f>
        <v>0</v>
      </c>
      <c r="BJ450" s="17" t="s">
        <v>80</v>
      </c>
      <c r="BK450" s="230">
        <f>ROUND(I450*H450,2)</f>
        <v>0</v>
      </c>
      <c r="BL450" s="17" t="s">
        <v>271</v>
      </c>
      <c r="BM450" s="229" t="s">
        <v>663</v>
      </c>
    </row>
    <row r="451" s="2" customFormat="1">
      <c r="A451" s="38"/>
      <c r="B451" s="39"/>
      <c r="C451" s="40"/>
      <c r="D451" s="231" t="s">
        <v>147</v>
      </c>
      <c r="E451" s="40"/>
      <c r="F451" s="232" t="s">
        <v>664</v>
      </c>
      <c r="G451" s="40"/>
      <c r="H451" s="40"/>
      <c r="I451" s="136"/>
      <c r="J451" s="40"/>
      <c r="K451" s="40"/>
      <c r="L451" s="44"/>
      <c r="M451" s="233"/>
      <c r="N451" s="234"/>
      <c r="O451" s="84"/>
      <c r="P451" s="84"/>
      <c r="Q451" s="84"/>
      <c r="R451" s="84"/>
      <c r="S451" s="84"/>
      <c r="T451" s="85"/>
      <c r="U451" s="38"/>
      <c r="V451" s="38"/>
      <c r="W451" s="38"/>
      <c r="X451" s="38"/>
      <c r="Y451" s="38"/>
      <c r="Z451" s="38"/>
      <c r="AA451" s="38"/>
      <c r="AB451" s="38"/>
      <c r="AC451" s="38"/>
      <c r="AD451" s="38"/>
      <c r="AE451" s="38"/>
      <c r="AT451" s="17" t="s">
        <v>147</v>
      </c>
      <c r="AU451" s="17" t="s">
        <v>82</v>
      </c>
    </row>
    <row r="452" s="13" customFormat="1">
      <c r="A452" s="13"/>
      <c r="B452" s="235"/>
      <c r="C452" s="236"/>
      <c r="D452" s="231" t="s">
        <v>149</v>
      </c>
      <c r="E452" s="237" t="s">
        <v>19</v>
      </c>
      <c r="F452" s="238" t="s">
        <v>657</v>
      </c>
      <c r="G452" s="236"/>
      <c r="H452" s="239">
        <v>32.700000000000003</v>
      </c>
      <c r="I452" s="240"/>
      <c r="J452" s="236"/>
      <c r="K452" s="236"/>
      <c r="L452" s="241"/>
      <c r="M452" s="242"/>
      <c r="N452" s="243"/>
      <c r="O452" s="243"/>
      <c r="P452" s="243"/>
      <c r="Q452" s="243"/>
      <c r="R452" s="243"/>
      <c r="S452" s="243"/>
      <c r="T452" s="244"/>
      <c r="U452" s="13"/>
      <c r="V452" s="13"/>
      <c r="W452" s="13"/>
      <c r="X452" s="13"/>
      <c r="Y452" s="13"/>
      <c r="Z452" s="13"/>
      <c r="AA452" s="13"/>
      <c r="AB452" s="13"/>
      <c r="AC452" s="13"/>
      <c r="AD452" s="13"/>
      <c r="AE452" s="13"/>
      <c r="AT452" s="245" t="s">
        <v>149</v>
      </c>
      <c r="AU452" s="245" t="s">
        <v>82</v>
      </c>
      <c r="AV452" s="13" t="s">
        <v>82</v>
      </c>
      <c r="AW452" s="13" t="s">
        <v>33</v>
      </c>
      <c r="AX452" s="13" t="s">
        <v>72</v>
      </c>
      <c r="AY452" s="245" t="s">
        <v>137</v>
      </c>
    </row>
    <row r="453" s="13" customFormat="1">
      <c r="A453" s="13"/>
      <c r="B453" s="235"/>
      <c r="C453" s="236"/>
      <c r="D453" s="231" t="s">
        <v>149</v>
      </c>
      <c r="E453" s="237" t="s">
        <v>19</v>
      </c>
      <c r="F453" s="238" t="s">
        <v>658</v>
      </c>
      <c r="G453" s="236"/>
      <c r="H453" s="239">
        <v>5.9000000000000004</v>
      </c>
      <c r="I453" s="240"/>
      <c r="J453" s="236"/>
      <c r="K453" s="236"/>
      <c r="L453" s="241"/>
      <c r="M453" s="242"/>
      <c r="N453" s="243"/>
      <c r="O453" s="243"/>
      <c r="P453" s="243"/>
      <c r="Q453" s="243"/>
      <c r="R453" s="243"/>
      <c r="S453" s="243"/>
      <c r="T453" s="244"/>
      <c r="U453" s="13"/>
      <c r="V453" s="13"/>
      <c r="W453" s="13"/>
      <c r="X453" s="13"/>
      <c r="Y453" s="13"/>
      <c r="Z453" s="13"/>
      <c r="AA453" s="13"/>
      <c r="AB453" s="13"/>
      <c r="AC453" s="13"/>
      <c r="AD453" s="13"/>
      <c r="AE453" s="13"/>
      <c r="AT453" s="245" t="s">
        <v>149</v>
      </c>
      <c r="AU453" s="245" t="s">
        <v>82</v>
      </c>
      <c r="AV453" s="13" t="s">
        <v>82</v>
      </c>
      <c r="AW453" s="13" t="s">
        <v>33</v>
      </c>
      <c r="AX453" s="13" t="s">
        <v>72</v>
      </c>
      <c r="AY453" s="245" t="s">
        <v>137</v>
      </c>
    </row>
    <row r="454" s="13" customFormat="1">
      <c r="A454" s="13"/>
      <c r="B454" s="235"/>
      <c r="C454" s="236"/>
      <c r="D454" s="231" t="s">
        <v>149</v>
      </c>
      <c r="E454" s="237" t="s">
        <v>19</v>
      </c>
      <c r="F454" s="238" t="s">
        <v>646</v>
      </c>
      <c r="G454" s="236"/>
      <c r="H454" s="239">
        <v>8.5999999999999996</v>
      </c>
      <c r="I454" s="240"/>
      <c r="J454" s="236"/>
      <c r="K454" s="236"/>
      <c r="L454" s="241"/>
      <c r="M454" s="242"/>
      <c r="N454" s="243"/>
      <c r="O454" s="243"/>
      <c r="P454" s="243"/>
      <c r="Q454" s="243"/>
      <c r="R454" s="243"/>
      <c r="S454" s="243"/>
      <c r="T454" s="244"/>
      <c r="U454" s="13"/>
      <c r="V454" s="13"/>
      <c r="W454" s="13"/>
      <c r="X454" s="13"/>
      <c r="Y454" s="13"/>
      <c r="Z454" s="13"/>
      <c r="AA454" s="13"/>
      <c r="AB454" s="13"/>
      <c r="AC454" s="13"/>
      <c r="AD454" s="13"/>
      <c r="AE454" s="13"/>
      <c r="AT454" s="245" t="s">
        <v>149</v>
      </c>
      <c r="AU454" s="245" t="s">
        <v>82</v>
      </c>
      <c r="AV454" s="13" t="s">
        <v>82</v>
      </c>
      <c r="AW454" s="13" t="s">
        <v>33</v>
      </c>
      <c r="AX454" s="13" t="s">
        <v>72</v>
      </c>
      <c r="AY454" s="245" t="s">
        <v>137</v>
      </c>
    </row>
    <row r="455" s="13" customFormat="1">
      <c r="A455" s="13"/>
      <c r="B455" s="235"/>
      <c r="C455" s="236"/>
      <c r="D455" s="231" t="s">
        <v>149</v>
      </c>
      <c r="E455" s="237" t="s">
        <v>19</v>
      </c>
      <c r="F455" s="238" t="s">
        <v>659</v>
      </c>
      <c r="G455" s="236"/>
      <c r="H455" s="239">
        <v>0</v>
      </c>
      <c r="I455" s="240"/>
      <c r="J455" s="236"/>
      <c r="K455" s="236"/>
      <c r="L455" s="241"/>
      <c r="M455" s="242"/>
      <c r="N455" s="243"/>
      <c r="O455" s="243"/>
      <c r="P455" s="243"/>
      <c r="Q455" s="243"/>
      <c r="R455" s="243"/>
      <c r="S455" s="243"/>
      <c r="T455" s="244"/>
      <c r="U455" s="13"/>
      <c r="V455" s="13"/>
      <c r="W455" s="13"/>
      <c r="X455" s="13"/>
      <c r="Y455" s="13"/>
      <c r="Z455" s="13"/>
      <c r="AA455" s="13"/>
      <c r="AB455" s="13"/>
      <c r="AC455" s="13"/>
      <c r="AD455" s="13"/>
      <c r="AE455" s="13"/>
      <c r="AT455" s="245" t="s">
        <v>149</v>
      </c>
      <c r="AU455" s="245" t="s">
        <v>82</v>
      </c>
      <c r="AV455" s="13" t="s">
        <v>82</v>
      </c>
      <c r="AW455" s="13" t="s">
        <v>33</v>
      </c>
      <c r="AX455" s="13" t="s">
        <v>72</v>
      </c>
      <c r="AY455" s="245" t="s">
        <v>137</v>
      </c>
    </row>
    <row r="456" s="2" customFormat="1" ht="24.15" customHeight="1">
      <c r="A456" s="38"/>
      <c r="B456" s="39"/>
      <c r="C456" s="218" t="s">
        <v>665</v>
      </c>
      <c r="D456" s="218" t="s">
        <v>140</v>
      </c>
      <c r="E456" s="219" t="s">
        <v>666</v>
      </c>
      <c r="F456" s="220" t="s">
        <v>667</v>
      </c>
      <c r="G456" s="221" t="s">
        <v>143</v>
      </c>
      <c r="H456" s="222">
        <v>2556</v>
      </c>
      <c r="I456" s="223"/>
      <c r="J456" s="224">
        <f>ROUND(I456*H456,2)</f>
        <v>0</v>
      </c>
      <c r="K456" s="220" t="s">
        <v>144</v>
      </c>
      <c r="L456" s="44"/>
      <c r="M456" s="225" t="s">
        <v>19</v>
      </c>
      <c r="N456" s="226" t="s">
        <v>43</v>
      </c>
      <c r="O456" s="84"/>
      <c r="P456" s="227">
        <f>O456*H456</f>
        <v>0</v>
      </c>
      <c r="Q456" s="227">
        <v>0.00020000000000000001</v>
      </c>
      <c r="R456" s="227">
        <f>Q456*H456</f>
        <v>0.51119999999999999</v>
      </c>
      <c r="S456" s="227">
        <v>0</v>
      </c>
      <c r="T456" s="228">
        <f>S456*H456</f>
        <v>0</v>
      </c>
      <c r="U456" s="38"/>
      <c r="V456" s="38"/>
      <c r="W456" s="38"/>
      <c r="X456" s="38"/>
      <c r="Y456" s="38"/>
      <c r="Z456" s="38"/>
      <c r="AA456" s="38"/>
      <c r="AB456" s="38"/>
      <c r="AC456" s="38"/>
      <c r="AD456" s="38"/>
      <c r="AE456" s="38"/>
      <c r="AR456" s="229" t="s">
        <v>271</v>
      </c>
      <c r="AT456" s="229" t="s">
        <v>140</v>
      </c>
      <c r="AU456" s="229" t="s">
        <v>82</v>
      </c>
      <c r="AY456" s="17" t="s">
        <v>137</v>
      </c>
      <c r="BE456" s="230">
        <f>IF(N456="základní",J456,0)</f>
        <v>0</v>
      </c>
      <c r="BF456" s="230">
        <f>IF(N456="snížená",J456,0)</f>
        <v>0</v>
      </c>
      <c r="BG456" s="230">
        <f>IF(N456="zákl. přenesená",J456,0)</f>
        <v>0</v>
      </c>
      <c r="BH456" s="230">
        <f>IF(N456="sníž. přenesená",J456,0)</f>
        <v>0</v>
      </c>
      <c r="BI456" s="230">
        <f>IF(N456="nulová",J456,0)</f>
        <v>0</v>
      </c>
      <c r="BJ456" s="17" t="s">
        <v>80</v>
      </c>
      <c r="BK456" s="230">
        <f>ROUND(I456*H456,2)</f>
        <v>0</v>
      </c>
      <c r="BL456" s="17" t="s">
        <v>271</v>
      </c>
      <c r="BM456" s="229" t="s">
        <v>668</v>
      </c>
    </row>
    <row r="457" s="2" customFormat="1">
      <c r="A457" s="38"/>
      <c r="B457" s="39"/>
      <c r="C457" s="40"/>
      <c r="D457" s="231" t="s">
        <v>147</v>
      </c>
      <c r="E457" s="40"/>
      <c r="F457" s="232" t="s">
        <v>669</v>
      </c>
      <c r="G457" s="40"/>
      <c r="H457" s="40"/>
      <c r="I457" s="136"/>
      <c r="J457" s="40"/>
      <c r="K457" s="40"/>
      <c r="L457" s="44"/>
      <c r="M457" s="233"/>
      <c r="N457" s="234"/>
      <c r="O457" s="84"/>
      <c r="P457" s="84"/>
      <c r="Q457" s="84"/>
      <c r="R457" s="84"/>
      <c r="S457" s="84"/>
      <c r="T457" s="85"/>
      <c r="U457" s="38"/>
      <c r="V457" s="38"/>
      <c r="W457" s="38"/>
      <c r="X457" s="38"/>
      <c r="Y457" s="38"/>
      <c r="Z457" s="38"/>
      <c r="AA457" s="38"/>
      <c r="AB457" s="38"/>
      <c r="AC457" s="38"/>
      <c r="AD457" s="38"/>
      <c r="AE457" s="38"/>
      <c r="AT457" s="17" t="s">
        <v>147</v>
      </c>
      <c r="AU457" s="17" t="s">
        <v>82</v>
      </c>
    </row>
    <row r="458" s="13" customFormat="1">
      <c r="A458" s="13"/>
      <c r="B458" s="235"/>
      <c r="C458" s="236"/>
      <c r="D458" s="231" t="s">
        <v>149</v>
      </c>
      <c r="E458" s="237" t="s">
        <v>19</v>
      </c>
      <c r="F458" s="238" t="s">
        <v>670</v>
      </c>
      <c r="G458" s="236"/>
      <c r="H458" s="239">
        <v>1818</v>
      </c>
      <c r="I458" s="240"/>
      <c r="J458" s="236"/>
      <c r="K458" s="236"/>
      <c r="L458" s="241"/>
      <c r="M458" s="242"/>
      <c r="N458" s="243"/>
      <c r="O458" s="243"/>
      <c r="P458" s="243"/>
      <c r="Q458" s="243"/>
      <c r="R458" s="243"/>
      <c r="S458" s="243"/>
      <c r="T458" s="244"/>
      <c r="U458" s="13"/>
      <c r="V458" s="13"/>
      <c r="W458" s="13"/>
      <c r="X458" s="13"/>
      <c r="Y458" s="13"/>
      <c r="Z458" s="13"/>
      <c r="AA458" s="13"/>
      <c r="AB458" s="13"/>
      <c r="AC458" s="13"/>
      <c r="AD458" s="13"/>
      <c r="AE458" s="13"/>
      <c r="AT458" s="245" t="s">
        <v>149</v>
      </c>
      <c r="AU458" s="245" t="s">
        <v>82</v>
      </c>
      <c r="AV458" s="13" t="s">
        <v>82</v>
      </c>
      <c r="AW458" s="13" t="s">
        <v>33</v>
      </c>
      <c r="AX458" s="13" t="s">
        <v>72</v>
      </c>
      <c r="AY458" s="245" t="s">
        <v>137</v>
      </c>
    </row>
    <row r="459" s="13" customFormat="1">
      <c r="A459" s="13"/>
      <c r="B459" s="235"/>
      <c r="C459" s="236"/>
      <c r="D459" s="231" t="s">
        <v>149</v>
      </c>
      <c r="E459" s="237" t="s">
        <v>19</v>
      </c>
      <c r="F459" s="238" t="s">
        <v>671</v>
      </c>
      <c r="G459" s="236"/>
      <c r="H459" s="239">
        <v>294</v>
      </c>
      <c r="I459" s="240"/>
      <c r="J459" s="236"/>
      <c r="K459" s="236"/>
      <c r="L459" s="241"/>
      <c r="M459" s="242"/>
      <c r="N459" s="243"/>
      <c r="O459" s="243"/>
      <c r="P459" s="243"/>
      <c r="Q459" s="243"/>
      <c r="R459" s="243"/>
      <c r="S459" s="243"/>
      <c r="T459" s="244"/>
      <c r="U459" s="13"/>
      <c r="V459" s="13"/>
      <c r="W459" s="13"/>
      <c r="X459" s="13"/>
      <c r="Y459" s="13"/>
      <c r="Z459" s="13"/>
      <c r="AA459" s="13"/>
      <c r="AB459" s="13"/>
      <c r="AC459" s="13"/>
      <c r="AD459" s="13"/>
      <c r="AE459" s="13"/>
      <c r="AT459" s="245" t="s">
        <v>149</v>
      </c>
      <c r="AU459" s="245" t="s">
        <v>82</v>
      </c>
      <c r="AV459" s="13" t="s">
        <v>82</v>
      </c>
      <c r="AW459" s="13" t="s">
        <v>33</v>
      </c>
      <c r="AX459" s="13" t="s">
        <v>72</v>
      </c>
      <c r="AY459" s="245" t="s">
        <v>137</v>
      </c>
    </row>
    <row r="460" s="13" customFormat="1">
      <c r="A460" s="13"/>
      <c r="B460" s="235"/>
      <c r="C460" s="236"/>
      <c r="D460" s="231" t="s">
        <v>149</v>
      </c>
      <c r="E460" s="237" t="s">
        <v>19</v>
      </c>
      <c r="F460" s="238" t="s">
        <v>672</v>
      </c>
      <c r="G460" s="236"/>
      <c r="H460" s="239">
        <v>86</v>
      </c>
      <c r="I460" s="240"/>
      <c r="J460" s="236"/>
      <c r="K460" s="236"/>
      <c r="L460" s="241"/>
      <c r="M460" s="242"/>
      <c r="N460" s="243"/>
      <c r="O460" s="243"/>
      <c r="P460" s="243"/>
      <c r="Q460" s="243"/>
      <c r="R460" s="243"/>
      <c r="S460" s="243"/>
      <c r="T460" s="244"/>
      <c r="U460" s="13"/>
      <c r="V460" s="13"/>
      <c r="W460" s="13"/>
      <c r="X460" s="13"/>
      <c r="Y460" s="13"/>
      <c r="Z460" s="13"/>
      <c r="AA460" s="13"/>
      <c r="AB460" s="13"/>
      <c r="AC460" s="13"/>
      <c r="AD460" s="13"/>
      <c r="AE460" s="13"/>
      <c r="AT460" s="245" t="s">
        <v>149</v>
      </c>
      <c r="AU460" s="245" t="s">
        <v>82</v>
      </c>
      <c r="AV460" s="13" t="s">
        <v>82</v>
      </c>
      <c r="AW460" s="13" t="s">
        <v>33</v>
      </c>
      <c r="AX460" s="13" t="s">
        <v>72</v>
      </c>
      <c r="AY460" s="245" t="s">
        <v>137</v>
      </c>
    </row>
    <row r="461" s="13" customFormat="1">
      <c r="A461" s="13"/>
      <c r="B461" s="235"/>
      <c r="C461" s="236"/>
      <c r="D461" s="231" t="s">
        <v>149</v>
      </c>
      <c r="E461" s="237" t="s">
        <v>19</v>
      </c>
      <c r="F461" s="238" t="s">
        <v>673</v>
      </c>
      <c r="G461" s="236"/>
      <c r="H461" s="239">
        <v>358</v>
      </c>
      <c r="I461" s="240"/>
      <c r="J461" s="236"/>
      <c r="K461" s="236"/>
      <c r="L461" s="241"/>
      <c r="M461" s="242"/>
      <c r="N461" s="243"/>
      <c r="O461" s="243"/>
      <c r="P461" s="243"/>
      <c r="Q461" s="243"/>
      <c r="R461" s="243"/>
      <c r="S461" s="243"/>
      <c r="T461" s="244"/>
      <c r="U461" s="13"/>
      <c r="V461" s="13"/>
      <c r="W461" s="13"/>
      <c r="X461" s="13"/>
      <c r="Y461" s="13"/>
      <c r="Z461" s="13"/>
      <c r="AA461" s="13"/>
      <c r="AB461" s="13"/>
      <c r="AC461" s="13"/>
      <c r="AD461" s="13"/>
      <c r="AE461" s="13"/>
      <c r="AT461" s="245" t="s">
        <v>149</v>
      </c>
      <c r="AU461" s="245" t="s">
        <v>82</v>
      </c>
      <c r="AV461" s="13" t="s">
        <v>82</v>
      </c>
      <c r="AW461" s="13" t="s">
        <v>33</v>
      </c>
      <c r="AX461" s="13" t="s">
        <v>72</v>
      </c>
      <c r="AY461" s="245" t="s">
        <v>137</v>
      </c>
    </row>
    <row r="462" s="2" customFormat="1" ht="24.15" customHeight="1">
      <c r="A462" s="38"/>
      <c r="B462" s="39"/>
      <c r="C462" s="218" t="s">
        <v>674</v>
      </c>
      <c r="D462" s="218" t="s">
        <v>140</v>
      </c>
      <c r="E462" s="219" t="s">
        <v>675</v>
      </c>
      <c r="F462" s="220" t="s">
        <v>676</v>
      </c>
      <c r="G462" s="221" t="s">
        <v>143</v>
      </c>
      <c r="H462" s="222">
        <v>2556</v>
      </c>
      <c r="I462" s="223"/>
      <c r="J462" s="224">
        <f>ROUND(I462*H462,2)</f>
        <v>0</v>
      </c>
      <c r="K462" s="220" t="s">
        <v>144</v>
      </c>
      <c r="L462" s="44"/>
      <c r="M462" s="225" t="s">
        <v>19</v>
      </c>
      <c r="N462" s="226" t="s">
        <v>43</v>
      </c>
      <c r="O462" s="84"/>
      <c r="P462" s="227">
        <f>O462*H462</f>
        <v>0</v>
      </c>
      <c r="Q462" s="227">
        <v>0.001</v>
      </c>
      <c r="R462" s="227">
        <f>Q462*H462</f>
        <v>2.556</v>
      </c>
      <c r="S462" s="227">
        <v>0</v>
      </c>
      <c r="T462" s="228">
        <f>S462*H462</f>
        <v>0</v>
      </c>
      <c r="U462" s="38"/>
      <c r="V462" s="38"/>
      <c r="W462" s="38"/>
      <c r="X462" s="38"/>
      <c r="Y462" s="38"/>
      <c r="Z462" s="38"/>
      <c r="AA462" s="38"/>
      <c r="AB462" s="38"/>
      <c r="AC462" s="38"/>
      <c r="AD462" s="38"/>
      <c r="AE462" s="38"/>
      <c r="AR462" s="229" t="s">
        <v>271</v>
      </c>
      <c r="AT462" s="229" t="s">
        <v>140</v>
      </c>
      <c r="AU462" s="229" t="s">
        <v>82</v>
      </c>
      <c r="AY462" s="17" t="s">
        <v>137</v>
      </c>
      <c r="BE462" s="230">
        <f>IF(N462="základní",J462,0)</f>
        <v>0</v>
      </c>
      <c r="BF462" s="230">
        <f>IF(N462="snížená",J462,0)</f>
        <v>0</v>
      </c>
      <c r="BG462" s="230">
        <f>IF(N462="zákl. přenesená",J462,0)</f>
        <v>0</v>
      </c>
      <c r="BH462" s="230">
        <f>IF(N462="sníž. přenesená",J462,0)</f>
        <v>0</v>
      </c>
      <c r="BI462" s="230">
        <f>IF(N462="nulová",J462,0)</f>
        <v>0</v>
      </c>
      <c r="BJ462" s="17" t="s">
        <v>80</v>
      </c>
      <c r="BK462" s="230">
        <f>ROUND(I462*H462,2)</f>
        <v>0</v>
      </c>
      <c r="BL462" s="17" t="s">
        <v>271</v>
      </c>
      <c r="BM462" s="229" t="s">
        <v>677</v>
      </c>
    </row>
    <row r="463" s="2" customFormat="1">
      <c r="A463" s="38"/>
      <c r="B463" s="39"/>
      <c r="C463" s="40"/>
      <c r="D463" s="231" t="s">
        <v>147</v>
      </c>
      <c r="E463" s="40"/>
      <c r="F463" s="232" t="s">
        <v>678</v>
      </c>
      <c r="G463" s="40"/>
      <c r="H463" s="40"/>
      <c r="I463" s="136"/>
      <c r="J463" s="40"/>
      <c r="K463" s="40"/>
      <c r="L463" s="44"/>
      <c r="M463" s="233"/>
      <c r="N463" s="234"/>
      <c r="O463" s="84"/>
      <c r="P463" s="84"/>
      <c r="Q463" s="84"/>
      <c r="R463" s="84"/>
      <c r="S463" s="84"/>
      <c r="T463" s="85"/>
      <c r="U463" s="38"/>
      <c r="V463" s="38"/>
      <c r="W463" s="38"/>
      <c r="X463" s="38"/>
      <c r="Y463" s="38"/>
      <c r="Z463" s="38"/>
      <c r="AA463" s="38"/>
      <c r="AB463" s="38"/>
      <c r="AC463" s="38"/>
      <c r="AD463" s="38"/>
      <c r="AE463" s="38"/>
      <c r="AT463" s="17" t="s">
        <v>147</v>
      </c>
      <c r="AU463" s="17" t="s">
        <v>82</v>
      </c>
    </row>
    <row r="464" s="2" customFormat="1">
      <c r="A464" s="38"/>
      <c r="B464" s="39"/>
      <c r="C464" s="40"/>
      <c r="D464" s="231" t="s">
        <v>207</v>
      </c>
      <c r="E464" s="40"/>
      <c r="F464" s="246" t="s">
        <v>679</v>
      </c>
      <c r="G464" s="40"/>
      <c r="H464" s="40"/>
      <c r="I464" s="136"/>
      <c r="J464" s="40"/>
      <c r="K464" s="40"/>
      <c r="L464" s="44"/>
      <c r="M464" s="233"/>
      <c r="N464" s="234"/>
      <c r="O464" s="84"/>
      <c r="P464" s="84"/>
      <c r="Q464" s="84"/>
      <c r="R464" s="84"/>
      <c r="S464" s="84"/>
      <c r="T464" s="85"/>
      <c r="U464" s="38"/>
      <c r="V464" s="38"/>
      <c r="W464" s="38"/>
      <c r="X464" s="38"/>
      <c r="Y464" s="38"/>
      <c r="Z464" s="38"/>
      <c r="AA464" s="38"/>
      <c r="AB464" s="38"/>
      <c r="AC464" s="38"/>
      <c r="AD464" s="38"/>
      <c r="AE464" s="38"/>
      <c r="AT464" s="17" t="s">
        <v>207</v>
      </c>
      <c r="AU464" s="17" t="s">
        <v>82</v>
      </c>
    </row>
    <row r="465" s="2" customFormat="1" ht="24.15" customHeight="1">
      <c r="A465" s="38"/>
      <c r="B465" s="39"/>
      <c r="C465" s="218" t="s">
        <v>680</v>
      </c>
      <c r="D465" s="218" t="s">
        <v>140</v>
      </c>
      <c r="E465" s="219" t="s">
        <v>681</v>
      </c>
      <c r="F465" s="220" t="s">
        <v>682</v>
      </c>
      <c r="G465" s="221" t="s">
        <v>143</v>
      </c>
      <c r="H465" s="222">
        <v>472</v>
      </c>
      <c r="I465" s="223"/>
      <c r="J465" s="224">
        <f>ROUND(I465*H465,2)</f>
        <v>0</v>
      </c>
      <c r="K465" s="220" t="s">
        <v>144</v>
      </c>
      <c r="L465" s="44"/>
      <c r="M465" s="225" t="s">
        <v>19</v>
      </c>
      <c r="N465" s="226" t="s">
        <v>43</v>
      </c>
      <c r="O465" s="84"/>
      <c r="P465" s="227">
        <f>O465*H465</f>
        <v>0</v>
      </c>
      <c r="Q465" s="227">
        <v>0.00020000000000000001</v>
      </c>
      <c r="R465" s="227">
        <f>Q465*H465</f>
        <v>0.094399999999999998</v>
      </c>
      <c r="S465" s="227">
        <v>0</v>
      </c>
      <c r="T465" s="228">
        <f>S465*H465</f>
        <v>0</v>
      </c>
      <c r="U465" s="38"/>
      <c r="V465" s="38"/>
      <c r="W465" s="38"/>
      <c r="X465" s="38"/>
      <c r="Y465" s="38"/>
      <c r="Z465" s="38"/>
      <c r="AA465" s="38"/>
      <c r="AB465" s="38"/>
      <c r="AC465" s="38"/>
      <c r="AD465" s="38"/>
      <c r="AE465" s="38"/>
      <c r="AR465" s="229" t="s">
        <v>271</v>
      </c>
      <c r="AT465" s="229" t="s">
        <v>140</v>
      </c>
      <c r="AU465" s="229" t="s">
        <v>82</v>
      </c>
      <c r="AY465" s="17" t="s">
        <v>137</v>
      </c>
      <c r="BE465" s="230">
        <f>IF(N465="základní",J465,0)</f>
        <v>0</v>
      </c>
      <c r="BF465" s="230">
        <f>IF(N465="snížená",J465,0)</f>
        <v>0</v>
      </c>
      <c r="BG465" s="230">
        <f>IF(N465="zákl. přenesená",J465,0)</f>
        <v>0</v>
      </c>
      <c r="BH465" s="230">
        <f>IF(N465="sníž. přenesená",J465,0)</f>
        <v>0</v>
      </c>
      <c r="BI465" s="230">
        <f>IF(N465="nulová",J465,0)</f>
        <v>0</v>
      </c>
      <c r="BJ465" s="17" t="s">
        <v>80</v>
      </c>
      <c r="BK465" s="230">
        <f>ROUND(I465*H465,2)</f>
        <v>0</v>
      </c>
      <c r="BL465" s="17" t="s">
        <v>271</v>
      </c>
      <c r="BM465" s="229" t="s">
        <v>683</v>
      </c>
    </row>
    <row r="466" s="2" customFormat="1">
      <c r="A466" s="38"/>
      <c r="B466" s="39"/>
      <c r="C466" s="40"/>
      <c r="D466" s="231" t="s">
        <v>147</v>
      </c>
      <c r="E466" s="40"/>
      <c r="F466" s="232" t="s">
        <v>684</v>
      </c>
      <c r="G466" s="40"/>
      <c r="H466" s="40"/>
      <c r="I466" s="136"/>
      <c r="J466" s="40"/>
      <c r="K466" s="40"/>
      <c r="L466" s="44"/>
      <c r="M466" s="233"/>
      <c r="N466" s="234"/>
      <c r="O466" s="84"/>
      <c r="P466" s="84"/>
      <c r="Q466" s="84"/>
      <c r="R466" s="84"/>
      <c r="S466" s="84"/>
      <c r="T466" s="85"/>
      <c r="U466" s="38"/>
      <c r="V466" s="38"/>
      <c r="W466" s="38"/>
      <c r="X466" s="38"/>
      <c r="Y466" s="38"/>
      <c r="Z466" s="38"/>
      <c r="AA466" s="38"/>
      <c r="AB466" s="38"/>
      <c r="AC466" s="38"/>
      <c r="AD466" s="38"/>
      <c r="AE466" s="38"/>
      <c r="AT466" s="17" t="s">
        <v>147</v>
      </c>
      <c r="AU466" s="17" t="s">
        <v>82</v>
      </c>
    </row>
    <row r="467" s="13" customFormat="1">
      <c r="A467" s="13"/>
      <c r="B467" s="235"/>
      <c r="C467" s="236"/>
      <c r="D467" s="231" t="s">
        <v>149</v>
      </c>
      <c r="E467" s="237" t="s">
        <v>19</v>
      </c>
      <c r="F467" s="238" t="s">
        <v>685</v>
      </c>
      <c r="G467" s="236"/>
      <c r="H467" s="239">
        <v>327</v>
      </c>
      <c r="I467" s="240"/>
      <c r="J467" s="236"/>
      <c r="K467" s="236"/>
      <c r="L467" s="241"/>
      <c r="M467" s="242"/>
      <c r="N467" s="243"/>
      <c r="O467" s="243"/>
      <c r="P467" s="243"/>
      <c r="Q467" s="243"/>
      <c r="R467" s="243"/>
      <c r="S467" s="243"/>
      <c r="T467" s="244"/>
      <c r="U467" s="13"/>
      <c r="V467" s="13"/>
      <c r="W467" s="13"/>
      <c r="X467" s="13"/>
      <c r="Y467" s="13"/>
      <c r="Z467" s="13"/>
      <c r="AA467" s="13"/>
      <c r="AB467" s="13"/>
      <c r="AC467" s="13"/>
      <c r="AD467" s="13"/>
      <c r="AE467" s="13"/>
      <c r="AT467" s="245" t="s">
        <v>149</v>
      </c>
      <c r="AU467" s="245" t="s">
        <v>82</v>
      </c>
      <c r="AV467" s="13" t="s">
        <v>82</v>
      </c>
      <c r="AW467" s="13" t="s">
        <v>33</v>
      </c>
      <c r="AX467" s="13" t="s">
        <v>72</v>
      </c>
      <c r="AY467" s="245" t="s">
        <v>137</v>
      </c>
    </row>
    <row r="468" s="13" customFormat="1">
      <c r="A468" s="13"/>
      <c r="B468" s="235"/>
      <c r="C468" s="236"/>
      <c r="D468" s="231" t="s">
        <v>149</v>
      </c>
      <c r="E468" s="237" t="s">
        <v>19</v>
      </c>
      <c r="F468" s="238" t="s">
        <v>686</v>
      </c>
      <c r="G468" s="236"/>
      <c r="H468" s="239">
        <v>59</v>
      </c>
      <c r="I468" s="240"/>
      <c r="J468" s="236"/>
      <c r="K468" s="236"/>
      <c r="L468" s="241"/>
      <c r="M468" s="242"/>
      <c r="N468" s="243"/>
      <c r="O468" s="243"/>
      <c r="P468" s="243"/>
      <c r="Q468" s="243"/>
      <c r="R468" s="243"/>
      <c r="S468" s="243"/>
      <c r="T468" s="244"/>
      <c r="U468" s="13"/>
      <c r="V468" s="13"/>
      <c r="W468" s="13"/>
      <c r="X468" s="13"/>
      <c r="Y468" s="13"/>
      <c r="Z468" s="13"/>
      <c r="AA468" s="13"/>
      <c r="AB468" s="13"/>
      <c r="AC468" s="13"/>
      <c r="AD468" s="13"/>
      <c r="AE468" s="13"/>
      <c r="AT468" s="245" t="s">
        <v>149</v>
      </c>
      <c r="AU468" s="245" t="s">
        <v>82</v>
      </c>
      <c r="AV468" s="13" t="s">
        <v>82</v>
      </c>
      <c r="AW468" s="13" t="s">
        <v>33</v>
      </c>
      <c r="AX468" s="13" t="s">
        <v>72</v>
      </c>
      <c r="AY468" s="245" t="s">
        <v>137</v>
      </c>
    </row>
    <row r="469" s="13" customFormat="1">
      <c r="A469" s="13"/>
      <c r="B469" s="235"/>
      <c r="C469" s="236"/>
      <c r="D469" s="231" t="s">
        <v>149</v>
      </c>
      <c r="E469" s="237" t="s">
        <v>19</v>
      </c>
      <c r="F469" s="238" t="s">
        <v>672</v>
      </c>
      <c r="G469" s="236"/>
      <c r="H469" s="239">
        <v>86</v>
      </c>
      <c r="I469" s="240"/>
      <c r="J469" s="236"/>
      <c r="K469" s="236"/>
      <c r="L469" s="241"/>
      <c r="M469" s="242"/>
      <c r="N469" s="243"/>
      <c r="O469" s="243"/>
      <c r="P469" s="243"/>
      <c r="Q469" s="243"/>
      <c r="R469" s="243"/>
      <c r="S469" s="243"/>
      <c r="T469" s="244"/>
      <c r="U469" s="13"/>
      <c r="V469" s="13"/>
      <c r="W469" s="13"/>
      <c r="X469" s="13"/>
      <c r="Y469" s="13"/>
      <c r="Z469" s="13"/>
      <c r="AA469" s="13"/>
      <c r="AB469" s="13"/>
      <c r="AC469" s="13"/>
      <c r="AD469" s="13"/>
      <c r="AE469" s="13"/>
      <c r="AT469" s="245" t="s">
        <v>149</v>
      </c>
      <c r="AU469" s="245" t="s">
        <v>82</v>
      </c>
      <c r="AV469" s="13" t="s">
        <v>82</v>
      </c>
      <c r="AW469" s="13" t="s">
        <v>33</v>
      </c>
      <c r="AX469" s="13" t="s">
        <v>72</v>
      </c>
      <c r="AY469" s="245" t="s">
        <v>137</v>
      </c>
    </row>
    <row r="470" s="13" customFormat="1">
      <c r="A470" s="13"/>
      <c r="B470" s="235"/>
      <c r="C470" s="236"/>
      <c r="D470" s="231" t="s">
        <v>149</v>
      </c>
      <c r="E470" s="237" t="s">
        <v>19</v>
      </c>
      <c r="F470" s="238" t="s">
        <v>687</v>
      </c>
      <c r="G470" s="236"/>
      <c r="H470" s="239">
        <v>0</v>
      </c>
      <c r="I470" s="240"/>
      <c r="J470" s="236"/>
      <c r="K470" s="236"/>
      <c r="L470" s="241"/>
      <c r="M470" s="242"/>
      <c r="N470" s="243"/>
      <c r="O470" s="243"/>
      <c r="P470" s="243"/>
      <c r="Q470" s="243"/>
      <c r="R470" s="243"/>
      <c r="S470" s="243"/>
      <c r="T470" s="244"/>
      <c r="U470" s="13"/>
      <c r="V470" s="13"/>
      <c r="W470" s="13"/>
      <c r="X470" s="13"/>
      <c r="Y470" s="13"/>
      <c r="Z470" s="13"/>
      <c r="AA470" s="13"/>
      <c r="AB470" s="13"/>
      <c r="AC470" s="13"/>
      <c r="AD470" s="13"/>
      <c r="AE470" s="13"/>
      <c r="AT470" s="245" t="s">
        <v>149</v>
      </c>
      <c r="AU470" s="245" t="s">
        <v>82</v>
      </c>
      <c r="AV470" s="13" t="s">
        <v>82</v>
      </c>
      <c r="AW470" s="13" t="s">
        <v>33</v>
      </c>
      <c r="AX470" s="13" t="s">
        <v>72</v>
      </c>
      <c r="AY470" s="245" t="s">
        <v>137</v>
      </c>
    </row>
    <row r="471" s="2" customFormat="1" ht="24.15" customHeight="1">
      <c r="A471" s="38"/>
      <c r="B471" s="39"/>
      <c r="C471" s="218" t="s">
        <v>688</v>
      </c>
      <c r="D471" s="218" t="s">
        <v>140</v>
      </c>
      <c r="E471" s="219" t="s">
        <v>689</v>
      </c>
      <c r="F471" s="220" t="s">
        <v>690</v>
      </c>
      <c r="G471" s="221" t="s">
        <v>143</v>
      </c>
      <c r="H471" s="222">
        <v>472</v>
      </c>
      <c r="I471" s="223"/>
      <c r="J471" s="224">
        <f>ROUND(I471*H471,2)</f>
        <v>0</v>
      </c>
      <c r="K471" s="220" t="s">
        <v>144</v>
      </c>
      <c r="L471" s="44"/>
      <c r="M471" s="225" t="s">
        <v>19</v>
      </c>
      <c r="N471" s="226" t="s">
        <v>43</v>
      </c>
      <c r="O471" s="84"/>
      <c r="P471" s="227">
        <f>O471*H471</f>
        <v>0</v>
      </c>
      <c r="Q471" s="227">
        <v>0.001</v>
      </c>
      <c r="R471" s="227">
        <f>Q471*H471</f>
        <v>0.47200000000000003</v>
      </c>
      <c r="S471" s="227">
        <v>0</v>
      </c>
      <c r="T471" s="228">
        <f>S471*H471</f>
        <v>0</v>
      </c>
      <c r="U471" s="38"/>
      <c r="V471" s="38"/>
      <c r="W471" s="38"/>
      <c r="X471" s="38"/>
      <c r="Y471" s="38"/>
      <c r="Z471" s="38"/>
      <c r="AA471" s="38"/>
      <c r="AB471" s="38"/>
      <c r="AC471" s="38"/>
      <c r="AD471" s="38"/>
      <c r="AE471" s="38"/>
      <c r="AR471" s="229" t="s">
        <v>271</v>
      </c>
      <c r="AT471" s="229" t="s">
        <v>140</v>
      </c>
      <c r="AU471" s="229" t="s">
        <v>82</v>
      </c>
      <c r="AY471" s="17" t="s">
        <v>137</v>
      </c>
      <c r="BE471" s="230">
        <f>IF(N471="základní",J471,0)</f>
        <v>0</v>
      </c>
      <c r="BF471" s="230">
        <f>IF(N471="snížená",J471,0)</f>
        <v>0</v>
      </c>
      <c r="BG471" s="230">
        <f>IF(N471="zákl. přenesená",J471,0)</f>
        <v>0</v>
      </c>
      <c r="BH471" s="230">
        <f>IF(N471="sníž. přenesená",J471,0)</f>
        <v>0</v>
      </c>
      <c r="BI471" s="230">
        <f>IF(N471="nulová",J471,0)</f>
        <v>0</v>
      </c>
      <c r="BJ471" s="17" t="s">
        <v>80</v>
      </c>
      <c r="BK471" s="230">
        <f>ROUND(I471*H471,2)</f>
        <v>0</v>
      </c>
      <c r="BL471" s="17" t="s">
        <v>271</v>
      </c>
      <c r="BM471" s="229" t="s">
        <v>691</v>
      </c>
    </row>
    <row r="472" s="2" customFormat="1">
      <c r="A472" s="38"/>
      <c r="B472" s="39"/>
      <c r="C472" s="40"/>
      <c r="D472" s="231" t="s">
        <v>147</v>
      </c>
      <c r="E472" s="40"/>
      <c r="F472" s="232" t="s">
        <v>692</v>
      </c>
      <c r="G472" s="40"/>
      <c r="H472" s="40"/>
      <c r="I472" s="136"/>
      <c r="J472" s="40"/>
      <c r="K472" s="40"/>
      <c r="L472" s="44"/>
      <c r="M472" s="233"/>
      <c r="N472" s="234"/>
      <c r="O472" s="84"/>
      <c r="P472" s="84"/>
      <c r="Q472" s="84"/>
      <c r="R472" s="84"/>
      <c r="S472" s="84"/>
      <c r="T472" s="85"/>
      <c r="U472" s="38"/>
      <c r="V472" s="38"/>
      <c r="W472" s="38"/>
      <c r="X472" s="38"/>
      <c r="Y472" s="38"/>
      <c r="Z472" s="38"/>
      <c r="AA472" s="38"/>
      <c r="AB472" s="38"/>
      <c r="AC472" s="38"/>
      <c r="AD472" s="38"/>
      <c r="AE472" s="38"/>
      <c r="AT472" s="17" t="s">
        <v>147</v>
      </c>
      <c r="AU472" s="17" t="s">
        <v>82</v>
      </c>
    </row>
    <row r="473" s="2" customFormat="1" ht="24.15" customHeight="1">
      <c r="A473" s="38"/>
      <c r="B473" s="39"/>
      <c r="C473" s="218" t="s">
        <v>693</v>
      </c>
      <c r="D473" s="218" t="s">
        <v>140</v>
      </c>
      <c r="E473" s="219" t="s">
        <v>694</v>
      </c>
      <c r="F473" s="220" t="s">
        <v>695</v>
      </c>
      <c r="G473" s="221" t="s">
        <v>143</v>
      </c>
      <c r="H473" s="222">
        <v>239.97999999999999</v>
      </c>
      <c r="I473" s="223"/>
      <c r="J473" s="224">
        <f>ROUND(I473*H473,2)</f>
        <v>0</v>
      </c>
      <c r="K473" s="220" t="s">
        <v>144</v>
      </c>
      <c r="L473" s="44"/>
      <c r="M473" s="225" t="s">
        <v>19</v>
      </c>
      <c r="N473" s="226" t="s">
        <v>43</v>
      </c>
      <c r="O473" s="84"/>
      <c r="P473" s="227">
        <f>O473*H473</f>
        <v>0</v>
      </c>
      <c r="Q473" s="227">
        <v>0.00020000000000000001</v>
      </c>
      <c r="R473" s="227">
        <f>Q473*H473</f>
        <v>0.047995999999999997</v>
      </c>
      <c r="S473" s="227">
        <v>0</v>
      </c>
      <c r="T473" s="228">
        <f>S473*H473</f>
        <v>0</v>
      </c>
      <c r="U473" s="38"/>
      <c r="V473" s="38"/>
      <c r="W473" s="38"/>
      <c r="X473" s="38"/>
      <c r="Y473" s="38"/>
      <c r="Z473" s="38"/>
      <c r="AA473" s="38"/>
      <c r="AB473" s="38"/>
      <c r="AC473" s="38"/>
      <c r="AD473" s="38"/>
      <c r="AE473" s="38"/>
      <c r="AR473" s="229" t="s">
        <v>271</v>
      </c>
      <c r="AT473" s="229" t="s">
        <v>140</v>
      </c>
      <c r="AU473" s="229" t="s">
        <v>82</v>
      </c>
      <c r="AY473" s="17" t="s">
        <v>137</v>
      </c>
      <c r="BE473" s="230">
        <f>IF(N473="základní",J473,0)</f>
        <v>0</v>
      </c>
      <c r="BF473" s="230">
        <f>IF(N473="snížená",J473,0)</f>
        <v>0</v>
      </c>
      <c r="BG473" s="230">
        <f>IF(N473="zákl. přenesená",J473,0)</f>
        <v>0</v>
      </c>
      <c r="BH473" s="230">
        <f>IF(N473="sníž. přenesená",J473,0)</f>
        <v>0</v>
      </c>
      <c r="BI473" s="230">
        <f>IF(N473="nulová",J473,0)</f>
        <v>0</v>
      </c>
      <c r="BJ473" s="17" t="s">
        <v>80</v>
      </c>
      <c r="BK473" s="230">
        <f>ROUND(I473*H473,2)</f>
        <v>0</v>
      </c>
      <c r="BL473" s="17" t="s">
        <v>271</v>
      </c>
      <c r="BM473" s="229" t="s">
        <v>696</v>
      </c>
    </row>
    <row r="474" s="2" customFormat="1">
      <c r="A474" s="38"/>
      <c r="B474" s="39"/>
      <c r="C474" s="40"/>
      <c r="D474" s="231" t="s">
        <v>147</v>
      </c>
      <c r="E474" s="40"/>
      <c r="F474" s="232" t="s">
        <v>697</v>
      </c>
      <c r="G474" s="40"/>
      <c r="H474" s="40"/>
      <c r="I474" s="136"/>
      <c r="J474" s="40"/>
      <c r="K474" s="40"/>
      <c r="L474" s="44"/>
      <c r="M474" s="233"/>
      <c r="N474" s="234"/>
      <c r="O474" s="84"/>
      <c r="P474" s="84"/>
      <c r="Q474" s="84"/>
      <c r="R474" s="84"/>
      <c r="S474" s="84"/>
      <c r="T474" s="85"/>
      <c r="U474" s="38"/>
      <c r="V474" s="38"/>
      <c r="W474" s="38"/>
      <c r="X474" s="38"/>
      <c r="Y474" s="38"/>
      <c r="Z474" s="38"/>
      <c r="AA474" s="38"/>
      <c r="AB474" s="38"/>
      <c r="AC474" s="38"/>
      <c r="AD474" s="38"/>
      <c r="AE474" s="38"/>
      <c r="AT474" s="17" t="s">
        <v>147</v>
      </c>
      <c r="AU474" s="17" t="s">
        <v>82</v>
      </c>
    </row>
    <row r="475" s="13" customFormat="1">
      <c r="A475" s="13"/>
      <c r="B475" s="235"/>
      <c r="C475" s="236"/>
      <c r="D475" s="231" t="s">
        <v>149</v>
      </c>
      <c r="E475" s="237" t="s">
        <v>19</v>
      </c>
      <c r="F475" s="238" t="s">
        <v>698</v>
      </c>
      <c r="G475" s="236"/>
      <c r="H475" s="239">
        <v>175.91999999999999</v>
      </c>
      <c r="I475" s="240"/>
      <c r="J475" s="236"/>
      <c r="K475" s="236"/>
      <c r="L475" s="241"/>
      <c r="M475" s="242"/>
      <c r="N475" s="243"/>
      <c r="O475" s="243"/>
      <c r="P475" s="243"/>
      <c r="Q475" s="243"/>
      <c r="R475" s="243"/>
      <c r="S475" s="243"/>
      <c r="T475" s="244"/>
      <c r="U475" s="13"/>
      <c r="V475" s="13"/>
      <c r="W475" s="13"/>
      <c r="X475" s="13"/>
      <c r="Y475" s="13"/>
      <c r="Z475" s="13"/>
      <c r="AA475" s="13"/>
      <c r="AB475" s="13"/>
      <c r="AC475" s="13"/>
      <c r="AD475" s="13"/>
      <c r="AE475" s="13"/>
      <c r="AT475" s="245" t="s">
        <v>149</v>
      </c>
      <c r="AU475" s="245" t="s">
        <v>82</v>
      </c>
      <c r="AV475" s="13" t="s">
        <v>82</v>
      </c>
      <c r="AW475" s="13" t="s">
        <v>33</v>
      </c>
      <c r="AX475" s="13" t="s">
        <v>72</v>
      </c>
      <c r="AY475" s="245" t="s">
        <v>137</v>
      </c>
    </row>
    <row r="476" s="13" customFormat="1">
      <c r="A476" s="13"/>
      <c r="B476" s="235"/>
      <c r="C476" s="236"/>
      <c r="D476" s="231" t="s">
        <v>149</v>
      </c>
      <c r="E476" s="237" t="s">
        <v>19</v>
      </c>
      <c r="F476" s="238" t="s">
        <v>699</v>
      </c>
      <c r="G476" s="236"/>
      <c r="H476" s="239">
        <v>38.240000000000002</v>
      </c>
      <c r="I476" s="240"/>
      <c r="J476" s="236"/>
      <c r="K476" s="236"/>
      <c r="L476" s="241"/>
      <c r="M476" s="242"/>
      <c r="N476" s="243"/>
      <c r="O476" s="243"/>
      <c r="P476" s="243"/>
      <c r="Q476" s="243"/>
      <c r="R476" s="243"/>
      <c r="S476" s="243"/>
      <c r="T476" s="244"/>
      <c r="U476" s="13"/>
      <c r="V476" s="13"/>
      <c r="W476" s="13"/>
      <c r="X476" s="13"/>
      <c r="Y476" s="13"/>
      <c r="Z476" s="13"/>
      <c r="AA476" s="13"/>
      <c r="AB476" s="13"/>
      <c r="AC476" s="13"/>
      <c r="AD476" s="13"/>
      <c r="AE476" s="13"/>
      <c r="AT476" s="245" t="s">
        <v>149</v>
      </c>
      <c r="AU476" s="245" t="s">
        <v>82</v>
      </c>
      <c r="AV476" s="13" t="s">
        <v>82</v>
      </c>
      <c r="AW476" s="13" t="s">
        <v>33</v>
      </c>
      <c r="AX476" s="13" t="s">
        <v>72</v>
      </c>
      <c r="AY476" s="245" t="s">
        <v>137</v>
      </c>
    </row>
    <row r="477" s="13" customFormat="1">
      <c r="A477" s="13"/>
      <c r="B477" s="235"/>
      <c r="C477" s="236"/>
      <c r="D477" s="231" t="s">
        <v>149</v>
      </c>
      <c r="E477" s="237" t="s">
        <v>19</v>
      </c>
      <c r="F477" s="238" t="s">
        <v>700</v>
      </c>
      <c r="G477" s="236"/>
      <c r="H477" s="239">
        <v>10.560000000000001</v>
      </c>
      <c r="I477" s="240"/>
      <c r="J477" s="236"/>
      <c r="K477" s="236"/>
      <c r="L477" s="241"/>
      <c r="M477" s="242"/>
      <c r="N477" s="243"/>
      <c r="O477" s="243"/>
      <c r="P477" s="243"/>
      <c r="Q477" s="243"/>
      <c r="R477" s="243"/>
      <c r="S477" s="243"/>
      <c r="T477" s="244"/>
      <c r="U477" s="13"/>
      <c r="V477" s="13"/>
      <c r="W477" s="13"/>
      <c r="X477" s="13"/>
      <c r="Y477" s="13"/>
      <c r="Z477" s="13"/>
      <c r="AA477" s="13"/>
      <c r="AB477" s="13"/>
      <c r="AC477" s="13"/>
      <c r="AD477" s="13"/>
      <c r="AE477" s="13"/>
      <c r="AT477" s="245" t="s">
        <v>149</v>
      </c>
      <c r="AU477" s="245" t="s">
        <v>82</v>
      </c>
      <c r="AV477" s="13" t="s">
        <v>82</v>
      </c>
      <c r="AW477" s="13" t="s">
        <v>33</v>
      </c>
      <c r="AX477" s="13" t="s">
        <v>72</v>
      </c>
      <c r="AY477" s="245" t="s">
        <v>137</v>
      </c>
    </row>
    <row r="478" s="13" customFormat="1">
      <c r="A478" s="13"/>
      <c r="B478" s="235"/>
      <c r="C478" s="236"/>
      <c r="D478" s="231" t="s">
        <v>149</v>
      </c>
      <c r="E478" s="237" t="s">
        <v>19</v>
      </c>
      <c r="F478" s="238" t="s">
        <v>701</v>
      </c>
      <c r="G478" s="236"/>
      <c r="H478" s="239">
        <v>15.26</v>
      </c>
      <c r="I478" s="240"/>
      <c r="J478" s="236"/>
      <c r="K478" s="236"/>
      <c r="L478" s="241"/>
      <c r="M478" s="242"/>
      <c r="N478" s="243"/>
      <c r="O478" s="243"/>
      <c r="P478" s="243"/>
      <c r="Q478" s="243"/>
      <c r="R478" s="243"/>
      <c r="S478" s="243"/>
      <c r="T478" s="244"/>
      <c r="U478" s="13"/>
      <c r="V478" s="13"/>
      <c r="W478" s="13"/>
      <c r="X478" s="13"/>
      <c r="Y478" s="13"/>
      <c r="Z478" s="13"/>
      <c r="AA478" s="13"/>
      <c r="AB478" s="13"/>
      <c r="AC478" s="13"/>
      <c r="AD478" s="13"/>
      <c r="AE478" s="13"/>
      <c r="AT478" s="245" t="s">
        <v>149</v>
      </c>
      <c r="AU478" s="245" t="s">
        <v>82</v>
      </c>
      <c r="AV478" s="13" t="s">
        <v>82</v>
      </c>
      <c r="AW478" s="13" t="s">
        <v>33</v>
      </c>
      <c r="AX478" s="13" t="s">
        <v>72</v>
      </c>
      <c r="AY478" s="245" t="s">
        <v>137</v>
      </c>
    </row>
    <row r="479" s="2" customFormat="1" ht="24.15" customHeight="1">
      <c r="A479" s="38"/>
      <c r="B479" s="39"/>
      <c r="C479" s="218" t="s">
        <v>702</v>
      </c>
      <c r="D479" s="218" t="s">
        <v>140</v>
      </c>
      <c r="E479" s="219" t="s">
        <v>703</v>
      </c>
      <c r="F479" s="220" t="s">
        <v>704</v>
      </c>
      <c r="G479" s="221" t="s">
        <v>143</v>
      </c>
      <c r="H479" s="222">
        <v>239.97999999999999</v>
      </c>
      <c r="I479" s="223"/>
      <c r="J479" s="224">
        <f>ROUND(I479*H479,2)</f>
        <v>0</v>
      </c>
      <c r="K479" s="220" t="s">
        <v>144</v>
      </c>
      <c r="L479" s="44"/>
      <c r="M479" s="225" t="s">
        <v>19</v>
      </c>
      <c r="N479" s="226" t="s">
        <v>43</v>
      </c>
      <c r="O479" s="84"/>
      <c r="P479" s="227">
        <f>O479*H479</f>
        <v>0</v>
      </c>
      <c r="Q479" s="227">
        <v>0.00029</v>
      </c>
      <c r="R479" s="227">
        <f>Q479*H479</f>
        <v>0.069594199999999995</v>
      </c>
      <c r="S479" s="227">
        <v>0</v>
      </c>
      <c r="T479" s="228">
        <f>S479*H479</f>
        <v>0</v>
      </c>
      <c r="U479" s="38"/>
      <c r="V479" s="38"/>
      <c r="W479" s="38"/>
      <c r="X479" s="38"/>
      <c r="Y479" s="38"/>
      <c r="Z479" s="38"/>
      <c r="AA479" s="38"/>
      <c r="AB479" s="38"/>
      <c r="AC479" s="38"/>
      <c r="AD479" s="38"/>
      <c r="AE479" s="38"/>
      <c r="AR479" s="229" t="s">
        <v>271</v>
      </c>
      <c r="AT479" s="229" t="s">
        <v>140</v>
      </c>
      <c r="AU479" s="229" t="s">
        <v>82</v>
      </c>
      <c r="AY479" s="17" t="s">
        <v>137</v>
      </c>
      <c r="BE479" s="230">
        <f>IF(N479="základní",J479,0)</f>
        <v>0</v>
      </c>
      <c r="BF479" s="230">
        <f>IF(N479="snížená",J479,0)</f>
        <v>0</v>
      </c>
      <c r="BG479" s="230">
        <f>IF(N479="zákl. přenesená",J479,0)</f>
        <v>0</v>
      </c>
      <c r="BH479" s="230">
        <f>IF(N479="sníž. přenesená",J479,0)</f>
        <v>0</v>
      </c>
      <c r="BI479" s="230">
        <f>IF(N479="nulová",J479,0)</f>
        <v>0</v>
      </c>
      <c r="BJ479" s="17" t="s">
        <v>80</v>
      </c>
      <c r="BK479" s="230">
        <f>ROUND(I479*H479,2)</f>
        <v>0</v>
      </c>
      <c r="BL479" s="17" t="s">
        <v>271</v>
      </c>
      <c r="BM479" s="229" t="s">
        <v>705</v>
      </c>
    </row>
    <row r="480" s="2" customFormat="1">
      <c r="A480" s="38"/>
      <c r="B480" s="39"/>
      <c r="C480" s="40"/>
      <c r="D480" s="231" t="s">
        <v>147</v>
      </c>
      <c r="E480" s="40"/>
      <c r="F480" s="232" t="s">
        <v>706</v>
      </c>
      <c r="G480" s="40"/>
      <c r="H480" s="40"/>
      <c r="I480" s="136"/>
      <c r="J480" s="40"/>
      <c r="K480" s="40"/>
      <c r="L480" s="44"/>
      <c r="M480" s="233"/>
      <c r="N480" s="234"/>
      <c r="O480" s="84"/>
      <c r="P480" s="84"/>
      <c r="Q480" s="84"/>
      <c r="R480" s="84"/>
      <c r="S480" s="84"/>
      <c r="T480" s="85"/>
      <c r="U480" s="38"/>
      <c r="V480" s="38"/>
      <c r="W480" s="38"/>
      <c r="X480" s="38"/>
      <c r="Y480" s="38"/>
      <c r="Z480" s="38"/>
      <c r="AA480" s="38"/>
      <c r="AB480" s="38"/>
      <c r="AC480" s="38"/>
      <c r="AD480" s="38"/>
      <c r="AE480" s="38"/>
      <c r="AT480" s="17" t="s">
        <v>147</v>
      </c>
      <c r="AU480" s="17" t="s">
        <v>82</v>
      </c>
    </row>
    <row r="481" s="12" customFormat="1" ht="22.8" customHeight="1">
      <c r="A481" s="12"/>
      <c r="B481" s="202"/>
      <c r="C481" s="203"/>
      <c r="D481" s="204" t="s">
        <v>71</v>
      </c>
      <c r="E481" s="216" t="s">
        <v>707</v>
      </c>
      <c r="F481" s="216" t="s">
        <v>708</v>
      </c>
      <c r="G481" s="203"/>
      <c r="H481" s="203"/>
      <c r="I481" s="206"/>
      <c r="J481" s="217">
        <f>BK481</f>
        <v>0</v>
      </c>
      <c r="K481" s="203"/>
      <c r="L481" s="208"/>
      <c r="M481" s="209"/>
      <c r="N481" s="210"/>
      <c r="O481" s="210"/>
      <c r="P481" s="211">
        <f>SUM(P482:P494)</f>
        <v>0</v>
      </c>
      <c r="Q481" s="210"/>
      <c r="R481" s="211">
        <f>SUM(R482:R494)</f>
        <v>0.1232</v>
      </c>
      <c r="S481" s="210"/>
      <c r="T481" s="212">
        <f>SUM(T482:T494)</f>
        <v>0</v>
      </c>
      <c r="U481" s="12"/>
      <c r="V481" s="12"/>
      <c r="W481" s="12"/>
      <c r="X481" s="12"/>
      <c r="Y481" s="12"/>
      <c r="Z481" s="12"/>
      <c r="AA481" s="12"/>
      <c r="AB481" s="12"/>
      <c r="AC481" s="12"/>
      <c r="AD481" s="12"/>
      <c r="AE481" s="12"/>
      <c r="AR481" s="213" t="s">
        <v>82</v>
      </c>
      <c r="AT481" s="214" t="s">
        <v>71</v>
      </c>
      <c r="AU481" s="214" t="s">
        <v>80</v>
      </c>
      <c r="AY481" s="213" t="s">
        <v>137</v>
      </c>
      <c r="BK481" s="215">
        <f>SUM(BK482:BK494)</f>
        <v>0</v>
      </c>
    </row>
    <row r="482" s="2" customFormat="1" ht="14.4" customHeight="1">
      <c r="A482" s="38"/>
      <c r="B482" s="39"/>
      <c r="C482" s="218" t="s">
        <v>709</v>
      </c>
      <c r="D482" s="218" t="s">
        <v>140</v>
      </c>
      <c r="E482" s="219" t="s">
        <v>710</v>
      </c>
      <c r="F482" s="220" t="s">
        <v>711</v>
      </c>
      <c r="G482" s="221" t="s">
        <v>348</v>
      </c>
      <c r="H482" s="222">
        <v>10</v>
      </c>
      <c r="I482" s="223"/>
      <c r="J482" s="224">
        <f>ROUND(I482*H482,2)</f>
        <v>0</v>
      </c>
      <c r="K482" s="220" t="s">
        <v>144</v>
      </c>
      <c r="L482" s="44"/>
      <c r="M482" s="225" t="s">
        <v>19</v>
      </c>
      <c r="N482" s="226" t="s">
        <v>43</v>
      </c>
      <c r="O482" s="84"/>
      <c r="P482" s="227">
        <f>O482*H482</f>
        <v>0</v>
      </c>
      <c r="Q482" s="227">
        <v>0</v>
      </c>
      <c r="R482" s="227">
        <f>Q482*H482</f>
        <v>0</v>
      </c>
      <c r="S482" s="227">
        <v>0</v>
      </c>
      <c r="T482" s="228">
        <f>S482*H482</f>
        <v>0</v>
      </c>
      <c r="U482" s="38"/>
      <c r="V482" s="38"/>
      <c r="W482" s="38"/>
      <c r="X482" s="38"/>
      <c r="Y482" s="38"/>
      <c r="Z482" s="38"/>
      <c r="AA482" s="38"/>
      <c r="AB482" s="38"/>
      <c r="AC482" s="38"/>
      <c r="AD482" s="38"/>
      <c r="AE482" s="38"/>
      <c r="AR482" s="229" t="s">
        <v>271</v>
      </c>
      <c r="AT482" s="229" t="s">
        <v>140</v>
      </c>
      <c r="AU482" s="229" t="s">
        <v>82</v>
      </c>
      <c r="AY482" s="17" t="s">
        <v>137</v>
      </c>
      <c r="BE482" s="230">
        <f>IF(N482="základní",J482,0)</f>
        <v>0</v>
      </c>
      <c r="BF482" s="230">
        <f>IF(N482="snížená",J482,0)</f>
        <v>0</v>
      </c>
      <c r="BG482" s="230">
        <f>IF(N482="zákl. přenesená",J482,0)</f>
        <v>0</v>
      </c>
      <c r="BH482" s="230">
        <f>IF(N482="sníž. přenesená",J482,0)</f>
        <v>0</v>
      </c>
      <c r="BI482" s="230">
        <f>IF(N482="nulová",J482,0)</f>
        <v>0</v>
      </c>
      <c r="BJ482" s="17" t="s">
        <v>80</v>
      </c>
      <c r="BK482" s="230">
        <f>ROUND(I482*H482,2)</f>
        <v>0</v>
      </c>
      <c r="BL482" s="17" t="s">
        <v>271</v>
      </c>
      <c r="BM482" s="229" t="s">
        <v>712</v>
      </c>
    </row>
    <row r="483" s="2" customFormat="1">
      <c r="A483" s="38"/>
      <c r="B483" s="39"/>
      <c r="C483" s="40"/>
      <c r="D483" s="231" t="s">
        <v>147</v>
      </c>
      <c r="E483" s="40"/>
      <c r="F483" s="232" t="s">
        <v>713</v>
      </c>
      <c r="G483" s="40"/>
      <c r="H483" s="40"/>
      <c r="I483" s="136"/>
      <c r="J483" s="40"/>
      <c r="K483" s="40"/>
      <c r="L483" s="44"/>
      <c r="M483" s="233"/>
      <c r="N483" s="234"/>
      <c r="O483" s="84"/>
      <c r="P483" s="84"/>
      <c r="Q483" s="84"/>
      <c r="R483" s="84"/>
      <c r="S483" s="84"/>
      <c r="T483" s="85"/>
      <c r="U483" s="38"/>
      <c r="V483" s="38"/>
      <c r="W483" s="38"/>
      <c r="X483" s="38"/>
      <c r="Y483" s="38"/>
      <c r="Z483" s="38"/>
      <c r="AA483" s="38"/>
      <c r="AB483" s="38"/>
      <c r="AC483" s="38"/>
      <c r="AD483" s="38"/>
      <c r="AE483" s="38"/>
      <c r="AT483" s="17" t="s">
        <v>147</v>
      </c>
      <c r="AU483" s="17" t="s">
        <v>82</v>
      </c>
    </row>
    <row r="484" s="2" customFormat="1">
      <c r="A484" s="38"/>
      <c r="B484" s="39"/>
      <c r="C484" s="40"/>
      <c r="D484" s="231" t="s">
        <v>207</v>
      </c>
      <c r="E484" s="40"/>
      <c r="F484" s="246" t="s">
        <v>714</v>
      </c>
      <c r="G484" s="40"/>
      <c r="H484" s="40"/>
      <c r="I484" s="136"/>
      <c r="J484" s="40"/>
      <c r="K484" s="40"/>
      <c r="L484" s="44"/>
      <c r="M484" s="233"/>
      <c r="N484" s="234"/>
      <c r="O484" s="84"/>
      <c r="P484" s="84"/>
      <c r="Q484" s="84"/>
      <c r="R484" s="84"/>
      <c r="S484" s="84"/>
      <c r="T484" s="85"/>
      <c r="U484" s="38"/>
      <c r="V484" s="38"/>
      <c r="W484" s="38"/>
      <c r="X484" s="38"/>
      <c r="Y484" s="38"/>
      <c r="Z484" s="38"/>
      <c r="AA484" s="38"/>
      <c r="AB484" s="38"/>
      <c r="AC484" s="38"/>
      <c r="AD484" s="38"/>
      <c r="AE484" s="38"/>
      <c r="AT484" s="17" t="s">
        <v>207</v>
      </c>
      <c r="AU484" s="17" t="s">
        <v>82</v>
      </c>
    </row>
    <row r="485" s="2" customFormat="1" ht="24.15" customHeight="1">
      <c r="A485" s="38"/>
      <c r="B485" s="39"/>
      <c r="C485" s="218" t="s">
        <v>715</v>
      </c>
      <c r="D485" s="218" t="s">
        <v>140</v>
      </c>
      <c r="E485" s="219" t="s">
        <v>716</v>
      </c>
      <c r="F485" s="220" t="s">
        <v>717</v>
      </c>
      <c r="G485" s="221" t="s">
        <v>143</v>
      </c>
      <c r="H485" s="222">
        <v>44.799999999999997</v>
      </c>
      <c r="I485" s="223"/>
      <c r="J485" s="224">
        <f>ROUND(I485*H485,2)</f>
        <v>0</v>
      </c>
      <c r="K485" s="220" t="s">
        <v>144</v>
      </c>
      <c r="L485" s="44"/>
      <c r="M485" s="225" t="s">
        <v>19</v>
      </c>
      <c r="N485" s="226" t="s">
        <v>43</v>
      </c>
      <c r="O485" s="84"/>
      <c r="P485" s="227">
        <f>O485*H485</f>
        <v>0</v>
      </c>
      <c r="Q485" s="227">
        <v>0</v>
      </c>
      <c r="R485" s="227">
        <f>Q485*H485</f>
        <v>0</v>
      </c>
      <c r="S485" s="227">
        <v>0</v>
      </c>
      <c r="T485" s="228">
        <f>S485*H485</f>
        <v>0</v>
      </c>
      <c r="U485" s="38"/>
      <c r="V485" s="38"/>
      <c r="W485" s="38"/>
      <c r="X485" s="38"/>
      <c r="Y485" s="38"/>
      <c r="Z485" s="38"/>
      <c r="AA485" s="38"/>
      <c r="AB485" s="38"/>
      <c r="AC485" s="38"/>
      <c r="AD485" s="38"/>
      <c r="AE485" s="38"/>
      <c r="AR485" s="229" t="s">
        <v>271</v>
      </c>
      <c r="AT485" s="229" t="s">
        <v>140</v>
      </c>
      <c r="AU485" s="229" t="s">
        <v>82</v>
      </c>
      <c r="AY485" s="17" t="s">
        <v>137</v>
      </c>
      <c r="BE485" s="230">
        <f>IF(N485="základní",J485,0)</f>
        <v>0</v>
      </c>
      <c r="BF485" s="230">
        <f>IF(N485="snížená",J485,0)</f>
        <v>0</v>
      </c>
      <c r="BG485" s="230">
        <f>IF(N485="zákl. přenesená",J485,0)</f>
        <v>0</v>
      </c>
      <c r="BH485" s="230">
        <f>IF(N485="sníž. přenesená",J485,0)</f>
        <v>0</v>
      </c>
      <c r="BI485" s="230">
        <f>IF(N485="nulová",J485,0)</f>
        <v>0</v>
      </c>
      <c r="BJ485" s="17" t="s">
        <v>80</v>
      </c>
      <c r="BK485" s="230">
        <f>ROUND(I485*H485,2)</f>
        <v>0</v>
      </c>
      <c r="BL485" s="17" t="s">
        <v>271</v>
      </c>
      <c r="BM485" s="229" t="s">
        <v>718</v>
      </c>
    </row>
    <row r="486" s="2" customFormat="1">
      <c r="A486" s="38"/>
      <c r="B486" s="39"/>
      <c r="C486" s="40"/>
      <c r="D486" s="231" t="s">
        <v>147</v>
      </c>
      <c r="E486" s="40"/>
      <c r="F486" s="232" t="s">
        <v>719</v>
      </c>
      <c r="G486" s="40"/>
      <c r="H486" s="40"/>
      <c r="I486" s="136"/>
      <c r="J486" s="40"/>
      <c r="K486" s="40"/>
      <c r="L486" s="44"/>
      <c r="M486" s="233"/>
      <c r="N486" s="234"/>
      <c r="O486" s="84"/>
      <c r="P486" s="84"/>
      <c r="Q486" s="84"/>
      <c r="R486" s="84"/>
      <c r="S486" s="84"/>
      <c r="T486" s="85"/>
      <c r="U486" s="38"/>
      <c r="V486" s="38"/>
      <c r="W486" s="38"/>
      <c r="X486" s="38"/>
      <c r="Y486" s="38"/>
      <c r="Z486" s="38"/>
      <c r="AA486" s="38"/>
      <c r="AB486" s="38"/>
      <c r="AC486" s="38"/>
      <c r="AD486" s="38"/>
      <c r="AE486" s="38"/>
      <c r="AT486" s="17" t="s">
        <v>147</v>
      </c>
      <c r="AU486" s="17" t="s">
        <v>82</v>
      </c>
    </row>
    <row r="487" s="2" customFormat="1">
      <c r="A487" s="38"/>
      <c r="B487" s="39"/>
      <c r="C487" s="40"/>
      <c r="D487" s="231" t="s">
        <v>169</v>
      </c>
      <c r="E487" s="40"/>
      <c r="F487" s="246" t="s">
        <v>720</v>
      </c>
      <c r="G487" s="40"/>
      <c r="H487" s="40"/>
      <c r="I487" s="136"/>
      <c r="J487" s="40"/>
      <c r="K487" s="40"/>
      <c r="L487" s="44"/>
      <c r="M487" s="233"/>
      <c r="N487" s="234"/>
      <c r="O487" s="84"/>
      <c r="P487" s="84"/>
      <c r="Q487" s="84"/>
      <c r="R487" s="84"/>
      <c r="S487" s="84"/>
      <c r="T487" s="85"/>
      <c r="U487" s="38"/>
      <c r="V487" s="38"/>
      <c r="W487" s="38"/>
      <c r="X487" s="38"/>
      <c r="Y487" s="38"/>
      <c r="Z487" s="38"/>
      <c r="AA487" s="38"/>
      <c r="AB487" s="38"/>
      <c r="AC487" s="38"/>
      <c r="AD487" s="38"/>
      <c r="AE487" s="38"/>
      <c r="AT487" s="17" t="s">
        <v>169</v>
      </c>
      <c r="AU487" s="17" t="s">
        <v>82</v>
      </c>
    </row>
    <row r="488" s="13" customFormat="1">
      <c r="A488" s="13"/>
      <c r="B488" s="235"/>
      <c r="C488" s="236"/>
      <c r="D488" s="231" t="s">
        <v>149</v>
      </c>
      <c r="E488" s="237" t="s">
        <v>19</v>
      </c>
      <c r="F488" s="238" t="s">
        <v>721</v>
      </c>
      <c r="G488" s="236"/>
      <c r="H488" s="239">
        <v>44.799999999999997</v>
      </c>
      <c r="I488" s="240"/>
      <c r="J488" s="236"/>
      <c r="K488" s="236"/>
      <c r="L488" s="241"/>
      <c r="M488" s="242"/>
      <c r="N488" s="243"/>
      <c r="O488" s="243"/>
      <c r="P488" s="243"/>
      <c r="Q488" s="243"/>
      <c r="R488" s="243"/>
      <c r="S488" s="243"/>
      <c r="T488" s="244"/>
      <c r="U488" s="13"/>
      <c r="V488" s="13"/>
      <c r="W488" s="13"/>
      <c r="X488" s="13"/>
      <c r="Y488" s="13"/>
      <c r="Z488" s="13"/>
      <c r="AA488" s="13"/>
      <c r="AB488" s="13"/>
      <c r="AC488" s="13"/>
      <c r="AD488" s="13"/>
      <c r="AE488" s="13"/>
      <c r="AT488" s="245" t="s">
        <v>149</v>
      </c>
      <c r="AU488" s="245" t="s">
        <v>82</v>
      </c>
      <c r="AV488" s="13" t="s">
        <v>82</v>
      </c>
      <c r="AW488" s="13" t="s">
        <v>33</v>
      </c>
      <c r="AX488" s="13" t="s">
        <v>72</v>
      </c>
      <c r="AY488" s="245" t="s">
        <v>137</v>
      </c>
    </row>
    <row r="489" s="2" customFormat="1" ht="14.4" customHeight="1">
      <c r="A489" s="38"/>
      <c r="B489" s="39"/>
      <c r="C489" s="257" t="s">
        <v>722</v>
      </c>
      <c r="D489" s="257" t="s">
        <v>354</v>
      </c>
      <c r="E489" s="258" t="s">
        <v>723</v>
      </c>
      <c r="F489" s="259" t="s">
        <v>724</v>
      </c>
      <c r="G489" s="260" t="s">
        <v>143</v>
      </c>
      <c r="H489" s="261">
        <v>49.280000000000001</v>
      </c>
      <c r="I489" s="262"/>
      <c r="J489" s="263">
        <f>ROUND(I489*H489,2)</f>
        <v>0</v>
      </c>
      <c r="K489" s="259" t="s">
        <v>19</v>
      </c>
      <c r="L489" s="264"/>
      <c r="M489" s="265" t="s">
        <v>19</v>
      </c>
      <c r="N489" s="266" t="s">
        <v>43</v>
      </c>
      <c r="O489" s="84"/>
      <c r="P489" s="227">
        <f>O489*H489</f>
        <v>0</v>
      </c>
      <c r="Q489" s="227">
        <v>0.0025000000000000001</v>
      </c>
      <c r="R489" s="227">
        <f>Q489*H489</f>
        <v>0.1232</v>
      </c>
      <c r="S489" s="227">
        <v>0</v>
      </c>
      <c r="T489" s="228">
        <f>S489*H489</f>
        <v>0</v>
      </c>
      <c r="U489" s="38"/>
      <c r="V489" s="38"/>
      <c r="W489" s="38"/>
      <c r="X489" s="38"/>
      <c r="Y489" s="38"/>
      <c r="Z489" s="38"/>
      <c r="AA489" s="38"/>
      <c r="AB489" s="38"/>
      <c r="AC489" s="38"/>
      <c r="AD489" s="38"/>
      <c r="AE489" s="38"/>
      <c r="AR489" s="229" t="s">
        <v>358</v>
      </c>
      <c r="AT489" s="229" t="s">
        <v>354</v>
      </c>
      <c r="AU489" s="229" t="s">
        <v>82</v>
      </c>
      <c r="AY489" s="17" t="s">
        <v>137</v>
      </c>
      <c r="BE489" s="230">
        <f>IF(N489="základní",J489,0)</f>
        <v>0</v>
      </c>
      <c r="BF489" s="230">
        <f>IF(N489="snížená",J489,0)</f>
        <v>0</v>
      </c>
      <c r="BG489" s="230">
        <f>IF(N489="zákl. přenesená",J489,0)</f>
        <v>0</v>
      </c>
      <c r="BH489" s="230">
        <f>IF(N489="sníž. přenesená",J489,0)</f>
        <v>0</v>
      </c>
      <c r="BI489" s="230">
        <f>IF(N489="nulová",J489,0)</f>
        <v>0</v>
      </c>
      <c r="BJ489" s="17" t="s">
        <v>80</v>
      </c>
      <c r="BK489" s="230">
        <f>ROUND(I489*H489,2)</f>
        <v>0</v>
      </c>
      <c r="BL489" s="17" t="s">
        <v>271</v>
      </c>
      <c r="BM489" s="229" t="s">
        <v>725</v>
      </c>
    </row>
    <row r="490" s="2" customFormat="1">
      <c r="A490" s="38"/>
      <c r="B490" s="39"/>
      <c r="C490" s="40"/>
      <c r="D490" s="231" t="s">
        <v>147</v>
      </c>
      <c r="E490" s="40"/>
      <c r="F490" s="232" t="s">
        <v>726</v>
      </c>
      <c r="G490" s="40"/>
      <c r="H490" s="40"/>
      <c r="I490" s="136"/>
      <c r="J490" s="40"/>
      <c r="K490" s="40"/>
      <c r="L490" s="44"/>
      <c r="M490" s="233"/>
      <c r="N490" s="234"/>
      <c r="O490" s="84"/>
      <c r="P490" s="84"/>
      <c r="Q490" s="84"/>
      <c r="R490" s="84"/>
      <c r="S490" s="84"/>
      <c r="T490" s="85"/>
      <c r="U490" s="38"/>
      <c r="V490" s="38"/>
      <c r="W490" s="38"/>
      <c r="X490" s="38"/>
      <c r="Y490" s="38"/>
      <c r="Z490" s="38"/>
      <c r="AA490" s="38"/>
      <c r="AB490" s="38"/>
      <c r="AC490" s="38"/>
      <c r="AD490" s="38"/>
      <c r="AE490" s="38"/>
      <c r="AT490" s="17" t="s">
        <v>147</v>
      </c>
      <c r="AU490" s="17" t="s">
        <v>82</v>
      </c>
    </row>
    <row r="491" s="13" customFormat="1">
      <c r="A491" s="13"/>
      <c r="B491" s="235"/>
      <c r="C491" s="236"/>
      <c r="D491" s="231" t="s">
        <v>149</v>
      </c>
      <c r="E491" s="236"/>
      <c r="F491" s="238" t="s">
        <v>727</v>
      </c>
      <c r="G491" s="236"/>
      <c r="H491" s="239">
        <v>49.280000000000001</v>
      </c>
      <c r="I491" s="240"/>
      <c r="J491" s="236"/>
      <c r="K491" s="236"/>
      <c r="L491" s="241"/>
      <c r="M491" s="242"/>
      <c r="N491" s="243"/>
      <c r="O491" s="243"/>
      <c r="P491" s="243"/>
      <c r="Q491" s="243"/>
      <c r="R491" s="243"/>
      <c r="S491" s="243"/>
      <c r="T491" s="244"/>
      <c r="U491" s="13"/>
      <c r="V491" s="13"/>
      <c r="W491" s="13"/>
      <c r="X491" s="13"/>
      <c r="Y491" s="13"/>
      <c r="Z491" s="13"/>
      <c r="AA491" s="13"/>
      <c r="AB491" s="13"/>
      <c r="AC491" s="13"/>
      <c r="AD491" s="13"/>
      <c r="AE491" s="13"/>
      <c r="AT491" s="245" t="s">
        <v>149</v>
      </c>
      <c r="AU491" s="245" t="s">
        <v>82</v>
      </c>
      <c r="AV491" s="13" t="s">
        <v>82</v>
      </c>
      <c r="AW491" s="13" t="s">
        <v>4</v>
      </c>
      <c r="AX491" s="13" t="s">
        <v>80</v>
      </c>
      <c r="AY491" s="245" t="s">
        <v>137</v>
      </c>
    </row>
    <row r="492" s="2" customFormat="1" ht="24.15" customHeight="1">
      <c r="A492" s="38"/>
      <c r="B492" s="39"/>
      <c r="C492" s="218" t="s">
        <v>728</v>
      </c>
      <c r="D492" s="218" t="s">
        <v>140</v>
      </c>
      <c r="E492" s="219" t="s">
        <v>729</v>
      </c>
      <c r="F492" s="220" t="s">
        <v>730</v>
      </c>
      <c r="G492" s="221" t="s">
        <v>310</v>
      </c>
      <c r="H492" s="222">
        <v>0.123</v>
      </c>
      <c r="I492" s="223"/>
      <c r="J492" s="224">
        <f>ROUND(I492*H492,2)</f>
        <v>0</v>
      </c>
      <c r="K492" s="220" t="s">
        <v>144</v>
      </c>
      <c r="L492" s="44"/>
      <c r="M492" s="225" t="s">
        <v>19</v>
      </c>
      <c r="N492" s="226" t="s">
        <v>43</v>
      </c>
      <c r="O492" s="84"/>
      <c r="P492" s="227">
        <f>O492*H492</f>
        <v>0</v>
      </c>
      <c r="Q492" s="227">
        <v>0</v>
      </c>
      <c r="R492" s="227">
        <f>Q492*H492</f>
        <v>0</v>
      </c>
      <c r="S492" s="227">
        <v>0</v>
      </c>
      <c r="T492" s="228">
        <f>S492*H492</f>
        <v>0</v>
      </c>
      <c r="U492" s="38"/>
      <c r="V492" s="38"/>
      <c r="W492" s="38"/>
      <c r="X492" s="38"/>
      <c r="Y492" s="38"/>
      <c r="Z492" s="38"/>
      <c r="AA492" s="38"/>
      <c r="AB492" s="38"/>
      <c r="AC492" s="38"/>
      <c r="AD492" s="38"/>
      <c r="AE492" s="38"/>
      <c r="AR492" s="229" t="s">
        <v>271</v>
      </c>
      <c r="AT492" s="229" t="s">
        <v>140</v>
      </c>
      <c r="AU492" s="229" t="s">
        <v>82</v>
      </c>
      <c r="AY492" s="17" t="s">
        <v>137</v>
      </c>
      <c r="BE492" s="230">
        <f>IF(N492="základní",J492,0)</f>
        <v>0</v>
      </c>
      <c r="BF492" s="230">
        <f>IF(N492="snížená",J492,0)</f>
        <v>0</v>
      </c>
      <c r="BG492" s="230">
        <f>IF(N492="zákl. přenesená",J492,0)</f>
        <v>0</v>
      </c>
      <c r="BH492" s="230">
        <f>IF(N492="sníž. přenesená",J492,0)</f>
        <v>0</v>
      </c>
      <c r="BI492" s="230">
        <f>IF(N492="nulová",J492,0)</f>
        <v>0</v>
      </c>
      <c r="BJ492" s="17" t="s">
        <v>80</v>
      </c>
      <c r="BK492" s="230">
        <f>ROUND(I492*H492,2)</f>
        <v>0</v>
      </c>
      <c r="BL492" s="17" t="s">
        <v>271</v>
      </c>
      <c r="BM492" s="229" t="s">
        <v>731</v>
      </c>
    </row>
    <row r="493" s="2" customFormat="1">
      <c r="A493" s="38"/>
      <c r="B493" s="39"/>
      <c r="C493" s="40"/>
      <c r="D493" s="231" t="s">
        <v>147</v>
      </c>
      <c r="E493" s="40"/>
      <c r="F493" s="232" t="s">
        <v>732</v>
      </c>
      <c r="G493" s="40"/>
      <c r="H493" s="40"/>
      <c r="I493" s="136"/>
      <c r="J493" s="40"/>
      <c r="K493" s="40"/>
      <c r="L493" s="44"/>
      <c r="M493" s="233"/>
      <c r="N493" s="234"/>
      <c r="O493" s="84"/>
      <c r="P493" s="84"/>
      <c r="Q493" s="84"/>
      <c r="R493" s="84"/>
      <c r="S493" s="84"/>
      <c r="T493" s="85"/>
      <c r="U493" s="38"/>
      <c r="V493" s="38"/>
      <c r="W493" s="38"/>
      <c r="X493" s="38"/>
      <c r="Y493" s="38"/>
      <c r="Z493" s="38"/>
      <c r="AA493" s="38"/>
      <c r="AB493" s="38"/>
      <c r="AC493" s="38"/>
      <c r="AD493" s="38"/>
      <c r="AE493" s="38"/>
      <c r="AT493" s="17" t="s">
        <v>147</v>
      </c>
      <c r="AU493" s="17" t="s">
        <v>82</v>
      </c>
    </row>
    <row r="494" s="2" customFormat="1">
      <c r="A494" s="38"/>
      <c r="B494" s="39"/>
      <c r="C494" s="40"/>
      <c r="D494" s="231" t="s">
        <v>169</v>
      </c>
      <c r="E494" s="40"/>
      <c r="F494" s="246" t="s">
        <v>463</v>
      </c>
      <c r="G494" s="40"/>
      <c r="H494" s="40"/>
      <c r="I494" s="136"/>
      <c r="J494" s="40"/>
      <c r="K494" s="40"/>
      <c r="L494" s="44"/>
      <c r="M494" s="233"/>
      <c r="N494" s="234"/>
      <c r="O494" s="84"/>
      <c r="P494" s="84"/>
      <c r="Q494" s="84"/>
      <c r="R494" s="84"/>
      <c r="S494" s="84"/>
      <c r="T494" s="85"/>
      <c r="U494" s="38"/>
      <c r="V494" s="38"/>
      <c r="W494" s="38"/>
      <c r="X494" s="38"/>
      <c r="Y494" s="38"/>
      <c r="Z494" s="38"/>
      <c r="AA494" s="38"/>
      <c r="AB494" s="38"/>
      <c r="AC494" s="38"/>
      <c r="AD494" s="38"/>
      <c r="AE494" s="38"/>
      <c r="AT494" s="17" t="s">
        <v>169</v>
      </c>
      <c r="AU494" s="17" t="s">
        <v>82</v>
      </c>
    </row>
    <row r="495" s="12" customFormat="1" ht="25.92" customHeight="1">
      <c r="A495" s="12"/>
      <c r="B495" s="202"/>
      <c r="C495" s="203"/>
      <c r="D495" s="204" t="s">
        <v>71</v>
      </c>
      <c r="E495" s="205" t="s">
        <v>733</v>
      </c>
      <c r="F495" s="205" t="s">
        <v>734</v>
      </c>
      <c r="G495" s="203"/>
      <c r="H495" s="203"/>
      <c r="I495" s="206"/>
      <c r="J495" s="207">
        <f>BK495</f>
        <v>0</v>
      </c>
      <c r="K495" s="203"/>
      <c r="L495" s="208"/>
      <c r="M495" s="209"/>
      <c r="N495" s="210"/>
      <c r="O495" s="210"/>
      <c r="P495" s="211">
        <f>SUM(P496:P508)</f>
        <v>0</v>
      </c>
      <c r="Q495" s="210"/>
      <c r="R495" s="211">
        <f>SUM(R496:R508)</f>
        <v>0</v>
      </c>
      <c r="S495" s="210"/>
      <c r="T495" s="212">
        <f>SUM(T496:T508)</f>
        <v>0</v>
      </c>
      <c r="U495" s="12"/>
      <c r="V495" s="12"/>
      <c r="W495" s="12"/>
      <c r="X495" s="12"/>
      <c r="Y495" s="12"/>
      <c r="Z495" s="12"/>
      <c r="AA495" s="12"/>
      <c r="AB495" s="12"/>
      <c r="AC495" s="12"/>
      <c r="AD495" s="12"/>
      <c r="AE495" s="12"/>
      <c r="AR495" s="213" t="s">
        <v>145</v>
      </c>
      <c r="AT495" s="214" t="s">
        <v>71</v>
      </c>
      <c r="AU495" s="214" t="s">
        <v>72</v>
      </c>
      <c r="AY495" s="213" t="s">
        <v>137</v>
      </c>
      <c r="BK495" s="215">
        <f>SUM(BK496:BK508)</f>
        <v>0</v>
      </c>
    </row>
    <row r="496" s="2" customFormat="1" ht="14.4" customHeight="1">
      <c r="A496" s="38"/>
      <c r="B496" s="39"/>
      <c r="C496" s="218" t="s">
        <v>735</v>
      </c>
      <c r="D496" s="218" t="s">
        <v>140</v>
      </c>
      <c r="E496" s="219" t="s">
        <v>736</v>
      </c>
      <c r="F496" s="220" t="s">
        <v>737</v>
      </c>
      <c r="G496" s="221" t="s">
        <v>348</v>
      </c>
      <c r="H496" s="222">
        <v>21</v>
      </c>
      <c r="I496" s="223"/>
      <c r="J496" s="224">
        <f>ROUND(I496*H496,2)</f>
        <v>0</v>
      </c>
      <c r="K496" s="220" t="s">
        <v>144</v>
      </c>
      <c r="L496" s="44"/>
      <c r="M496" s="225" t="s">
        <v>19</v>
      </c>
      <c r="N496" s="226" t="s">
        <v>43</v>
      </c>
      <c r="O496" s="84"/>
      <c r="P496" s="227">
        <f>O496*H496</f>
        <v>0</v>
      </c>
      <c r="Q496" s="227">
        <v>0</v>
      </c>
      <c r="R496" s="227">
        <f>Q496*H496</f>
        <v>0</v>
      </c>
      <c r="S496" s="227">
        <v>0</v>
      </c>
      <c r="T496" s="228">
        <f>S496*H496</f>
        <v>0</v>
      </c>
      <c r="U496" s="38"/>
      <c r="V496" s="38"/>
      <c r="W496" s="38"/>
      <c r="X496" s="38"/>
      <c r="Y496" s="38"/>
      <c r="Z496" s="38"/>
      <c r="AA496" s="38"/>
      <c r="AB496" s="38"/>
      <c r="AC496" s="38"/>
      <c r="AD496" s="38"/>
      <c r="AE496" s="38"/>
      <c r="AR496" s="229" t="s">
        <v>738</v>
      </c>
      <c r="AT496" s="229" t="s">
        <v>140</v>
      </c>
      <c r="AU496" s="229" t="s">
        <v>80</v>
      </c>
      <c r="AY496" s="17" t="s">
        <v>137</v>
      </c>
      <c r="BE496" s="230">
        <f>IF(N496="základní",J496,0)</f>
        <v>0</v>
      </c>
      <c r="BF496" s="230">
        <f>IF(N496="snížená",J496,0)</f>
        <v>0</v>
      </c>
      <c r="BG496" s="230">
        <f>IF(N496="zákl. přenesená",J496,0)</f>
        <v>0</v>
      </c>
      <c r="BH496" s="230">
        <f>IF(N496="sníž. přenesená",J496,0)</f>
        <v>0</v>
      </c>
      <c r="BI496" s="230">
        <f>IF(N496="nulová",J496,0)</f>
        <v>0</v>
      </c>
      <c r="BJ496" s="17" t="s">
        <v>80</v>
      </c>
      <c r="BK496" s="230">
        <f>ROUND(I496*H496,2)</f>
        <v>0</v>
      </c>
      <c r="BL496" s="17" t="s">
        <v>738</v>
      </c>
      <c r="BM496" s="229" t="s">
        <v>739</v>
      </c>
    </row>
    <row r="497" s="2" customFormat="1">
      <c r="A497" s="38"/>
      <c r="B497" s="39"/>
      <c r="C497" s="40"/>
      <c r="D497" s="231" t="s">
        <v>147</v>
      </c>
      <c r="E497" s="40"/>
      <c r="F497" s="232" t="s">
        <v>740</v>
      </c>
      <c r="G497" s="40"/>
      <c r="H497" s="40"/>
      <c r="I497" s="136"/>
      <c r="J497" s="40"/>
      <c r="K497" s="40"/>
      <c r="L497" s="44"/>
      <c r="M497" s="233"/>
      <c r="N497" s="234"/>
      <c r="O497" s="84"/>
      <c r="P497" s="84"/>
      <c r="Q497" s="84"/>
      <c r="R497" s="84"/>
      <c r="S497" s="84"/>
      <c r="T497" s="85"/>
      <c r="U497" s="38"/>
      <c r="V497" s="38"/>
      <c r="W497" s="38"/>
      <c r="X497" s="38"/>
      <c r="Y497" s="38"/>
      <c r="Z497" s="38"/>
      <c r="AA497" s="38"/>
      <c r="AB497" s="38"/>
      <c r="AC497" s="38"/>
      <c r="AD497" s="38"/>
      <c r="AE497" s="38"/>
      <c r="AT497" s="17" t="s">
        <v>147</v>
      </c>
      <c r="AU497" s="17" t="s">
        <v>80</v>
      </c>
    </row>
    <row r="498" s="14" customFormat="1">
      <c r="A498" s="14"/>
      <c r="B498" s="247"/>
      <c r="C498" s="248"/>
      <c r="D498" s="231" t="s">
        <v>149</v>
      </c>
      <c r="E498" s="249" t="s">
        <v>19</v>
      </c>
      <c r="F498" s="250" t="s">
        <v>741</v>
      </c>
      <c r="G498" s="248"/>
      <c r="H498" s="249" t="s">
        <v>19</v>
      </c>
      <c r="I498" s="251"/>
      <c r="J498" s="248"/>
      <c r="K498" s="248"/>
      <c r="L498" s="252"/>
      <c r="M498" s="253"/>
      <c r="N498" s="254"/>
      <c r="O498" s="254"/>
      <c r="P498" s="254"/>
      <c r="Q498" s="254"/>
      <c r="R498" s="254"/>
      <c r="S498" s="254"/>
      <c r="T498" s="255"/>
      <c r="U498" s="14"/>
      <c r="V498" s="14"/>
      <c r="W498" s="14"/>
      <c r="X498" s="14"/>
      <c r="Y498" s="14"/>
      <c r="Z498" s="14"/>
      <c r="AA498" s="14"/>
      <c r="AB498" s="14"/>
      <c r="AC498" s="14"/>
      <c r="AD498" s="14"/>
      <c r="AE498" s="14"/>
      <c r="AT498" s="256" t="s">
        <v>149</v>
      </c>
      <c r="AU498" s="256" t="s">
        <v>80</v>
      </c>
      <c r="AV498" s="14" t="s">
        <v>80</v>
      </c>
      <c r="AW498" s="14" t="s">
        <v>33</v>
      </c>
      <c r="AX498" s="14" t="s">
        <v>72</v>
      </c>
      <c r="AY498" s="256" t="s">
        <v>137</v>
      </c>
    </row>
    <row r="499" s="13" customFormat="1">
      <c r="A499" s="13"/>
      <c r="B499" s="235"/>
      <c r="C499" s="236"/>
      <c r="D499" s="231" t="s">
        <v>149</v>
      </c>
      <c r="E499" s="237" t="s">
        <v>19</v>
      </c>
      <c r="F499" s="238" t="s">
        <v>742</v>
      </c>
      <c r="G499" s="236"/>
      <c r="H499" s="239">
        <v>21</v>
      </c>
      <c r="I499" s="240"/>
      <c r="J499" s="236"/>
      <c r="K499" s="236"/>
      <c r="L499" s="241"/>
      <c r="M499" s="242"/>
      <c r="N499" s="243"/>
      <c r="O499" s="243"/>
      <c r="P499" s="243"/>
      <c r="Q499" s="243"/>
      <c r="R499" s="243"/>
      <c r="S499" s="243"/>
      <c r="T499" s="244"/>
      <c r="U499" s="13"/>
      <c r="V499" s="13"/>
      <c r="W499" s="13"/>
      <c r="X499" s="13"/>
      <c r="Y499" s="13"/>
      <c r="Z499" s="13"/>
      <c r="AA499" s="13"/>
      <c r="AB499" s="13"/>
      <c r="AC499" s="13"/>
      <c r="AD499" s="13"/>
      <c r="AE499" s="13"/>
      <c r="AT499" s="245" t="s">
        <v>149</v>
      </c>
      <c r="AU499" s="245" t="s">
        <v>80</v>
      </c>
      <c r="AV499" s="13" t="s">
        <v>82</v>
      </c>
      <c r="AW499" s="13" t="s">
        <v>33</v>
      </c>
      <c r="AX499" s="13" t="s">
        <v>72</v>
      </c>
      <c r="AY499" s="245" t="s">
        <v>137</v>
      </c>
    </row>
    <row r="500" s="2" customFormat="1" ht="14.4" customHeight="1">
      <c r="A500" s="38"/>
      <c r="B500" s="39"/>
      <c r="C500" s="218" t="s">
        <v>743</v>
      </c>
      <c r="D500" s="218" t="s">
        <v>140</v>
      </c>
      <c r="E500" s="219" t="s">
        <v>744</v>
      </c>
      <c r="F500" s="220" t="s">
        <v>745</v>
      </c>
      <c r="G500" s="221" t="s">
        <v>348</v>
      </c>
      <c r="H500" s="222">
        <v>6</v>
      </c>
      <c r="I500" s="223"/>
      <c r="J500" s="224">
        <f>ROUND(I500*H500,2)</f>
        <v>0</v>
      </c>
      <c r="K500" s="220" t="s">
        <v>144</v>
      </c>
      <c r="L500" s="44"/>
      <c r="M500" s="225" t="s">
        <v>19</v>
      </c>
      <c r="N500" s="226" t="s">
        <v>43</v>
      </c>
      <c r="O500" s="84"/>
      <c r="P500" s="227">
        <f>O500*H500</f>
        <v>0</v>
      </c>
      <c r="Q500" s="227">
        <v>0</v>
      </c>
      <c r="R500" s="227">
        <f>Q500*H500</f>
        <v>0</v>
      </c>
      <c r="S500" s="227">
        <v>0</v>
      </c>
      <c r="T500" s="228">
        <f>S500*H500</f>
        <v>0</v>
      </c>
      <c r="U500" s="38"/>
      <c r="V500" s="38"/>
      <c r="W500" s="38"/>
      <c r="X500" s="38"/>
      <c r="Y500" s="38"/>
      <c r="Z500" s="38"/>
      <c r="AA500" s="38"/>
      <c r="AB500" s="38"/>
      <c r="AC500" s="38"/>
      <c r="AD500" s="38"/>
      <c r="AE500" s="38"/>
      <c r="AR500" s="229" t="s">
        <v>738</v>
      </c>
      <c r="AT500" s="229" t="s">
        <v>140</v>
      </c>
      <c r="AU500" s="229" t="s">
        <v>80</v>
      </c>
      <c r="AY500" s="17" t="s">
        <v>137</v>
      </c>
      <c r="BE500" s="230">
        <f>IF(N500="základní",J500,0)</f>
        <v>0</v>
      </c>
      <c r="BF500" s="230">
        <f>IF(N500="snížená",J500,0)</f>
        <v>0</v>
      </c>
      <c r="BG500" s="230">
        <f>IF(N500="zákl. přenesená",J500,0)</f>
        <v>0</v>
      </c>
      <c r="BH500" s="230">
        <f>IF(N500="sníž. přenesená",J500,0)</f>
        <v>0</v>
      </c>
      <c r="BI500" s="230">
        <f>IF(N500="nulová",J500,0)</f>
        <v>0</v>
      </c>
      <c r="BJ500" s="17" t="s">
        <v>80</v>
      </c>
      <c r="BK500" s="230">
        <f>ROUND(I500*H500,2)</f>
        <v>0</v>
      </c>
      <c r="BL500" s="17" t="s">
        <v>738</v>
      </c>
      <c r="BM500" s="229" t="s">
        <v>746</v>
      </c>
    </row>
    <row r="501" s="2" customFormat="1">
      <c r="A501" s="38"/>
      <c r="B501" s="39"/>
      <c r="C501" s="40"/>
      <c r="D501" s="231" t="s">
        <v>147</v>
      </c>
      <c r="E501" s="40"/>
      <c r="F501" s="232" t="s">
        <v>747</v>
      </c>
      <c r="G501" s="40"/>
      <c r="H501" s="40"/>
      <c r="I501" s="136"/>
      <c r="J501" s="40"/>
      <c r="K501" s="40"/>
      <c r="L501" s="44"/>
      <c r="M501" s="233"/>
      <c r="N501" s="234"/>
      <c r="O501" s="84"/>
      <c r="P501" s="84"/>
      <c r="Q501" s="84"/>
      <c r="R501" s="84"/>
      <c r="S501" s="84"/>
      <c r="T501" s="85"/>
      <c r="U501" s="38"/>
      <c r="V501" s="38"/>
      <c r="W501" s="38"/>
      <c r="X501" s="38"/>
      <c r="Y501" s="38"/>
      <c r="Z501" s="38"/>
      <c r="AA501" s="38"/>
      <c r="AB501" s="38"/>
      <c r="AC501" s="38"/>
      <c r="AD501" s="38"/>
      <c r="AE501" s="38"/>
      <c r="AT501" s="17" t="s">
        <v>147</v>
      </c>
      <c r="AU501" s="17" t="s">
        <v>80</v>
      </c>
    </row>
    <row r="502" s="13" customFormat="1">
      <c r="A502" s="13"/>
      <c r="B502" s="235"/>
      <c r="C502" s="236"/>
      <c r="D502" s="231" t="s">
        <v>149</v>
      </c>
      <c r="E502" s="237" t="s">
        <v>19</v>
      </c>
      <c r="F502" s="238" t="s">
        <v>748</v>
      </c>
      <c r="G502" s="236"/>
      <c r="H502" s="239">
        <v>6</v>
      </c>
      <c r="I502" s="240"/>
      <c r="J502" s="236"/>
      <c r="K502" s="236"/>
      <c r="L502" s="241"/>
      <c r="M502" s="242"/>
      <c r="N502" s="243"/>
      <c r="O502" s="243"/>
      <c r="P502" s="243"/>
      <c r="Q502" s="243"/>
      <c r="R502" s="243"/>
      <c r="S502" s="243"/>
      <c r="T502" s="244"/>
      <c r="U502" s="13"/>
      <c r="V502" s="13"/>
      <c r="W502" s="13"/>
      <c r="X502" s="13"/>
      <c r="Y502" s="13"/>
      <c r="Z502" s="13"/>
      <c r="AA502" s="13"/>
      <c r="AB502" s="13"/>
      <c r="AC502" s="13"/>
      <c r="AD502" s="13"/>
      <c r="AE502" s="13"/>
      <c r="AT502" s="245" t="s">
        <v>149</v>
      </c>
      <c r="AU502" s="245" t="s">
        <v>80</v>
      </c>
      <c r="AV502" s="13" t="s">
        <v>82</v>
      </c>
      <c r="AW502" s="13" t="s">
        <v>33</v>
      </c>
      <c r="AX502" s="13" t="s">
        <v>72</v>
      </c>
      <c r="AY502" s="245" t="s">
        <v>137</v>
      </c>
    </row>
    <row r="503" s="2" customFormat="1" ht="14.4" customHeight="1">
      <c r="A503" s="38"/>
      <c r="B503" s="39"/>
      <c r="C503" s="218" t="s">
        <v>749</v>
      </c>
      <c r="D503" s="218" t="s">
        <v>140</v>
      </c>
      <c r="E503" s="219" t="s">
        <v>750</v>
      </c>
      <c r="F503" s="220" t="s">
        <v>751</v>
      </c>
      <c r="G503" s="221" t="s">
        <v>348</v>
      </c>
      <c r="H503" s="222">
        <v>10</v>
      </c>
      <c r="I503" s="223"/>
      <c r="J503" s="224">
        <f>ROUND(I503*H503,2)</f>
        <v>0</v>
      </c>
      <c r="K503" s="220" t="s">
        <v>144</v>
      </c>
      <c r="L503" s="44"/>
      <c r="M503" s="225" t="s">
        <v>19</v>
      </c>
      <c r="N503" s="226" t="s">
        <v>43</v>
      </c>
      <c r="O503" s="84"/>
      <c r="P503" s="227">
        <f>O503*H503</f>
        <v>0</v>
      </c>
      <c r="Q503" s="227">
        <v>0</v>
      </c>
      <c r="R503" s="227">
        <f>Q503*H503</f>
        <v>0</v>
      </c>
      <c r="S503" s="227">
        <v>0</v>
      </c>
      <c r="T503" s="228">
        <f>S503*H503</f>
        <v>0</v>
      </c>
      <c r="U503" s="38"/>
      <c r="V503" s="38"/>
      <c r="W503" s="38"/>
      <c r="X503" s="38"/>
      <c r="Y503" s="38"/>
      <c r="Z503" s="38"/>
      <c r="AA503" s="38"/>
      <c r="AB503" s="38"/>
      <c r="AC503" s="38"/>
      <c r="AD503" s="38"/>
      <c r="AE503" s="38"/>
      <c r="AR503" s="229" t="s">
        <v>738</v>
      </c>
      <c r="AT503" s="229" t="s">
        <v>140</v>
      </c>
      <c r="AU503" s="229" t="s">
        <v>80</v>
      </c>
      <c r="AY503" s="17" t="s">
        <v>137</v>
      </c>
      <c r="BE503" s="230">
        <f>IF(N503="základní",J503,0)</f>
        <v>0</v>
      </c>
      <c r="BF503" s="230">
        <f>IF(N503="snížená",J503,0)</f>
        <v>0</v>
      </c>
      <c r="BG503" s="230">
        <f>IF(N503="zákl. přenesená",J503,0)</f>
        <v>0</v>
      </c>
      <c r="BH503" s="230">
        <f>IF(N503="sníž. přenesená",J503,0)</f>
        <v>0</v>
      </c>
      <c r="BI503" s="230">
        <f>IF(N503="nulová",J503,0)</f>
        <v>0</v>
      </c>
      <c r="BJ503" s="17" t="s">
        <v>80</v>
      </c>
      <c r="BK503" s="230">
        <f>ROUND(I503*H503,2)</f>
        <v>0</v>
      </c>
      <c r="BL503" s="17" t="s">
        <v>738</v>
      </c>
      <c r="BM503" s="229" t="s">
        <v>752</v>
      </c>
    </row>
    <row r="504" s="2" customFormat="1">
      <c r="A504" s="38"/>
      <c r="B504" s="39"/>
      <c r="C504" s="40"/>
      <c r="D504" s="231" t="s">
        <v>147</v>
      </c>
      <c r="E504" s="40"/>
      <c r="F504" s="232" t="s">
        <v>753</v>
      </c>
      <c r="G504" s="40"/>
      <c r="H504" s="40"/>
      <c r="I504" s="136"/>
      <c r="J504" s="40"/>
      <c r="K504" s="40"/>
      <c r="L504" s="44"/>
      <c r="M504" s="233"/>
      <c r="N504" s="234"/>
      <c r="O504" s="84"/>
      <c r="P504" s="84"/>
      <c r="Q504" s="84"/>
      <c r="R504" s="84"/>
      <c r="S504" s="84"/>
      <c r="T504" s="85"/>
      <c r="U504" s="38"/>
      <c r="V504" s="38"/>
      <c r="W504" s="38"/>
      <c r="X504" s="38"/>
      <c r="Y504" s="38"/>
      <c r="Z504" s="38"/>
      <c r="AA504" s="38"/>
      <c r="AB504" s="38"/>
      <c r="AC504" s="38"/>
      <c r="AD504" s="38"/>
      <c r="AE504" s="38"/>
      <c r="AT504" s="17" t="s">
        <v>147</v>
      </c>
      <c r="AU504" s="17" t="s">
        <v>80</v>
      </c>
    </row>
    <row r="505" s="13" customFormat="1">
      <c r="A505" s="13"/>
      <c r="B505" s="235"/>
      <c r="C505" s="236"/>
      <c r="D505" s="231" t="s">
        <v>149</v>
      </c>
      <c r="E505" s="237" t="s">
        <v>19</v>
      </c>
      <c r="F505" s="238" t="s">
        <v>754</v>
      </c>
      <c r="G505" s="236"/>
      <c r="H505" s="239">
        <v>10</v>
      </c>
      <c r="I505" s="240"/>
      <c r="J505" s="236"/>
      <c r="K505" s="236"/>
      <c r="L505" s="241"/>
      <c r="M505" s="242"/>
      <c r="N505" s="243"/>
      <c r="O505" s="243"/>
      <c r="P505" s="243"/>
      <c r="Q505" s="243"/>
      <c r="R505" s="243"/>
      <c r="S505" s="243"/>
      <c r="T505" s="244"/>
      <c r="U505" s="13"/>
      <c r="V505" s="13"/>
      <c r="W505" s="13"/>
      <c r="X505" s="13"/>
      <c r="Y505" s="13"/>
      <c r="Z505" s="13"/>
      <c r="AA505" s="13"/>
      <c r="AB505" s="13"/>
      <c r="AC505" s="13"/>
      <c r="AD505" s="13"/>
      <c r="AE505" s="13"/>
      <c r="AT505" s="245" t="s">
        <v>149</v>
      </c>
      <c r="AU505" s="245" t="s">
        <v>80</v>
      </c>
      <c r="AV505" s="13" t="s">
        <v>82</v>
      </c>
      <c r="AW505" s="13" t="s">
        <v>33</v>
      </c>
      <c r="AX505" s="13" t="s">
        <v>72</v>
      </c>
      <c r="AY505" s="245" t="s">
        <v>137</v>
      </c>
    </row>
    <row r="506" s="2" customFormat="1" ht="24.15" customHeight="1">
      <c r="A506" s="38"/>
      <c r="B506" s="39"/>
      <c r="C506" s="218" t="s">
        <v>755</v>
      </c>
      <c r="D506" s="218" t="s">
        <v>140</v>
      </c>
      <c r="E506" s="219" t="s">
        <v>756</v>
      </c>
      <c r="F506" s="220" t="s">
        <v>757</v>
      </c>
      <c r="G506" s="221" t="s">
        <v>348</v>
      </c>
      <c r="H506" s="222">
        <v>5</v>
      </c>
      <c r="I506" s="223"/>
      <c r="J506" s="224">
        <f>ROUND(I506*H506,2)</f>
        <v>0</v>
      </c>
      <c r="K506" s="220" t="s">
        <v>144</v>
      </c>
      <c r="L506" s="44"/>
      <c r="M506" s="225" t="s">
        <v>19</v>
      </c>
      <c r="N506" s="226" t="s">
        <v>43</v>
      </c>
      <c r="O506" s="84"/>
      <c r="P506" s="227">
        <f>O506*H506</f>
        <v>0</v>
      </c>
      <c r="Q506" s="227">
        <v>0</v>
      </c>
      <c r="R506" s="227">
        <f>Q506*H506</f>
        <v>0</v>
      </c>
      <c r="S506" s="227">
        <v>0</v>
      </c>
      <c r="T506" s="228">
        <f>S506*H506</f>
        <v>0</v>
      </c>
      <c r="U506" s="38"/>
      <c r="V506" s="38"/>
      <c r="W506" s="38"/>
      <c r="X506" s="38"/>
      <c r="Y506" s="38"/>
      <c r="Z506" s="38"/>
      <c r="AA506" s="38"/>
      <c r="AB506" s="38"/>
      <c r="AC506" s="38"/>
      <c r="AD506" s="38"/>
      <c r="AE506" s="38"/>
      <c r="AR506" s="229" t="s">
        <v>738</v>
      </c>
      <c r="AT506" s="229" t="s">
        <v>140</v>
      </c>
      <c r="AU506" s="229" t="s">
        <v>80</v>
      </c>
      <c r="AY506" s="17" t="s">
        <v>137</v>
      </c>
      <c r="BE506" s="230">
        <f>IF(N506="základní",J506,0)</f>
        <v>0</v>
      </c>
      <c r="BF506" s="230">
        <f>IF(N506="snížená",J506,0)</f>
        <v>0</v>
      </c>
      <c r="BG506" s="230">
        <f>IF(N506="zákl. přenesená",J506,0)</f>
        <v>0</v>
      </c>
      <c r="BH506" s="230">
        <f>IF(N506="sníž. přenesená",J506,0)</f>
        <v>0</v>
      </c>
      <c r="BI506" s="230">
        <f>IF(N506="nulová",J506,0)</f>
        <v>0</v>
      </c>
      <c r="BJ506" s="17" t="s">
        <v>80</v>
      </c>
      <c r="BK506" s="230">
        <f>ROUND(I506*H506,2)</f>
        <v>0</v>
      </c>
      <c r="BL506" s="17" t="s">
        <v>738</v>
      </c>
      <c r="BM506" s="229" t="s">
        <v>758</v>
      </c>
    </row>
    <row r="507" s="2" customFormat="1">
      <c r="A507" s="38"/>
      <c r="B507" s="39"/>
      <c r="C507" s="40"/>
      <c r="D507" s="231" t="s">
        <v>147</v>
      </c>
      <c r="E507" s="40"/>
      <c r="F507" s="232" t="s">
        <v>759</v>
      </c>
      <c r="G507" s="40"/>
      <c r="H507" s="40"/>
      <c r="I507" s="136"/>
      <c r="J507" s="40"/>
      <c r="K507" s="40"/>
      <c r="L507" s="44"/>
      <c r="M507" s="233"/>
      <c r="N507" s="234"/>
      <c r="O507" s="84"/>
      <c r="P507" s="84"/>
      <c r="Q507" s="84"/>
      <c r="R507" s="84"/>
      <c r="S507" s="84"/>
      <c r="T507" s="85"/>
      <c r="U507" s="38"/>
      <c r="V507" s="38"/>
      <c r="W507" s="38"/>
      <c r="X507" s="38"/>
      <c r="Y507" s="38"/>
      <c r="Z507" s="38"/>
      <c r="AA507" s="38"/>
      <c r="AB507" s="38"/>
      <c r="AC507" s="38"/>
      <c r="AD507" s="38"/>
      <c r="AE507" s="38"/>
      <c r="AT507" s="17" t="s">
        <v>147</v>
      </c>
      <c r="AU507" s="17" t="s">
        <v>80</v>
      </c>
    </row>
    <row r="508" s="13" customFormat="1">
      <c r="A508" s="13"/>
      <c r="B508" s="235"/>
      <c r="C508" s="236"/>
      <c r="D508" s="231" t="s">
        <v>149</v>
      </c>
      <c r="E508" s="237" t="s">
        <v>19</v>
      </c>
      <c r="F508" s="238" t="s">
        <v>760</v>
      </c>
      <c r="G508" s="236"/>
      <c r="H508" s="239">
        <v>5</v>
      </c>
      <c r="I508" s="240"/>
      <c r="J508" s="236"/>
      <c r="K508" s="236"/>
      <c r="L508" s="241"/>
      <c r="M508" s="267"/>
      <c r="N508" s="268"/>
      <c r="O508" s="268"/>
      <c r="P508" s="268"/>
      <c r="Q508" s="268"/>
      <c r="R508" s="268"/>
      <c r="S508" s="268"/>
      <c r="T508" s="269"/>
      <c r="U508" s="13"/>
      <c r="V508" s="13"/>
      <c r="W508" s="13"/>
      <c r="X508" s="13"/>
      <c r="Y508" s="13"/>
      <c r="Z508" s="13"/>
      <c r="AA508" s="13"/>
      <c r="AB508" s="13"/>
      <c r="AC508" s="13"/>
      <c r="AD508" s="13"/>
      <c r="AE508" s="13"/>
      <c r="AT508" s="245" t="s">
        <v>149</v>
      </c>
      <c r="AU508" s="245" t="s">
        <v>80</v>
      </c>
      <c r="AV508" s="13" t="s">
        <v>82</v>
      </c>
      <c r="AW508" s="13" t="s">
        <v>33</v>
      </c>
      <c r="AX508" s="13" t="s">
        <v>72</v>
      </c>
      <c r="AY508" s="245" t="s">
        <v>137</v>
      </c>
    </row>
    <row r="509" s="2" customFormat="1" ht="6.96" customHeight="1">
      <c r="A509" s="38"/>
      <c r="B509" s="59"/>
      <c r="C509" s="60"/>
      <c r="D509" s="60"/>
      <c r="E509" s="60"/>
      <c r="F509" s="60"/>
      <c r="G509" s="60"/>
      <c r="H509" s="60"/>
      <c r="I509" s="166"/>
      <c r="J509" s="60"/>
      <c r="K509" s="60"/>
      <c r="L509" s="44"/>
      <c r="M509" s="38"/>
      <c r="O509" s="38"/>
      <c r="P509" s="38"/>
      <c r="Q509" s="38"/>
      <c r="R509" s="38"/>
      <c r="S509" s="38"/>
      <c r="T509" s="38"/>
      <c r="U509" s="38"/>
      <c r="V509" s="38"/>
      <c r="W509" s="38"/>
      <c r="X509" s="38"/>
      <c r="Y509" s="38"/>
      <c r="Z509" s="38"/>
      <c r="AA509" s="38"/>
      <c r="AB509" s="38"/>
      <c r="AC509" s="38"/>
      <c r="AD509" s="38"/>
      <c r="AE509" s="38"/>
    </row>
  </sheetData>
  <sheetProtection sheet="1" autoFilter="0" formatColumns="0" formatRows="0" objects="1" scenarios="1" spinCount="100000" saltValue="pvSuNNNnI9FfFyEmSLJtCx2LJ13AF8tZTh27c0yaLZju3KD5z6zZ62o7OELkH0js+kgSFRY1VqzOMz5Y+1iBxw==" hashValue="d+C0V29WcFIrbVvoFWlL4XjvGJttASiBM9P/smoF3N84RHP9pkacAmMQYc5HjrcpZDKdcA98Fttsl0E+1ffqSw==" algorithmName="SHA-512" password="E3DF"/>
  <autoFilter ref="C103:K508"/>
  <mergeCells count="9">
    <mergeCell ref="E7:H7"/>
    <mergeCell ref="E9:H9"/>
    <mergeCell ref="E18:H18"/>
    <mergeCell ref="E27:H27"/>
    <mergeCell ref="E48:H48"/>
    <mergeCell ref="E50:H50"/>
    <mergeCell ref="E94:H94"/>
    <mergeCell ref="E96:H9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85</v>
      </c>
    </row>
    <row r="3" s="1" customFormat="1" ht="6.96" customHeight="1">
      <c r="B3" s="129"/>
      <c r="C3" s="130"/>
      <c r="D3" s="130"/>
      <c r="E3" s="130"/>
      <c r="F3" s="130"/>
      <c r="G3" s="130"/>
      <c r="H3" s="130"/>
      <c r="I3" s="131"/>
      <c r="J3" s="130"/>
      <c r="K3" s="130"/>
      <c r="L3" s="20"/>
      <c r="AT3" s="17" t="s">
        <v>82</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Výměna stávajících rozvodů kanalizace - Objekt A1</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761</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10. 3. 2020</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19</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27</v>
      </c>
      <c r="F15" s="38"/>
      <c r="G15" s="38"/>
      <c r="H15" s="38"/>
      <c r="I15" s="140" t="s">
        <v>28</v>
      </c>
      <c r="J15" s="139" t="s">
        <v>19</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29</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28</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31</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32</v>
      </c>
      <c r="F21" s="38"/>
      <c r="G21" s="38"/>
      <c r="H21" s="38"/>
      <c r="I21" s="140" t="s">
        <v>28</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34</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35</v>
      </c>
      <c r="F24" s="38"/>
      <c r="G24" s="38"/>
      <c r="H24" s="38"/>
      <c r="I24" s="140" t="s">
        <v>28</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36</v>
      </c>
      <c r="E26" s="38"/>
      <c r="F26" s="38"/>
      <c r="G26" s="38"/>
      <c r="H26" s="38"/>
      <c r="I26" s="136"/>
      <c r="J26" s="38"/>
      <c r="K26" s="38"/>
      <c r="L26" s="137"/>
      <c r="S26" s="38"/>
      <c r="T26" s="38"/>
      <c r="U26" s="38"/>
      <c r="V26" s="38"/>
      <c r="W26" s="38"/>
      <c r="X26" s="38"/>
      <c r="Y26" s="38"/>
      <c r="Z26" s="38"/>
      <c r="AA26" s="38"/>
      <c r="AB26" s="38"/>
      <c r="AC26" s="38"/>
      <c r="AD26" s="38"/>
      <c r="AE26" s="38"/>
    </row>
    <row r="27" s="8" customFormat="1" ht="83.25" customHeight="1">
      <c r="A27" s="142"/>
      <c r="B27" s="143"/>
      <c r="C27" s="142"/>
      <c r="D27" s="142"/>
      <c r="E27" s="144" t="s">
        <v>37</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38</v>
      </c>
      <c r="E30" s="38"/>
      <c r="F30" s="38"/>
      <c r="G30" s="38"/>
      <c r="H30" s="38"/>
      <c r="I30" s="136"/>
      <c r="J30" s="150">
        <f>ROUND(J88,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40</v>
      </c>
      <c r="G32" s="38"/>
      <c r="H32" s="38"/>
      <c r="I32" s="152" t="s">
        <v>39</v>
      </c>
      <c r="J32" s="151" t="s">
        <v>41</v>
      </c>
      <c r="K32" s="38"/>
      <c r="L32" s="137"/>
      <c r="S32" s="38"/>
      <c r="T32" s="38"/>
      <c r="U32" s="38"/>
      <c r="V32" s="38"/>
      <c r="W32" s="38"/>
      <c r="X32" s="38"/>
      <c r="Y32" s="38"/>
      <c r="Z32" s="38"/>
      <c r="AA32" s="38"/>
      <c r="AB32" s="38"/>
      <c r="AC32" s="38"/>
      <c r="AD32" s="38"/>
      <c r="AE32" s="38"/>
    </row>
    <row r="33" s="2" customFormat="1" ht="14.4" customHeight="1">
      <c r="A33" s="38"/>
      <c r="B33" s="44"/>
      <c r="C33" s="38"/>
      <c r="D33" s="153" t="s">
        <v>42</v>
      </c>
      <c r="E33" s="134" t="s">
        <v>43</v>
      </c>
      <c r="F33" s="154">
        <f>ROUND((SUM(BE88:BE325)),  2)</f>
        <v>0</v>
      </c>
      <c r="G33" s="38"/>
      <c r="H33" s="38"/>
      <c r="I33" s="155">
        <v>0.20999999999999999</v>
      </c>
      <c r="J33" s="154">
        <f>ROUND(((SUM(BE88:BE325))*I33),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44</v>
      </c>
      <c r="F34" s="154">
        <f>ROUND((SUM(BF88:BF325)),  2)</f>
        <v>0</v>
      </c>
      <c r="G34" s="38"/>
      <c r="H34" s="38"/>
      <c r="I34" s="155">
        <v>0.14999999999999999</v>
      </c>
      <c r="J34" s="154">
        <f>ROUND(((SUM(BF88:BF325))*I34),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45</v>
      </c>
      <c r="F35" s="154">
        <f>ROUND((SUM(BG88:BG325)),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46</v>
      </c>
      <c r="F36" s="154">
        <f>ROUND((SUM(BH88:BH325)),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47</v>
      </c>
      <c r="F37" s="154">
        <f>ROUND((SUM(BI88:BI325)),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Výměna stávajících rozvodů kanalizace - Objekt A1</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D.1.4.A1 - Zdravotně technické instalace - Objekt A1</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K. Vary</v>
      </c>
      <c r="G52" s="40"/>
      <c r="H52" s="40"/>
      <c r="I52" s="140" t="s">
        <v>23</v>
      </c>
      <c r="J52" s="72" t="str">
        <f>IF(J12="","",J12)</f>
        <v>10. 3. 2020</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Domov mládeže a jídelna K.Vary p.o.</v>
      </c>
      <c r="G54" s="40"/>
      <c r="H54" s="40"/>
      <c r="I54" s="140" t="s">
        <v>31</v>
      </c>
      <c r="J54" s="36" t="str">
        <f>E21</f>
        <v>KTS-CZ, s.r.o.</v>
      </c>
      <c r="K54" s="40"/>
      <c r="L54" s="137"/>
      <c r="S54" s="38"/>
      <c r="T54" s="38"/>
      <c r="U54" s="38"/>
      <c r="V54" s="38"/>
      <c r="W54" s="38"/>
      <c r="X54" s="38"/>
      <c r="Y54" s="38"/>
      <c r="Z54" s="38"/>
      <c r="AA54" s="38"/>
      <c r="AB54" s="38"/>
      <c r="AC54" s="38"/>
      <c r="AD54" s="38"/>
      <c r="AE54" s="38"/>
    </row>
    <row r="55" s="2" customFormat="1" ht="25.65" customHeight="1">
      <c r="A55" s="38"/>
      <c r="B55" s="39"/>
      <c r="C55" s="32" t="s">
        <v>29</v>
      </c>
      <c r="D55" s="40"/>
      <c r="E55" s="40"/>
      <c r="F55" s="27" t="str">
        <f>IF(E18="","",E18)</f>
        <v>Vyplň údaj</v>
      </c>
      <c r="G55" s="40"/>
      <c r="H55" s="40"/>
      <c r="I55" s="140" t="s">
        <v>34</v>
      </c>
      <c r="J55" s="36" t="str">
        <f>E24</f>
        <v>Daniela Hahnová, Dipl. technik</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70</v>
      </c>
      <c r="D59" s="40"/>
      <c r="E59" s="40"/>
      <c r="F59" s="40"/>
      <c r="G59" s="40"/>
      <c r="H59" s="40"/>
      <c r="I59" s="136"/>
      <c r="J59" s="102">
        <f>J88</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97</v>
      </c>
      <c r="E60" s="179"/>
      <c r="F60" s="179"/>
      <c r="G60" s="179"/>
      <c r="H60" s="179"/>
      <c r="I60" s="180"/>
      <c r="J60" s="181">
        <f>J89</f>
        <v>0</v>
      </c>
      <c r="K60" s="177"/>
      <c r="L60" s="182"/>
      <c r="S60" s="9"/>
      <c r="T60" s="9"/>
      <c r="U60" s="9"/>
      <c r="V60" s="9"/>
      <c r="W60" s="9"/>
      <c r="X60" s="9"/>
      <c r="Y60" s="9"/>
      <c r="Z60" s="9"/>
      <c r="AA60" s="9"/>
      <c r="AB60" s="9"/>
      <c r="AC60" s="9"/>
      <c r="AD60" s="9"/>
      <c r="AE60" s="9"/>
    </row>
    <row r="61" s="10" customFormat="1" ht="19.92" customHeight="1">
      <c r="A61" s="10"/>
      <c r="B61" s="183"/>
      <c r="C61" s="184"/>
      <c r="D61" s="185" t="s">
        <v>103</v>
      </c>
      <c r="E61" s="186"/>
      <c r="F61" s="186"/>
      <c r="G61" s="186"/>
      <c r="H61" s="186"/>
      <c r="I61" s="187"/>
      <c r="J61" s="188">
        <f>J90</f>
        <v>0</v>
      </c>
      <c r="K61" s="184"/>
      <c r="L61" s="189"/>
      <c r="S61" s="10"/>
      <c r="T61" s="10"/>
      <c r="U61" s="10"/>
      <c r="V61" s="10"/>
      <c r="W61" s="10"/>
      <c r="X61" s="10"/>
      <c r="Y61" s="10"/>
      <c r="Z61" s="10"/>
      <c r="AA61" s="10"/>
      <c r="AB61" s="10"/>
      <c r="AC61" s="10"/>
      <c r="AD61" s="10"/>
      <c r="AE61" s="10"/>
    </row>
    <row r="62" s="10" customFormat="1" ht="14.88" customHeight="1">
      <c r="A62" s="10"/>
      <c r="B62" s="183"/>
      <c r="C62" s="184"/>
      <c r="D62" s="185" t="s">
        <v>106</v>
      </c>
      <c r="E62" s="186"/>
      <c r="F62" s="186"/>
      <c r="G62" s="186"/>
      <c r="H62" s="186"/>
      <c r="I62" s="187"/>
      <c r="J62" s="188">
        <f>J91</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108</v>
      </c>
      <c r="E63" s="186"/>
      <c r="F63" s="186"/>
      <c r="G63" s="186"/>
      <c r="H63" s="186"/>
      <c r="I63" s="187"/>
      <c r="J63" s="188">
        <f>J100</f>
        <v>0</v>
      </c>
      <c r="K63" s="184"/>
      <c r="L63" s="189"/>
      <c r="S63" s="10"/>
      <c r="T63" s="10"/>
      <c r="U63" s="10"/>
      <c r="V63" s="10"/>
      <c r="W63" s="10"/>
      <c r="X63" s="10"/>
      <c r="Y63" s="10"/>
      <c r="Z63" s="10"/>
      <c r="AA63" s="10"/>
      <c r="AB63" s="10"/>
      <c r="AC63" s="10"/>
      <c r="AD63" s="10"/>
      <c r="AE63" s="10"/>
    </row>
    <row r="64" s="9" customFormat="1" ht="24.96" customHeight="1">
      <c r="A64" s="9"/>
      <c r="B64" s="176"/>
      <c r="C64" s="177"/>
      <c r="D64" s="178" t="s">
        <v>110</v>
      </c>
      <c r="E64" s="179"/>
      <c r="F64" s="179"/>
      <c r="G64" s="179"/>
      <c r="H64" s="179"/>
      <c r="I64" s="180"/>
      <c r="J64" s="181">
        <f>J120</f>
        <v>0</v>
      </c>
      <c r="K64" s="177"/>
      <c r="L64" s="182"/>
      <c r="S64" s="9"/>
      <c r="T64" s="9"/>
      <c r="U64" s="9"/>
      <c r="V64" s="9"/>
      <c r="W64" s="9"/>
      <c r="X64" s="9"/>
      <c r="Y64" s="9"/>
      <c r="Z64" s="9"/>
      <c r="AA64" s="9"/>
      <c r="AB64" s="9"/>
      <c r="AC64" s="9"/>
      <c r="AD64" s="9"/>
      <c r="AE64" s="9"/>
    </row>
    <row r="65" s="10" customFormat="1" ht="19.92" customHeight="1">
      <c r="A65" s="10"/>
      <c r="B65" s="183"/>
      <c r="C65" s="184"/>
      <c r="D65" s="185" t="s">
        <v>762</v>
      </c>
      <c r="E65" s="186"/>
      <c r="F65" s="186"/>
      <c r="G65" s="186"/>
      <c r="H65" s="186"/>
      <c r="I65" s="187"/>
      <c r="J65" s="188">
        <f>J121</f>
        <v>0</v>
      </c>
      <c r="K65" s="184"/>
      <c r="L65" s="189"/>
      <c r="S65" s="10"/>
      <c r="T65" s="10"/>
      <c r="U65" s="10"/>
      <c r="V65" s="10"/>
      <c r="W65" s="10"/>
      <c r="X65" s="10"/>
      <c r="Y65" s="10"/>
      <c r="Z65" s="10"/>
      <c r="AA65" s="10"/>
      <c r="AB65" s="10"/>
      <c r="AC65" s="10"/>
      <c r="AD65" s="10"/>
      <c r="AE65" s="10"/>
    </row>
    <row r="66" s="10" customFormat="1" ht="19.92" customHeight="1">
      <c r="A66" s="10"/>
      <c r="B66" s="183"/>
      <c r="C66" s="184"/>
      <c r="D66" s="185" t="s">
        <v>763</v>
      </c>
      <c r="E66" s="186"/>
      <c r="F66" s="186"/>
      <c r="G66" s="186"/>
      <c r="H66" s="186"/>
      <c r="I66" s="187"/>
      <c r="J66" s="188">
        <f>J223</f>
        <v>0</v>
      </c>
      <c r="K66" s="184"/>
      <c r="L66" s="189"/>
      <c r="S66" s="10"/>
      <c r="T66" s="10"/>
      <c r="U66" s="10"/>
      <c r="V66" s="10"/>
      <c r="W66" s="10"/>
      <c r="X66" s="10"/>
      <c r="Y66" s="10"/>
      <c r="Z66" s="10"/>
      <c r="AA66" s="10"/>
      <c r="AB66" s="10"/>
      <c r="AC66" s="10"/>
      <c r="AD66" s="10"/>
      <c r="AE66" s="10"/>
    </row>
    <row r="67" s="10" customFormat="1" ht="19.92" customHeight="1">
      <c r="A67" s="10"/>
      <c r="B67" s="183"/>
      <c r="C67" s="184"/>
      <c r="D67" s="185" t="s">
        <v>112</v>
      </c>
      <c r="E67" s="186"/>
      <c r="F67" s="186"/>
      <c r="G67" s="186"/>
      <c r="H67" s="186"/>
      <c r="I67" s="187"/>
      <c r="J67" s="188">
        <f>J247</f>
        <v>0</v>
      </c>
      <c r="K67" s="184"/>
      <c r="L67" s="189"/>
      <c r="S67" s="10"/>
      <c r="T67" s="10"/>
      <c r="U67" s="10"/>
      <c r="V67" s="10"/>
      <c r="W67" s="10"/>
      <c r="X67" s="10"/>
      <c r="Y67" s="10"/>
      <c r="Z67" s="10"/>
      <c r="AA67" s="10"/>
      <c r="AB67" s="10"/>
      <c r="AC67" s="10"/>
      <c r="AD67" s="10"/>
      <c r="AE67" s="10"/>
    </row>
    <row r="68" s="10" customFormat="1" ht="19.92" customHeight="1">
      <c r="A68" s="10"/>
      <c r="B68" s="183"/>
      <c r="C68" s="184"/>
      <c r="D68" s="185" t="s">
        <v>764</v>
      </c>
      <c r="E68" s="186"/>
      <c r="F68" s="186"/>
      <c r="G68" s="186"/>
      <c r="H68" s="186"/>
      <c r="I68" s="187"/>
      <c r="J68" s="188">
        <f>J312</f>
        <v>0</v>
      </c>
      <c r="K68" s="184"/>
      <c r="L68" s="189"/>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136"/>
      <c r="J69" s="40"/>
      <c r="K69" s="40"/>
      <c r="L69" s="137"/>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166"/>
      <c r="J70" s="60"/>
      <c r="K70" s="60"/>
      <c r="L70" s="137"/>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169"/>
      <c r="J74" s="62"/>
      <c r="K74" s="62"/>
      <c r="L74" s="137"/>
      <c r="S74" s="38"/>
      <c r="T74" s="38"/>
      <c r="U74" s="38"/>
      <c r="V74" s="38"/>
      <c r="W74" s="38"/>
      <c r="X74" s="38"/>
      <c r="Y74" s="38"/>
      <c r="Z74" s="38"/>
      <c r="AA74" s="38"/>
      <c r="AB74" s="38"/>
      <c r="AC74" s="38"/>
      <c r="AD74" s="38"/>
      <c r="AE74" s="38"/>
    </row>
    <row r="75" s="2" customFormat="1" ht="24.96" customHeight="1">
      <c r="A75" s="38"/>
      <c r="B75" s="39"/>
      <c r="C75" s="23" t="s">
        <v>122</v>
      </c>
      <c r="D75" s="40"/>
      <c r="E75" s="40"/>
      <c r="F75" s="40"/>
      <c r="G75" s="40"/>
      <c r="H75" s="40"/>
      <c r="I75" s="136"/>
      <c r="J75" s="40"/>
      <c r="K75" s="40"/>
      <c r="L75" s="137"/>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136"/>
      <c r="J76" s="40"/>
      <c r="K76" s="40"/>
      <c r="L76" s="137"/>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16.5" customHeight="1">
      <c r="A78" s="38"/>
      <c r="B78" s="39"/>
      <c r="C78" s="40"/>
      <c r="D78" s="40"/>
      <c r="E78" s="170" t="str">
        <f>E7</f>
        <v>Výměna stávajících rozvodů kanalizace - Objekt A1</v>
      </c>
      <c r="F78" s="32"/>
      <c r="G78" s="32"/>
      <c r="H78" s="32"/>
      <c r="I78" s="136"/>
      <c r="J78" s="40"/>
      <c r="K78" s="40"/>
      <c r="L78" s="137"/>
      <c r="S78" s="38"/>
      <c r="T78" s="38"/>
      <c r="U78" s="38"/>
      <c r="V78" s="38"/>
      <c r="W78" s="38"/>
      <c r="X78" s="38"/>
      <c r="Y78" s="38"/>
      <c r="Z78" s="38"/>
      <c r="AA78" s="38"/>
      <c r="AB78" s="38"/>
      <c r="AC78" s="38"/>
      <c r="AD78" s="38"/>
      <c r="AE78" s="38"/>
    </row>
    <row r="79" s="2" customFormat="1" ht="12" customHeight="1">
      <c r="A79" s="38"/>
      <c r="B79" s="39"/>
      <c r="C79" s="32" t="s">
        <v>91</v>
      </c>
      <c r="D79" s="40"/>
      <c r="E79" s="40"/>
      <c r="F79" s="40"/>
      <c r="G79" s="40"/>
      <c r="H79" s="40"/>
      <c r="I79" s="136"/>
      <c r="J79" s="40"/>
      <c r="K79" s="40"/>
      <c r="L79" s="137"/>
      <c r="S79" s="38"/>
      <c r="T79" s="38"/>
      <c r="U79" s="38"/>
      <c r="V79" s="38"/>
      <c r="W79" s="38"/>
      <c r="X79" s="38"/>
      <c r="Y79" s="38"/>
      <c r="Z79" s="38"/>
      <c r="AA79" s="38"/>
      <c r="AB79" s="38"/>
      <c r="AC79" s="38"/>
      <c r="AD79" s="38"/>
      <c r="AE79" s="38"/>
    </row>
    <row r="80" s="2" customFormat="1" ht="16.5" customHeight="1">
      <c r="A80" s="38"/>
      <c r="B80" s="39"/>
      <c r="C80" s="40"/>
      <c r="D80" s="40"/>
      <c r="E80" s="69" t="str">
        <f>E9</f>
        <v>D.1.4.A1 - Zdravotně technické instalace - Objekt A1</v>
      </c>
      <c r="F80" s="40"/>
      <c r="G80" s="40"/>
      <c r="H80" s="40"/>
      <c r="I80" s="136"/>
      <c r="J80" s="40"/>
      <c r="K80" s="40"/>
      <c r="L80" s="137"/>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136"/>
      <c r="J81" s="40"/>
      <c r="K81" s="40"/>
      <c r="L81" s="137"/>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F12</f>
        <v>K. Vary</v>
      </c>
      <c r="G82" s="40"/>
      <c r="H82" s="40"/>
      <c r="I82" s="140" t="s">
        <v>23</v>
      </c>
      <c r="J82" s="72" t="str">
        <f>IF(J12="","",J12)</f>
        <v>10. 3. 2020</v>
      </c>
      <c r="K82" s="40"/>
      <c r="L82" s="137"/>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36"/>
      <c r="J83" s="40"/>
      <c r="K83" s="40"/>
      <c r="L83" s="137"/>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E15</f>
        <v>Domov mládeže a jídelna K.Vary p.o.</v>
      </c>
      <c r="G84" s="40"/>
      <c r="H84" s="40"/>
      <c r="I84" s="140" t="s">
        <v>31</v>
      </c>
      <c r="J84" s="36" t="str">
        <f>E21</f>
        <v>KTS-CZ, s.r.o.</v>
      </c>
      <c r="K84" s="40"/>
      <c r="L84" s="137"/>
      <c r="S84" s="38"/>
      <c r="T84" s="38"/>
      <c r="U84" s="38"/>
      <c r="V84" s="38"/>
      <c r="W84" s="38"/>
      <c r="X84" s="38"/>
      <c r="Y84" s="38"/>
      <c r="Z84" s="38"/>
      <c r="AA84" s="38"/>
      <c r="AB84" s="38"/>
      <c r="AC84" s="38"/>
      <c r="AD84" s="38"/>
      <c r="AE84" s="38"/>
    </row>
    <row r="85" s="2" customFormat="1" ht="25.65" customHeight="1">
      <c r="A85" s="38"/>
      <c r="B85" s="39"/>
      <c r="C85" s="32" t="s">
        <v>29</v>
      </c>
      <c r="D85" s="40"/>
      <c r="E85" s="40"/>
      <c r="F85" s="27" t="str">
        <f>IF(E18="","",E18)</f>
        <v>Vyplň údaj</v>
      </c>
      <c r="G85" s="40"/>
      <c r="H85" s="40"/>
      <c r="I85" s="140" t="s">
        <v>34</v>
      </c>
      <c r="J85" s="36" t="str">
        <f>E24</f>
        <v>Daniela Hahnová, Dipl. technik</v>
      </c>
      <c r="K85" s="40"/>
      <c r="L85" s="137"/>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136"/>
      <c r="J86" s="40"/>
      <c r="K86" s="40"/>
      <c r="L86" s="137"/>
      <c r="S86" s="38"/>
      <c r="T86" s="38"/>
      <c r="U86" s="38"/>
      <c r="V86" s="38"/>
      <c r="W86" s="38"/>
      <c r="X86" s="38"/>
      <c r="Y86" s="38"/>
      <c r="Z86" s="38"/>
      <c r="AA86" s="38"/>
      <c r="AB86" s="38"/>
      <c r="AC86" s="38"/>
      <c r="AD86" s="38"/>
      <c r="AE86" s="38"/>
    </row>
    <row r="87" s="11" customFormat="1" ht="29.28" customHeight="1">
      <c r="A87" s="190"/>
      <c r="B87" s="191"/>
      <c r="C87" s="192" t="s">
        <v>123</v>
      </c>
      <c r="D87" s="193" t="s">
        <v>57</v>
      </c>
      <c r="E87" s="193" t="s">
        <v>53</v>
      </c>
      <c r="F87" s="193" t="s">
        <v>54</v>
      </c>
      <c r="G87" s="193" t="s">
        <v>124</v>
      </c>
      <c r="H87" s="193" t="s">
        <v>125</v>
      </c>
      <c r="I87" s="194" t="s">
        <v>126</v>
      </c>
      <c r="J87" s="193" t="s">
        <v>95</v>
      </c>
      <c r="K87" s="195" t="s">
        <v>127</v>
      </c>
      <c r="L87" s="196"/>
      <c r="M87" s="92" t="s">
        <v>19</v>
      </c>
      <c r="N87" s="93" t="s">
        <v>42</v>
      </c>
      <c r="O87" s="93" t="s">
        <v>128</v>
      </c>
      <c r="P87" s="93" t="s">
        <v>129</v>
      </c>
      <c r="Q87" s="93" t="s">
        <v>130</v>
      </c>
      <c r="R87" s="93" t="s">
        <v>131</v>
      </c>
      <c r="S87" s="93" t="s">
        <v>132</v>
      </c>
      <c r="T87" s="94" t="s">
        <v>133</v>
      </c>
      <c r="U87" s="190"/>
      <c r="V87" s="190"/>
      <c r="W87" s="190"/>
      <c r="X87" s="190"/>
      <c r="Y87" s="190"/>
      <c r="Z87" s="190"/>
      <c r="AA87" s="190"/>
      <c r="AB87" s="190"/>
      <c r="AC87" s="190"/>
      <c r="AD87" s="190"/>
      <c r="AE87" s="190"/>
    </row>
    <row r="88" s="2" customFormat="1" ht="22.8" customHeight="1">
      <c r="A88" s="38"/>
      <c r="B88" s="39"/>
      <c r="C88" s="99" t="s">
        <v>134</v>
      </c>
      <c r="D88" s="40"/>
      <c r="E88" s="40"/>
      <c r="F88" s="40"/>
      <c r="G88" s="40"/>
      <c r="H88" s="40"/>
      <c r="I88" s="136"/>
      <c r="J88" s="197">
        <f>BK88</f>
        <v>0</v>
      </c>
      <c r="K88" s="40"/>
      <c r="L88" s="44"/>
      <c r="M88" s="95"/>
      <c r="N88" s="198"/>
      <c r="O88" s="96"/>
      <c r="P88" s="199">
        <f>P89+P120</f>
        <v>0</v>
      </c>
      <c r="Q88" s="96"/>
      <c r="R88" s="199">
        <f>R89+R120</f>
        <v>2.7629019999999995</v>
      </c>
      <c r="S88" s="96"/>
      <c r="T88" s="200">
        <f>T89+T120</f>
        <v>10.655580000000001</v>
      </c>
      <c r="U88" s="38"/>
      <c r="V88" s="38"/>
      <c r="W88" s="38"/>
      <c r="X88" s="38"/>
      <c r="Y88" s="38"/>
      <c r="Z88" s="38"/>
      <c r="AA88" s="38"/>
      <c r="AB88" s="38"/>
      <c r="AC88" s="38"/>
      <c r="AD88" s="38"/>
      <c r="AE88" s="38"/>
      <c r="AT88" s="17" t="s">
        <v>71</v>
      </c>
      <c r="AU88" s="17" t="s">
        <v>96</v>
      </c>
      <c r="BK88" s="201">
        <f>BK89+BK120</f>
        <v>0</v>
      </c>
    </row>
    <row r="89" s="12" customFormat="1" ht="25.92" customHeight="1">
      <c r="A89" s="12"/>
      <c r="B89" s="202"/>
      <c r="C89" s="203"/>
      <c r="D89" s="204" t="s">
        <v>71</v>
      </c>
      <c r="E89" s="205" t="s">
        <v>135</v>
      </c>
      <c r="F89" s="205" t="s">
        <v>136</v>
      </c>
      <c r="G89" s="203"/>
      <c r="H89" s="203"/>
      <c r="I89" s="206"/>
      <c r="J89" s="207">
        <f>BK89</f>
        <v>0</v>
      </c>
      <c r="K89" s="203"/>
      <c r="L89" s="208"/>
      <c r="M89" s="209"/>
      <c r="N89" s="210"/>
      <c r="O89" s="210"/>
      <c r="P89" s="211">
        <f>P90+P100</f>
        <v>0</v>
      </c>
      <c r="Q89" s="210"/>
      <c r="R89" s="211">
        <f>R90+R100</f>
        <v>0</v>
      </c>
      <c r="S89" s="210"/>
      <c r="T89" s="212">
        <f>T90+T100</f>
        <v>9.7873099999999997</v>
      </c>
      <c r="U89" s="12"/>
      <c r="V89" s="12"/>
      <c r="W89" s="12"/>
      <c r="X89" s="12"/>
      <c r="Y89" s="12"/>
      <c r="Z89" s="12"/>
      <c r="AA89" s="12"/>
      <c r="AB89" s="12"/>
      <c r="AC89" s="12"/>
      <c r="AD89" s="12"/>
      <c r="AE89" s="12"/>
      <c r="AR89" s="213" t="s">
        <v>80</v>
      </c>
      <c r="AT89" s="214" t="s">
        <v>71</v>
      </c>
      <c r="AU89" s="214" t="s">
        <v>72</v>
      </c>
      <c r="AY89" s="213" t="s">
        <v>137</v>
      </c>
      <c r="BK89" s="215">
        <f>BK90+BK100</f>
        <v>0</v>
      </c>
    </row>
    <row r="90" s="12" customFormat="1" ht="22.8" customHeight="1">
      <c r="A90" s="12"/>
      <c r="B90" s="202"/>
      <c r="C90" s="203"/>
      <c r="D90" s="204" t="s">
        <v>71</v>
      </c>
      <c r="E90" s="216" t="s">
        <v>213</v>
      </c>
      <c r="F90" s="216" t="s">
        <v>214</v>
      </c>
      <c r="G90" s="203"/>
      <c r="H90" s="203"/>
      <c r="I90" s="206"/>
      <c r="J90" s="217">
        <f>BK90</f>
        <v>0</v>
      </c>
      <c r="K90" s="203"/>
      <c r="L90" s="208"/>
      <c r="M90" s="209"/>
      <c r="N90" s="210"/>
      <c r="O90" s="210"/>
      <c r="P90" s="211">
        <f>P91</f>
        <v>0</v>
      </c>
      <c r="Q90" s="210"/>
      <c r="R90" s="211">
        <f>R91</f>
        <v>0</v>
      </c>
      <c r="S90" s="210"/>
      <c r="T90" s="212">
        <f>T91</f>
        <v>9.7873099999999997</v>
      </c>
      <c r="U90" s="12"/>
      <c r="V90" s="12"/>
      <c r="W90" s="12"/>
      <c r="X90" s="12"/>
      <c r="Y90" s="12"/>
      <c r="Z90" s="12"/>
      <c r="AA90" s="12"/>
      <c r="AB90" s="12"/>
      <c r="AC90" s="12"/>
      <c r="AD90" s="12"/>
      <c r="AE90" s="12"/>
      <c r="AR90" s="213" t="s">
        <v>80</v>
      </c>
      <c r="AT90" s="214" t="s">
        <v>71</v>
      </c>
      <c r="AU90" s="214" t="s">
        <v>80</v>
      </c>
      <c r="AY90" s="213" t="s">
        <v>137</v>
      </c>
      <c r="BK90" s="215">
        <f>BK91</f>
        <v>0</v>
      </c>
    </row>
    <row r="91" s="12" customFormat="1" ht="20.88" customHeight="1">
      <c r="A91" s="12"/>
      <c r="B91" s="202"/>
      <c r="C91" s="203"/>
      <c r="D91" s="204" t="s">
        <v>71</v>
      </c>
      <c r="E91" s="216" t="s">
        <v>234</v>
      </c>
      <c r="F91" s="216" t="s">
        <v>235</v>
      </c>
      <c r="G91" s="203"/>
      <c r="H91" s="203"/>
      <c r="I91" s="206"/>
      <c r="J91" s="217">
        <f>BK91</f>
        <v>0</v>
      </c>
      <c r="K91" s="203"/>
      <c r="L91" s="208"/>
      <c r="M91" s="209"/>
      <c r="N91" s="210"/>
      <c r="O91" s="210"/>
      <c r="P91" s="211">
        <f>SUM(P92:P99)</f>
        <v>0</v>
      </c>
      <c r="Q91" s="210"/>
      <c r="R91" s="211">
        <f>SUM(R92:R99)</f>
        <v>0</v>
      </c>
      <c r="S91" s="210"/>
      <c r="T91" s="212">
        <f>SUM(T92:T99)</f>
        <v>9.7873099999999997</v>
      </c>
      <c r="U91" s="12"/>
      <c r="V91" s="12"/>
      <c r="W91" s="12"/>
      <c r="X91" s="12"/>
      <c r="Y91" s="12"/>
      <c r="Z91" s="12"/>
      <c r="AA91" s="12"/>
      <c r="AB91" s="12"/>
      <c r="AC91" s="12"/>
      <c r="AD91" s="12"/>
      <c r="AE91" s="12"/>
      <c r="AR91" s="213" t="s">
        <v>80</v>
      </c>
      <c r="AT91" s="214" t="s">
        <v>71</v>
      </c>
      <c r="AU91" s="214" t="s">
        <v>82</v>
      </c>
      <c r="AY91" s="213" t="s">
        <v>137</v>
      </c>
      <c r="BK91" s="215">
        <f>SUM(BK92:BK99)</f>
        <v>0</v>
      </c>
    </row>
    <row r="92" s="2" customFormat="1" ht="14.4" customHeight="1">
      <c r="A92" s="38"/>
      <c r="B92" s="39"/>
      <c r="C92" s="218" t="s">
        <v>80</v>
      </c>
      <c r="D92" s="218" t="s">
        <v>140</v>
      </c>
      <c r="E92" s="219" t="s">
        <v>765</v>
      </c>
      <c r="F92" s="220" t="s">
        <v>766</v>
      </c>
      <c r="G92" s="221" t="s">
        <v>247</v>
      </c>
      <c r="H92" s="222">
        <v>543</v>
      </c>
      <c r="I92" s="223"/>
      <c r="J92" s="224">
        <f>ROUND(I92*H92,2)</f>
        <v>0</v>
      </c>
      <c r="K92" s="220" t="s">
        <v>144</v>
      </c>
      <c r="L92" s="44"/>
      <c r="M92" s="225" t="s">
        <v>19</v>
      </c>
      <c r="N92" s="226" t="s">
        <v>43</v>
      </c>
      <c r="O92" s="84"/>
      <c r="P92" s="227">
        <f>O92*H92</f>
        <v>0</v>
      </c>
      <c r="Q92" s="227">
        <v>0</v>
      </c>
      <c r="R92" s="227">
        <f>Q92*H92</f>
        <v>0</v>
      </c>
      <c r="S92" s="227">
        <v>0.014919999999999999</v>
      </c>
      <c r="T92" s="228">
        <f>S92*H92</f>
        <v>8.1015599999999992</v>
      </c>
      <c r="U92" s="38"/>
      <c r="V92" s="38"/>
      <c r="W92" s="38"/>
      <c r="X92" s="38"/>
      <c r="Y92" s="38"/>
      <c r="Z92" s="38"/>
      <c r="AA92" s="38"/>
      <c r="AB92" s="38"/>
      <c r="AC92" s="38"/>
      <c r="AD92" s="38"/>
      <c r="AE92" s="38"/>
      <c r="AR92" s="229" t="s">
        <v>271</v>
      </c>
      <c r="AT92" s="229" t="s">
        <v>140</v>
      </c>
      <c r="AU92" s="229" t="s">
        <v>138</v>
      </c>
      <c r="AY92" s="17" t="s">
        <v>137</v>
      </c>
      <c r="BE92" s="230">
        <f>IF(N92="základní",J92,0)</f>
        <v>0</v>
      </c>
      <c r="BF92" s="230">
        <f>IF(N92="snížená",J92,0)</f>
        <v>0</v>
      </c>
      <c r="BG92" s="230">
        <f>IF(N92="zákl. přenesená",J92,0)</f>
        <v>0</v>
      </c>
      <c r="BH92" s="230">
        <f>IF(N92="sníž. přenesená",J92,0)</f>
        <v>0</v>
      </c>
      <c r="BI92" s="230">
        <f>IF(N92="nulová",J92,0)</f>
        <v>0</v>
      </c>
      <c r="BJ92" s="17" t="s">
        <v>80</v>
      </c>
      <c r="BK92" s="230">
        <f>ROUND(I92*H92,2)</f>
        <v>0</v>
      </c>
      <c r="BL92" s="17" t="s">
        <v>271</v>
      </c>
      <c r="BM92" s="229" t="s">
        <v>767</v>
      </c>
    </row>
    <row r="93" s="2" customFormat="1">
      <c r="A93" s="38"/>
      <c r="B93" s="39"/>
      <c r="C93" s="40"/>
      <c r="D93" s="231" t="s">
        <v>147</v>
      </c>
      <c r="E93" s="40"/>
      <c r="F93" s="232" t="s">
        <v>768</v>
      </c>
      <c r="G93" s="40"/>
      <c r="H93" s="40"/>
      <c r="I93" s="136"/>
      <c r="J93" s="40"/>
      <c r="K93" s="40"/>
      <c r="L93" s="44"/>
      <c r="M93" s="233"/>
      <c r="N93" s="234"/>
      <c r="O93" s="84"/>
      <c r="P93" s="84"/>
      <c r="Q93" s="84"/>
      <c r="R93" s="84"/>
      <c r="S93" s="84"/>
      <c r="T93" s="85"/>
      <c r="U93" s="38"/>
      <c r="V93" s="38"/>
      <c r="W93" s="38"/>
      <c r="X93" s="38"/>
      <c r="Y93" s="38"/>
      <c r="Z93" s="38"/>
      <c r="AA93" s="38"/>
      <c r="AB93" s="38"/>
      <c r="AC93" s="38"/>
      <c r="AD93" s="38"/>
      <c r="AE93" s="38"/>
      <c r="AT93" s="17" t="s">
        <v>147</v>
      </c>
      <c r="AU93" s="17" t="s">
        <v>138</v>
      </c>
    </row>
    <row r="94" s="13" customFormat="1">
      <c r="A94" s="13"/>
      <c r="B94" s="235"/>
      <c r="C94" s="236"/>
      <c r="D94" s="231" t="s">
        <v>149</v>
      </c>
      <c r="E94" s="237" t="s">
        <v>19</v>
      </c>
      <c r="F94" s="238" t="s">
        <v>769</v>
      </c>
      <c r="G94" s="236"/>
      <c r="H94" s="239">
        <v>123</v>
      </c>
      <c r="I94" s="240"/>
      <c r="J94" s="236"/>
      <c r="K94" s="236"/>
      <c r="L94" s="241"/>
      <c r="M94" s="242"/>
      <c r="N94" s="243"/>
      <c r="O94" s="243"/>
      <c r="P94" s="243"/>
      <c r="Q94" s="243"/>
      <c r="R94" s="243"/>
      <c r="S94" s="243"/>
      <c r="T94" s="244"/>
      <c r="U94" s="13"/>
      <c r="V94" s="13"/>
      <c r="W94" s="13"/>
      <c r="X94" s="13"/>
      <c r="Y94" s="13"/>
      <c r="Z94" s="13"/>
      <c r="AA94" s="13"/>
      <c r="AB94" s="13"/>
      <c r="AC94" s="13"/>
      <c r="AD94" s="13"/>
      <c r="AE94" s="13"/>
      <c r="AT94" s="245" t="s">
        <v>149</v>
      </c>
      <c r="AU94" s="245" t="s">
        <v>138</v>
      </c>
      <c r="AV94" s="13" t="s">
        <v>82</v>
      </c>
      <c r="AW94" s="13" t="s">
        <v>33</v>
      </c>
      <c r="AX94" s="13" t="s">
        <v>72</v>
      </c>
      <c r="AY94" s="245" t="s">
        <v>137</v>
      </c>
    </row>
    <row r="95" s="13" customFormat="1">
      <c r="A95" s="13"/>
      <c r="B95" s="235"/>
      <c r="C95" s="236"/>
      <c r="D95" s="231" t="s">
        <v>149</v>
      </c>
      <c r="E95" s="237" t="s">
        <v>19</v>
      </c>
      <c r="F95" s="238" t="s">
        <v>770</v>
      </c>
      <c r="G95" s="236"/>
      <c r="H95" s="239">
        <v>420</v>
      </c>
      <c r="I95" s="240"/>
      <c r="J95" s="236"/>
      <c r="K95" s="236"/>
      <c r="L95" s="241"/>
      <c r="M95" s="242"/>
      <c r="N95" s="243"/>
      <c r="O95" s="243"/>
      <c r="P95" s="243"/>
      <c r="Q95" s="243"/>
      <c r="R95" s="243"/>
      <c r="S95" s="243"/>
      <c r="T95" s="244"/>
      <c r="U95" s="13"/>
      <c r="V95" s="13"/>
      <c r="W95" s="13"/>
      <c r="X95" s="13"/>
      <c r="Y95" s="13"/>
      <c r="Z95" s="13"/>
      <c r="AA95" s="13"/>
      <c r="AB95" s="13"/>
      <c r="AC95" s="13"/>
      <c r="AD95" s="13"/>
      <c r="AE95" s="13"/>
      <c r="AT95" s="245" t="s">
        <v>149</v>
      </c>
      <c r="AU95" s="245" t="s">
        <v>138</v>
      </c>
      <c r="AV95" s="13" t="s">
        <v>82</v>
      </c>
      <c r="AW95" s="13" t="s">
        <v>33</v>
      </c>
      <c r="AX95" s="13" t="s">
        <v>72</v>
      </c>
      <c r="AY95" s="245" t="s">
        <v>137</v>
      </c>
    </row>
    <row r="96" s="2" customFormat="1" ht="14.4" customHeight="1">
      <c r="A96" s="38"/>
      <c r="B96" s="39"/>
      <c r="C96" s="218" t="s">
        <v>82</v>
      </c>
      <c r="D96" s="218" t="s">
        <v>140</v>
      </c>
      <c r="E96" s="219" t="s">
        <v>771</v>
      </c>
      <c r="F96" s="220" t="s">
        <v>772</v>
      </c>
      <c r="G96" s="221" t="s">
        <v>247</v>
      </c>
      <c r="H96" s="222">
        <v>55</v>
      </c>
      <c r="I96" s="223"/>
      <c r="J96" s="224">
        <f>ROUND(I96*H96,2)</f>
        <v>0</v>
      </c>
      <c r="K96" s="220" t="s">
        <v>144</v>
      </c>
      <c r="L96" s="44"/>
      <c r="M96" s="225" t="s">
        <v>19</v>
      </c>
      <c r="N96" s="226" t="s">
        <v>43</v>
      </c>
      <c r="O96" s="84"/>
      <c r="P96" s="227">
        <f>O96*H96</f>
        <v>0</v>
      </c>
      <c r="Q96" s="227">
        <v>0</v>
      </c>
      <c r="R96" s="227">
        <f>Q96*H96</f>
        <v>0</v>
      </c>
      <c r="S96" s="227">
        <v>0.03065</v>
      </c>
      <c r="T96" s="228">
        <f>S96*H96</f>
        <v>1.6857500000000001</v>
      </c>
      <c r="U96" s="38"/>
      <c r="V96" s="38"/>
      <c r="W96" s="38"/>
      <c r="X96" s="38"/>
      <c r="Y96" s="38"/>
      <c r="Z96" s="38"/>
      <c r="AA96" s="38"/>
      <c r="AB96" s="38"/>
      <c r="AC96" s="38"/>
      <c r="AD96" s="38"/>
      <c r="AE96" s="38"/>
      <c r="AR96" s="229" t="s">
        <v>271</v>
      </c>
      <c r="AT96" s="229" t="s">
        <v>140</v>
      </c>
      <c r="AU96" s="229" t="s">
        <v>138</v>
      </c>
      <c r="AY96" s="17" t="s">
        <v>137</v>
      </c>
      <c r="BE96" s="230">
        <f>IF(N96="základní",J96,0)</f>
        <v>0</v>
      </c>
      <c r="BF96" s="230">
        <f>IF(N96="snížená",J96,0)</f>
        <v>0</v>
      </c>
      <c r="BG96" s="230">
        <f>IF(N96="zákl. přenesená",J96,0)</f>
        <v>0</v>
      </c>
      <c r="BH96" s="230">
        <f>IF(N96="sníž. přenesená",J96,0)</f>
        <v>0</v>
      </c>
      <c r="BI96" s="230">
        <f>IF(N96="nulová",J96,0)</f>
        <v>0</v>
      </c>
      <c r="BJ96" s="17" t="s">
        <v>80</v>
      </c>
      <c r="BK96" s="230">
        <f>ROUND(I96*H96,2)</f>
        <v>0</v>
      </c>
      <c r="BL96" s="17" t="s">
        <v>271</v>
      </c>
      <c r="BM96" s="229" t="s">
        <v>773</v>
      </c>
    </row>
    <row r="97" s="2" customFormat="1">
      <c r="A97" s="38"/>
      <c r="B97" s="39"/>
      <c r="C97" s="40"/>
      <c r="D97" s="231" t="s">
        <v>147</v>
      </c>
      <c r="E97" s="40"/>
      <c r="F97" s="232" t="s">
        <v>774</v>
      </c>
      <c r="G97" s="40"/>
      <c r="H97" s="40"/>
      <c r="I97" s="136"/>
      <c r="J97" s="40"/>
      <c r="K97" s="40"/>
      <c r="L97" s="44"/>
      <c r="M97" s="233"/>
      <c r="N97" s="234"/>
      <c r="O97" s="84"/>
      <c r="P97" s="84"/>
      <c r="Q97" s="84"/>
      <c r="R97" s="84"/>
      <c r="S97" s="84"/>
      <c r="T97" s="85"/>
      <c r="U97" s="38"/>
      <c r="V97" s="38"/>
      <c r="W97" s="38"/>
      <c r="X97" s="38"/>
      <c r="Y97" s="38"/>
      <c r="Z97" s="38"/>
      <c r="AA97" s="38"/>
      <c r="AB97" s="38"/>
      <c r="AC97" s="38"/>
      <c r="AD97" s="38"/>
      <c r="AE97" s="38"/>
      <c r="AT97" s="17" t="s">
        <v>147</v>
      </c>
      <c r="AU97" s="17" t="s">
        <v>138</v>
      </c>
    </row>
    <row r="98" s="13" customFormat="1">
      <c r="A98" s="13"/>
      <c r="B98" s="235"/>
      <c r="C98" s="236"/>
      <c r="D98" s="231" t="s">
        <v>149</v>
      </c>
      <c r="E98" s="237" t="s">
        <v>19</v>
      </c>
      <c r="F98" s="238" t="s">
        <v>775</v>
      </c>
      <c r="G98" s="236"/>
      <c r="H98" s="239">
        <v>28</v>
      </c>
      <c r="I98" s="240"/>
      <c r="J98" s="236"/>
      <c r="K98" s="236"/>
      <c r="L98" s="241"/>
      <c r="M98" s="242"/>
      <c r="N98" s="243"/>
      <c r="O98" s="243"/>
      <c r="P98" s="243"/>
      <c r="Q98" s="243"/>
      <c r="R98" s="243"/>
      <c r="S98" s="243"/>
      <c r="T98" s="244"/>
      <c r="U98" s="13"/>
      <c r="V98" s="13"/>
      <c r="W98" s="13"/>
      <c r="X98" s="13"/>
      <c r="Y98" s="13"/>
      <c r="Z98" s="13"/>
      <c r="AA98" s="13"/>
      <c r="AB98" s="13"/>
      <c r="AC98" s="13"/>
      <c r="AD98" s="13"/>
      <c r="AE98" s="13"/>
      <c r="AT98" s="245" t="s">
        <v>149</v>
      </c>
      <c r="AU98" s="245" t="s">
        <v>138</v>
      </c>
      <c r="AV98" s="13" t="s">
        <v>82</v>
      </c>
      <c r="AW98" s="13" t="s">
        <v>33</v>
      </c>
      <c r="AX98" s="13" t="s">
        <v>72</v>
      </c>
      <c r="AY98" s="245" t="s">
        <v>137</v>
      </c>
    </row>
    <row r="99" s="13" customFormat="1">
      <c r="A99" s="13"/>
      <c r="B99" s="235"/>
      <c r="C99" s="236"/>
      <c r="D99" s="231" t="s">
        <v>149</v>
      </c>
      <c r="E99" s="237" t="s">
        <v>19</v>
      </c>
      <c r="F99" s="238" t="s">
        <v>776</v>
      </c>
      <c r="G99" s="236"/>
      <c r="H99" s="239">
        <v>27</v>
      </c>
      <c r="I99" s="240"/>
      <c r="J99" s="236"/>
      <c r="K99" s="236"/>
      <c r="L99" s="241"/>
      <c r="M99" s="242"/>
      <c r="N99" s="243"/>
      <c r="O99" s="243"/>
      <c r="P99" s="243"/>
      <c r="Q99" s="243"/>
      <c r="R99" s="243"/>
      <c r="S99" s="243"/>
      <c r="T99" s="244"/>
      <c r="U99" s="13"/>
      <c r="V99" s="13"/>
      <c r="W99" s="13"/>
      <c r="X99" s="13"/>
      <c r="Y99" s="13"/>
      <c r="Z99" s="13"/>
      <c r="AA99" s="13"/>
      <c r="AB99" s="13"/>
      <c r="AC99" s="13"/>
      <c r="AD99" s="13"/>
      <c r="AE99" s="13"/>
      <c r="AT99" s="245" t="s">
        <v>149</v>
      </c>
      <c r="AU99" s="245" t="s">
        <v>138</v>
      </c>
      <c r="AV99" s="13" t="s">
        <v>82</v>
      </c>
      <c r="AW99" s="13" t="s">
        <v>33</v>
      </c>
      <c r="AX99" s="13" t="s">
        <v>72</v>
      </c>
      <c r="AY99" s="245" t="s">
        <v>137</v>
      </c>
    </row>
    <row r="100" s="12" customFormat="1" ht="22.8" customHeight="1">
      <c r="A100" s="12"/>
      <c r="B100" s="202"/>
      <c r="C100" s="203"/>
      <c r="D100" s="204" t="s">
        <v>71</v>
      </c>
      <c r="E100" s="216" t="s">
        <v>292</v>
      </c>
      <c r="F100" s="216" t="s">
        <v>293</v>
      </c>
      <c r="G100" s="203"/>
      <c r="H100" s="203"/>
      <c r="I100" s="206"/>
      <c r="J100" s="217">
        <f>BK100</f>
        <v>0</v>
      </c>
      <c r="K100" s="203"/>
      <c r="L100" s="208"/>
      <c r="M100" s="209"/>
      <c r="N100" s="210"/>
      <c r="O100" s="210"/>
      <c r="P100" s="211">
        <f>SUM(P101:P119)</f>
        <v>0</v>
      </c>
      <c r="Q100" s="210"/>
      <c r="R100" s="211">
        <f>SUM(R101:R119)</f>
        <v>0</v>
      </c>
      <c r="S100" s="210"/>
      <c r="T100" s="212">
        <f>SUM(T101:T119)</f>
        <v>0</v>
      </c>
      <c r="U100" s="12"/>
      <c r="V100" s="12"/>
      <c r="W100" s="12"/>
      <c r="X100" s="12"/>
      <c r="Y100" s="12"/>
      <c r="Z100" s="12"/>
      <c r="AA100" s="12"/>
      <c r="AB100" s="12"/>
      <c r="AC100" s="12"/>
      <c r="AD100" s="12"/>
      <c r="AE100" s="12"/>
      <c r="AR100" s="213" t="s">
        <v>80</v>
      </c>
      <c r="AT100" s="214" t="s">
        <v>71</v>
      </c>
      <c r="AU100" s="214" t="s">
        <v>80</v>
      </c>
      <c r="AY100" s="213" t="s">
        <v>137</v>
      </c>
      <c r="BK100" s="215">
        <f>SUM(BK101:BK119)</f>
        <v>0</v>
      </c>
    </row>
    <row r="101" s="2" customFormat="1" ht="24.15" customHeight="1">
      <c r="A101" s="38"/>
      <c r="B101" s="39"/>
      <c r="C101" s="218" t="s">
        <v>138</v>
      </c>
      <c r="D101" s="218" t="s">
        <v>140</v>
      </c>
      <c r="E101" s="219" t="s">
        <v>777</v>
      </c>
      <c r="F101" s="220" t="s">
        <v>778</v>
      </c>
      <c r="G101" s="221" t="s">
        <v>310</v>
      </c>
      <c r="H101" s="222">
        <v>9.7870000000000008</v>
      </c>
      <c r="I101" s="223"/>
      <c r="J101" s="224">
        <f>ROUND(I101*H101,2)</f>
        <v>0</v>
      </c>
      <c r="K101" s="220" t="s">
        <v>144</v>
      </c>
      <c r="L101" s="44"/>
      <c r="M101" s="225" t="s">
        <v>19</v>
      </c>
      <c r="N101" s="226" t="s">
        <v>43</v>
      </c>
      <c r="O101" s="84"/>
      <c r="P101" s="227">
        <f>O101*H101</f>
        <v>0</v>
      </c>
      <c r="Q101" s="227">
        <v>0</v>
      </c>
      <c r="R101" s="227">
        <f>Q101*H101</f>
        <v>0</v>
      </c>
      <c r="S101" s="227">
        <v>0</v>
      </c>
      <c r="T101" s="228">
        <f>S101*H101</f>
        <v>0</v>
      </c>
      <c r="U101" s="38"/>
      <c r="V101" s="38"/>
      <c r="W101" s="38"/>
      <c r="X101" s="38"/>
      <c r="Y101" s="38"/>
      <c r="Z101" s="38"/>
      <c r="AA101" s="38"/>
      <c r="AB101" s="38"/>
      <c r="AC101" s="38"/>
      <c r="AD101" s="38"/>
      <c r="AE101" s="38"/>
      <c r="AR101" s="229" t="s">
        <v>271</v>
      </c>
      <c r="AT101" s="229" t="s">
        <v>140</v>
      </c>
      <c r="AU101" s="229" t="s">
        <v>82</v>
      </c>
      <c r="AY101" s="17" t="s">
        <v>137</v>
      </c>
      <c r="BE101" s="230">
        <f>IF(N101="základní",J101,0)</f>
        <v>0</v>
      </c>
      <c r="BF101" s="230">
        <f>IF(N101="snížená",J101,0)</f>
        <v>0</v>
      </c>
      <c r="BG101" s="230">
        <f>IF(N101="zákl. přenesená",J101,0)</f>
        <v>0</v>
      </c>
      <c r="BH101" s="230">
        <f>IF(N101="sníž. přenesená",J101,0)</f>
        <v>0</v>
      </c>
      <c r="BI101" s="230">
        <f>IF(N101="nulová",J101,0)</f>
        <v>0</v>
      </c>
      <c r="BJ101" s="17" t="s">
        <v>80</v>
      </c>
      <c r="BK101" s="230">
        <f>ROUND(I101*H101,2)</f>
        <v>0</v>
      </c>
      <c r="BL101" s="17" t="s">
        <v>271</v>
      </c>
      <c r="BM101" s="229" t="s">
        <v>779</v>
      </c>
    </row>
    <row r="102" s="2" customFormat="1">
      <c r="A102" s="38"/>
      <c r="B102" s="39"/>
      <c r="C102" s="40"/>
      <c r="D102" s="231" t="s">
        <v>147</v>
      </c>
      <c r="E102" s="40"/>
      <c r="F102" s="232" t="s">
        <v>780</v>
      </c>
      <c r="G102" s="40"/>
      <c r="H102" s="40"/>
      <c r="I102" s="136"/>
      <c r="J102" s="40"/>
      <c r="K102" s="40"/>
      <c r="L102" s="44"/>
      <c r="M102" s="233"/>
      <c r="N102" s="234"/>
      <c r="O102" s="84"/>
      <c r="P102" s="84"/>
      <c r="Q102" s="84"/>
      <c r="R102" s="84"/>
      <c r="S102" s="84"/>
      <c r="T102" s="85"/>
      <c r="U102" s="38"/>
      <c r="V102" s="38"/>
      <c r="W102" s="38"/>
      <c r="X102" s="38"/>
      <c r="Y102" s="38"/>
      <c r="Z102" s="38"/>
      <c r="AA102" s="38"/>
      <c r="AB102" s="38"/>
      <c r="AC102" s="38"/>
      <c r="AD102" s="38"/>
      <c r="AE102" s="38"/>
      <c r="AT102" s="17" t="s">
        <v>147</v>
      </c>
      <c r="AU102" s="17" t="s">
        <v>82</v>
      </c>
    </row>
    <row r="103" s="2" customFormat="1" ht="24.15" customHeight="1">
      <c r="A103" s="38"/>
      <c r="B103" s="39"/>
      <c r="C103" s="218" t="s">
        <v>145</v>
      </c>
      <c r="D103" s="218" t="s">
        <v>140</v>
      </c>
      <c r="E103" s="219" t="s">
        <v>781</v>
      </c>
      <c r="F103" s="220" t="s">
        <v>782</v>
      </c>
      <c r="G103" s="221" t="s">
        <v>310</v>
      </c>
      <c r="H103" s="222">
        <v>0.36199999999999999</v>
      </c>
      <c r="I103" s="223"/>
      <c r="J103" s="224">
        <f>ROUND(I103*H103,2)</f>
        <v>0</v>
      </c>
      <c r="K103" s="220" t="s">
        <v>144</v>
      </c>
      <c r="L103" s="44"/>
      <c r="M103" s="225" t="s">
        <v>19</v>
      </c>
      <c r="N103" s="226" t="s">
        <v>43</v>
      </c>
      <c r="O103" s="84"/>
      <c r="P103" s="227">
        <f>O103*H103</f>
        <v>0</v>
      </c>
      <c r="Q103" s="227">
        <v>0</v>
      </c>
      <c r="R103" s="227">
        <f>Q103*H103</f>
        <v>0</v>
      </c>
      <c r="S103" s="227">
        <v>0</v>
      </c>
      <c r="T103" s="228">
        <f>S103*H103</f>
        <v>0</v>
      </c>
      <c r="U103" s="38"/>
      <c r="V103" s="38"/>
      <c r="W103" s="38"/>
      <c r="X103" s="38"/>
      <c r="Y103" s="38"/>
      <c r="Z103" s="38"/>
      <c r="AA103" s="38"/>
      <c r="AB103" s="38"/>
      <c r="AC103" s="38"/>
      <c r="AD103" s="38"/>
      <c r="AE103" s="38"/>
      <c r="AR103" s="229" t="s">
        <v>271</v>
      </c>
      <c r="AT103" s="229" t="s">
        <v>140</v>
      </c>
      <c r="AU103" s="229" t="s">
        <v>82</v>
      </c>
      <c r="AY103" s="17" t="s">
        <v>137</v>
      </c>
      <c r="BE103" s="230">
        <f>IF(N103="základní",J103,0)</f>
        <v>0</v>
      </c>
      <c r="BF103" s="230">
        <f>IF(N103="snížená",J103,0)</f>
        <v>0</v>
      </c>
      <c r="BG103" s="230">
        <f>IF(N103="zákl. přenesená",J103,0)</f>
        <v>0</v>
      </c>
      <c r="BH103" s="230">
        <f>IF(N103="sníž. přenesená",J103,0)</f>
        <v>0</v>
      </c>
      <c r="BI103" s="230">
        <f>IF(N103="nulová",J103,0)</f>
        <v>0</v>
      </c>
      <c r="BJ103" s="17" t="s">
        <v>80</v>
      </c>
      <c r="BK103" s="230">
        <f>ROUND(I103*H103,2)</f>
        <v>0</v>
      </c>
      <c r="BL103" s="17" t="s">
        <v>271</v>
      </c>
      <c r="BM103" s="229" t="s">
        <v>783</v>
      </c>
    </row>
    <row r="104" s="2" customFormat="1">
      <c r="A104" s="38"/>
      <c r="B104" s="39"/>
      <c r="C104" s="40"/>
      <c r="D104" s="231" t="s">
        <v>147</v>
      </c>
      <c r="E104" s="40"/>
      <c r="F104" s="232" t="s">
        <v>784</v>
      </c>
      <c r="G104" s="40"/>
      <c r="H104" s="40"/>
      <c r="I104" s="136"/>
      <c r="J104" s="40"/>
      <c r="K104" s="40"/>
      <c r="L104" s="44"/>
      <c r="M104" s="233"/>
      <c r="N104" s="234"/>
      <c r="O104" s="84"/>
      <c r="P104" s="84"/>
      <c r="Q104" s="84"/>
      <c r="R104" s="84"/>
      <c r="S104" s="84"/>
      <c r="T104" s="85"/>
      <c r="U104" s="38"/>
      <c r="V104" s="38"/>
      <c r="W104" s="38"/>
      <c r="X104" s="38"/>
      <c r="Y104" s="38"/>
      <c r="Z104" s="38"/>
      <c r="AA104" s="38"/>
      <c r="AB104" s="38"/>
      <c r="AC104" s="38"/>
      <c r="AD104" s="38"/>
      <c r="AE104" s="38"/>
      <c r="AT104" s="17" t="s">
        <v>147</v>
      </c>
      <c r="AU104" s="17" t="s">
        <v>82</v>
      </c>
    </row>
    <row r="105" s="2" customFormat="1" ht="24.15" customHeight="1">
      <c r="A105" s="38"/>
      <c r="B105" s="39"/>
      <c r="C105" s="218" t="s">
        <v>179</v>
      </c>
      <c r="D105" s="218" t="s">
        <v>140</v>
      </c>
      <c r="E105" s="219" t="s">
        <v>315</v>
      </c>
      <c r="F105" s="220" t="s">
        <v>316</v>
      </c>
      <c r="G105" s="221" t="s">
        <v>310</v>
      </c>
      <c r="H105" s="222">
        <v>10.656000000000001</v>
      </c>
      <c r="I105" s="223"/>
      <c r="J105" s="224">
        <f>ROUND(I105*H105,2)</f>
        <v>0</v>
      </c>
      <c r="K105" s="220" t="s">
        <v>144</v>
      </c>
      <c r="L105" s="44"/>
      <c r="M105" s="225" t="s">
        <v>19</v>
      </c>
      <c r="N105" s="226" t="s">
        <v>43</v>
      </c>
      <c r="O105" s="84"/>
      <c r="P105" s="227">
        <f>O105*H105</f>
        <v>0</v>
      </c>
      <c r="Q105" s="227">
        <v>0</v>
      </c>
      <c r="R105" s="227">
        <f>Q105*H105</f>
        <v>0</v>
      </c>
      <c r="S105" s="227">
        <v>0</v>
      </c>
      <c r="T105" s="228">
        <f>S105*H105</f>
        <v>0</v>
      </c>
      <c r="U105" s="38"/>
      <c r="V105" s="38"/>
      <c r="W105" s="38"/>
      <c r="X105" s="38"/>
      <c r="Y105" s="38"/>
      <c r="Z105" s="38"/>
      <c r="AA105" s="38"/>
      <c r="AB105" s="38"/>
      <c r="AC105" s="38"/>
      <c r="AD105" s="38"/>
      <c r="AE105" s="38"/>
      <c r="AR105" s="229" t="s">
        <v>145</v>
      </c>
      <c r="AT105" s="229" t="s">
        <v>140</v>
      </c>
      <c r="AU105" s="229" t="s">
        <v>82</v>
      </c>
      <c r="AY105" s="17" t="s">
        <v>137</v>
      </c>
      <c r="BE105" s="230">
        <f>IF(N105="základní",J105,0)</f>
        <v>0</v>
      </c>
      <c r="BF105" s="230">
        <f>IF(N105="snížená",J105,0)</f>
        <v>0</v>
      </c>
      <c r="BG105" s="230">
        <f>IF(N105="zákl. přenesená",J105,0)</f>
        <v>0</v>
      </c>
      <c r="BH105" s="230">
        <f>IF(N105="sníž. přenesená",J105,0)</f>
        <v>0</v>
      </c>
      <c r="BI105" s="230">
        <f>IF(N105="nulová",J105,0)</f>
        <v>0</v>
      </c>
      <c r="BJ105" s="17" t="s">
        <v>80</v>
      </c>
      <c r="BK105" s="230">
        <f>ROUND(I105*H105,2)</f>
        <v>0</v>
      </c>
      <c r="BL105" s="17" t="s">
        <v>145</v>
      </c>
      <c r="BM105" s="229" t="s">
        <v>785</v>
      </c>
    </row>
    <row r="106" s="2" customFormat="1">
      <c r="A106" s="38"/>
      <c r="B106" s="39"/>
      <c r="C106" s="40"/>
      <c r="D106" s="231" t="s">
        <v>147</v>
      </c>
      <c r="E106" s="40"/>
      <c r="F106" s="232" t="s">
        <v>318</v>
      </c>
      <c r="G106" s="40"/>
      <c r="H106" s="40"/>
      <c r="I106" s="136"/>
      <c r="J106" s="40"/>
      <c r="K106" s="40"/>
      <c r="L106" s="44"/>
      <c r="M106" s="233"/>
      <c r="N106" s="234"/>
      <c r="O106" s="84"/>
      <c r="P106" s="84"/>
      <c r="Q106" s="84"/>
      <c r="R106" s="84"/>
      <c r="S106" s="84"/>
      <c r="T106" s="85"/>
      <c r="U106" s="38"/>
      <c r="V106" s="38"/>
      <c r="W106" s="38"/>
      <c r="X106" s="38"/>
      <c r="Y106" s="38"/>
      <c r="Z106" s="38"/>
      <c r="AA106" s="38"/>
      <c r="AB106" s="38"/>
      <c r="AC106" s="38"/>
      <c r="AD106" s="38"/>
      <c r="AE106" s="38"/>
      <c r="AT106" s="17" t="s">
        <v>147</v>
      </c>
      <c r="AU106" s="17" t="s">
        <v>82</v>
      </c>
    </row>
    <row r="107" s="2" customFormat="1">
      <c r="A107" s="38"/>
      <c r="B107" s="39"/>
      <c r="C107" s="40"/>
      <c r="D107" s="231" t="s">
        <v>169</v>
      </c>
      <c r="E107" s="40"/>
      <c r="F107" s="246" t="s">
        <v>319</v>
      </c>
      <c r="G107" s="40"/>
      <c r="H107" s="40"/>
      <c r="I107" s="136"/>
      <c r="J107" s="40"/>
      <c r="K107" s="40"/>
      <c r="L107" s="44"/>
      <c r="M107" s="233"/>
      <c r="N107" s="234"/>
      <c r="O107" s="84"/>
      <c r="P107" s="84"/>
      <c r="Q107" s="84"/>
      <c r="R107" s="84"/>
      <c r="S107" s="84"/>
      <c r="T107" s="85"/>
      <c r="U107" s="38"/>
      <c r="V107" s="38"/>
      <c r="W107" s="38"/>
      <c r="X107" s="38"/>
      <c r="Y107" s="38"/>
      <c r="Z107" s="38"/>
      <c r="AA107" s="38"/>
      <c r="AB107" s="38"/>
      <c r="AC107" s="38"/>
      <c r="AD107" s="38"/>
      <c r="AE107" s="38"/>
      <c r="AT107" s="17" t="s">
        <v>169</v>
      </c>
      <c r="AU107" s="17" t="s">
        <v>82</v>
      </c>
    </row>
    <row r="108" s="2" customFormat="1" ht="24.15" customHeight="1">
      <c r="A108" s="38"/>
      <c r="B108" s="39"/>
      <c r="C108" s="218" t="s">
        <v>161</v>
      </c>
      <c r="D108" s="218" t="s">
        <v>140</v>
      </c>
      <c r="E108" s="219" t="s">
        <v>321</v>
      </c>
      <c r="F108" s="220" t="s">
        <v>322</v>
      </c>
      <c r="G108" s="221" t="s">
        <v>310</v>
      </c>
      <c r="H108" s="222">
        <v>149.184</v>
      </c>
      <c r="I108" s="223"/>
      <c r="J108" s="224">
        <f>ROUND(I108*H108,2)</f>
        <v>0</v>
      </c>
      <c r="K108" s="220" t="s">
        <v>144</v>
      </c>
      <c r="L108" s="44"/>
      <c r="M108" s="225" t="s">
        <v>19</v>
      </c>
      <c r="N108" s="226" t="s">
        <v>43</v>
      </c>
      <c r="O108" s="84"/>
      <c r="P108" s="227">
        <f>O108*H108</f>
        <v>0</v>
      </c>
      <c r="Q108" s="227">
        <v>0</v>
      </c>
      <c r="R108" s="227">
        <f>Q108*H108</f>
        <v>0</v>
      </c>
      <c r="S108" s="227">
        <v>0</v>
      </c>
      <c r="T108" s="228">
        <f>S108*H108</f>
        <v>0</v>
      </c>
      <c r="U108" s="38"/>
      <c r="V108" s="38"/>
      <c r="W108" s="38"/>
      <c r="X108" s="38"/>
      <c r="Y108" s="38"/>
      <c r="Z108" s="38"/>
      <c r="AA108" s="38"/>
      <c r="AB108" s="38"/>
      <c r="AC108" s="38"/>
      <c r="AD108" s="38"/>
      <c r="AE108" s="38"/>
      <c r="AR108" s="229" t="s">
        <v>145</v>
      </c>
      <c r="AT108" s="229" t="s">
        <v>140</v>
      </c>
      <c r="AU108" s="229" t="s">
        <v>82</v>
      </c>
      <c r="AY108" s="17" t="s">
        <v>137</v>
      </c>
      <c r="BE108" s="230">
        <f>IF(N108="základní",J108,0)</f>
        <v>0</v>
      </c>
      <c r="BF108" s="230">
        <f>IF(N108="snížená",J108,0)</f>
        <v>0</v>
      </c>
      <c r="BG108" s="230">
        <f>IF(N108="zákl. přenesená",J108,0)</f>
        <v>0</v>
      </c>
      <c r="BH108" s="230">
        <f>IF(N108="sníž. přenesená",J108,0)</f>
        <v>0</v>
      </c>
      <c r="BI108" s="230">
        <f>IF(N108="nulová",J108,0)</f>
        <v>0</v>
      </c>
      <c r="BJ108" s="17" t="s">
        <v>80</v>
      </c>
      <c r="BK108" s="230">
        <f>ROUND(I108*H108,2)</f>
        <v>0</v>
      </c>
      <c r="BL108" s="17" t="s">
        <v>145</v>
      </c>
      <c r="BM108" s="229" t="s">
        <v>786</v>
      </c>
    </row>
    <row r="109" s="2" customFormat="1">
      <c r="A109" s="38"/>
      <c r="B109" s="39"/>
      <c r="C109" s="40"/>
      <c r="D109" s="231" t="s">
        <v>147</v>
      </c>
      <c r="E109" s="40"/>
      <c r="F109" s="232" t="s">
        <v>324</v>
      </c>
      <c r="G109" s="40"/>
      <c r="H109" s="40"/>
      <c r="I109" s="136"/>
      <c r="J109" s="40"/>
      <c r="K109" s="40"/>
      <c r="L109" s="44"/>
      <c r="M109" s="233"/>
      <c r="N109" s="234"/>
      <c r="O109" s="84"/>
      <c r="P109" s="84"/>
      <c r="Q109" s="84"/>
      <c r="R109" s="84"/>
      <c r="S109" s="84"/>
      <c r="T109" s="85"/>
      <c r="U109" s="38"/>
      <c r="V109" s="38"/>
      <c r="W109" s="38"/>
      <c r="X109" s="38"/>
      <c r="Y109" s="38"/>
      <c r="Z109" s="38"/>
      <c r="AA109" s="38"/>
      <c r="AB109" s="38"/>
      <c r="AC109" s="38"/>
      <c r="AD109" s="38"/>
      <c r="AE109" s="38"/>
      <c r="AT109" s="17" t="s">
        <v>147</v>
      </c>
      <c r="AU109" s="17" t="s">
        <v>82</v>
      </c>
    </row>
    <row r="110" s="2" customFormat="1">
      <c r="A110" s="38"/>
      <c r="B110" s="39"/>
      <c r="C110" s="40"/>
      <c r="D110" s="231" t="s">
        <v>169</v>
      </c>
      <c r="E110" s="40"/>
      <c r="F110" s="246" t="s">
        <v>319</v>
      </c>
      <c r="G110" s="40"/>
      <c r="H110" s="40"/>
      <c r="I110" s="136"/>
      <c r="J110" s="40"/>
      <c r="K110" s="40"/>
      <c r="L110" s="44"/>
      <c r="M110" s="233"/>
      <c r="N110" s="234"/>
      <c r="O110" s="84"/>
      <c r="P110" s="84"/>
      <c r="Q110" s="84"/>
      <c r="R110" s="84"/>
      <c r="S110" s="84"/>
      <c r="T110" s="85"/>
      <c r="U110" s="38"/>
      <c r="V110" s="38"/>
      <c r="W110" s="38"/>
      <c r="X110" s="38"/>
      <c r="Y110" s="38"/>
      <c r="Z110" s="38"/>
      <c r="AA110" s="38"/>
      <c r="AB110" s="38"/>
      <c r="AC110" s="38"/>
      <c r="AD110" s="38"/>
      <c r="AE110" s="38"/>
      <c r="AT110" s="17" t="s">
        <v>169</v>
      </c>
      <c r="AU110" s="17" t="s">
        <v>82</v>
      </c>
    </row>
    <row r="111" s="2" customFormat="1">
      <c r="A111" s="38"/>
      <c r="B111" s="39"/>
      <c r="C111" s="40"/>
      <c r="D111" s="231" t="s">
        <v>207</v>
      </c>
      <c r="E111" s="40"/>
      <c r="F111" s="246" t="s">
        <v>325</v>
      </c>
      <c r="G111" s="40"/>
      <c r="H111" s="40"/>
      <c r="I111" s="136"/>
      <c r="J111" s="40"/>
      <c r="K111" s="40"/>
      <c r="L111" s="44"/>
      <c r="M111" s="233"/>
      <c r="N111" s="234"/>
      <c r="O111" s="84"/>
      <c r="P111" s="84"/>
      <c r="Q111" s="84"/>
      <c r="R111" s="84"/>
      <c r="S111" s="84"/>
      <c r="T111" s="85"/>
      <c r="U111" s="38"/>
      <c r="V111" s="38"/>
      <c r="W111" s="38"/>
      <c r="X111" s="38"/>
      <c r="Y111" s="38"/>
      <c r="Z111" s="38"/>
      <c r="AA111" s="38"/>
      <c r="AB111" s="38"/>
      <c r="AC111" s="38"/>
      <c r="AD111" s="38"/>
      <c r="AE111" s="38"/>
      <c r="AT111" s="17" t="s">
        <v>207</v>
      </c>
      <c r="AU111" s="17" t="s">
        <v>82</v>
      </c>
    </row>
    <row r="112" s="13" customFormat="1">
      <c r="A112" s="13"/>
      <c r="B112" s="235"/>
      <c r="C112" s="236"/>
      <c r="D112" s="231" t="s">
        <v>149</v>
      </c>
      <c r="E112" s="236"/>
      <c r="F112" s="238" t="s">
        <v>787</v>
      </c>
      <c r="G112" s="236"/>
      <c r="H112" s="239">
        <v>149.184</v>
      </c>
      <c r="I112" s="240"/>
      <c r="J112" s="236"/>
      <c r="K112" s="236"/>
      <c r="L112" s="241"/>
      <c r="M112" s="242"/>
      <c r="N112" s="243"/>
      <c r="O112" s="243"/>
      <c r="P112" s="243"/>
      <c r="Q112" s="243"/>
      <c r="R112" s="243"/>
      <c r="S112" s="243"/>
      <c r="T112" s="244"/>
      <c r="U112" s="13"/>
      <c r="V112" s="13"/>
      <c r="W112" s="13"/>
      <c r="X112" s="13"/>
      <c r="Y112" s="13"/>
      <c r="Z112" s="13"/>
      <c r="AA112" s="13"/>
      <c r="AB112" s="13"/>
      <c r="AC112" s="13"/>
      <c r="AD112" s="13"/>
      <c r="AE112" s="13"/>
      <c r="AT112" s="245" t="s">
        <v>149</v>
      </c>
      <c r="AU112" s="245" t="s">
        <v>82</v>
      </c>
      <c r="AV112" s="13" t="s">
        <v>82</v>
      </c>
      <c r="AW112" s="13" t="s">
        <v>4</v>
      </c>
      <c r="AX112" s="13" t="s">
        <v>80</v>
      </c>
      <c r="AY112" s="245" t="s">
        <v>137</v>
      </c>
    </row>
    <row r="113" s="2" customFormat="1" ht="24.15" customHeight="1">
      <c r="A113" s="38"/>
      <c r="B113" s="39"/>
      <c r="C113" s="218" t="s">
        <v>191</v>
      </c>
      <c r="D113" s="218" t="s">
        <v>140</v>
      </c>
      <c r="E113" s="219" t="s">
        <v>328</v>
      </c>
      <c r="F113" s="220" t="s">
        <v>329</v>
      </c>
      <c r="G113" s="221" t="s">
        <v>310</v>
      </c>
      <c r="H113" s="222">
        <v>0.86899999999999999</v>
      </c>
      <c r="I113" s="223"/>
      <c r="J113" s="224">
        <f>ROUND(I113*H113,2)</f>
        <v>0</v>
      </c>
      <c r="K113" s="220" t="s">
        <v>144</v>
      </c>
      <c r="L113" s="44"/>
      <c r="M113" s="225" t="s">
        <v>19</v>
      </c>
      <c r="N113" s="226" t="s">
        <v>43</v>
      </c>
      <c r="O113" s="84"/>
      <c r="P113" s="227">
        <f>O113*H113</f>
        <v>0</v>
      </c>
      <c r="Q113" s="227">
        <v>0</v>
      </c>
      <c r="R113" s="227">
        <f>Q113*H113</f>
        <v>0</v>
      </c>
      <c r="S113" s="227">
        <v>0</v>
      </c>
      <c r="T113" s="228">
        <f>S113*H113</f>
        <v>0</v>
      </c>
      <c r="U113" s="38"/>
      <c r="V113" s="38"/>
      <c r="W113" s="38"/>
      <c r="X113" s="38"/>
      <c r="Y113" s="38"/>
      <c r="Z113" s="38"/>
      <c r="AA113" s="38"/>
      <c r="AB113" s="38"/>
      <c r="AC113" s="38"/>
      <c r="AD113" s="38"/>
      <c r="AE113" s="38"/>
      <c r="AR113" s="229" t="s">
        <v>145</v>
      </c>
      <c r="AT113" s="229" t="s">
        <v>140</v>
      </c>
      <c r="AU113" s="229" t="s">
        <v>82</v>
      </c>
      <c r="AY113" s="17" t="s">
        <v>137</v>
      </c>
      <c r="BE113" s="230">
        <f>IF(N113="základní",J113,0)</f>
        <v>0</v>
      </c>
      <c r="BF113" s="230">
        <f>IF(N113="snížená",J113,0)</f>
        <v>0</v>
      </c>
      <c r="BG113" s="230">
        <f>IF(N113="zákl. přenesená",J113,0)</f>
        <v>0</v>
      </c>
      <c r="BH113" s="230">
        <f>IF(N113="sníž. přenesená",J113,0)</f>
        <v>0</v>
      </c>
      <c r="BI113" s="230">
        <f>IF(N113="nulová",J113,0)</f>
        <v>0</v>
      </c>
      <c r="BJ113" s="17" t="s">
        <v>80</v>
      </c>
      <c r="BK113" s="230">
        <f>ROUND(I113*H113,2)</f>
        <v>0</v>
      </c>
      <c r="BL113" s="17" t="s">
        <v>145</v>
      </c>
      <c r="BM113" s="229" t="s">
        <v>788</v>
      </c>
    </row>
    <row r="114" s="2" customFormat="1">
      <c r="A114" s="38"/>
      <c r="B114" s="39"/>
      <c r="C114" s="40"/>
      <c r="D114" s="231" t="s">
        <v>147</v>
      </c>
      <c r="E114" s="40"/>
      <c r="F114" s="232" t="s">
        <v>331</v>
      </c>
      <c r="G114" s="40"/>
      <c r="H114" s="40"/>
      <c r="I114" s="136"/>
      <c r="J114" s="40"/>
      <c r="K114" s="40"/>
      <c r="L114" s="44"/>
      <c r="M114" s="233"/>
      <c r="N114" s="234"/>
      <c r="O114" s="84"/>
      <c r="P114" s="84"/>
      <c r="Q114" s="84"/>
      <c r="R114" s="84"/>
      <c r="S114" s="84"/>
      <c r="T114" s="85"/>
      <c r="U114" s="38"/>
      <c r="V114" s="38"/>
      <c r="W114" s="38"/>
      <c r="X114" s="38"/>
      <c r="Y114" s="38"/>
      <c r="Z114" s="38"/>
      <c r="AA114" s="38"/>
      <c r="AB114" s="38"/>
      <c r="AC114" s="38"/>
      <c r="AD114" s="38"/>
      <c r="AE114" s="38"/>
      <c r="AT114" s="17" t="s">
        <v>147</v>
      </c>
      <c r="AU114" s="17" t="s">
        <v>82</v>
      </c>
    </row>
    <row r="115" s="2" customFormat="1">
      <c r="A115" s="38"/>
      <c r="B115" s="39"/>
      <c r="C115" s="40"/>
      <c r="D115" s="231" t="s">
        <v>169</v>
      </c>
      <c r="E115" s="40"/>
      <c r="F115" s="246" t="s">
        <v>332</v>
      </c>
      <c r="G115" s="40"/>
      <c r="H115" s="40"/>
      <c r="I115" s="136"/>
      <c r="J115" s="40"/>
      <c r="K115" s="40"/>
      <c r="L115" s="44"/>
      <c r="M115" s="233"/>
      <c r="N115" s="234"/>
      <c r="O115" s="84"/>
      <c r="P115" s="84"/>
      <c r="Q115" s="84"/>
      <c r="R115" s="84"/>
      <c r="S115" s="84"/>
      <c r="T115" s="85"/>
      <c r="U115" s="38"/>
      <c r="V115" s="38"/>
      <c r="W115" s="38"/>
      <c r="X115" s="38"/>
      <c r="Y115" s="38"/>
      <c r="Z115" s="38"/>
      <c r="AA115" s="38"/>
      <c r="AB115" s="38"/>
      <c r="AC115" s="38"/>
      <c r="AD115" s="38"/>
      <c r="AE115" s="38"/>
      <c r="AT115" s="17" t="s">
        <v>169</v>
      </c>
      <c r="AU115" s="17" t="s">
        <v>82</v>
      </c>
    </row>
    <row r="116" s="13" customFormat="1">
      <c r="A116" s="13"/>
      <c r="B116" s="235"/>
      <c r="C116" s="236"/>
      <c r="D116" s="231" t="s">
        <v>149</v>
      </c>
      <c r="E116" s="237" t="s">
        <v>19</v>
      </c>
      <c r="F116" s="238" t="s">
        <v>789</v>
      </c>
      <c r="G116" s="236"/>
      <c r="H116" s="239">
        <v>0.86899999999999999</v>
      </c>
      <c r="I116" s="240"/>
      <c r="J116" s="236"/>
      <c r="K116" s="236"/>
      <c r="L116" s="241"/>
      <c r="M116" s="242"/>
      <c r="N116" s="243"/>
      <c r="O116" s="243"/>
      <c r="P116" s="243"/>
      <c r="Q116" s="243"/>
      <c r="R116" s="243"/>
      <c r="S116" s="243"/>
      <c r="T116" s="244"/>
      <c r="U116" s="13"/>
      <c r="V116" s="13"/>
      <c r="W116" s="13"/>
      <c r="X116" s="13"/>
      <c r="Y116" s="13"/>
      <c r="Z116" s="13"/>
      <c r="AA116" s="13"/>
      <c r="AB116" s="13"/>
      <c r="AC116" s="13"/>
      <c r="AD116" s="13"/>
      <c r="AE116" s="13"/>
      <c r="AT116" s="245" t="s">
        <v>149</v>
      </c>
      <c r="AU116" s="245" t="s">
        <v>82</v>
      </c>
      <c r="AV116" s="13" t="s">
        <v>82</v>
      </c>
      <c r="AW116" s="13" t="s">
        <v>33</v>
      </c>
      <c r="AX116" s="13" t="s">
        <v>72</v>
      </c>
      <c r="AY116" s="245" t="s">
        <v>137</v>
      </c>
    </row>
    <row r="117" s="2" customFormat="1" ht="24.15" customHeight="1">
      <c r="A117" s="38"/>
      <c r="B117" s="39"/>
      <c r="C117" s="218" t="s">
        <v>201</v>
      </c>
      <c r="D117" s="218" t="s">
        <v>140</v>
      </c>
      <c r="E117" s="219" t="s">
        <v>790</v>
      </c>
      <c r="F117" s="220" t="s">
        <v>791</v>
      </c>
      <c r="G117" s="221" t="s">
        <v>310</v>
      </c>
      <c r="H117" s="222">
        <v>9.7870000000000008</v>
      </c>
      <c r="I117" s="223"/>
      <c r="J117" s="224">
        <f>ROUND(I117*H117,2)</f>
        <v>0</v>
      </c>
      <c r="K117" s="220" t="s">
        <v>19</v>
      </c>
      <c r="L117" s="44"/>
      <c r="M117" s="225" t="s">
        <v>19</v>
      </c>
      <c r="N117" s="226" t="s">
        <v>43</v>
      </c>
      <c r="O117" s="84"/>
      <c r="P117" s="227">
        <f>O117*H117</f>
        <v>0</v>
      </c>
      <c r="Q117" s="227">
        <v>0</v>
      </c>
      <c r="R117" s="227">
        <f>Q117*H117</f>
        <v>0</v>
      </c>
      <c r="S117" s="227">
        <v>0</v>
      </c>
      <c r="T117" s="228">
        <f>S117*H117</f>
        <v>0</v>
      </c>
      <c r="U117" s="38"/>
      <c r="V117" s="38"/>
      <c r="W117" s="38"/>
      <c r="X117" s="38"/>
      <c r="Y117" s="38"/>
      <c r="Z117" s="38"/>
      <c r="AA117" s="38"/>
      <c r="AB117" s="38"/>
      <c r="AC117" s="38"/>
      <c r="AD117" s="38"/>
      <c r="AE117" s="38"/>
      <c r="AR117" s="229" t="s">
        <v>145</v>
      </c>
      <c r="AT117" s="229" t="s">
        <v>140</v>
      </c>
      <c r="AU117" s="229" t="s">
        <v>82</v>
      </c>
      <c r="AY117" s="17" t="s">
        <v>137</v>
      </c>
      <c r="BE117" s="230">
        <f>IF(N117="základní",J117,0)</f>
        <v>0</v>
      </c>
      <c r="BF117" s="230">
        <f>IF(N117="snížená",J117,0)</f>
        <v>0</v>
      </c>
      <c r="BG117" s="230">
        <f>IF(N117="zákl. přenesená",J117,0)</f>
        <v>0</v>
      </c>
      <c r="BH117" s="230">
        <f>IF(N117="sníž. přenesená",J117,0)</f>
        <v>0</v>
      </c>
      <c r="BI117" s="230">
        <f>IF(N117="nulová",J117,0)</f>
        <v>0</v>
      </c>
      <c r="BJ117" s="17" t="s">
        <v>80</v>
      </c>
      <c r="BK117" s="230">
        <f>ROUND(I117*H117,2)</f>
        <v>0</v>
      </c>
      <c r="BL117" s="17" t="s">
        <v>145</v>
      </c>
      <c r="BM117" s="229" t="s">
        <v>792</v>
      </c>
    </row>
    <row r="118" s="2" customFormat="1">
      <c r="A118" s="38"/>
      <c r="B118" s="39"/>
      <c r="C118" s="40"/>
      <c r="D118" s="231" t="s">
        <v>147</v>
      </c>
      <c r="E118" s="40"/>
      <c r="F118" s="232" t="s">
        <v>791</v>
      </c>
      <c r="G118" s="40"/>
      <c r="H118" s="40"/>
      <c r="I118" s="136"/>
      <c r="J118" s="40"/>
      <c r="K118" s="40"/>
      <c r="L118" s="44"/>
      <c r="M118" s="233"/>
      <c r="N118" s="234"/>
      <c r="O118" s="84"/>
      <c r="P118" s="84"/>
      <c r="Q118" s="84"/>
      <c r="R118" s="84"/>
      <c r="S118" s="84"/>
      <c r="T118" s="85"/>
      <c r="U118" s="38"/>
      <c r="V118" s="38"/>
      <c r="W118" s="38"/>
      <c r="X118" s="38"/>
      <c r="Y118" s="38"/>
      <c r="Z118" s="38"/>
      <c r="AA118" s="38"/>
      <c r="AB118" s="38"/>
      <c r="AC118" s="38"/>
      <c r="AD118" s="38"/>
      <c r="AE118" s="38"/>
      <c r="AT118" s="17" t="s">
        <v>147</v>
      </c>
      <c r="AU118" s="17" t="s">
        <v>82</v>
      </c>
    </row>
    <row r="119" s="13" customFormat="1">
      <c r="A119" s="13"/>
      <c r="B119" s="235"/>
      <c r="C119" s="236"/>
      <c r="D119" s="231" t="s">
        <v>149</v>
      </c>
      <c r="E119" s="237" t="s">
        <v>19</v>
      </c>
      <c r="F119" s="238" t="s">
        <v>793</v>
      </c>
      <c r="G119" s="236"/>
      <c r="H119" s="239">
        <v>9.7870000000000008</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149</v>
      </c>
      <c r="AU119" s="245" t="s">
        <v>82</v>
      </c>
      <c r="AV119" s="13" t="s">
        <v>82</v>
      </c>
      <c r="AW119" s="13" t="s">
        <v>33</v>
      </c>
      <c r="AX119" s="13" t="s">
        <v>72</v>
      </c>
      <c r="AY119" s="245" t="s">
        <v>137</v>
      </c>
    </row>
    <row r="120" s="12" customFormat="1" ht="25.92" customHeight="1">
      <c r="A120" s="12"/>
      <c r="B120" s="202"/>
      <c r="C120" s="203"/>
      <c r="D120" s="204" t="s">
        <v>71</v>
      </c>
      <c r="E120" s="205" t="s">
        <v>341</v>
      </c>
      <c r="F120" s="205" t="s">
        <v>342</v>
      </c>
      <c r="G120" s="203"/>
      <c r="H120" s="203"/>
      <c r="I120" s="206"/>
      <c r="J120" s="207">
        <f>BK120</f>
        <v>0</v>
      </c>
      <c r="K120" s="203"/>
      <c r="L120" s="208"/>
      <c r="M120" s="209"/>
      <c r="N120" s="210"/>
      <c r="O120" s="210"/>
      <c r="P120" s="211">
        <f>P121+P223+P247+P312</f>
        <v>0</v>
      </c>
      <c r="Q120" s="210"/>
      <c r="R120" s="211">
        <f>R121+R223+R247+R312</f>
        <v>2.7629019999999995</v>
      </c>
      <c r="S120" s="210"/>
      <c r="T120" s="212">
        <f>T121+T223+T247+T312</f>
        <v>0.86826999999999999</v>
      </c>
      <c r="U120" s="12"/>
      <c r="V120" s="12"/>
      <c r="W120" s="12"/>
      <c r="X120" s="12"/>
      <c r="Y120" s="12"/>
      <c r="Z120" s="12"/>
      <c r="AA120" s="12"/>
      <c r="AB120" s="12"/>
      <c r="AC120" s="12"/>
      <c r="AD120" s="12"/>
      <c r="AE120" s="12"/>
      <c r="AR120" s="213" t="s">
        <v>82</v>
      </c>
      <c r="AT120" s="214" t="s">
        <v>71</v>
      </c>
      <c r="AU120" s="214" t="s">
        <v>72</v>
      </c>
      <c r="AY120" s="213" t="s">
        <v>137</v>
      </c>
      <c r="BK120" s="215">
        <f>BK121+BK223+BK247+BK312</f>
        <v>0</v>
      </c>
    </row>
    <row r="121" s="12" customFormat="1" ht="22.8" customHeight="1">
      <c r="A121" s="12"/>
      <c r="B121" s="202"/>
      <c r="C121" s="203"/>
      <c r="D121" s="204" t="s">
        <v>71</v>
      </c>
      <c r="E121" s="216" t="s">
        <v>794</v>
      </c>
      <c r="F121" s="216" t="s">
        <v>795</v>
      </c>
      <c r="G121" s="203"/>
      <c r="H121" s="203"/>
      <c r="I121" s="206"/>
      <c r="J121" s="217">
        <f>BK121</f>
        <v>0</v>
      </c>
      <c r="K121" s="203"/>
      <c r="L121" s="208"/>
      <c r="M121" s="209"/>
      <c r="N121" s="210"/>
      <c r="O121" s="210"/>
      <c r="P121" s="211">
        <f>SUM(P122:P222)</f>
        <v>0</v>
      </c>
      <c r="Q121" s="210"/>
      <c r="R121" s="211">
        <f>SUM(R122:R222)</f>
        <v>2.2247219999999999</v>
      </c>
      <c r="S121" s="210"/>
      <c r="T121" s="212">
        <f>SUM(T122:T222)</f>
        <v>0.50675000000000003</v>
      </c>
      <c r="U121" s="12"/>
      <c r="V121" s="12"/>
      <c r="W121" s="12"/>
      <c r="X121" s="12"/>
      <c r="Y121" s="12"/>
      <c r="Z121" s="12"/>
      <c r="AA121" s="12"/>
      <c r="AB121" s="12"/>
      <c r="AC121" s="12"/>
      <c r="AD121" s="12"/>
      <c r="AE121" s="12"/>
      <c r="AR121" s="213" t="s">
        <v>82</v>
      </c>
      <c r="AT121" s="214" t="s">
        <v>71</v>
      </c>
      <c r="AU121" s="214" t="s">
        <v>80</v>
      </c>
      <c r="AY121" s="213" t="s">
        <v>137</v>
      </c>
      <c r="BK121" s="215">
        <f>SUM(BK122:BK222)</f>
        <v>0</v>
      </c>
    </row>
    <row r="122" s="2" customFormat="1" ht="14.4" customHeight="1">
      <c r="A122" s="38"/>
      <c r="B122" s="39"/>
      <c r="C122" s="218" t="s">
        <v>213</v>
      </c>
      <c r="D122" s="218" t="s">
        <v>140</v>
      </c>
      <c r="E122" s="219" t="s">
        <v>796</v>
      </c>
      <c r="F122" s="220" t="s">
        <v>797</v>
      </c>
      <c r="G122" s="221" t="s">
        <v>157</v>
      </c>
      <c r="H122" s="222">
        <v>60</v>
      </c>
      <c r="I122" s="223"/>
      <c r="J122" s="224">
        <f>ROUND(I122*H122,2)</f>
        <v>0</v>
      </c>
      <c r="K122" s="220" t="s">
        <v>144</v>
      </c>
      <c r="L122" s="44"/>
      <c r="M122" s="225" t="s">
        <v>19</v>
      </c>
      <c r="N122" s="226" t="s">
        <v>43</v>
      </c>
      <c r="O122" s="84"/>
      <c r="P122" s="227">
        <f>O122*H122</f>
        <v>0</v>
      </c>
      <c r="Q122" s="227">
        <v>0.00031</v>
      </c>
      <c r="R122" s="227">
        <f>Q122*H122</f>
        <v>0.018599999999999998</v>
      </c>
      <c r="S122" s="227">
        <v>0</v>
      </c>
      <c r="T122" s="228">
        <f>S122*H122</f>
        <v>0</v>
      </c>
      <c r="U122" s="38"/>
      <c r="V122" s="38"/>
      <c r="W122" s="38"/>
      <c r="X122" s="38"/>
      <c r="Y122" s="38"/>
      <c r="Z122" s="38"/>
      <c r="AA122" s="38"/>
      <c r="AB122" s="38"/>
      <c r="AC122" s="38"/>
      <c r="AD122" s="38"/>
      <c r="AE122" s="38"/>
      <c r="AR122" s="229" t="s">
        <v>271</v>
      </c>
      <c r="AT122" s="229" t="s">
        <v>140</v>
      </c>
      <c r="AU122" s="229" t="s">
        <v>82</v>
      </c>
      <c r="AY122" s="17" t="s">
        <v>137</v>
      </c>
      <c r="BE122" s="230">
        <f>IF(N122="základní",J122,0)</f>
        <v>0</v>
      </c>
      <c r="BF122" s="230">
        <f>IF(N122="snížená",J122,0)</f>
        <v>0</v>
      </c>
      <c r="BG122" s="230">
        <f>IF(N122="zákl. přenesená",J122,0)</f>
        <v>0</v>
      </c>
      <c r="BH122" s="230">
        <f>IF(N122="sníž. přenesená",J122,0)</f>
        <v>0</v>
      </c>
      <c r="BI122" s="230">
        <f>IF(N122="nulová",J122,0)</f>
        <v>0</v>
      </c>
      <c r="BJ122" s="17" t="s">
        <v>80</v>
      </c>
      <c r="BK122" s="230">
        <f>ROUND(I122*H122,2)</f>
        <v>0</v>
      </c>
      <c r="BL122" s="17" t="s">
        <v>271</v>
      </c>
      <c r="BM122" s="229" t="s">
        <v>798</v>
      </c>
    </row>
    <row r="123" s="2" customFormat="1">
      <c r="A123" s="38"/>
      <c r="B123" s="39"/>
      <c r="C123" s="40"/>
      <c r="D123" s="231" t="s">
        <v>147</v>
      </c>
      <c r="E123" s="40"/>
      <c r="F123" s="232" t="s">
        <v>799</v>
      </c>
      <c r="G123" s="40"/>
      <c r="H123" s="40"/>
      <c r="I123" s="136"/>
      <c r="J123" s="40"/>
      <c r="K123" s="40"/>
      <c r="L123" s="44"/>
      <c r="M123" s="233"/>
      <c r="N123" s="234"/>
      <c r="O123" s="84"/>
      <c r="P123" s="84"/>
      <c r="Q123" s="84"/>
      <c r="R123" s="84"/>
      <c r="S123" s="84"/>
      <c r="T123" s="85"/>
      <c r="U123" s="38"/>
      <c r="V123" s="38"/>
      <c r="W123" s="38"/>
      <c r="X123" s="38"/>
      <c r="Y123" s="38"/>
      <c r="Z123" s="38"/>
      <c r="AA123" s="38"/>
      <c r="AB123" s="38"/>
      <c r="AC123" s="38"/>
      <c r="AD123" s="38"/>
      <c r="AE123" s="38"/>
      <c r="AT123" s="17" t="s">
        <v>147</v>
      </c>
      <c r="AU123" s="17" t="s">
        <v>82</v>
      </c>
    </row>
    <row r="124" s="2" customFormat="1" ht="14.4" customHeight="1">
      <c r="A124" s="38"/>
      <c r="B124" s="39"/>
      <c r="C124" s="218" t="s">
        <v>228</v>
      </c>
      <c r="D124" s="218" t="s">
        <v>140</v>
      </c>
      <c r="E124" s="219" t="s">
        <v>800</v>
      </c>
      <c r="F124" s="220" t="s">
        <v>801</v>
      </c>
      <c r="G124" s="221" t="s">
        <v>157</v>
      </c>
      <c r="H124" s="222">
        <v>20</v>
      </c>
      <c r="I124" s="223"/>
      <c r="J124" s="224">
        <f>ROUND(I124*H124,2)</f>
        <v>0</v>
      </c>
      <c r="K124" s="220" t="s">
        <v>144</v>
      </c>
      <c r="L124" s="44"/>
      <c r="M124" s="225" t="s">
        <v>19</v>
      </c>
      <c r="N124" s="226" t="s">
        <v>43</v>
      </c>
      <c r="O124" s="84"/>
      <c r="P124" s="227">
        <f>O124*H124</f>
        <v>0</v>
      </c>
      <c r="Q124" s="227">
        <v>0.001</v>
      </c>
      <c r="R124" s="227">
        <f>Q124*H124</f>
        <v>0.02</v>
      </c>
      <c r="S124" s="227">
        <v>0</v>
      </c>
      <c r="T124" s="228">
        <f>S124*H124</f>
        <v>0</v>
      </c>
      <c r="U124" s="38"/>
      <c r="V124" s="38"/>
      <c r="W124" s="38"/>
      <c r="X124" s="38"/>
      <c r="Y124" s="38"/>
      <c r="Z124" s="38"/>
      <c r="AA124" s="38"/>
      <c r="AB124" s="38"/>
      <c r="AC124" s="38"/>
      <c r="AD124" s="38"/>
      <c r="AE124" s="38"/>
      <c r="AR124" s="229" t="s">
        <v>271</v>
      </c>
      <c r="AT124" s="229" t="s">
        <v>140</v>
      </c>
      <c r="AU124" s="229" t="s">
        <v>82</v>
      </c>
      <c r="AY124" s="17" t="s">
        <v>137</v>
      </c>
      <c r="BE124" s="230">
        <f>IF(N124="základní",J124,0)</f>
        <v>0</v>
      </c>
      <c r="BF124" s="230">
        <f>IF(N124="snížená",J124,0)</f>
        <v>0</v>
      </c>
      <c r="BG124" s="230">
        <f>IF(N124="zákl. přenesená",J124,0)</f>
        <v>0</v>
      </c>
      <c r="BH124" s="230">
        <f>IF(N124="sníž. přenesená",J124,0)</f>
        <v>0</v>
      </c>
      <c r="BI124" s="230">
        <f>IF(N124="nulová",J124,0)</f>
        <v>0</v>
      </c>
      <c r="BJ124" s="17" t="s">
        <v>80</v>
      </c>
      <c r="BK124" s="230">
        <f>ROUND(I124*H124,2)</f>
        <v>0</v>
      </c>
      <c r="BL124" s="17" t="s">
        <v>271</v>
      </c>
      <c r="BM124" s="229" t="s">
        <v>802</v>
      </c>
    </row>
    <row r="125" s="2" customFormat="1">
      <c r="A125" s="38"/>
      <c r="B125" s="39"/>
      <c r="C125" s="40"/>
      <c r="D125" s="231" t="s">
        <v>147</v>
      </c>
      <c r="E125" s="40"/>
      <c r="F125" s="232" t="s">
        <v>803</v>
      </c>
      <c r="G125" s="40"/>
      <c r="H125" s="40"/>
      <c r="I125" s="136"/>
      <c r="J125" s="40"/>
      <c r="K125" s="40"/>
      <c r="L125" s="44"/>
      <c r="M125" s="233"/>
      <c r="N125" s="234"/>
      <c r="O125" s="84"/>
      <c r="P125" s="84"/>
      <c r="Q125" s="84"/>
      <c r="R125" s="84"/>
      <c r="S125" s="84"/>
      <c r="T125" s="85"/>
      <c r="U125" s="38"/>
      <c r="V125" s="38"/>
      <c r="W125" s="38"/>
      <c r="X125" s="38"/>
      <c r="Y125" s="38"/>
      <c r="Z125" s="38"/>
      <c r="AA125" s="38"/>
      <c r="AB125" s="38"/>
      <c r="AC125" s="38"/>
      <c r="AD125" s="38"/>
      <c r="AE125" s="38"/>
      <c r="AT125" s="17" t="s">
        <v>147</v>
      </c>
      <c r="AU125" s="17" t="s">
        <v>82</v>
      </c>
    </row>
    <row r="126" s="2" customFormat="1" ht="14.4" customHeight="1">
      <c r="A126" s="38"/>
      <c r="B126" s="39"/>
      <c r="C126" s="218" t="s">
        <v>236</v>
      </c>
      <c r="D126" s="218" t="s">
        <v>140</v>
      </c>
      <c r="E126" s="219" t="s">
        <v>804</v>
      </c>
      <c r="F126" s="220" t="s">
        <v>805</v>
      </c>
      <c r="G126" s="221" t="s">
        <v>157</v>
      </c>
      <c r="H126" s="222">
        <v>2</v>
      </c>
      <c r="I126" s="223"/>
      <c r="J126" s="224">
        <f>ROUND(I126*H126,2)</f>
        <v>0</v>
      </c>
      <c r="K126" s="220" t="s">
        <v>144</v>
      </c>
      <c r="L126" s="44"/>
      <c r="M126" s="225" t="s">
        <v>19</v>
      </c>
      <c r="N126" s="226" t="s">
        <v>43</v>
      </c>
      <c r="O126" s="84"/>
      <c r="P126" s="227">
        <f>O126*H126</f>
        <v>0</v>
      </c>
      <c r="Q126" s="227">
        <v>0.0012899999999999999</v>
      </c>
      <c r="R126" s="227">
        <f>Q126*H126</f>
        <v>0.0025799999999999998</v>
      </c>
      <c r="S126" s="227">
        <v>0</v>
      </c>
      <c r="T126" s="228">
        <f>S126*H126</f>
        <v>0</v>
      </c>
      <c r="U126" s="38"/>
      <c r="V126" s="38"/>
      <c r="W126" s="38"/>
      <c r="X126" s="38"/>
      <c r="Y126" s="38"/>
      <c r="Z126" s="38"/>
      <c r="AA126" s="38"/>
      <c r="AB126" s="38"/>
      <c r="AC126" s="38"/>
      <c r="AD126" s="38"/>
      <c r="AE126" s="38"/>
      <c r="AR126" s="229" t="s">
        <v>271</v>
      </c>
      <c r="AT126" s="229" t="s">
        <v>140</v>
      </c>
      <c r="AU126" s="229" t="s">
        <v>82</v>
      </c>
      <c r="AY126" s="17" t="s">
        <v>137</v>
      </c>
      <c r="BE126" s="230">
        <f>IF(N126="základní",J126,0)</f>
        <v>0</v>
      </c>
      <c r="BF126" s="230">
        <f>IF(N126="snížená",J126,0)</f>
        <v>0</v>
      </c>
      <c r="BG126" s="230">
        <f>IF(N126="zákl. přenesená",J126,0)</f>
        <v>0</v>
      </c>
      <c r="BH126" s="230">
        <f>IF(N126="sníž. přenesená",J126,0)</f>
        <v>0</v>
      </c>
      <c r="BI126" s="230">
        <f>IF(N126="nulová",J126,0)</f>
        <v>0</v>
      </c>
      <c r="BJ126" s="17" t="s">
        <v>80</v>
      </c>
      <c r="BK126" s="230">
        <f>ROUND(I126*H126,2)</f>
        <v>0</v>
      </c>
      <c r="BL126" s="17" t="s">
        <v>271</v>
      </c>
      <c r="BM126" s="229" t="s">
        <v>806</v>
      </c>
    </row>
    <row r="127" s="2" customFormat="1">
      <c r="A127" s="38"/>
      <c r="B127" s="39"/>
      <c r="C127" s="40"/>
      <c r="D127" s="231" t="s">
        <v>147</v>
      </c>
      <c r="E127" s="40"/>
      <c r="F127" s="232" t="s">
        <v>807</v>
      </c>
      <c r="G127" s="40"/>
      <c r="H127" s="40"/>
      <c r="I127" s="136"/>
      <c r="J127" s="40"/>
      <c r="K127" s="40"/>
      <c r="L127" s="44"/>
      <c r="M127" s="233"/>
      <c r="N127" s="234"/>
      <c r="O127" s="84"/>
      <c r="P127" s="84"/>
      <c r="Q127" s="84"/>
      <c r="R127" s="84"/>
      <c r="S127" s="84"/>
      <c r="T127" s="85"/>
      <c r="U127" s="38"/>
      <c r="V127" s="38"/>
      <c r="W127" s="38"/>
      <c r="X127" s="38"/>
      <c r="Y127" s="38"/>
      <c r="Z127" s="38"/>
      <c r="AA127" s="38"/>
      <c r="AB127" s="38"/>
      <c r="AC127" s="38"/>
      <c r="AD127" s="38"/>
      <c r="AE127" s="38"/>
      <c r="AT127" s="17" t="s">
        <v>147</v>
      </c>
      <c r="AU127" s="17" t="s">
        <v>82</v>
      </c>
    </row>
    <row r="128" s="2" customFormat="1" ht="14.4" customHeight="1">
      <c r="A128" s="38"/>
      <c r="B128" s="39"/>
      <c r="C128" s="218" t="s">
        <v>244</v>
      </c>
      <c r="D128" s="218" t="s">
        <v>140</v>
      </c>
      <c r="E128" s="219" t="s">
        <v>808</v>
      </c>
      <c r="F128" s="220" t="s">
        <v>809</v>
      </c>
      <c r="G128" s="221" t="s">
        <v>247</v>
      </c>
      <c r="H128" s="222">
        <v>61.600000000000001</v>
      </c>
      <c r="I128" s="223"/>
      <c r="J128" s="224">
        <f>ROUND(I128*H128,2)</f>
        <v>0</v>
      </c>
      <c r="K128" s="220" t="s">
        <v>144</v>
      </c>
      <c r="L128" s="44"/>
      <c r="M128" s="225" t="s">
        <v>19</v>
      </c>
      <c r="N128" s="226" t="s">
        <v>43</v>
      </c>
      <c r="O128" s="84"/>
      <c r="P128" s="227">
        <f>O128*H128</f>
        <v>0</v>
      </c>
      <c r="Q128" s="227">
        <v>0.0070200000000000002</v>
      </c>
      <c r="R128" s="227">
        <f>Q128*H128</f>
        <v>0.43243200000000004</v>
      </c>
      <c r="S128" s="227">
        <v>0</v>
      </c>
      <c r="T128" s="228">
        <f>S128*H128</f>
        <v>0</v>
      </c>
      <c r="U128" s="38"/>
      <c r="V128" s="38"/>
      <c r="W128" s="38"/>
      <c r="X128" s="38"/>
      <c r="Y128" s="38"/>
      <c r="Z128" s="38"/>
      <c r="AA128" s="38"/>
      <c r="AB128" s="38"/>
      <c r="AC128" s="38"/>
      <c r="AD128" s="38"/>
      <c r="AE128" s="38"/>
      <c r="AR128" s="229" t="s">
        <v>271</v>
      </c>
      <c r="AT128" s="229" t="s">
        <v>140</v>
      </c>
      <c r="AU128" s="229" t="s">
        <v>82</v>
      </c>
      <c r="AY128" s="17" t="s">
        <v>137</v>
      </c>
      <c r="BE128" s="230">
        <f>IF(N128="základní",J128,0)</f>
        <v>0</v>
      </c>
      <c r="BF128" s="230">
        <f>IF(N128="snížená",J128,0)</f>
        <v>0</v>
      </c>
      <c r="BG128" s="230">
        <f>IF(N128="zákl. přenesená",J128,0)</f>
        <v>0</v>
      </c>
      <c r="BH128" s="230">
        <f>IF(N128="sníž. přenesená",J128,0)</f>
        <v>0</v>
      </c>
      <c r="BI128" s="230">
        <f>IF(N128="nulová",J128,0)</f>
        <v>0</v>
      </c>
      <c r="BJ128" s="17" t="s">
        <v>80</v>
      </c>
      <c r="BK128" s="230">
        <f>ROUND(I128*H128,2)</f>
        <v>0</v>
      </c>
      <c r="BL128" s="17" t="s">
        <v>271</v>
      </c>
      <c r="BM128" s="229" t="s">
        <v>810</v>
      </c>
    </row>
    <row r="129" s="2" customFormat="1">
      <c r="A129" s="38"/>
      <c r="B129" s="39"/>
      <c r="C129" s="40"/>
      <c r="D129" s="231" t="s">
        <v>147</v>
      </c>
      <c r="E129" s="40"/>
      <c r="F129" s="232" t="s">
        <v>811</v>
      </c>
      <c r="G129" s="40"/>
      <c r="H129" s="40"/>
      <c r="I129" s="136"/>
      <c r="J129" s="40"/>
      <c r="K129" s="40"/>
      <c r="L129" s="44"/>
      <c r="M129" s="233"/>
      <c r="N129" s="234"/>
      <c r="O129" s="84"/>
      <c r="P129" s="84"/>
      <c r="Q129" s="84"/>
      <c r="R129" s="84"/>
      <c r="S129" s="84"/>
      <c r="T129" s="85"/>
      <c r="U129" s="38"/>
      <c r="V129" s="38"/>
      <c r="W129" s="38"/>
      <c r="X129" s="38"/>
      <c r="Y129" s="38"/>
      <c r="Z129" s="38"/>
      <c r="AA129" s="38"/>
      <c r="AB129" s="38"/>
      <c r="AC129" s="38"/>
      <c r="AD129" s="38"/>
      <c r="AE129" s="38"/>
      <c r="AT129" s="17" t="s">
        <v>147</v>
      </c>
      <c r="AU129" s="17" t="s">
        <v>82</v>
      </c>
    </row>
    <row r="130" s="2" customFormat="1">
      <c r="A130" s="38"/>
      <c r="B130" s="39"/>
      <c r="C130" s="40"/>
      <c r="D130" s="231" t="s">
        <v>169</v>
      </c>
      <c r="E130" s="40"/>
      <c r="F130" s="246" t="s">
        <v>812</v>
      </c>
      <c r="G130" s="40"/>
      <c r="H130" s="40"/>
      <c r="I130" s="136"/>
      <c r="J130" s="40"/>
      <c r="K130" s="40"/>
      <c r="L130" s="44"/>
      <c r="M130" s="233"/>
      <c r="N130" s="234"/>
      <c r="O130" s="84"/>
      <c r="P130" s="84"/>
      <c r="Q130" s="84"/>
      <c r="R130" s="84"/>
      <c r="S130" s="84"/>
      <c r="T130" s="85"/>
      <c r="U130" s="38"/>
      <c r="V130" s="38"/>
      <c r="W130" s="38"/>
      <c r="X130" s="38"/>
      <c r="Y130" s="38"/>
      <c r="Z130" s="38"/>
      <c r="AA130" s="38"/>
      <c r="AB130" s="38"/>
      <c r="AC130" s="38"/>
      <c r="AD130" s="38"/>
      <c r="AE130" s="38"/>
      <c r="AT130" s="17" t="s">
        <v>169</v>
      </c>
      <c r="AU130" s="17" t="s">
        <v>82</v>
      </c>
    </row>
    <row r="131" s="13" customFormat="1">
      <c r="A131" s="13"/>
      <c r="B131" s="235"/>
      <c r="C131" s="236"/>
      <c r="D131" s="231" t="s">
        <v>149</v>
      </c>
      <c r="E131" s="237" t="s">
        <v>19</v>
      </c>
      <c r="F131" s="238" t="s">
        <v>813</v>
      </c>
      <c r="G131" s="236"/>
      <c r="H131" s="239">
        <v>53.899999999999999</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149</v>
      </c>
      <c r="AU131" s="245" t="s">
        <v>82</v>
      </c>
      <c r="AV131" s="13" t="s">
        <v>82</v>
      </c>
      <c r="AW131" s="13" t="s">
        <v>33</v>
      </c>
      <c r="AX131" s="13" t="s">
        <v>72</v>
      </c>
      <c r="AY131" s="245" t="s">
        <v>137</v>
      </c>
    </row>
    <row r="132" s="13" customFormat="1">
      <c r="A132" s="13"/>
      <c r="B132" s="235"/>
      <c r="C132" s="236"/>
      <c r="D132" s="231" t="s">
        <v>149</v>
      </c>
      <c r="E132" s="237" t="s">
        <v>19</v>
      </c>
      <c r="F132" s="238" t="s">
        <v>814</v>
      </c>
      <c r="G132" s="236"/>
      <c r="H132" s="239">
        <v>7.7000000000000002</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149</v>
      </c>
      <c r="AU132" s="245" t="s">
        <v>82</v>
      </c>
      <c r="AV132" s="13" t="s">
        <v>82</v>
      </c>
      <c r="AW132" s="13" t="s">
        <v>33</v>
      </c>
      <c r="AX132" s="13" t="s">
        <v>72</v>
      </c>
      <c r="AY132" s="245" t="s">
        <v>137</v>
      </c>
    </row>
    <row r="133" s="2" customFormat="1" ht="14.4" customHeight="1">
      <c r="A133" s="38"/>
      <c r="B133" s="39"/>
      <c r="C133" s="257" t="s">
        <v>252</v>
      </c>
      <c r="D133" s="257" t="s">
        <v>354</v>
      </c>
      <c r="E133" s="258" t="s">
        <v>815</v>
      </c>
      <c r="F133" s="259" t="s">
        <v>816</v>
      </c>
      <c r="G133" s="260" t="s">
        <v>157</v>
      </c>
      <c r="H133" s="261">
        <v>2</v>
      </c>
      <c r="I133" s="262"/>
      <c r="J133" s="263">
        <f>ROUND(I133*H133,2)</f>
        <v>0</v>
      </c>
      <c r="K133" s="259" t="s">
        <v>144</v>
      </c>
      <c r="L133" s="264"/>
      <c r="M133" s="265" t="s">
        <v>19</v>
      </c>
      <c r="N133" s="266" t="s">
        <v>43</v>
      </c>
      <c r="O133" s="84"/>
      <c r="P133" s="227">
        <f>O133*H133</f>
        <v>0</v>
      </c>
      <c r="Q133" s="227">
        <v>0.00077999999999999999</v>
      </c>
      <c r="R133" s="227">
        <f>Q133*H133</f>
        <v>0.00156</v>
      </c>
      <c r="S133" s="227">
        <v>0</v>
      </c>
      <c r="T133" s="228">
        <f>S133*H133</f>
        <v>0</v>
      </c>
      <c r="U133" s="38"/>
      <c r="V133" s="38"/>
      <c r="W133" s="38"/>
      <c r="X133" s="38"/>
      <c r="Y133" s="38"/>
      <c r="Z133" s="38"/>
      <c r="AA133" s="38"/>
      <c r="AB133" s="38"/>
      <c r="AC133" s="38"/>
      <c r="AD133" s="38"/>
      <c r="AE133" s="38"/>
      <c r="AR133" s="229" t="s">
        <v>358</v>
      </c>
      <c r="AT133" s="229" t="s">
        <v>354</v>
      </c>
      <c r="AU133" s="229" t="s">
        <v>82</v>
      </c>
      <c r="AY133" s="17" t="s">
        <v>137</v>
      </c>
      <c r="BE133" s="230">
        <f>IF(N133="základní",J133,0)</f>
        <v>0</v>
      </c>
      <c r="BF133" s="230">
        <f>IF(N133="snížená",J133,0)</f>
        <v>0</v>
      </c>
      <c r="BG133" s="230">
        <f>IF(N133="zákl. přenesená",J133,0)</f>
        <v>0</v>
      </c>
      <c r="BH133" s="230">
        <f>IF(N133="sníž. přenesená",J133,0)</f>
        <v>0</v>
      </c>
      <c r="BI133" s="230">
        <f>IF(N133="nulová",J133,0)</f>
        <v>0</v>
      </c>
      <c r="BJ133" s="17" t="s">
        <v>80</v>
      </c>
      <c r="BK133" s="230">
        <f>ROUND(I133*H133,2)</f>
        <v>0</v>
      </c>
      <c r="BL133" s="17" t="s">
        <v>271</v>
      </c>
      <c r="BM133" s="229" t="s">
        <v>817</v>
      </c>
    </row>
    <row r="134" s="2" customFormat="1">
      <c r="A134" s="38"/>
      <c r="B134" s="39"/>
      <c r="C134" s="40"/>
      <c r="D134" s="231" t="s">
        <v>147</v>
      </c>
      <c r="E134" s="40"/>
      <c r="F134" s="232" t="s">
        <v>816</v>
      </c>
      <c r="G134" s="40"/>
      <c r="H134" s="40"/>
      <c r="I134" s="136"/>
      <c r="J134" s="40"/>
      <c r="K134" s="40"/>
      <c r="L134" s="44"/>
      <c r="M134" s="233"/>
      <c r="N134" s="234"/>
      <c r="O134" s="84"/>
      <c r="P134" s="84"/>
      <c r="Q134" s="84"/>
      <c r="R134" s="84"/>
      <c r="S134" s="84"/>
      <c r="T134" s="85"/>
      <c r="U134" s="38"/>
      <c r="V134" s="38"/>
      <c r="W134" s="38"/>
      <c r="X134" s="38"/>
      <c r="Y134" s="38"/>
      <c r="Z134" s="38"/>
      <c r="AA134" s="38"/>
      <c r="AB134" s="38"/>
      <c r="AC134" s="38"/>
      <c r="AD134" s="38"/>
      <c r="AE134" s="38"/>
      <c r="AT134" s="17" t="s">
        <v>147</v>
      </c>
      <c r="AU134" s="17" t="s">
        <v>82</v>
      </c>
    </row>
    <row r="135" s="2" customFormat="1" ht="14.4" customHeight="1">
      <c r="A135" s="38"/>
      <c r="B135" s="39"/>
      <c r="C135" s="257" t="s">
        <v>258</v>
      </c>
      <c r="D135" s="257" t="s">
        <v>354</v>
      </c>
      <c r="E135" s="258" t="s">
        <v>818</v>
      </c>
      <c r="F135" s="259" t="s">
        <v>819</v>
      </c>
      <c r="G135" s="260" t="s">
        <v>157</v>
      </c>
      <c r="H135" s="261">
        <v>2</v>
      </c>
      <c r="I135" s="262"/>
      <c r="J135" s="263">
        <f>ROUND(I135*H135,2)</f>
        <v>0</v>
      </c>
      <c r="K135" s="259" t="s">
        <v>144</v>
      </c>
      <c r="L135" s="264"/>
      <c r="M135" s="265" t="s">
        <v>19</v>
      </c>
      <c r="N135" s="266" t="s">
        <v>43</v>
      </c>
      <c r="O135" s="84"/>
      <c r="P135" s="227">
        <f>O135*H135</f>
        <v>0</v>
      </c>
      <c r="Q135" s="227">
        <v>0.00029999999999999997</v>
      </c>
      <c r="R135" s="227">
        <f>Q135*H135</f>
        <v>0.00059999999999999995</v>
      </c>
      <c r="S135" s="227">
        <v>0</v>
      </c>
      <c r="T135" s="228">
        <f>S135*H135</f>
        <v>0</v>
      </c>
      <c r="U135" s="38"/>
      <c r="V135" s="38"/>
      <c r="W135" s="38"/>
      <c r="X135" s="38"/>
      <c r="Y135" s="38"/>
      <c r="Z135" s="38"/>
      <c r="AA135" s="38"/>
      <c r="AB135" s="38"/>
      <c r="AC135" s="38"/>
      <c r="AD135" s="38"/>
      <c r="AE135" s="38"/>
      <c r="AR135" s="229" t="s">
        <v>358</v>
      </c>
      <c r="AT135" s="229" t="s">
        <v>354</v>
      </c>
      <c r="AU135" s="229" t="s">
        <v>82</v>
      </c>
      <c r="AY135" s="17" t="s">
        <v>137</v>
      </c>
      <c r="BE135" s="230">
        <f>IF(N135="základní",J135,0)</f>
        <v>0</v>
      </c>
      <c r="BF135" s="230">
        <f>IF(N135="snížená",J135,0)</f>
        <v>0</v>
      </c>
      <c r="BG135" s="230">
        <f>IF(N135="zákl. přenesená",J135,0)</f>
        <v>0</v>
      </c>
      <c r="BH135" s="230">
        <f>IF(N135="sníž. přenesená",J135,0)</f>
        <v>0</v>
      </c>
      <c r="BI135" s="230">
        <f>IF(N135="nulová",J135,0)</f>
        <v>0</v>
      </c>
      <c r="BJ135" s="17" t="s">
        <v>80</v>
      </c>
      <c r="BK135" s="230">
        <f>ROUND(I135*H135,2)</f>
        <v>0</v>
      </c>
      <c r="BL135" s="17" t="s">
        <v>271</v>
      </c>
      <c r="BM135" s="229" t="s">
        <v>820</v>
      </c>
    </row>
    <row r="136" s="2" customFormat="1">
      <c r="A136" s="38"/>
      <c r="B136" s="39"/>
      <c r="C136" s="40"/>
      <c r="D136" s="231" t="s">
        <v>147</v>
      </c>
      <c r="E136" s="40"/>
      <c r="F136" s="232" t="s">
        <v>819</v>
      </c>
      <c r="G136" s="40"/>
      <c r="H136" s="40"/>
      <c r="I136" s="136"/>
      <c r="J136" s="40"/>
      <c r="K136" s="40"/>
      <c r="L136" s="44"/>
      <c r="M136" s="233"/>
      <c r="N136" s="234"/>
      <c r="O136" s="84"/>
      <c r="P136" s="84"/>
      <c r="Q136" s="84"/>
      <c r="R136" s="84"/>
      <c r="S136" s="84"/>
      <c r="T136" s="85"/>
      <c r="U136" s="38"/>
      <c r="V136" s="38"/>
      <c r="W136" s="38"/>
      <c r="X136" s="38"/>
      <c r="Y136" s="38"/>
      <c r="Z136" s="38"/>
      <c r="AA136" s="38"/>
      <c r="AB136" s="38"/>
      <c r="AC136" s="38"/>
      <c r="AD136" s="38"/>
      <c r="AE136" s="38"/>
      <c r="AT136" s="17" t="s">
        <v>147</v>
      </c>
      <c r="AU136" s="17" t="s">
        <v>82</v>
      </c>
    </row>
    <row r="137" s="13" customFormat="1">
      <c r="A137" s="13"/>
      <c r="B137" s="235"/>
      <c r="C137" s="236"/>
      <c r="D137" s="231" t="s">
        <v>149</v>
      </c>
      <c r="E137" s="237" t="s">
        <v>19</v>
      </c>
      <c r="F137" s="238" t="s">
        <v>821</v>
      </c>
      <c r="G137" s="236"/>
      <c r="H137" s="239">
        <v>2</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149</v>
      </c>
      <c r="AU137" s="245" t="s">
        <v>82</v>
      </c>
      <c r="AV137" s="13" t="s">
        <v>82</v>
      </c>
      <c r="AW137" s="13" t="s">
        <v>33</v>
      </c>
      <c r="AX137" s="13" t="s">
        <v>72</v>
      </c>
      <c r="AY137" s="245" t="s">
        <v>137</v>
      </c>
    </row>
    <row r="138" s="2" customFormat="1" ht="24.15" customHeight="1">
      <c r="A138" s="38"/>
      <c r="B138" s="39"/>
      <c r="C138" s="218" t="s">
        <v>8</v>
      </c>
      <c r="D138" s="218" t="s">
        <v>140</v>
      </c>
      <c r="E138" s="219" t="s">
        <v>822</v>
      </c>
      <c r="F138" s="220" t="s">
        <v>823</v>
      </c>
      <c r="G138" s="221" t="s">
        <v>247</v>
      </c>
      <c r="H138" s="222">
        <v>30.800000000000001</v>
      </c>
      <c r="I138" s="223"/>
      <c r="J138" s="224">
        <f>ROUND(I138*H138,2)</f>
        <v>0</v>
      </c>
      <c r="K138" s="220" t="s">
        <v>144</v>
      </c>
      <c r="L138" s="44"/>
      <c r="M138" s="225" t="s">
        <v>19</v>
      </c>
      <c r="N138" s="226" t="s">
        <v>43</v>
      </c>
      <c r="O138" s="84"/>
      <c r="P138" s="227">
        <f>O138*H138</f>
        <v>0</v>
      </c>
      <c r="Q138" s="227">
        <v>0.01355</v>
      </c>
      <c r="R138" s="227">
        <f>Q138*H138</f>
        <v>0.41733999999999999</v>
      </c>
      <c r="S138" s="227">
        <v>0</v>
      </c>
      <c r="T138" s="228">
        <f>S138*H138</f>
        <v>0</v>
      </c>
      <c r="U138" s="38"/>
      <c r="V138" s="38"/>
      <c r="W138" s="38"/>
      <c r="X138" s="38"/>
      <c r="Y138" s="38"/>
      <c r="Z138" s="38"/>
      <c r="AA138" s="38"/>
      <c r="AB138" s="38"/>
      <c r="AC138" s="38"/>
      <c r="AD138" s="38"/>
      <c r="AE138" s="38"/>
      <c r="AR138" s="229" t="s">
        <v>271</v>
      </c>
      <c r="AT138" s="229" t="s">
        <v>140</v>
      </c>
      <c r="AU138" s="229" t="s">
        <v>82</v>
      </c>
      <c r="AY138" s="17" t="s">
        <v>137</v>
      </c>
      <c r="BE138" s="230">
        <f>IF(N138="základní",J138,0)</f>
        <v>0</v>
      </c>
      <c r="BF138" s="230">
        <f>IF(N138="snížená",J138,0)</f>
        <v>0</v>
      </c>
      <c r="BG138" s="230">
        <f>IF(N138="zákl. přenesená",J138,0)</f>
        <v>0</v>
      </c>
      <c r="BH138" s="230">
        <f>IF(N138="sníž. přenesená",J138,0)</f>
        <v>0</v>
      </c>
      <c r="BI138" s="230">
        <f>IF(N138="nulová",J138,0)</f>
        <v>0</v>
      </c>
      <c r="BJ138" s="17" t="s">
        <v>80</v>
      </c>
      <c r="BK138" s="230">
        <f>ROUND(I138*H138,2)</f>
        <v>0</v>
      </c>
      <c r="BL138" s="17" t="s">
        <v>271</v>
      </c>
      <c r="BM138" s="229" t="s">
        <v>824</v>
      </c>
    </row>
    <row r="139" s="2" customFormat="1">
      <c r="A139" s="38"/>
      <c r="B139" s="39"/>
      <c r="C139" s="40"/>
      <c r="D139" s="231" t="s">
        <v>147</v>
      </c>
      <c r="E139" s="40"/>
      <c r="F139" s="232" t="s">
        <v>825</v>
      </c>
      <c r="G139" s="40"/>
      <c r="H139" s="40"/>
      <c r="I139" s="136"/>
      <c r="J139" s="40"/>
      <c r="K139" s="40"/>
      <c r="L139" s="44"/>
      <c r="M139" s="233"/>
      <c r="N139" s="234"/>
      <c r="O139" s="84"/>
      <c r="P139" s="84"/>
      <c r="Q139" s="84"/>
      <c r="R139" s="84"/>
      <c r="S139" s="84"/>
      <c r="T139" s="85"/>
      <c r="U139" s="38"/>
      <c r="V139" s="38"/>
      <c r="W139" s="38"/>
      <c r="X139" s="38"/>
      <c r="Y139" s="38"/>
      <c r="Z139" s="38"/>
      <c r="AA139" s="38"/>
      <c r="AB139" s="38"/>
      <c r="AC139" s="38"/>
      <c r="AD139" s="38"/>
      <c r="AE139" s="38"/>
      <c r="AT139" s="17" t="s">
        <v>147</v>
      </c>
      <c r="AU139" s="17" t="s">
        <v>82</v>
      </c>
    </row>
    <row r="140" s="13" customFormat="1">
      <c r="A140" s="13"/>
      <c r="B140" s="235"/>
      <c r="C140" s="236"/>
      <c r="D140" s="231" t="s">
        <v>149</v>
      </c>
      <c r="E140" s="237" t="s">
        <v>19</v>
      </c>
      <c r="F140" s="238" t="s">
        <v>826</v>
      </c>
      <c r="G140" s="236"/>
      <c r="H140" s="239">
        <v>30.800000000000001</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149</v>
      </c>
      <c r="AU140" s="245" t="s">
        <v>82</v>
      </c>
      <c r="AV140" s="13" t="s">
        <v>82</v>
      </c>
      <c r="AW140" s="13" t="s">
        <v>33</v>
      </c>
      <c r="AX140" s="13" t="s">
        <v>72</v>
      </c>
      <c r="AY140" s="245" t="s">
        <v>137</v>
      </c>
    </row>
    <row r="141" s="2" customFormat="1" ht="14.4" customHeight="1">
      <c r="A141" s="38"/>
      <c r="B141" s="39"/>
      <c r="C141" s="257" t="s">
        <v>271</v>
      </c>
      <c r="D141" s="257" t="s">
        <v>354</v>
      </c>
      <c r="E141" s="258" t="s">
        <v>827</v>
      </c>
      <c r="F141" s="259" t="s">
        <v>828</v>
      </c>
      <c r="G141" s="260" t="s">
        <v>157</v>
      </c>
      <c r="H141" s="261">
        <v>1</v>
      </c>
      <c r="I141" s="262"/>
      <c r="J141" s="263">
        <f>ROUND(I141*H141,2)</f>
        <v>0</v>
      </c>
      <c r="K141" s="259" t="s">
        <v>144</v>
      </c>
      <c r="L141" s="264"/>
      <c r="M141" s="265" t="s">
        <v>19</v>
      </c>
      <c r="N141" s="266" t="s">
        <v>43</v>
      </c>
      <c r="O141" s="84"/>
      <c r="P141" s="227">
        <f>O141*H141</f>
        <v>0</v>
      </c>
      <c r="Q141" s="227">
        <v>0.0044999999999999997</v>
      </c>
      <c r="R141" s="227">
        <f>Q141*H141</f>
        <v>0.0044999999999999997</v>
      </c>
      <c r="S141" s="227">
        <v>0</v>
      </c>
      <c r="T141" s="228">
        <f>S141*H141</f>
        <v>0</v>
      </c>
      <c r="U141" s="38"/>
      <c r="V141" s="38"/>
      <c r="W141" s="38"/>
      <c r="X141" s="38"/>
      <c r="Y141" s="38"/>
      <c r="Z141" s="38"/>
      <c r="AA141" s="38"/>
      <c r="AB141" s="38"/>
      <c r="AC141" s="38"/>
      <c r="AD141" s="38"/>
      <c r="AE141" s="38"/>
      <c r="AR141" s="229" t="s">
        <v>358</v>
      </c>
      <c r="AT141" s="229" t="s">
        <v>354</v>
      </c>
      <c r="AU141" s="229" t="s">
        <v>82</v>
      </c>
      <c r="AY141" s="17" t="s">
        <v>137</v>
      </c>
      <c r="BE141" s="230">
        <f>IF(N141="základní",J141,0)</f>
        <v>0</v>
      </c>
      <c r="BF141" s="230">
        <f>IF(N141="snížená",J141,0)</f>
        <v>0</v>
      </c>
      <c r="BG141" s="230">
        <f>IF(N141="zákl. přenesená",J141,0)</f>
        <v>0</v>
      </c>
      <c r="BH141" s="230">
        <f>IF(N141="sníž. přenesená",J141,0)</f>
        <v>0</v>
      </c>
      <c r="BI141" s="230">
        <f>IF(N141="nulová",J141,0)</f>
        <v>0</v>
      </c>
      <c r="BJ141" s="17" t="s">
        <v>80</v>
      </c>
      <c r="BK141" s="230">
        <f>ROUND(I141*H141,2)</f>
        <v>0</v>
      </c>
      <c r="BL141" s="17" t="s">
        <v>271</v>
      </c>
      <c r="BM141" s="229" t="s">
        <v>829</v>
      </c>
    </row>
    <row r="142" s="2" customFormat="1">
      <c r="A142" s="38"/>
      <c r="B142" s="39"/>
      <c r="C142" s="40"/>
      <c r="D142" s="231" t="s">
        <v>147</v>
      </c>
      <c r="E142" s="40"/>
      <c r="F142" s="232" t="s">
        <v>828</v>
      </c>
      <c r="G142" s="40"/>
      <c r="H142" s="40"/>
      <c r="I142" s="136"/>
      <c r="J142" s="40"/>
      <c r="K142" s="40"/>
      <c r="L142" s="44"/>
      <c r="M142" s="233"/>
      <c r="N142" s="234"/>
      <c r="O142" s="84"/>
      <c r="P142" s="84"/>
      <c r="Q142" s="84"/>
      <c r="R142" s="84"/>
      <c r="S142" s="84"/>
      <c r="T142" s="85"/>
      <c r="U142" s="38"/>
      <c r="V142" s="38"/>
      <c r="W142" s="38"/>
      <c r="X142" s="38"/>
      <c r="Y142" s="38"/>
      <c r="Z142" s="38"/>
      <c r="AA142" s="38"/>
      <c r="AB142" s="38"/>
      <c r="AC142" s="38"/>
      <c r="AD142" s="38"/>
      <c r="AE142" s="38"/>
      <c r="AT142" s="17" t="s">
        <v>147</v>
      </c>
      <c r="AU142" s="17" t="s">
        <v>82</v>
      </c>
    </row>
    <row r="143" s="2" customFormat="1" ht="14.4" customHeight="1">
      <c r="A143" s="38"/>
      <c r="B143" s="39"/>
      <c r="C143" s="218" t="s">
        <v>280</v>
      </c>
      <c r="D143" s="218" t="s">
        <v>140</v>
      </c>
      <c r="E143" s="219" t="s">
        <v>830</v>
      </c>
      <c r="F143" s="220" t="s">
        <v>831</v>
      </c>
      <c r="G143" s="221" t="s">
        <v>247</v>
      </c>
      <c r="H143" s="222">
        <v>27</v>
      </c>
      <c r="I143" s="223"/>
      <c r="J143" s="224">
        <f>ROUND(I143*H143,2)</f>
        <v>0</v>
      </c>
      <c r="K143" s="220" t="s">
        <v>144</v>
      </c>
      <c r="L143" s="44"/>
      <c r="M143" s="225" t="s">
        <v>19</v>
      </c>
      <c r="N143" s="226" t="s">
        <v>43</v>
      </c>
      <c r="O143" s="84"/>
      <c r="P143" s="227">
        <f>O143*H143</f>
        <v>0</v>
      </c>
      <c r="Q143" s="227">
        <v>0.00048000000000000001</v>
      </c>
      <c r="R143" s="227">
        <f>Q143*H143</f>
        <v>0.012960000000000001</v>
      </c>
      <c r="S143" s="227">
        <v>0</v>
      </c>
      <c r="T143" s="228">
        <f>S143*H143</f>
        <v>0</v>
      </c>
      <c r="U143" s="38"/>
      <c r="V143" s="38"/>
      <c r="W143" s="38"/>
      <c r="X143" s="38"/>
      <c r="Y143" s="38"/>
      <c r="Z143" s="38"/>
      <c r="AA143" s="38"/>
      <c r="AB143" s="38"/>
      <c r="AC143" s="38"/>
      <c r="AD143" s="38"/>
      <c r="AE143" s="38"/>
      <c r="AR143" s="229" t="s">
        <v>271</v>
      </c>
      <c r="AT143" s="229" t="s">
        <v>140</v>
      </c>
      <c r="AU143" s="229" t="s">
        <v>82</v>
      </c>
      <c r="AY143" s="17" t="s">
        <v>137</v>
      </c>
      <c r="BE143" s="230">
        <f>IF(N143="základní",J143,0)</f>
        <v>0</v>
      </c>
      <c r="BF143" s="230">
        <f>IF(N143="snížená",J143,0)</f>
        <v>0</v>
      </c>
      <c r="BG143" s="230">
        <f>IF(N143="zákl. přenesená",J143,0)</f>
        <v>0</v>
      </c>
      <c r="BH143" s="230">
        <f>IF(N143="sníž. přenesená",J143,0)</f>
        <v>0</v>
      </c>
      <c r="BI143" s="230">
        <f>IF(N143="nulová",J143,0)</f>
        <v>0</v>
      </c>
      <c r="BJ143" s="17" t="s">
        <v>80</v>
      </c>
      <c r="BK143" s="230">
        <f>ROUND(I143*H143,2)</f>
        <v>0</v>
      </c>
      <c r="BL143" s="17" t="s">
        <v>271</v>
      </c>
      <c r="BM143" s="229" t="s">
        <v>832</v>
      </c>
    </row>
    <row r="144" s="2" customFormat="1">
      <c r="A144" s="38"/>
      <c r="B144" s="39"/>
      <c r="C144" s="40"/>
      <c r="D144" s="231" t="s">
        <v>147</v>
      </c>
      <c r="E144" s="40"/>
      <c r="F144" s="232" t="s">
        <v>833</v>
      </c>
      <c r="G144" s="40"/>
      <c r="H144" s="40"/>
      <c r="I144" s="136"/>
      <c r="J144" s="40"/>
      <c r="K144" s="40"/>
      <c r="L144" s="44"/>
      <c r="M144" s="233"/>
      <c r="N144" s="234"/>
      <c r="O144" s="84"/>
      <c r="P144" s="84"/>
      <c r="Q144" s="84"/>
      <c r="R144" s="84"/>
      <c r="S144" s="84"/>
      <c r="T144" s="85"/>
      <c r="U144" s="38"/>
      <c r="V144" s="38"/>
      <c r="W144" s="38"/>
      <c r="X144" s="38"/>
      <c r="Y144" s="38"/>
      <c r="Z144" s="38"/>
      <c r="AA144" s="38"/>
      <c r="AB144" s="38"/>
      <c r="AC144" s="38"/>
      <c r="AD144" s="38"/>
      <c r="AE144" s="38"/>
      <c r="AT144" s="17" t="s">
        <v>147</v>
      </c>
      <c r="AU144" s="17" t="s">
        <v>82</v>
      </c>
    </row>
    <row r="145" s="2" customFormat="1">
      <c r="A145" s="38"/>
      <c r="B145" s="39"/>
      <c r="C145" s="40"/>
      <c r="D145" s="231" t="s">
        <v>169</v>
      </c>
      <c r="E145" s="40"/>
      <c r="F145" s="246" t="s">
        <v>834</v>
      </c>
      <c r="G145" s="40"/>
      <c r="H145" s="40"/>
      <c r="I145" s="136"/>
      <c r="J145" s="40"/>
      <c r="K145" s="40"/>
      <c r="L145" s="44"/>
      <c r="M145" s="233"/>
      <c r="N145" s="234"/>
      <c r="O145" s="84"/>
      <c r="P145" s="84"/>
      <c r="Q145" s="84"/>
      <c r="R145" s="84"/>
      <c r="S145" s="84"/>
      <c r="T145" s="85"/>
      <c r="U145" s="38"/>
      <c r="V145" s="38"/>
      <c r="W145" s="38"/>
      <c r="X145" s="38"/>
      <c r="Y145" s="38"/>
      <c r="Z145" s="38"/>
      <c r="AA145" s="38"/>
      <c r="AB145" s="38"/>
      <c r="AC145" s="38"/>
      <c r="AD145" s="38"/>
      <c r="AE145" s="38"/>
      <c r="AT145" s="17" t="s">
        <v>169</v>
      </c>
      <c r="AU145" s="17" t="s">
        <v>82</v>
      </c>
    </row>
    <row r="146" s="13" customFormat="1">
      <c r="A146" s="13"/>
      <c r="B146" s="235"/>
      <c r="C146" s="236"/>
      <c r="D146" s="231" t="s">
        <v>149</v>
      </c>
      <c r="E146" s="237" t="s">
        <v>19</v>
      </c>
      <c r="F146" s="238" t="s">
        <v>835</v>
      </c>
      <c r="G146" s="236"/>
      <c r="H146" s="239">
        <v>27</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149</v>
      </c>
      <c r="AU146" s="245" t="s">
        <v>82</v>
      </c>
      <c r="AV146" s="13" t="s">
        <v>82</v>
      </c>
      <c r="AW146" s="13" t="s">
        <v>33</v>
      </c>
      <c r="AX146" s="13" t="s">
        <v>72</v>
      </c>
      <c r="AY146" s="245" t="s">
        <v>137</v>
      </c>
    </row>
    <row r="147" s="2" customFormat="1" ht="14.4" customHeight="1">
      <c r="A147" s="38"/>
      <c r="B147" s="39"/>
      <c r="C147" s="218" t="s">
        <v>287</v>
      </c>
      <c r="D147" s="218" t="s">
        <v>140</v>
      </c>
      <c r="E147" s="219" t="s">
        <v>836</v>
      </c>
      <c r="F147" s="220" t="s">
        <v>837</v>
      </c>
      <c r="G147" s="221" t="s">
        <v>247</v>
      </c>
      <c r="H147" s="222">
        <v>55</v>
      </c>
      <c r="I147" s="223"/>
      <c r="J147" s="224">
        <f>ROUND(I147*H147,2)</f>
        <v>0</v>
      </c>
      <c r="K147" s="220" t="s">
        <v>144</v>
      </c>
      <c r="L147" s="44"/>
      <c r="M147" s="225" t="s">
        <v>19</v>
      </c>
      <c r="N147" s="226" t="s">
        <v>43</v>
      </c>
      <c r="O147" s="84"/>
      <c r="P147" s="227">
        <f>O147*H147</f>
        <v>0</v>
      </c>
      <c r="Q147" s="227">
        <v>0.00071000000000000002</v>
      </c>
      <c r="R147" s="227">
        <f>Q147*H147</f>
        <v>0.039050000000000001</v>
      </c>
      <c r="S147" s="227">
        <v>0</v>
      </c>
      <c r="T147" s="228">
        <f>S147*H147</f>
        <v>0</v>
      </c>
      <c r="U147" s="38"/>
      <c r="V147" s="38"/>
      <c r="W147" s="38"/>
      <c r="X147" s="38"/>
      <c r="Y147" s="38"/>
      <c r="Z147" s="38"/>
      <c r="AA147" s="38"/>
      <c r="AB147" s="38"/>
      <c r="AC147" s="38"/>
      <c r="AD147" s="38"/>
      <c r="AE147" s="38"/>
      <c r="AR147" s="229" t="s">
        <v>271</v>
      </c>
      <c r="AT147" s="229" t="s">
        <v>140</v>
      </c>
      <c r="AU147" s="229" t="s">
        <v>82</v>
      </c>
      <c r="AY147" s="17" t="s">
        <v>137</v>
      </c>
      <c r="BE147" s="230">
        <f>IF(N147="základní",J147,0)</f>
        <v>0</v>
      </c>
      <c r="BF147" s="230">
        <f>IF(N147="snížená",J147,0)</f>
        <v>0</v>
      </c>
      <c r="BG147" s="230">
        <f>IF(N147="zákl. přenesená",J147,0)</f>
        <v>0</v>
      </c>
      <c r="BH147" s="230">
        <f>IF(N147="sníž. přenesená",J147,0)</f>
        <v>0</v>
      </c>
      <c r="BI147" s="230">
        <f>IF(N147="nulová",J147,0)</f>
        <v>0</v>
      </c>
      <c r="BJ147" s="17" t="s">
        <v>80</v>
      </c>
      <c r="BK147" s="230">
        <f>ROUND(I147*H147,2)</f>
        <v>0</v>
      </c>
      <c r="BL147" s="17" t="s">
        <v>271</v>
      </c>
      <c r="BM147" s="229" t="s">
        <v>838</v>
      </c>
    </row>
    <row r="148" s="2" customFormat="1">
      <c r="A148" s="38"/>
      <c r="B148" s="39"/>
      <c r="C148" s="40"/>
      <c r="D148" s="231" t="s">
        <v>147</v>
      </c>
      <c r="E148" s="40"/>
      <c r="F148" s="232" t="s">
        <v>839</v>
      </c>
      <c r="G148" s="40"/>
      <c r="H148" s="40"/>
      <c r="I148" s="136"/>
      <c r="J148" s="40"/>
      <c r="K148" s="40"/>
      <c r="L148" s="44"/>
      <c r="M148" s="233"/>
      <c r="N148" s="234"/>
      <c r="O148" s="84"/>
      <c r="P148" s="84"/>
      <c r="Q148" s="84"/>
      <c r="R148" s="84"/>
      <c r="S148" s="84"/>
      <c r="T148" s="85"/>
      <c r="U148" s="38"/>
      <c r="V148" s="38"/>
      <c r="W148" s="38"/>
      <c r="X148" s="38"/>
      <c r="Y148" s="38"/>
      <c r="Z148" s="38"/>
      <c r="AA148" s="38"/>
      <c r="AB148" s="38"/>
      <c r="AC148" s="38"/>
      <c r="AD148" s="38"/>
      <c r="AE148" s="38"/>
      <c r="AT148" s="17" t="s">
        <v>147</v>
      </c>
      <c r="AU148" s="17" t="s">
        <v>82</v>
      </c>
    </row>
    <row r="149" s="2" customFormat="1">
      <c r="A149" s="38"/>
      <c r="B149" s="39"/>
      <c r="C149" s="40"/>
      <c r="D149" s="231" t="s">
        <v>169</v>
      </c>
      <c r="E149" s="40"/>
      <c r="F149" s="246" t="s">
        <v>834</v>
      </c>
      <c r="G149" s="40"/>
      <c r="H149" s="40"/>
      <c r="I149" s="136"/>
      <c r="J149" s="40"/>
      <c r="K149" s="40"/>
      <c r="L149" s="44"/>
      <c r="M149" s="233"/>
      <c r="N149" s="234"/>
      <c r="O149" s="84"/>
      <c r="P149" s="84"/>
      <c r="Q149" s="84"/>
      <c r="R149" s="84"/>
      <c r="S149" s="84"/>
      <c r="T149" s="85"/>
      <c r="U149" s="38"/>
      <c r="V149" s="38"/>
      <c r="W149" s="38"/>
      <c r="X149" s="38"/>
      <c r="Y149" s="38"/>
      <c r="Z149" s="38"/>
      <c r="AA149" s="38"/>
      <c r="AB149" s="38"/>
      <c r="AC149" s="38"/>
      <c r="AD149" s="38"/>
      <c r="AE149" s="38"/>
      <c r="AT149" s="17" t="s">
        <v>169</v>
      </c>
      <c r="AU149" s="17" t="s">
        <v>82</v>
      </c>
    </row>
    <row r="150" s="13" customFormat="1">
      <c r="A150" s="13"/>
      <c r="B150" s="235"/>
      <c r="C150" s="236"/>
      <c r="D150" s="231" t="s">
        <v>149</v>
      </c>
      <c r="E150" s="237" t="s">
        <v>19</v>
      </c>
      <c r="F150" s="238" t="s">
        <v>840</v>
      </c>
      <c r="G150" s="236"/>
      <c r="H150" s="239">
        <v>55</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149</v>
      </c>
      <c r="AU150" s="245" t="s">
        <v>82</v>
      </c>
      <c r="AV150" s="13" t="s">
        <v>82</v>
      </c>
      <c r="AW150" s="13" t="s">
        <v>33</v>
      </c>
      <c r="AX150" s="13" t="s">
        <v>72</v>
      </c>
      <c r="AY150" s="245" t="s">
        <v>137</v>
      </c>
    </row>
    <row r="151" s="2" customFormat="1" ht="14.4" customHeight="1">
      <c r="A151" s="38"/>
      <c r="B151" s="39"/>
      <c r="C151" s="218" t="s">
        <v>294</v>
      </c>
      <c r="D151" s="218" t="s">
        <v>140</v>
      </c>
      <c r="E151" s="219" t="s">
        <v>841</v>
      </c>
      <c r="F151" s="220" t="s">
        <v>842</v>
      </c>
      <c r="G151" s="221" t="s">
        <v>247</v>
      </c>
      <c r="H151" s="222">
        <v>41</v>
      </c>
      <c r="I151" s="223"/>
      <c r="J151" s="224">
        <f>ROUND(I151*H151,2)</f>
        <v>0</v>
      </c>
      <c r="K151" s="220" t="s">
        <v>144</v>
      </c>
      <c r="L151" s="44"/>
      <c r="M151" s="225" t="s">
        <v>19</v>
      </c>
      <c r="N151" s="226" t="s">
        <v>43</v>
      </c>
      <c r="O151" s="84"/>
      <c r="P151" s="227">
        <f>O151*H151</f>
        <v>0</v>
      </c>
      <c r="Q151" s="227">
        <v>0.0022399999999999998</v>
      </c>
      <c r="R151" s="227">
        <f>Q151*H151</f>
        <v>0.091839999999999991</v>
      </c>
      <c r="S151" s="227">
        <v>0</v>
      </c>
      <c r="T151" s="228">
        <f>S151*H151</f>
        <v>0</v>
      </c>
      <c r="U151" s="38"/>
      <c r="V151" s="38"/>
      <c r="W151" s="38"/>
      <c r="X151" s="38"/>
      <c r="Y151" s="38"/>
      <c r="Z151" s="38"/>
      <c r="AA151" s="38"/>
      <c r="AB151" s="38"/>
      <c r="AC151" s="38"/>
      <c r="AD151" s="38"/>
      <c r="AE151" s="38"/>
      <c r="AR151" s="229" t="s">
        <v>271</v>
      </c>
      <c r="AT151" s="229" t="s">
        <v>140</v>
      </c>
      <c r="AU151" s="229" t="s">
        <v>82</v>
      </c>
      <c r="AY151" s="17" t="s">
        <v>137</v>
      </c>
      <c r="BE151" s="230">
        <f>IF(N151="základní",J151,0)</f>
        <v>0</v>
      </c>
      <c r="BF151" s="230">
        <f>IF(N151="snížená",J151,0)</f>
        <v>0</v>
      </c>
      <c r="BG151" s="230">
        <f>IF(N151="zákl. přenesená",J151,0)</f>
        <v>0</v>
      </c>
      <c r="BH151" s="230">
        <f>IF(N151="sníž. přenesená",J151,0)</f>
        <v>0</v>
      </c>
      <c r="BI151" s="230">
        <f>IF(N151="nulová",J151,0)</f>
        <v>0</v>
      </c>
      <c r="BJ151" s="17" t="s">
        <v>80</v>
      </c>
      <c r="BK151" s="230">
        <f>ROUND(I151*H151,2)</f>
        <v>0</v>
      </c>
      <c r="BL151" s="17" t="s">
        <v>271</v>
      </c>
      <c r="BM151" s="229" t="s">
        <v>843</v>
      </c>
    </row>
    <row r="152" s="2" customFormat="1">
      <c r="A152" s="38"/>
      <c r="B152" s="39"/>
      <c r="C152" s="40"/>
      <c r="D152" s="231" t="s">
        <v>147</v>
      </c>
      <c r="E152" s="40"/>
      <c r="F152" s="232" t="s">
        <v>844</v>
      </c>
      <c r="G152" s="40"/>
      <c r="H152" s="40"/>
      <c r="I152" s="136"/>
      <c r="J152" s="40"/>
      <c r="K152" s="40"/>
      <c r="L152" s="44"/>
      <c r="M152" s="233"/>
      <c r="N152" s="234"/>
      <c r="O152" s="84"/>
      <c r="P152" s="84"/>
      <c r="Q152" s="84"/>
      <c r="R152" s="84"/>
      <c r="S152" s="84"/>
      <c r="T152" s="85"/>
      <c r="U152" s="38"/>
      <c r="V152" s="38"/>
      <c r="W152" s="38"/>
      <c r="X152" s="38"/>
      <c r="Y152" s="38"/>
      <c r="Z152" s="38"/>
      <c r="AA152" s="38"/>
      <c r="AB152" s="38"/>
      <c r="AC152" s="38"/>
      <c r="AD152" s="38"/>
      <c r="AE152" s="38"/>
      <c r="AT152" s="17" t="s">
        <v>147</v>
      </c>
      <c r="AU152" s="17" t="s">
        <v>82</v>
      </c>
    </row>
    <row r="153" s="2" customFormat="1">
      <c r="A153" s="38"/>
      <c r="B153" s="39"/>
      <c r="C153" s="40"/>
      <c r="D153" s="231" t="s">
        <v>169</v>
      </c>
      <c r="E153" s="40"/>
      <c r="F153" s="246" t="s">
        <v>834</v>
      </c>
      <c r="G153" s="40"/>
      <c r="H153" s="40"/>
      <c r="I153" s="136"/>
      <c r="J153" s="40"/>
      <c r="K153" s="40"/>
      <c r="L153" s="44"/>
      <c r="M153" s="233"/>
      <c r="N153" s="234"/>
      <c r="O153" s="84"/>
      <c r="P153" s="84"/>
      <c r="Q153" s="84"/>
      <c r="R153" s="84"/>
      <c r="S153" s="84"/>
      <c r="T153" s="85"/>
      <c r="U153" s="38"/>
      <c r="V153" s="38"/>
      <c r="W153" s="38"/>
      <c r="X153" s="38"/>
      <c r="Y153" s="38"/>
      <c r="Z153" s="38"/>
      <c r="AA153" s="38"/>
      <c r="AB153" s="38"/>
      <c r="AC153" s="38"/>
      <c r="AD153" s="38"/>
      <c r="AE153" s="38"/>
      <c r="AT153" s="17" t="s">
        <v>169</v>
      </c>
      <c r="AU153" s="17" t="s">
        <v>82</v>
      </c>
    </row>
    <row r="154" s="13" customFormat="1">
      <c r="A154" s="13"/>
      <c r="B154" s="235"/>
      <c r="C154" s="236"/>
      <c r="D154" s="231" t="s">
        <v>149</v>
      </c>
      <c r="E154" s="237" t="s">
        <v>19</v>
      </c>
      <c r="F154" s="238" t="s">
        <v>845</v>
      </c>
      <c r="G154" s="236"/>
      <c r="H154" s="239">
        <v>41</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149</v>
      </c>
      <c r="AU154" s="245" t="s">
        <v>82</v>
      </c>
      <c r="AV154" s="13" t="s">
        <v>82</v>
      </c>
      <c r="AW154" s="13" t="s">
        <v>33</v>
      </c>
      <c r="AX154" s="13" t="s">
        <v>72</v>
      </c>
      <c r="AY154" s="245" t="s">
        <v>137</v>
      </c>
    </row>
    <row r="155" s="2" customFormat="1" ht="14.4" customHeight="1">
      <c r="A155" s="38"/>
      <c r="B155" s="39"/>
      <c r="C155" s="218" t="s">
        <v>301</v>
      </c>
      <c r="D155" s="218" t="s">
        <v>140</v>
      </c>
      <c r="E155" s="219" t="s">
        <v>846</v>
      </c>
      <c r="F155" s="220" t="s">
        <v>847</v>
      </c>
      <c r="G155" s="221" t="s">
        <v>247</v>
      </c>
      <c r="H155" s="222">
        <v>28</v>
      </c>
      <c r="I155" s="223"/>
      <c r="J155" s="224">
        <f>ROUND(I155*H155,2)</f>
        <v>0</v>
      </c>
      <c r="K155" s="220" t="s">
        <v>144</v>
      </c>
      <c r="L155" s="44"/>
      <c r="M155" s="225" t="s">
        <v>19</v>
      </c>
      <c r="N155" s="226" t="s">
        <v>43</v>
      </c>
      <c r="O155" s="84"/>
      <c r="P155" s="227">
        <f>O155*H155</f>
        <v>0</v>
      </c>
      <c r="Q155" s="227">
        <v>0.0014499999999999999</v>
      </c>
      <c r="R155" s="227">
        <f>Q155*H155</f>
        <v>0.040599999999999997</v>
      </c>
      <c r="S155" s="227">
        <v>0</v>
      </c>
      <c r="T155" s="228">
        <f>S155*H155</f>
        <v>0</v>
      </c>
      <c r="U155" s="38"/>
      <c r="V155" s="38"/>
      <c r="W155" s="38"/>
      <c r="X155" s="38"/>
      <c r="Y155" s="38"/>
      <c r="Z155" s="38"/>
      <c r="AA155" s="38"/>
      <c r="AB155" s="38"/>
      <c r="AC155" s="38"/>
      <c r="AD155" s="38"/>
      <c r="AE155" s="38"/>
      <c r="AR155" s="229" t="s">
        <v>271</v>
      </c>
      <c r="AT155" s="229" t="s">
        <v>140</v>
      </c>
      <c r="AU155" s="229" t="s">
        <v>82</v>
      </c>
      <c r="AY155" s="17" t="s">
        <v>137</v>
      </c>
      <c r="BE155" s="230">
        <f>IF(N155="základní",J155,0)</f>
        <v>0</v>
      </c>
      <c r="BF155" s="230">
        <f>IF(N155="snížená",J155,0)</f>
        <v>0</v>
      </c>
      <c r="BG155" s="230">
        <f>IF(N155="zákl. přenesená",J155,0)</f>
        <v>0</v>
      </c>
      <c r="BH155" s="230">
        <f>IF(N155="sníž. přenesená",J155,0)</f>
        <v>0</v>
      </c>
      <c r="BI155" s="230">
        <f>IF(N155="nulová",J155,0)</f>
        <v>0</v>
      </c>
      <c r="BJ155" s="17" t="s">
        <v>80</v>
      </c>
      <c r="BK155" s="230">
        <f>ROUND(I155*H155,2)</f>
        <v>0</v>
      </c>
      <c r="BL155" s="17" t="s">
        <v>271</v>
      </c>
      <c r="BM155" s="229" t="s">
        <v>848</v>
      </c>
    </row>
    <row r="156" s="2" customFormat="1">
      <c r="A156" s="38"/>
      <c r="B156" s="39"/>
      <c r="C156" s="40"/>
      <c r="D156" s="231" t="s">
        <v>147</v>
      </c>
      <c r="E156" s="40"/>
      <c r="F156" s="232" t="s">
        <v>849</v>
      </c>
      <c r="G156" s="40"/>
      <c r="H156" s="40"/>
      <c r="I156" s="136"/>
      <c r="J156" s="40"/>
      <c r="K156" s="40"/>
      <c r="L156" s="44"/>
      <c r="M156" s="233"/>
      <c r="N156" s="234"/>
      <c r="O156" s="84"/>
      <c r="P156" s="84"/>
      <c r="Q156" s="84"/>
      <c r="R156" s="84"/>
      <c r="S156" s="84"/>
      <c r="T156" s="85"/>
      <c r="U156" s="38"/>
      <c r="V156" s="38"/>
      <c r="W156" s="38"/>
      <c r="X156" s="38"/>
      <c r="Y156" s="38"/>
      <c r="Z156" s="38"/>
      <c r="AA156" s="38"/>
      <c r="AB156" s="38"/>
      <c r="AC156" s="38"/>
      <c r="AD156" s="38"/>
      <c r="AE156" s="38"/>
      <c r="AT156" s="17" t="s">
        <v>147</v>
      </c>
      <c r="AU156" s="17" t="s">
        <v>82</v>
      </c>
    </row>
    <row r="157" s="2" customFormat="1">
      <c r="A157" s="38"/>
      <c r="B157" s="39"/>
      <c r="C157" s="40"/>
      <c r="D157" s="231" t="s">
        <v>169</v>
      </c>
      <c r="E157" s="40"/>
      <c r="F157" s="246" t="s">
        <v>834</v>
      </c>
      <c r="G157" s="40"/>
      <c r="H157" s="40"/>
      <c r="I157" s="136"/>
      <c r="J157" s="40"/>
      <c r="K157" s="40"/>
      <c r="L157" s="44"/>
      <c r="M157" s="233"/>
      <c r="N157" s="234"/>
      <c r="O157" s="84"/>
      <c r="P157" s="84"/>
      <c r="Q157" s="84"/>
      <c r="R157" s="84"/>
      <c r="S157" s="84"/>
      <c r="T157" s="85"/>
      <c r="U157" s="38"/>
      <c r="V157" s="38"/>
      <c r="W157" s="38"/>
      <c r="X157" s="38"/>
      <c r="Y157" s="38"/>
      <c r="Z157" s="38"/>
      <c r="AA157" s="38"/>
      <c r="AB157" s="38"/>
      <c r="AC157" s="38"/>
      <c r="AD157" s="38"/>
      <c r="AE157" s="38"/>
      <c r="AT157" s="17" t="s">
        <v>169</v>
      </c>
      <c r="AU157" s="17" t="s">
        <v>82</v>
      </c>
    </row>
    <row r="158" s="2" customFormat="1">
      <c r="A158" s="38"/>
      <c r="B158" s="39"/>
      <c r="C158" s="40"/>
      <c r="D158" s="231" t="s">
        <v>207</v>
      </c>
      <c r="E158" s="40"/>
      <c r="F158" s="246" t="s">
        <v>850</v>
      </c>
      <c r="G158" s="40"/>
      <c r="H158" s="40"/>
      <c r="I158" s="136"/>
      <c r="J158" s="40"/>
      <c r="K158" s="40"/>
      <c r="L158" s="44"/>
      <c r="M158" s="233"/>
      <c r="N158" s="234"/>
      <c r="O158" s="84"/>
      <c r="P158" s="84"/>
      <c r="Q158" s="84"/>
      <c r="R158" s="84"/>
      <c r="S158" s="84"/>
      <c r="T158" s="85"/>
      <c r="U158" s="38"/>
      <c r="V158" s="38"/>
      <c r="W158" s="38"/>
      <c r="X158" s="38"/>
      <c r="Y158" s="38"/>
      <c r="Z158" s="38"/>
      <c r="AA158" s="38"/>
      <c r="AB158" s="38"/>
      <c r="AC158" s="38"/>
      <c r="AD158" s="38"/>
      <c r="AE158" s="38"/>
      <c r="AT158" s="17" t="s">
        <v>207</v>
      </c>
      <c r="AU158" s="17" t="s">
        <v>82</v>
      </c>
    </row>
    <row r="159" s="13" customFormat="1">
      <c r="A159" s="13"/>
      <c r="B159" s="235"/>
      <c r="C159" s="236"/>
      <c r="D159" s="231" t="s">
        <v>149</v>
      </c>
      <c r="E159" s="237" t="s">
        <v>19</v>
      </c>
      <c r="F159" s="238" t="s">
        <v>851</v>
      </c>
      <c r="G159" s="236"/>
      <c r="H159" s="239">
        <v>28</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149</v>
      </c>
      <c r="AU159" s="245" t="s">
        <v>82</v>
      </c>
      <c r="AV159" s="13" t="s">
        <v>82</v>
      </c>
      <c r="AW159" s="13" t="s">
        <v>33</v>
      </c>
      <c r="AX159" s="13" t="s">
        <v>72</v>
      </c>
      <c r="AY159" s="245" t="s">
        <v>137</v>
      </c>
    </row>
    <row r="160" s="2" customFormat="1" ht="14.4" customHeight="1">
      <c r="A160" s="38"/>
      <c r="B160" s="39"/>
      <c r="C160" s="218" t="s">
        <v>7</v>
      </c>
      <c r="D160" s="218" t="s">
        <v>140</v>
      </c>
      <c r="E160" s="219" t="s">
        <v>852</v>
      </c>
      <c r="F160" s="220" t="s">
        <v>853</v>
      </c>
      <c r="G160" s="221" t="s">
        <v>157</v>
      </c>
      <c r="H160" s="222">
        <v>6</v>
      </c>
      <c r="I160" s="223"/>
      <c r="J160" s="224">
        <f>ROUND(I160*H160,2)</f>
        <v>0</v>
      </c>
      <c r="K160" s="220" t="s">
        <v>144</v>
      </c>
      <c r="L160" s="44"/>
      <c r="M160" s="225" t="s">
        <v>19</v>
      </c>
      <c r="N160" s="226" t="s">
        <v>43</v>
      </c>
      <c r="O160" s="84"/>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271</v>
      </c>
      <c r="AT160" s="229" t="s">
        <v>140</v>
      </c>
      <c r="AU160" s="229" t="s">
        <v>82</v>
      </c>
      <c r="AY160" s="17" t="s">
        <v>137</v>
      </c>
      <c r="BE160" s="230">
        <f>IF(N160="základní",J160,0)</f>
        <v>0</v>
      </c>
      <c r="BF160" s="230">
        <f>IF(N160="snížená",J160,0)</f>
        <v>0</v>
      </c>
      <c r="BG160" s="230">
        <f>IF(N160="zákl. přenesená",J160,0)</f>
        <v>0</v>
      </c>
      <c r="BH160" s="230">
        <f>IF(N160="sníž. přenesená",J160,0)</f>
        <v>0</v>
      </c>
      <c r="BI160" s="230">
        <f>IF(N160="nulová",J160,0)</f>
        <v>0</v>
      </c>
      <c r="BJ160" s="17" t="s">
        <v>80</v>
      </c>
      <c r="BK160" s="230">
        <f>ROUND(I160*H160,2)</f>
        <v>0</v>
      </c>
      <c r="BL160" s="17" t="s">
        <v>271</v>
      </c>
      <c r="BM160" s="229" t="s">
        <v>854</v>
      </c>
    </row>
    <row r="161" s="2" customFormat="1">
      <c r="A161" s="38"/>
      <c r="B161" s="39"/>
      <c r="C161" s="40"/>
      <c r="D161" s="231" t="s">
        <v>147</v>
      </c>
      <c r="E161" s="40"/>
      <c r="F161" s="232" t="s">
        <v>855</v>
      </c>
      <c r="G161" s="40"/>
      <c r="H161" s="40"/>
      <c r="I161" s="136"/>
      <c r="J161" s="40"/>
      <c r="K161" s="40"/>
      <c r="L161" s="44"/>
      <c r="M161" s="233"/>
      <c r="N161" s="234"/>
      <c r="O161" s="84"/>
      <c r="P161" s="84"/>
      <c r="Q161" s="84"/>
      <c r="R161" s="84"/>
      <c r="S161" s="84"/>
      <c r="T161" s="85"/>
      <c r="U161" s="38"/>
      <c r="V161" s="38"/>
      <c r="W161" s="38"/>
      <c r="X161" s="38"/>
      <c r="Y161" s="38"/>
      <c r="Z161" s="38"/>
      <c r="AA161" s="38"/>
      <c r="AB161" s="38"/>
      <c r="AC161" s="38"/>
      <c r="AD161" s="38"/>
      <c r="AE161" s="38"/>
      <c r="AT161" s="17" t="s">
        <v>147</v>
      </c>
      <c r="AU161" s="17" t="s">
        <v>82</v>
      </c>
    </row>
    <row r="162" s="2" customFormat="1">
      <c r="A162" s="38"/>
      <c r="B162" s="39"/>
      <c r="C162" s="40"/>
      <c r="D162" s="231" t="s">
        <v>169</v>
      </c>
      <c r="E162" s="40"/>
      <c r="F162" s="246" t="s">
        <v>856</v>
      </c>
      <c r="G162" s="40"/>
      <c r="H162" s="40"/>
      <c r="I162" s="136"/>
      <c r="J162" s="40"/>
      <c r="K162" s="40"/>
      <c r="L162" s="44"/>
      <c r="M162" s="233"/>
      <c r="N162" s="234"/>
      <c r="O162" s="84"/>
      <c r="P162" s="84"/>
      <c r="Q162" s="84"/>
      <c r="R162" s="84"/>
      <c r="S162" s="84"/>
      <c r="T162" s="85"/>
      <c r="U162" s="38"/>
      <c r="V162" s="38"/>
      <c r="W162" s="38"/>
      <c r="X162" s="38"/>
      <c r="Y162" s="38"/>
      <c r="Z162" s="38"/>
      <c r="AA162" s="38"/>
      <c r="AB162" s="38"/>
      <c r="AC162" s="38"/>
      <c r="AD162" s="38"/>
      <c r="AE162" s="38"/>
      <c r="AT162" s="17" t="s">
        <v>169</v>
      </c>
      <c r="AU162" s="17" t="s">
        <v>82</v>
      </c>
    </row>
    <row r="163" s="13" customFormat="1">
      <c r="A163" s="13"/>
      <c r="B163" s="235"/>
      <c r="C163" s="236"/>
      <c r="D163" s="231" t="s">
        <v>149</v>
      </c>
      <c r="E163" s="237" t="s">
        <v>19</v>
      </c>
      <c r="F163" s="238" t="s">
        <v>857</v>
      </c>
      <c r="G163" s="236"/>
      <c r="H163" s="239">
        <v>6</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149</v>
      </c>
      <c r="AU163" s="245" t="s">
        <v>82</v>
      </c>
      <c r="AV163" s="13" t="s">
        <v>82</v>
      </c>
      <c r="AW163" s="13" t="s">
        <v>33</v>
      </c>
      <c r="AX163" s="13" t="s">
        <v>72</v>
      </c>
      <c r="AY163" s="245" t="s">
        <v>137</v>
      </c>
    </row>
    <row r="164" s="2" customFormat="1" ht="14.4" customHeight="1">
      <c r="A164" s="38"/>
      <c r="B164" s="39"/>
      <c r="C164" s="218" t="s">
        <v>314</v>
      </c>
      <c r="D164" s="218" t="s">
        <v>140</v>
      </c>
      <c r="E164" s="219" t="s">
        <v>858</v>
      </c>
      <c r="F164" s="220" t="s">
        <v>859</v>
      </c>
      <c r="G164" s="221" t="s">
        <v>157</v>
      </c>
      <c r="H164" s="222">
        <v>31</v>
      </c>
      <c r="I164" s="223"/>
      <c r="J164" s="224">
        <f>ROUND(I164*H164,2)</f>
        <v>0</v>
      </c>
      <c r="K164" s="220" t="s">
        <v>144</v>
      </c>
      <c r="L164" s="44"/>
      <c r="M164" s="225" t="s">
        <v>19</v>
      </c>
      <c r="N164" s="226" t="s">
        <v>43</v>
      </c>
      <c r="O164" s="84"/>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271</v>
      </c>
      <c r="AT164" s="229" t="s">
        <v>140</v>
      </c>
      <c r="AU164" s="229" t="s">
        <v>82</v>
      </c>
      <c r="AY164" s="17" t="s">
        <v>137</v>
      </c>
      <c r="BE164" s="230">
        <f>IF(N164="základní",J164,0)</f>
        <v>0</v>
      </c>
      <c r="BF164" s="230">
        <f>IF(N164="snížená",J164,0)</f>
        <v>0</v>
      </c>
      <c r="BG164" s="230">
        <f>IF(N164="zákl. přenesená",J164,0)</f>
        <v>0</v>
      </c>
      <c r="BH164" s="230">
        <f>IF(N164="sníž. přenesená",J164,0)</f>
        <v>0</v>
      </c>
      <c r="BI164" s="230">
        <f>IF(N164="nulová",J164,0)</f>
        <v>0</v>
      </c>
      <c r="BJ164" s="17" t="s">
        <v>80</v>
      </c>
      <c r="BK164" s="230">
        <f>ROUND(I164*H164,2)</f>
        <v>0</v>
      </c>
      <c r="BL164" s="17" t="s">
        <v>271</v>
      </c>
      <c r="BM164" s="229" t="s">
        <v>860</v>
      </c>
    </row>
    <row r="165" s="2" customFormat="1">
      <c r="A165" s="38"/>
      <c r="B165" s="39"/>
      <c r="C165" s="40"/>
      <c r="D165" s="231" t="s">
        <v>147</v>
      </c>
      <c r="E165" s="40"/>
      <c r="F165" s="232" t="s">
        <v>861</v>
      </c>
      <c r="G165" s="40"/>
      <c r="H165" s="40"/>
      <c r="I165" s="136"/>
      <c r="J165" s="40"/>
      <c r="K165" s="40"/>
      <c r="L165" s="44"/>
      <c r="M165" s="233"/>
      <c r="N165" s="234"/>
      <c r="O165" s="84"/>
      <c r="P165" s="84"/>
      <c r="Q165" s="84"/>
      <c r="R165" s="84"/>
      <c r="S165" s="84"/>
      <c r="T165" s="85"/>
      <c r="U165" s="38"/>
      <c r="V165" s="38"/>
      <c r="W165" s="38"/>
      <c r="X165" s="38"/>
      <c r="Y165" s="38"/>
      <c r="Z165" s="38"/>
      <c r="AA165" s="38"/>
      <c r="AB165" s="38"/>
      <c r="AC165" s="38"/>
      <c r="AD165" s="38"/>
      <c r="AE165" s="38"/>
      <c r="AT165" s="17" t="s">
        <v>147</v>
      </c>
      <c r="AU165" s="17" t="s">
        <v>82</v>
      </c>
    </row>
    <row r="166" s="2" customFormat="1">
      <c r="A166" s="38"/>
      <c r="B166" s="39"/>
      <c r="C166" s="40"/>
      <c r="D166" s="231" t="s">
        <v>169</v>
      </c>
      <c r="E166" s="40"/>
      <c r="F166" s="246" t="s">
        <v>856</v>
      </c>
      <c r="G166" s="40"/>
      <c r="H166" s="40"/>
      <c r="I166" s="136"/>
      <c r="J166" s="40"/>
      <c r="K166" s="40"/>
      <c r="L166" s="44"/>
      <c r="M166" s="233"/>
      <c r="N166" s="234"/>
      <c r="O166" s="84"/>
      <c r="P166" s="84"/>
      <c r="Q166" s="84"/>
      <c r="R166" s="84"/>
      <c r="S166" s="84"/>
      <c r="T166" s="85"/>
      <c r="U166" s="38"/>
      <c r="V166" s="38"/>
      <c r="W166" s="38"/>
      <c r="X166" s="38"/>
      <c r="Y166" s="38"/>
      <c r="Z166" s="38"/>
      <c r="AA166" s="38"/>
      <c r="AB166" s="38"/>
      <c r="AC166" s="38"/>
      <c r="AD166" s="38"/>
      <c r="AE166" s="38"/>
      <c r="AT166" s="17" t="s">
        <v>169</v>
      </c>
      <c r="AU166" s="17" t="s">
        <v>82</v>
      </c>
    </row>
    <row r="167" s="13" customFormat="1">
      <c r="A167" s="13"/>
      <c r="B167" s="235"/>
      <c r="C167" s="236"/>
      <c r="D167" s="231" t="s">
        <v>149</v>
      </c>
      <c r="E167" s="237" t="s">
        <v>19</v>
      </c>
      <c r="F167" s="238" t="s">
        <v>862</v>
      </c>
      <c r="G167" s="236"/>
      <c r="H167" s="239">
        <v>31</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149</v>
      </c>
      <c r="AU167" s="245" t="s">
        <v>82</v>
      </c>
      <c r="AV167" s="13" t="s">
        <v>82</v>
      </c>
      <c r="AW167" s="13" t="s">
        <v>33</v>
      </c>
      <c r="AX167" s="13" t="s">
        <v>72</v>
      </c>
      <c r="AY167" s="245" t="s">
        <v>137</v>
      </c>
    </row>
    <row r="168" s="2" customFormat="1" ht="14.4" customHeight="1">
      <c r="A168" s="38"/>
      <c r="B168" s="39"/>
      <c r="C168" s="218" t="s">
        <v>320</v>
      </c>
      <c r="D168" s="218" t="s">
        <v>140</v>
      </c>
      <c r="E168" s="219" t="s">
        <v>863</v>
      </c>
      <c r="F168" s="220" t="s">
        <v>864</v>
      </c>
      <c r="G168" s="221" t="s">
        <v>157</v>
      </c>
      <c r="H168" s="222">
        <v>6</v>
      </c>
      <c r="I168" s="223"/>
      <c r="J168" s="224">
        <f>ROUND(I168*H168,2)</f>
        <v>0</v>
      </c>
      <c r="K168" s="220" t="s">
        <v>144</v>
      </c>
      <c r="L168" s="44"/>
      <c r="M168" s="225" t="s">
        <v>19</v>
      </c>
      <c r="N168" s="226" t="s">
        <v>43</v>
      </c>
      <c r="O168" s="84"/>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271</v>
      </c>
      <c r="AT168" s="229" t="s">
        <v>140</v>
      </c>
      <c r="AU168" s="229" t="s">
        <v>82</v>
      </c>
      <c r="AY168" s="17" t="s">
        <v>137</v>
      </c>
      <c r="BE168" s="230">
        <f>IF(N168="základní",J168,0)</f>
        <v>0</v>
      </c>
      <c r="BF168" s="230">
        <f>IF(N168="snížená",J168,0)</f>
        <v>0</v>
      </c>
      <c r="BG168" s="230">
        <f>IF(N168="zákl. přenesená",J168,0)</f>
        <v>0</v>
      </c>
      <c r="BH168" s="230">
        <f>IF(N168="sníž. přenesená",J168,0)</f>
        <v>0</v>
      </c>
      <c r="BI168" s="230">
        <f>IF(N168="nulová",J168,0)</f>
        <v>0</v>
      </c>
      <c r="BJ168" s="17" t="s">
        <v>80</v>
      </c>
      <c r="BK168" s="230">
        <f>ROUND(I168*H168,2)</f>
        <v>0</v>
      </c>
      <c r="BL168" s="17" t="s">
        <v>271</v>
      </c>
      <c r="BM168" s="229" t="s">
        <v>865</v>
      </c>
    </row>
    <row r="169" s="2" customFormat="1">
      <c r="A169" s="38"/>
      <c r="B169" s="39"/>
      <c r="C169" s="40"/>
      <c r="D169" s="231" t="s">
        <v>147</v>
      </c>
      <c r="E169" s="40"/>
      <c r="F169" s="232" t="s">
        <v>866</v>
      </c>
      <c r="G169" s="40"/>
      <c r="H169" s="40"/>
      <c r="I169" s="136"/>
      <c r="J169" s="40"/>
      <c r="K169" s="40"/>
      <c r="L169" s="44"/>
      <c r="M169" s="233"/>
      <c r="N169" s="234"/>
      <c r="O169" s="84"/>
      <c r="P169" s="84"/>
      <c r="Q169" s="84"/>
      <c r="R169" s="84"/>
      <c r="S169" s="84"/>
      <c r="T169" s="85"/>
      <c r="U169" s="38"/>
      <c r="V169" s="38"/>
      <c r="W169" s="38"/>
      <c r="X169" s="38"/>
      <c r="Y169" s="38"/>
      <c r="Z169" s="38"/>
      <c r="AA169" s="38"/>
      <c r="AB169" s="38"/>
      <c r="AC169" s="38"/>
      <c r="AD169" s="38"/>
      <c r="AE169" s="38"/>
      <c r="AT169" s="17" t="s">
        <v>147</v>
      </c>
      <c r="AU169" s="17" t="s">
        <v>82</v>
      </c>
    </row>
    <row r="170" s="2" customFormat="1">
      <c r="A170" s="38"/>
      <c r="B170" s="39"/>
      <c r="C170" s="40"/>
      <c r="D170" s="231" t="s">
        <v>169</v>
      </c>
      <c r="E170" s="40"/>
      <c r="F170" s="246" t="s">
        <v>856</v>
      </c>
      <c r="G170" s="40"/>
      <c r="H170" s="40"/>
      <c r="I170" s="136"/>
      <c r="J170" s="40"/>
      <c r="K170" s="40"/>
      <c r="L170" s="44"/>
      <c r="M170" s="233"/>
      <c r="N170" s="234"/>
      <c r="O170" s="84"/>
      <c r="P170" s="84"/>
      <c r="Q170" s="84"/>
      <c r="R170" s="84"/>
      <c r="S170" s="84"/>
      <c r="T170" s="85"/>
      <c r="U170" s="38"/>
      <c r="V170" s="38"/>
      <c r="W170" s="38"/>
      <c r="X170" s="38"/>
      <c r="Y170" s="38"/>
      <c r="Z170" s="38"/>
      <c r="AA170" s="38"/>
      <c r="AB170" s="38"/>
      <c r="AC170" s="38"/>
      <c r="AD170" s="38"/>
      <c r="AE170" s="38"/>
      <c r="AT170" s="17" t="s">
        <v>169</v>
      </c>
      <c r="AU170" s="17" t="s">
        <v>82</v>
      </c>
    </row>
    <row r="171" s="13" customFormat="1">
      <c r="A171" s="13"/>
      <c r="B171" s="235"/>
      <c r="C171" s="236"/>
      <c r="D171" s="231" t="s">
        <v>149</v>
      </c>
      <c r="E171" s="237" t="s">
        <v>19</v>
      </c>
      <c r="F171" s="238" t="s">
        <v>867</v>
      </c>
      <c r="G171" s="236"/>
      <c r="H171" s="239">
        <v>6</v>
      </c>
      <c r="I171" s="240"/>
      <c r="J171" s="236"/>
      <c r="K171" s="236"/>
      <c r="L171" s="241"/>
      <c r="M171" s="242"/>
      <c r="N171" s="243"/>
      <c r="O171" s="243"/>
      <c r="P171" s="243"/>
      <c r="Q171" s="243"/>
      <c r="R171" s="243"/>
      <c r="S171" s="243"/>
      <c r="T171" s="244"/>
      <c r="U171" s="13"/>
      <c r="V171" s="13"/>
      <c r="W171" s="13"/>
      <c r="X171" s="13"/>
      <c r="Y171" s="13"/>
      <c r="Z171" s="13"/>
      <c r="AA171" s="13"/>
      <c r="AB171" s="13"/>
      <c r="AC171" s="13"/>
      <c r="AD171" s="13"/>
      <c r="AE171" s="13"/>
      <c r="AT171" s="245" t="s">
        <v>149</v>
      </c>
      <c r="AU171" s="245" t="s">
        <v>82</v>
      </c>
      <c r="AV171" s="13" t="s">
        <v>82</v>
      </c>
      <c r="AW171" s="13" t="s">
        <v>33</v>
      </c>
      <c r="AX171" s="13" t="s">
        <v>72</v>
      </c>
      <c r="AY171" s="245" t="s">
        <v>137</v>
      </c>
    </row>
    <row r="172" s="2" customFormat="1" ht="14.4" customHeight="1">
      <c r="A172" s="38"/>
      <c r="B172" s="39"/>
      <c r="C172" s="218" t="s">
        <v>327</v>
      </c>
      <c r="D172" s="218" t="s">
        <v>140</v>
      </c>
      <c r="E172" s="219" t="s">
        <v>868</v>
      </c>
      <c r="F172" s="220" t="s">
        <v>869</v>
      </c>
      <c r="G172" s="221" t="s">
        <v>157</v>
      </c>
      <c r="H172" s="222">
        <v>25</v>
      </c>
      <c r="I172" s="223"/>
      <c r="J172" s="224">
        <f>ROUND(I172*H172,2)</f>
        <v>0</v>
      </c>
      <c r="K172" s="220" t="s">
        <v>144</v>
      </c>
      <c r="L172" s="44"/>
      <c r="M172" s="225" t="s">
        <v>19</v>
      </c>
      <c r="N172" s="226" t="s">
        <v>43</v>
      </c>
      <c r="O172" s="84"/>
      <c r="P172" s="227">
        <f>O172*H172</f>
        <v>0</v>
      </c>
      <c r="Q172" s="227">
        <v>0</v>
      </c>
      <c r="R172" s="227">
        <f>Q172*H172</f>
        <v>0</v>
      </c>
      <c r="S172" s="227">
        <v>0.02027</v>
      </c>
      <c r="T172" s="228">
        <f>S172*H172</f>
        <v>0.50675000000000003</v>
      </c>
      <c r="U172" s="38"/>
      <c r="V172" s="38"/>
      <c r="W172" s="38"/>
      <c r="X172" s="38"/>
      <c r="Y172" s="38"/>
      <c r="Z172" s="38"/>
      <c r="AA172" s="38"/>
      <c r="AB172" s="38"/>
      <c r="AC172" s="38"/>
      <c r="AD172" s="38"/>
      <c r="AE172" s="38"/>
      <c r="AR172" s="229" t="s">
        <v>271</v>
      </c>
      <c r="AT172" s="229" t="s">
        <v>140</v>
      </c>
      <c r="AU172" s="229" t="s">
        <v>82</v>
      </c>
      <c r="AY172" s="17" t="s">
        <v>137</v>
      </c>
      <c r="BE172" s="230">
        <f>IF(N172="základní",J172,0)</f>
        <v>0</v>
      </c>
      <c r="BF172" s="230">
        <f>IF(N172="snížená",J172,0)</f>
        <v>0</v>
      </c>
      <c r="BG172" s="230">
        <f>IF(N172="zákl. přenesená",J172,0)</f>
        <v>0</v>
      </c>
      <c r="BH172" s="230">
        <f>IF(N172="sníž. přenesená",J172,0)</f>
        <v>0</v>
      </c>
      <c r="BI172" s="230">
        <f>IF(N172="nulová",J172,0)</f>
        <v>0</v>
      </c>
      <c r="BJ172" s="17" t="s">
        <v>80</v>
      </c>
      <c r="BK172" s="230">
        <f>ROUND(I172*H172,2)</f>
        <v>0</v>
      </c>
      <c r="BL172" s="17" t="s">
        <v>271</v>
      </c>
      <c r="BM172" s="229" t="s">
        <v>870</v>
      </c>
    </row>
    <row r="173" s="2" customFormat="1">
      <c r="A173" s="38"/>
      <c r="B173" s="39"/>
      <c r="C173" s="40"/>
      <c r="D173" s="231" t="s">
        <v>147</v>
      </c>
      <c r="E173" s="40"/>
      <c r="F173" s="232" t="s">
        <v>871</v>
      </c>
      <c r="G173" s="40"/>
      <c r="H173" s="40"/>
      <c r="I173" s="136"/>
      <c r="J173" s="40"/>
      <c r="K173" s="40"/>
      <c r="L173" s="44"/>
      <c r="M173" s="233"/>
      <c r="N173" s="234"/>
      <c r="O173" s="84"/>
      <c r="P173" s="84"/>
      <c r="Q173" s="84"/>
      <c r="R173" s="84"/>
      <c r="S173" s="84"/>
      <c r="T173" s="85"/>
      <c r="U173" s="38"/>
      <c r="V173" s="38"/>
      <c r="W173" s="38"/>
      <c r="X173" s="38"/>
      <c r="Y173" s="38"/>
      <c r="Z173" s="38"/>
      <c r="AA173" s="38"/>
      <c r="AB173" s="38"/>
      <c r="AC173" s="38"/>
      <c r="AD173" s="38"/>
      <c r="AE173" s="38"/>
      <c r="AT173" s="17" t="s">
        <v>147</v>
      </c>
      <c r="AU173" s="17" t="s">
        <v>82</v>
      </c>
    </row>
    <row r="174" s="13" customFormat="1">
      <c r="A174" s="13"/>
      <c r="B174" s="235"/>
      <c r="C174" s="236"/>
      <c r="D174" s="231" t="s">
        <v>149</v>
      </c>
      <c r="E174" s="237" t="s">
        <v>19</v>
      </c>
      <c r="F174" s="238" t="s">
        <v>872</v>
      </c>
      <c r="G174" s="236"/>
      <c r="H174" s="239">
        <v>25</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149</v>
      </c>
      <c r="AU174" s="245" t="s">
        <v>82</v>
      </c>
      <c r="AV174" s="13" t="s">
        <v>82</v>
      </c>
      <c r="AW174" s="13" t="s">
        <v>33</v>
      </c>
      <c r="AX174" s="13" t="s">
        <v>72</v>
      </c>
      <c r="AY174" s="245" t="s">
        <v>137</v>
      </c>
    </row>
    <row r="175" s="2" customFormat="1" ht="24.15" customHeight="1">
      <c r="A175" s="38"/>
      <c r="B175" s="39"/>
      <c r="C175" s="218" t="s">
        <v>335</v>
      </c>
      <c r="D175" s="218" t="s">
        <v>140</v>
      </c>
      <c r="E175" s="219" t="s">
        <v>873</v>
      </c>
      <c r="F175" s="220" t="s">
        <v>874</v>
      </c>
      <c r="G175" s="221" t="s">
        <v>157</v>
      </c>
      <c r="H175" s="222">
        <v>31</v>
      </c>
      <c r="I175" s="223"/>
      <c r="J175" s="224">
        <f>ROUND(I175*H175,2)</f>
        <v>0</v>
      </c>
      <c r="K175" s="220" t="s">
        <v>144</v>
      </c>
      <c r="L175" s="44"/>
      <c r="M175" s="225" t="s">
        <v>19</v>
      </c>
      <c r="N175" s="226" t="s">
        <v>43</v>
      </c>
      <c r="O175" s="84"/>
      <c r="P175" s="227">
        <f>O175*H175</f>
        <v>0</v>
      </c>
      <c r="Q175" s="227">
        <v>0.00089999999999999998</v>
      </c>
      <c r="R175" s="227">
        <f>Q175*H175</f>
        <v>0.027899999999999998</v>
      </c>
      <c r="S175" s="227">
        <v>0</v>
      </c>
      <c r="T175" s="228">
        <f>S175*H175</f>
        <v>0</v>
      </c>
      <c r="U175" s="38"/>
      <c r="V175" s="38"/>
      <c r="W175" s="38"/>
      <c r="X175" s="38"/>
      <c r="Y175" s="38"/>
      <c r="Z175" s="38"/>
      <c r="AA175" s="38"/>
      <c r="AB175" s="38"/>
      <c r="AC175" s="38"/>
      <c r="AD175" s="38"/>
      <c r="AE175" s="38"/>
      <c r="AR175" s="229" t="s">
        <v>271</v>
      </c>
      <c r="AT175" s="229" t="s">
        <v>140</v>
      </c>
      <c r="AU175" s="229" t="s">
        <v>82</v>
      </c>
      <c r="AY175" s="17" t="s">
        <v>137</v>
      </c>
      <c r="BE175" s="230">
        <f>IF(N175="základní",J175,0)</f>
        <v>0</v>
      </c>
      <c r="BF175" s="230">
        <f>IF(N175="snížená",J175,0)</f>
        <v>0</v>
      </c>
      <c r="BG175" s="230">
        <f>IF(N175="zákl. přenesená",J175,0)</f>
        <v>0</v>
      </c>
      <c r="BH175" s="230">
        <f>IF(N175="sníž. přenesená",J175,0)</f>
        <v>0</v>
      </c>
      <c r="BI175" s="230">
        <f>IF(N175="nulová",J175,0)</f>
        <v>0</v>
      </c>
      <c r="BJ175" s="17" t="s">
        <v>80</v>
      </c>
      <c r="BK175" s="230">
        <f>ROUND(I175*H175,2)</f>
        <v>0</v>
      </c>
      <c r="BL175" s="17" t="s">
        <v>271</v>
      </c>
      <c r="BM175" s="229" t="s">
        <v>875</v>
      </c>
    </row>
    <row r="176" s="2" customFormat="1">
      <c r="A176" s="38"/>
      <c r="B176" s="39"/>
      <c r="C176" s="40"/>
      <c r="D176" s="231" t="s">
        <v>147</v>
      </c>
      <c r="E176" s="40"/>
      <c r="F176" s="232" t="s">
        <v>876</v>
      </c>
      <c r="G176" s="40"/>
      <c r="H176" s="40"/>
      <c r="I176" s="136"/>
      <c r="J176" s="40"/>
      <c r="K176" s="40"/>
      <c r="L176" s="44"/>
      <c r="M176" s="233"/>
      <c r="N176" s="234"/>
      <c r="O176" s="84"/>
      <c r="P176" s="84"/>
      <c r="Q176" s="84"/>
      <c r="R176" s="84"/>
      <c r="S176" s="84"/>
      <c r="T176" s="85"/>
      <c r="U176" s="38"/>
      <c r="V176" s="38"/>
      <c r="W176" s="38"/>
      <c r="X176" s="38"/>
      <c r="Y176" s="38"/>
      <c r="Z176" s="38"/>
      <c r="AA176" s="38"/>
      <c r="AB176" s="38"/>
      <c r="AC176" s="38"/>
      <c r="AD176" s="38"/>
      <c r="AE176" s="38"/>
      <c r="AT176" s="17" t="s">
        <v>147</v>
      </c>
      <c r="AU176" s="17" t="s">
        <v>82</v>
      </c>
    </row>
    <row r="177" s="13" customFormat="1">
      <c r="A177" s="13"/>
      <c r="B177" s="235"/>
      <c r="C177" s="236"/>
      <c r="D177" s="231" t="s">
        <v>149</v>
      </c>
      <c r="E177" s="237" t="s">
        <v>19</v>
      </c>
      <c r="F177" s="238" t="s">
        <v>877</v>
      </c>
      <c r="G177" s="236"/>
      <c r="H177" s="239">
        <v>31</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149</v>
      </c>
      <c r="AU177" s="245" t="s">
        <v>82</v>
      </c>
      <c r="AV177" s="13" t="s">
        <v>82</v>
      </c>
      <c r="AW177" s="13" t="s">
        <v>33</v>
      </c>
      <c r="AX177" s="13" t="s">
        <v>72</v>
      </c>
      <c r="AY177" s="245" t="s">
        <v>137</v>
      </c>
    </row>
    <row r="178" s="2" customFormat="1" ht="24.15" customHeight="1">
      <c r="A178" s="38"/>
      <c r="B178" s="39"/>
      <c r="C178" s="218" t="s">
        <v>345</v>
      </c>
      <c r="D178" s="218" t="s">
        <v>140</v>
      </c>
      <c r="E178" s="219" t="s">
        <v>878</v>
      </c>
      <c r="F178" s="220" t="s">
        <v>879</v>
      </c>
      <c r="G178" s="221" t="s">
        <v>157</v>
      </c>
      <c r="H178" s="222">
        <v>13</v>
      </c>
      <c r="I178" s="223"/>
      <c r="J178" s="224">
        <f>ROUND(I178*H178,2)</f>
        <v>0</v>
      </c>
      <c r="K178" s="220" t="s">
        <v>144</v>
      </c>
      <c r="L178" s="44"/>
      <c r="M178" s="225" t="s">
        <v>19</v>
      </c>
      <c r="N178" s="226" t="s">
        <v>43</v>
      </c>
      <c r="O178" s="84"/>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271</v>
      </c>
      <c r="AT178" s="229" t="s">
        <v>140</v>
      </c>
      <c r="AU178" s="229" t="s">
        <v>82</v>
      </c>
      <c r="AY178" s="17" t="s">
        <v>137</v>
      </c>
      <c r="BE178" s="230">
        <f>IF(N178="základní",J178,0)</f>
        <v>0</v>
      </c>
      <c r="BF178" s="230">
        <f>IF(N178="snížená",J178,0)</f>
        <v>0</v>
      </c>
      <c r="BG178" s="230">
        <f>IF(N178="zákl. přenesená",J178,0)</f>
        <v>0</v>
      </c>
      <c r="BH178" s="230">
        <f>IF(N178="sníž. přenesená",J178,0)</f>
        <v>0</v>
      </c>
      <c r="BI178" s="230">
        <f>IF(N178="nulová",J178,0)</f>
        <v>0</v>
      </c>
      <c r="BJ178" s="17" t="s">
        <v>80</v>
      </c>
      <c r="BK178" s="230">
        <f>ROUND(I178*H178,2)</f>
        <v>0</v>
      </c>
      <c r="BL178" s="17" t="s">
        <v>271</v>
      </c>
      <c r="BM178" s="229" t="s">
        <v>880</v>
      </c>
    </row>
    <row r="179" s="2" customFormat="1">
      <c r="A179" s="38"/>
      <c r="B179" s="39"/>
      <c r="C179" s="40"/>
      <c r="D179" s="231" t="s">
        <v>147</v>
      </c>
      <c r="E179" s="40"/>
      <c r="F179" s="232" t="s">
        <v>881</v>
      </c>
      <c r="G179" s="40"/>
      <c r="H179" s="40"/>
      <c r="I179" s="136"/>
      <c r="J179" s="40"/>
      <c r="K179" s="40"/>
      <c r="L179" s="44"/>
      <c r="M179" s="233"/>
      <c r="N179" s="234"/>
      <c r="O179" s="84"/>
      <c r="P179" s="84"/>
      <c r="Q179" s="84"/>
      <c r="R179" s="84"/>
      <c r="S179" s="84"/>
      <c r="T179" s="85"/>
      <c r="U179" s="38"/>
      <c r="V179" s="38"/>
      <c r="W179" s="38"/>
      <c r="X179" s="38"/>
      <c r="Y179" s="38"/>
      <c r="Z179" s="38"/>
      <c r="AA179" s="38"/>
      <c r="AB179" s="38"/>
      <c r="AC179" s="38"/>
      <c r="AD179" s="38"/>
      <c r="AE179" s="38"/>
      <c r="AT179" s="17" t="s">
        <v>147</v>
      </c>
      <c r="AU179" s="17" t="s">
        <v>82</v>
      </c>
    </row>
    <row r="180" s="2" customFormat="1">
      <c r="A180" s="38"/>
      <c r="B180" s="39"/>
      <c r="C180" s="40"/>
      <c r="D180" s="231" t="s">
        <v>169</v>
      </c>
      <c r="E180" s="40"/>
      <c r="F180" s="246" t="s">
        <v>882</v>
      </c>
      <c r="G180" s="40"/>
      <c r="H180" s="40"/>
      <c r="I180" s="136"/>
      <c r="J180" s="40"/>
      <c r="K180" s="40"/>
      <c r="L180" s="44"/>
      <c r="M180" s="233"/>
      <c r="N180" s="234"/>
      <c r="O180" s="84"/>
      <c r="P180" s="84"/>
      <c r="Q180" s="84"/>
      <c r="R180" s="84"/>
      <c r="S180" s="84"/>
      <c r="T180" s="85"/>
      <c r="U180" s="38"/>
      <c r="V180" s="38"/>
      <c r="W180" s="38"/>
      <c r="X180" s="38"/>
      <c r="Y180" s="38"/>
      <c r="Z180" s="38"/>
      <c r="AA180" s="38"/>
      <c r="AB180" s="38"/>
      <c r="AC180" s="38"/>
      <c r="AD180" s="38"/>
      <c r="AE180" s="38"/>
      <c r="AT180" s="17" t="s">
        <v>169</v>
      </c>
      <c r="AU180" s="17" t="s">
        <v>82</v>
      </c>
    </row>
    <row r="181" s="13" customFormat="1">
      <c r="A181" s="13"/>
      <c r="B181" s="235"/>
      <c r="C181" s="236"/>
      <c r="D181" s="231" t="s">
        <v>149</v>
      </c>
      <c r="E181" s="237" t="s">
        <v>19</v>
      </c>
      <c r="F181" s="238" t="s">
        <v>883</v>
      </c>
      <c r="G181" s="236"/>
      <c r="H181" s="239">
        <v>13</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149</v>
      </c>
      <c r="AU181" s="245" t="s">
        <v>82</v>
      </c>
      <c r="AV181" s="13" t="s">
        <v>82</v>
      </c>
      <c r="AW181" s="13" t="s">
        <v>33</v>
      </c>
      <c r="AX181" s="13" t="s">
        <v>72</v>
      </c>
      <c r="AY181" s="245" t="s">
        <v>137</v>
      </c>
    </row>
    <row r="182" s="2" customFormat="1" ht="14.4" customHeight="1">
      <c r="A182" s="38"/>
      <c r="B182" s="39"/>
      <c r="C182" s="257" t="s">
        <v>353</v>
      </c>
      <c r="D182" s="257" t="s">
        <v>354</v>
      </c>
      <c r="E182" s="258" t="s">
        <v>884</v>
      </c>
      <c r="F182" s="259" t="s">
        <v>885</v>
      </c>
      <c r="G182" s="260" t="s">
        <v>157</v>
      </c>
      <c r="H182" s="261">
        <v>13</v>
      </c>
      <c r="I182" s="262"/>
      <c r="J182" s="263">
        <f>ROUND(I182*H182,2)</f>
        <v>0</v>
      </c>
      <c r="K182" s="259" t="s">
        <v>144</v>
      </c>
      <c r="L182" s="264"/>
      <c r="M182" s="265" t="s">
        <v>19</v>
      </c>
      <c r="N182" s="266" t="s">
        <v>43</v>
      </c>
      <c r="O182" s="84"/>
      <c r="P182" s="227">
        <f>O182*H182</f>
        <v>0</v>
      </c>
      <c r="Q182" s="227">
        <v>0.00050000000000000001</v>
      </c>
      <c r="R182" s="227">
        <f>Q182*H182</f>
        <v>0.0065000000000000006</v>
      </c>
      <c r="S182" s="227">
        <v>0</v>
      </c>
      <c r="T182" s="228">
        <f>S182*H182</f>
        <v>0</v>
      </c>
      <c r="U182" s="38"/>
      <c r="V182" s="38"/>
      <c r="W182" s="38"/>
      <c r="X182" s="38"/>
      <c r="Y182" s="38"/>
      <c r="Z182" s="38"/>
      <c r="AA182" s="38"/>
      <c r="AB182" s="38"/>
      <c r="AC182" s="38"/>
      <c r="AD182" s="38"/>
      <c r="AE182" s="38"/>
      <c r="AR182" s="229" t="s">
        <v>358</v>
      </c>
      <c r="AT182" s="229" t="s">
        <v>354</v>
      </c>
      <c r="AU182" s="229" t="s">
        <v>82</v>
      </c>
      <c r="AY182" s="17" t="s">
        <v>137</v>
      </c>
      <c r="BE182" s="230">
        <f>IF(N182="základní",J182,0)</f>
        <v>0</v>
      </c>
      <c r="BF182" s="230">
        <f>IF(N182="snížená",J182,0)</f>
        <v>0</v>
      </c>
      <c r="BG182" s="230">
        <f>IF(N182="zákl. přenesená",J182,0)</f>
        <v>0</v>
      </c>
      <c r="BH182" s="230">
        <f>IF(N182="sníž. přenesená",J182,0)</f>
        <v>0</v>
      </c>
      <c r="BI182" s="230">
        <f>IF(N182="nulová",J182,0)</f>
        <v>0</v>
      </c>
      <c r="BJ182" s="17" t="s">
        <v>80</v>
      </c>
      <c r="BK182" s="230">
        <f>ROUND(I182*H182,2)</f>
        <v>0</v>
      </c>
      <c r="BL182" s="17" t="s">
        <v>271</v>
      </c>
      <c r="BM182" s="229" t="s">
        <v>886</v>
      </c>
    </row>
    <row r="183" s="2" customFormat="1">
      <c r="A183" s="38"/>
      <c r="B183" s="39"/>
      <c r="C183" s="40"/>
      <c r="D183" s="231" t="s">
        <v>147</v>
      </c>
      <c r="E183" s="40"/>
      <c r="F183" s="232" t="s">
        <v>885</v>
      </c>
      <c r="G183" s="40"/>
      <c r="H183" s="40"/>
      <c r="I183" s="136"/>
      <c r="J183" s="40"/>
      <c r="K183" s="40"/>
      <c r="L183" s="44"/>
      <c r="M183" s="233"/>
      <c r="N183" s="234"/>
      <c r="O183" s="84"/>
      <c r="P183" s="84"/>
      <c r="Q183" s="84"/>
      <c r="R183" s="84"/>
      <c r="S183" s="84"/>
      <c r="T183" s="85"/>
      <c r="U183" s="38"/>
      <c r="V183" s="38"/>
      <c r="W183" s="38"/>
      <c r="X183" s="38"/>
      <c r="Y183" s="38"/>
      <c r="Z183" s="38"/>
      <c r="AA183" s="38"/>
      <c r="AB183" s="38"/>
      <c r="AC183" s="38"/>
      <c r="AD183" s="38"/>
      <c r="AE183" s="38"/>
      <c r="AT183" s="17" t="s">
        <v>147</v>
      </c>
      <c r="AU183" s="17" t="s">
        <v>82</v>
      </c>
    </row>
    <row r="184" s="2" customFormat="1" ht="24.15" customHeight="1">
      <c r="A184" s="38"/>
      <c r="B184" s="39"/>
      <c r="C184" s="218" t="s">
        <v>361</v>
      </c>
      <c r="D184" s="218" t="s">
        <v>140</v>
      </c>
      <c r="E184" s="219" t="s">
        <v>887</v>
      </c>
      <c r="F184" s="220" t="s">
        <v>888</v>
      </c>
      <c r="G184" s="221" t="s">
        <v>157</v>
      </c>
      <c r="H184" s="222">
        <v>34</v>
      </c>
      <c r="I184" s="223"/>
      <c r="J184" s="224">
        <f>ROUND(I184*H184,2)</f>
        <v>0</v>
      </c>
      <c r="K184" s="220" t="s">
        <v>144</v>
      </c>
      <c r="L184" s="44"/>
      <c r="M184" s="225" t="s">
        <v>19</v>
      </c>
      <c r="N184" s="226" t="s">
        <v>43</v>
      </c>
      <c r="O184" s="84"/>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271</v>
      </c>
      <c r="AT184" s="229" t="s">
        <v>140</v>
      </c>
      <c r="AU184" s="229" t="s">
        <v>82</v>
      </c>
      <c r="AY184" s="17" t="s">
        <v>137</v>
      </c>
      <c r="BE184" s="230">
        <f>IF(N184="základní",J184,0)</f>
        <v>0</v>
      </c>
      <c r="BF184" s="230">
        <f>IF(N184="snížená",J184,0)</f>
        <v>0</v>
      </c>
      <c r="BG184" s="230">
        <f>IF(N184="zákl. přenesená",J184,0)</f>
        <v>0</v>
      </c>
      <c r="BH184" s="230">
        <f>IF(N184="sníž. přenesená",J184,0)</f>
        <v>0</v>
      </c>
      <c r="BI184" s="230">
        <f>IF(N184="nulová",J184,0)</f>
        <v>0</v>
      </c>
      <c r="BJ184" s="17" t="s">
        <v>80</v>
      </c>
      <c r="BK184" s="230">
        <f>ROUND(I184*H184,2)</f>
        <v>0</v>
      </c>
      <c r="BL184" s="17" t="s">
        <v>271</v>
      </c>
      <c r="BM184" s="229" t="s">
        <v>889</v>
      </c>
    </row>
    <row r="185" s="2" customFormat="1">
      <c r="A185" s="38"/>
      <c r="B185" s="39"/>
      <c r="C185" s="40"/>
      <c r="D185" s="231" t="s">
        <v>147</v>
      </c>
      <c r="E185" s="40"/>
      <c r="F185" s="232" t="s">
        <v>890</v>
      </c>
      <c r="G185" s="40"/>
      <c r="H185" s="40"/>
      <c r="I185" s="136"/>
      <c r="J185" s="40"/>
      <c r="K185" s="40"/>
      <c r="L185" s="44"/>
      <c r="M185" s="233"/>
      <c r="N185" s="234"/>
      <c r="O185" s="84"/>
      <c r="P185" s="84"/>
      <c r="Q185" s="84"/>
      <c r="R185" s="84"/>
      <c r="S185" s="84"/>
      <c r="T185" s="85"/>
      <c r="U185" s="38"/>
      <c r="V185" s="38"/>
      <c r="W185" s="38"/>
      <c r="X185" s="38"/>
      <c r="Y185" s="38"/>
      <c r="Z185" s="38"/>
      <c r="AA185" s="38"/>
      <c r="AB185" s="38"/>
      <c r="AC185" s="38"/>
      <c r="AD185" s="38"/>
      <c r="AE185" s="38"/>
      <c r="AT185" s="17" t="s">
        <v>147</v>
      </c>
      <c r="AU185" s="17" t="s">
        <v>82</v>
      </c>
    </row>
    <row r="186" s="2" customFormat="1">
      <c r="A186" s="38"/>
      <c r="B186" s="39"/>
      <c r="C186" s="40"/>
      <c r="D186" s="231" t="s">
        <v>169</v>
      </c>
      <c r="E186" s="40"/>
      <c r="F186" s="246" t="s">
        <v>882</v>
      </c>
      <c r="G186" s="40"/>
      <c r="H186" s="40"/>
      <c r="I186" s="136"/>
      <c r="J186" s="40"/>
      <c r="K186" s="40"/>
      <c r="L186" s="44"/>
      <c r="M186" s="233"/>
      <c r="N186" s="234"/>
      <c r="O186" s="84"/>
      <c r="P186" s="84"/>
      <c r="Q186" s="84"/>
      <c r="R186" s="84"/>
      <c r="S186" s="84"/>
      <c r="T186" s="85"/>
      <c r="U186" s="38"/>
      <c r="V186" s="38"/>
      <c r="W186" s="38"/>
      <c r="X186" s="38"/>
      <c r="Y186" s="38"/>
      <c r="Z186" s="38"/>
      <c r="AA186" s="38"/>
      <c r="AB186" s="38"/>
      <c r="AC186" s="38"/>
      <c r="AD186" s="38"/>
      <c r="AE186" s="38"/>
      <c r="AT186" s="17" t="s">
        <v>169</v>
      </c>
      <c r="AU186" s="17" t="s">
        <v>82</v>
      </c>
    </row>
    <row r="187" s="13" customFormat="1">
      <c r="A187" s="13"/>
      <c r="B187" s="235"/>
      <c r="C187" s="236"/>
      <c r="D187" s="231" t="s">
        <v>149</v>
      </c>
      <c r="E187" s="237" t="s">
        <v>19</v>
      </c>
      <c r="F187" s="238" t="s">
        <v>891</v>
      </c>
      <c r="G187" s="236"/>
      <c r="H187" s="239">
        <v>34</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149</v>
      </c>
      <c r="AU187" s="245" t="s">
        <v>82</v>
      </c>
      <c r="AV187" s="13" t="s">
        <v>82</v>
      </c>
      <c r="AW187" s="13" t="s">
        <v>33</v>
      </c>
      <c r="AX187" s="13" t="s">
        <v>72</v>
      </c>
      <c r="AY187" s="245" t="s">
        <v>137</v>
      </c>
    </row>
    <row r="188" s="2" customFormat="1" ht="14.4" customHeight="1">
      <c r="A188" s="38"/>
      <c r="B188" s="39"/>
      <c r="C188" s="257" t="s">
        <v>369</v>
      </c>
      <c r="D188" s="257" t="s">
        <v>354</v>
      </c>
      <c r="E188" s="258" t="s">
        <v>892</v>
      </c>
      <c r="F188" s="259" t="s">
        <v>893</v>
      </c>
      <c r="G188" s="260" t="s">
        <v>157</v>
      </c>
      <c r="H188" s="261">
        <v>34</v>
      </c>
      <c r="I188" s="262"/>
      <c r="J188" s="263">
        <f>ROUND(I188*H188,2)</f>
        <v>0</v>
      </c>
      <c r="K188" s="259" t="s">
        <v>144</v>
      </c>
      <c r="L188" s="264"/>
      <c r="M188" s="265" t="s">
        <v>19</v>
      </c>
      <c r="N188" s="266" t="s">
        <v>43</v>
      </c>
      <c r="O188" s="84"/>
      <c r="P188" s="227">
        <f>O188*H188</f>
        <v>0</v>
      </c>
      <c r="Q188" s="227">
        <v>0.00025000000000000001</v>
      </c>
      <c r="R188" s="227">
        <f>Q188*H188</f>
        <v>0.0085000000000000006</v>
      </c>
      <c r="S188" s="227">
        <v>0</v>
      </c>
      <c r="T188" s="228">
        <f>S188*H188</f>
        <v>0</v>
      </c>
      <c r="U188" s="38"/>
      <c r="V188" s="38"/>
      <c r="W188" s="38"/>
      <c r="X188" s="38"/>
      <c r="Y188" s="38"/>
      <c r="Z188" s="38"/>
      <c r="AA188" s="38"/>
      <c r="AB188" s="38"/>
      <c r="AC188" s="38"/>
      <c r="AD188" s="38"/>
      <c r="AE188" s="38"/>
      <c r="AR188" s="229" t="s">
        <v>358</v>
      </c>
      <c r="AT188" s="229" t="s">
        <v>354</v>
      </c>
      <c r="AU188" s="229" t="s">
        <v>82</v>
      </c>
      <c r="AY188" s="17" t="s">
        <v>137</v>
      </c>
      <c r="BE188" s="230">
        <f>IF(N188="základní",J188,0)</f>
        <v>0</v>
      </c>
      <c r="BF188" s="230">
        <f>IF(N188="snížená",J188,0)</f>
        <v>0</v>
      </c>
      <c r="BG188" s="230">
        <f>IF(N188="zákl. přenesená",J188,0)</f>
        <v>0</v>
      </c>
      <c r="BH188" s="230">
        <f>IF(N188="sníž. přenesená",J188,0)</f>
        <v>0</v>
      </c>
      <c r="BI188" s="230">
        <f>IF(N188="nulová",J188,0)</f>
        <v>0</v>
      </c>
      <c r="BJ188" s="17" t="s">
        <v>80</v>
      </c>
      <c r="BK188" s="230">
        <f>ROUND(I188*H188,2)</f>
        <v>0</v>
      </c>
      <c r="BL188" s="17" t="s">
        <v>271</v>
      </c>
      <c r="BM188" s="229" t="s">
        <v>894</v>
      </c>
    </row>
    <row r="189" s="2" customFormat="1">
      <c r="A189" s="38"/>
      <c r="B189" s="39"/>
      <c r="C189" s="40"/>
      <c r="D189" s="231" t="s">
        <v>147</v>
      </c>
      <c r="E189" s="40"/>
      <c r="F189" s="232" t="s">
        <v>893</v>
      </c>
      <c r="G189" s="40"/>
      <c r="H189" s="40"/>
      <c r="I189" s="136"/>
      <c r="J189" s="40"/>
      <c r="K189" s="40"/>
      <c r="L189" s="44"/>
      <c r="M189" s="233"/>
      <c r="N189" s="234"/>
      <c r="O189" s="84"/>
      <c r="P189" s="84"/>
      <c r="Q189" s="84"/>
      <c r="R189" s="84"/>
      <c r="S189" s="84"/>
      <c r="T189" s="85"/>
      <c r="U189" s="38"/>
      <c r="V189" s="38"/>
      <c r="W189" s="38"/>
      <c r="X189" s="38"/>
      <c r="Y189" s="38"/>
      <c r="Z189" s="38"/>
      <c r="AA189" s="38"/>
      <c r="AB189" s="38"/>
      <c r="AC189" s="38"/>
      <c r="AD189" s="38"/>
      <c r="AE189" s="38"/>
      <c r="AT189" s="17" t="s">
        <v>147</v>
      </c>
      <c r="AU189" s="17" t="s">
        <v>82</v>
      </c>
    </row>
    <row r="190" s="2" customFormat="1" ht="14.4" customHeight="1">
      <c r="A190" s="38"/>
      <c r="B190" s="39"/>
      <c r="C190" s="218" t="s">
        <v>374</v>
      </c>
      <c r="D190" s="218" t="s">
        <v>140</v>
      </c>
      <c r="E190" s="219" t="s">
        <v>895</v>
      </c>
      <c r="F190" s="220" t="s">
        <v>896</v>
      </c>
      <c r="G190" s="221" t="s">
        <v>157</v>
      </c>
      <c r="H190" s="222">
        <v>6</v>
      </c>
      <c r="I190" s="223"/>
      <c r="J190" s="224">
        <f>ROUND(I190*H190,2)</f>
        <v>0</v>
      </c>
      <c r="K190" s="220" t="s">
        <v>19</v>
      </c>
      <c r="L190" s="44"/>
      <c r="M190" s="225" t="s">
        <v>19</v>
      </c>
      <c r="N190" s="226" t="s">
        <v>43</v>
      </c>
      <c r="O190" s="84"/>
      <c r="P190" s="227">
        <f>O190*H190</f>
        <v>0</v>
      </c>
      <c r="Q190" s="227">
        <v>1.0000000000000001E-05</v>
      </c>
      <c r="R190" s="227">
        <f>Q190*H190</f>
        <v>6.0000000000000008E-05</v>
      </c>
      <c r="S190" s="227">
        <v>0</v>
      </c>
      <c r="T190" s="228">
        <f>S190*H190</f>
        <v>0</v>
      </c>
      <c r="U190" s="38"/>
      <c r="V190" s="38"/>
      <c r="W190" s="38"/>
      <c r="X190" s="38"/>
      <c r="Y190" s="38"/>
      <c r="Z190" s="38"/>
      <c r="AA190" s="38"/>
      <c r="AB190" s="38"/>
      <c r="AC190" s="38"/>
      <c r="AD190" s="38"/>
      <c r="AE190" s="38"/>
      <c r="AR190" s="229" t="s">
        <v>271</v>
      </c>
      <c r="AT190" s="229" t="s">
        <v>140</v>
      </c>
      <c r="AU190" s="229" t="s">
        <v>82</v>
      </c>
      <c r="AY190" s="17" t="s">
        <v>137</v>
      </c>
      <c r="BE190" s="230">
        <f>IF(N190="základní",J190,0)</f>
        <v>0</v>
      </c>
      <c r="BF190" s="230">
        <f>IF(N190="snížená",J190,0)</f>
        <v>0</v>
      </c>
      <c r="BG190" s="230">
        <f>IF(N190="zákl. přenesená",J190,0)</f>
        <v>0</v>
      </c>
      <c r="BH190" s="230">
        <f>IF(N190="sníž. přenesená",J190,0)</f>
        <v>0</v>
      </c>
      <c r="BI190" s="230">
        <f>IF(N190="nulová",J190,0)</f>
        <v>0</v>
      </c>
      <c r="BJ190" s="17" t="s">
        <v>80</v>
      </c>
      <c r="BK190" s="230">
        <f>ROUND(I190*H190,2)</f>
        <v>0</v>
      </c>
      <c r="BL190" s="17" t="s">
        <v>271</v>
      </c>
      <c r="BM190" s="229" t="s">
        <v>897</v>
      </c>
    </row>
    <row r="191" s="2" customFormat="1">
      <c r="A191" s="38"/>
      <c r="B191" s="39"/>
      <c r="C191" s="40"/>
      <c r="D191" s="231" t="s">
        <v>147</v>
      </c>
      <c r="E191" s="40"/>
      <c r="F191" s="232" t="s">
        <v>898</v>
      </c>
      <c r="G191" s="40"/>
      <c r="H191" s="40"/>
      <c r="I191" s="136"/>
      <c r="J191" s="40"/>
      <c r="K191" s="40"/>
      <c r="L191" s="44"/>
      <c r="M191" s="233"/>
      <c r="N191" s="234"/>
      <c r="O191" s="84"/>
      <c r="P191" s="84"/>
      <c r="Q191" s="84"/>
      <c r="R191" s="84"/>
      <c r="S191" s="84"/>
      <c r="T191" s="85"/>
      <c r="U191" s="38"/>
      <c r="V191" s="38"/>
      <c r="W191" s="38"/>
      <c r="X191" s="38"/>
      <c r="Y191" s="38"/>
      <c r="Z191" s="38"/>
      <c r="AA191" s="38"/>
      <c r="AB191" s="38"/>
      <c r="AC191" s="38"/>
      <c r="AD191" s="38"/>
      <c r="AE191" s="38"/>
      <c r="AT191" s="17" t="s">
        <v>147</v>
      </c>
      <c r="AU191" s="17" t="s">
        <v>82</v>
      </c>
    </row>
    <row r="192" s="13" customFormat="1">
      <c r="A192" s="13"/>
      <c r="B192" s="235"/>
      <c r="C192" s="236"/>
      <c r="D192" s="231" t="s">
        <v>149</v>
      </c>
      <c r="E192" s="237" t="s">
        <v>19</v>
      </c>
      <c r="F192" s="238" t="s">
        <v>899</v>
      </c>
      <c r="G192" s="236"/>
      <c r="H192" s="239">
        <v>6</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149</v>
      </c>
      <c r="AU192" s="245" t="s">
        <v>82</v>
      </c>
      <c r="AV192" s="13" t="s">
        <v>82</v>
      </c>
      <c r="AW192" s="13" t="s">
        <v>33</v>
      </c>
      <c r="AX192" s="13" t="s">
        <v>72</v>
      </c>
      <c r="AY192" s="245" t="s">
        <v>137</v>
      </c>
    </row>
    <row r="193" s="2" customFormat="1" ht="24.15" customHeight="1">
      <c r="A193" s="38"/>
      <c r="B193" s="39"/>
      <c r="C193" s="218" t="s">
        <v>382</v>
      </c>
      <c r="D193" s="218" t="s">
        <v>140</v>
      </c>
      <c r="E193" s="219" t="s">
        <v>900</v>
      </c>
      <c r="F193" s="220" t="s">
        <v>901</v>
      </c>
      <c r="G193" s="221" t="s">
        <v>247</v>
      </c>
      <c r="H193" s="222">
        <v>336</v>
      </c>
      <c r="I193" s="223"/>
      <c r="J193" s="224">
        <f>ROUND(I193*H193,2)</f>
        <v>0</v>
      </c>
      <c r="K193" s="220" t="s">
        <v>19</v>
      </c>
      <c r="L193" s="44"/>
      <c r="M193" s="225" t="s">
        <v>19</v>
      </c>
      <c r="N193" s="226" t="s">
        <v>43</v>
      </c>
      <c r="O193" s="84"/>
      <c r="P193" s="227">
        <f>O193*H193</f>
        <v>0</v>
      </c>
      <c r="Q193" s="227">
        <v>0.0029199999999999999</v>
      </c>
      <c r="R193" s="227">
        <f>Q193*H193</f>
        <v>0.98111999999999999</v>
      </c>
      <c r="S193" s="227">
        <v>0</v>
      </c>
      <c r="T193" s="228">
        <f>S193*H193</f>
        <v>0</v>
      </c>
      <c r="U193" s="38"/>
      <c r="V193" s="38"/>
      <c r="W193" s="38"/>
      <c r="X193" s="38"/>
      <c r="Y193" s="38"/>
      <c r="Z193" s="38"/>
      <c r="AA193" s="38"/>
      <c r="AB193" s="38"/>
      <c r="AC193" s="38"/>
      <c r="AD193" s="38"/>
      <c r="AE193" s="38"/>
      <c r="AR193" s="229" t="s">
        <v>271</v>
      </c>
      <c r="AT193" s="229" t="s">
        <v>140</v>
      </c>
      <c r="AU193" s="229" t="s">
        <v>82</v>
      </c>
      <c r="AY193" s="17" t="s">
        <v>137</v>
      </c>
      <c r="BE193" s="230">
        <f>IF(N193="základní",J193,0)</f>
        <v>0</v>
      </c>
      <c r="BF193" s="230">
        <f>IF(N193="snížená",J193,0)</f>
        <v>0</v>
      </c>
      <c r="BG193" s="230">
        <f>IF(N193="zákl. přenesená",J193,0)</f>
        <v>0</v>
      </c>
      <c r="BH193" s="230">
        <f>IF(N193="sníž. přenesená",J193,0)</f>
        <v>0</v>
      </c>
      <c r="BI193" s="230">
        <f>IF(N193="nulová",J193,0)</f>
        <v>0</v>
      </c>
      <c r="BJ193" s="17" t="s">
        <v>80</v>
      </c>
      <c r="BK193" s="230">
        <f>ROUND(I193*H193,2)</f>
        <v>0</v>
      </c>
      <c r="BL193" s="17" t="s">
        <v>271</v>
      </c>
      <c r="BM193" s="229" t="s">
        <v>902</v>
      </c>
    </row>
    <row r="194" s="2" customFormat="1">
      <c r="A194" s="38"/>
      <c r="B194" s="39"/>
      <c r="C194" s="40"/>
      <c r="D194" s="231" t="s">
        <v>147</v>
      </c>
      <c r="E194" s="40"/>
      <c r="F194" s="232" t="s">
        <v>903</v>
      </c>
      <c r="G194" s="40"/>
      <c r="H194" s="40"/>
      <c r="I194" s="136"/>
      <c r="J194" s="40"/>
      <c r="K194" s="40"/>
      <c r="L194" s="44"/>
      <c r="M194" s="233"/>
      <c r="N194" s="234"/>
      <c r="O194" s="84"/>
      <c r="P194" s="84"/>
      <c r="Q194" s="84"/>
      <c r="R194" s="84"/>
      <c r="S194" s="84"/>
      <c r="T194" s="85"/>
      <c r="U194" s="38"/>
      <c r="V194" s="38"/>
      <c r="W194" s="38"/>
      <c r="X194" s="38"/>
      <c r="Y194" s="38"/>
      <c r="Z194" s="38"/>
      <c r="AA194" s="38"/>
      <c r="AB194" s="38"/>
      <c r="AC194" s="38"/>
      <c r="AD194" s="38"/>
      <c r="AE194" s="38"/>
      <c r="AT194" s="17" t="s">
        <v>147</v>
      </c>
      <c r="AU194" s="17" t="s">
        <v>82</v>
      </c>
    </row>
    <row r="195" s="2" customFormat="1">
      <c r="A195" s="38"/>
      <c r="B195" s="39"/>
      <c r="C195" s="40"/>
      <c r="D195" s="231" t="s">
        <v>169</v>
      </c>
      <c r="E195" s="40"/>
      <c r="F195" s="246" t="s">
        <v>904</v>
      </c>
      <c r="G195" s="40"/>
      <c r="H195" s="40"/>
      <c r="I195" s="136"/>
      <c r="J195" s="40"/>
      <c r="K195" s="40"/>
      <c r="L195" s="44"/>
      <c r="M195" s="233"/>
      <c r="N195" s="234"/>
      <c r="O195" s="84"/>
      <c r="P195" s="84"/>
      <c r="Q195" s="84"/>
      <c r="R195" s="84"/>
      <c r="S195" s="84"/>
      <c r="T195" s="85"/>
      <c r="U195" s="38"/>
      <c r="V195" s="38"/>
      <c r="W195" s="38"/>
      <c r="X195" s="38"/>
      <c r="Y195" s="38"/>
      <c r="Z195" s="38"/>
      <c r="AA195" s="38"/>
      <c r="AB195" s="38"/>
      <c r="AC195" s="38"/>
      <c r="AD195" s="38"/>
      <c r="AE195" s="38"/>
      <c r="AT195" s="17" t="s">
        <v>169</v>
      </c>
      <c r="AU195" s="17" t="s">
        <v>82</v>
      </c>
    </row>
    <row r="196" s="13" customFormat="1">
      <c r="A196" s="13"/>
      <c r="B196" s="235"/>
      <c r="C196" s="236"/>
      <c r="D196" s="231" t="s">
        <v>149</v>
      </c>
      <c r="E196" s="237" t="s">
        <v>19</v>
      </c>
      <c r="F196" s="238" t="s">
        <v>905</v>
      </c>
      <c r="G196" s="236"/>
      <c r="H196" s="239">
        <v>336</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149</v>
      </c>
      <c r="AU196" s="245" t="s">
        <v>82</v>
      </c>
      <c r="AV196" s="13" t="s">
        <v>82</v>
      </c>
      <c r="AW196" s="13" t="s">
        <v>33</v>
      </c>
      <c r="AX196" s="13" t="s">
        <v>72</v>
      </c>
      <c r="AY196" s="245" t="s">
        <v>137</v>
      </c>
    </row>
    <row r="197" s="2" customFormat="1" ht="24.15" customHeight="1">
      <c r="A197" s="38"/>
      <c r="B197" s="39"/>
      <c r="C197" s="218" t="s">
        <v>358</v>
      </c>
      <c r="D197" s="218" t="s">
        <v>140</v>
      </c>
      <c r="E197" s="219" t="s">
        <v>906</v>
      </c>
      <c r="F197" s="220" t="s">
        <v>907</v>
      </c>
      <c r="G197" s="221" t="s">
        <v>247</v>
      </c>
      <c r="H197" s="222">
        <v>27</v>
      </c>
      <c r="I197" s="223"/>
      <c r="J197" s="224">
        <f>ROUND(I197*H197,2)</f>
        <v>0</v>
      </c>
      <c r="K197" s="220" t="s">
        <v>19</v>
      </c>
      <c r="L197" s="44"/>
      <c r="M197" s="225" t="s">
        <v>19</v>
      </c>
      <c r="N197" s="226" t="s">
        <v>43</v>
      </c>
      <c r="O197" s="84"/>
      <c r="P197" s="227">
        <f>O197*H197</f>
        <v>0</v>
      </c>
      <c r="Q197" s="227">
        <v>0.0037000000000000002</v>
      </c>
      <c r="R197" s="227">
        <f>Q197*H197</f>
        <v>0.099900000000000003</v>
      </c>
      <c r="S197" s="227">
        <v>0</v>
      </c>
      <c r="T197" s="228">
        <f>S197*H197</f>
        <v>0</v>
      </c>
      <c r="U197" s="38"/>
      <c r="V197" s="38"/>
      <c r="W197" s="38"/>
      <c r="X197" s="38"/>
      <c r="Y197" s="38"/>
      <c r="Z197" s="38"/>
      <c r="AA197" s="38"/>
      <c r="AB197" s="38"/>
      <c r="AC197" s="38"/>
      <c r="AD197" s="38"/>
      <c r="AE197" s="38"/>
      <c r="AR197" s="229" t="s">
        <v>271</v>
      </c>
      <c r="AT197" s="229" t="s">
        <v>140</v>
      </c>
      <c r="AU197" s="229" t="s">
        <v>82</v>
      </c>
      <c r="AY197" s="17" t="s">
        <v>137</v>
      </c>
      <c r="BE197" s="230">
        <f>IF(N197="základní",J197,0)</f>
        <v>0</v>
      </c>
      <c r="BF197" s="230">
        <f>IF(N197="snížená",J197,0)</f>
        <v>0</v>
      </c>
      <c r="BG197" s="230">
        <f>IF(N197="zákl. přenesená",J197,0)</f>
        <v>0</v>
      </c>
      <c r="BH197" s="230">
        <f>IF(N197="sníž. přenesená",J197,0)</f>
        <v>0</v>
      </c>
      <c r="BI197" s="230">
        <f>IF(N197="nulová",J197,0)</f>
        <v>0</v>
      </c>
      <c r="BJ197" s="17" t="s">
        <v>80</v>
      </c>
      <c r="BK197" s="230">
        <f>ROUND(I197*H197,2)</f>
        <v>0</v>
      </c>
      <c r="BL197" s="17" t="s">
        <v>271</v>
      </c>
      <c r="BM197" s="229" t="s">
        <v>908</v>
      </c>
    </row>
    <row r="198" s="2" customFormat="1">
      <c r="A198" s="38"/>
      <c r="B198" s="39"/>
      <c r="C198" s="40"/>
      <c r="D198" s="231" t="s">
        <v>147</v>
      </c>
      <c r="E198" s="40"/>
      <c r="F198" s="232" t="s">
        <v>907</v>
      </c>
      <c r="G198" s="40"/>
      <c r="H198" s="40"/>
      <c r="I198" s="136"/>
      <c r="J198" s="40"/>
      <c r="K198" s="40"/>
      <c r="L198" s="44"/>
      <c r="M198" s="233"/>
      <c r="N198" s="234"/>
      <c r="O198" s="84"/>
      <c r="P198" s="84"/>
      <c r="Q198" s="84"/>
      <c r="R198" s="84"/>
      <c r="S198" s="84"/>
      <c r="T198" s="85"/>
      <c r="U198" s="38"/>
      <c r="V198" s="38"/>
      <c r="W198" s="38"/>
      <c r="X198" s="38"/>
      <c r="Y198" s="38"/>
      <c r="Z198" s="38"/>
      <c r="AA198" s="38"/>
      <c r="AB198" s="38"/>
      <c r="AC198" s="38"/>
      <c r="AD198" s="38"/>
      <c r="AE198" s="38"/>
      <c r="AT198" s="17" t="s">
        <v>147</v>
      </c>
      <c r="AU198" s="17" t="s">
        <v>82</v>
      </c>
    </row>
    <row r="199" s="2" customFormat="1">
      <c r="A199" s="38"/>
      <c r="B199" s="39"/>
      <c r="C199" s="40"/>
      <c r="D199" s="231" t="s">
        <v>169</v>
      </c>
      <c r="E199" s="40"/>
      <c r="F199" s="246" t="s">
        <v>904</v>
      </c>
      <c r="G199" s="40"/>
      <c r="H199" s="40"/>
      <c r="I199" s="136"/>
      <c r="J199" s="40"/>
      <c r="K199" s="40"/>
      <c r="L199" s="44"/>
      <c r="M199" s="233"/>
      <c r="N199" s="234"/>
      <c r="O199" s="84"/>
      <c r="P199" s="84"/>
      <c r="Q199" s="84"/>
      <c r="R199" s="84"/>
      <c r="S199" s="84"/>
      <c r="T199" s="85"/>
      <c r="U199" s="38"/>
      <c r="V199" s="38"/>
      <c r="W199" s="38"/>
      <c r="X199" s="38"/>
      <c r="Y199" s="38"/>
      <c r="Z199" s="38"/>
      <c r="AA199" s="38"/>
      <c r="AB199" s="38"/>
      <c r="AC199" s="38"/>
      <c r="AD199" s="38"/>
      <c r="AE199" s="38"/>
      <c r="AT199" s="17" t="s">
        <v>169</v>
      </c>
      <c r="AU199" s="17" t="s">
        <v>82</v>
      </c>
    </row>
    <row r="200" s="13" customFormat="1">
      <c r="A200" s="13"/>
      <c r="B200" s="235"/>
      <c r="C200" s="236"/>
      <c r="D200" s="231" t="s">
        <v>149</v>
      </c>
      <c r="E200" s="237" t="s">
        <v>19</v>
      </c>
      <c r="F200" s="238" t="s">
        <v>909</v>
      </c>
      <c r="G200" s="236"/>
      <c r="H200" s="239">
        <v>27</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149</v>
      </c>
      <c r="AU200" s="245" t="s">
        <v>82</v>
      </c>
      <c r="AV200" s="13" t="s">
        <v>82</v>
      </c>
      <c r="AW200" s="13" t="s">
        <v>33</v>
      </c>
      <c r="AX200" s="13" t="s">
        <v>72</v>
      </c>
      <c r="AY200" s="245" t="s">
        <v>137</v>
      </c>
    </row>
    <row r="201" s="2" customFormat="1" ht="37.8" customHeight="1">
      <c r="A201" s="38"/>
      <c r="B201" s="39"/>
      <c r="C201" s="218" t="s">
        <v>394</v>
      </c>
      <c r="D201" s="218" t="s">
        <v>140</v>
      </c>
      <c r="E201" s="219" t="s">
        <v>910</v>
      </c>
      <c r="F201" s="220" t="s">
        <v>911</v>
      </c>
      <c r="G201" s="221" t="s">
        <v>247</v>
      </c>
      <c r="H201" s="222">
        <v>61.600000000000001</v>
      </c>
      <c r="I201" s="223"/>
      <c r="J201" s="224">
        <f>ROUND(I201*H201,2)</f>
        <v>0</v>
      </c>
      <c r="K201" s="220" t="s">
        <v>144</v>
      </c>
      <c r="L201" s="44"/>
      <c r="M201" s="225" t="s">
        <v>19</v>
      </c>
      <c r="N201" s="226" t="s">
        <v>43</v>
      </c>
      <c r="O201" s="84"/>
      <c r="P201" s="227">
        <f>O201*H201</f>
        <v>0</v>
      </c>
      <c r="Q201" s="227">
        <v>0.00020000000000000001</v>
      </c>
      <c r="R201" s="227">
        <f>Q201*H201</f>
        <v>0.012320000000000001</v>
      </c>
      <c r="S201" s="227">
        <v>0</v>
      </c>
      <c r="T201" s="228">
        <f>S201*H201</f>
        <v>0</v>
      </c>
      <c r="U201" s="38"/>
      <c r="V201" s="38"/>
      <c r="W201" s="38"/>
      <c r="X201" s="38"/>
      <c r="Y201" s="38"/>
      <c r="Z201" s="38"/>
      <c r="AA201" s="38"/>
      <c r="AB201" s="38"/>
      <c r="AC201" s="38"/>
      <c r="AD201" s="38"/>
      <c r="AE201" s="38"/>
      <c r="AR201" s="229" t="s">
        <v>271</v>
      </c>
      <c r="AT201" s="229" t="s">
        <v>140</v>
      </c>
      <c r="AU201" s="229" t="s">
        <v>82</v>
      </c>
      <c r="AY201" s="17" t="s">
        <v>137</v>
      </c>
      <c r="BE201" s="230">
        <f>IF(N201="základní",J201,0)</f>
        <v>0</v>
      </c>
      <c r="BF201" s="230">
        <f>IF(N201="snížená",J201,0)</f>
        <v>0</v>
      </c>
      <c r="BG201" s="230">
        <f>IF(N201="zákl. přenesená",J201,0)</f>
        <v>0</v>
      </c>
      <c r="BH201" s="230">
        <f>IF(N201="sníž. přenesená",J201,0)</f>
        <v>0</v>
      </c>
      <c r="BI201" s="230">
        <f>IF(N201="nulová",J201,0)</f>
        <v>0</v>
      </c>
      <c r="BJ201" s="17" t="s">
        <v>80</v>
      </c>
      <c r="BK201" s="230">
        <f>ROUND(I201*H201,2)</f>
        <v>0</v>
      </c>
      <c r="BL201" s="17" t="s">
        <v>271</v>
      </c>
      <c r="BM201" s="229" t="s">
        <v>912</v>
      </c>
    </row>
    <row r="202" s="2" customFormat="1">
      <c r="A202" s="38"/>
      <c r="B202" s="39"/>
      <c r="C202" s="40"/>
      <c r="D202" s="231" t="s">
        <v>147</v>
      </c>
      <c r="E202" s="40"/>
      <c r="F202" s="232" t="s">
        <v>913</v>
      </c>
      <c r="G202" s="40"/>
      <c r="H202" s="40"/>
      <c r="I202" s="136"/>
      <c r="J202" s="40"/>
      <c r="K202" s="40"/>
      <c r="L202" s="44"/>
      <c r="M202" s="233"/>
      <c r="N202" s="234"/>
      <c r="O202" s="84"/>
      <c r="P202" s="84"/>
      <c r="Q202" s="84"/>
      <c r="R202" s="84"/>
      <c r="S202" s="84"/>
      <c r="T202" s="85"/>
      <c r="U202" s="38"/>
      <c r="V202" s="38"/>
      <c r="W202" s="38"/>
      <c r="X202" s="38"/>
      <c r="Y202" s="38"/>
      <c r="Z202" s="38"/>
      <c r="AA202" s="38"/>
      <c r="AB202" s="38"/>
      <c r="AC202" s="38"/>
      <c r="AD202" s="38"/>
      <c r="AE202" s="38"/>
      <c r="AT202" s="17" t="s">
        <v>147</v>
      </c>
      <c r="AU202" s="17" t="s">
        <v>82</v>
      </c>
    </row>
    <row r="203" s="2" customFormat="1">
      <c r="A203" s="38"/>
      <c r="B203" s="39"/>
      <c r="C203" s="40"/>
      <c r="D203" s="231" t="s">
        <v>169</v>
      </c>
      <c r="E203" s="40"/>
      <c r="F203" s="246" t="s">
        <v>914</v>
      </c>
      <c r="G203" s="40"/>
      <c r="H203" s="40"/>
      <c r="I203" s="136"/>
      <c r="J203" s="40"/>
      <c r="K203" s="40"/>
      <c r="L203" s="44"/>
      <c r="M203" s="233"/>
      <c r="N203" s="234"/>
      <c r="O203" s="84"/>
      <c r="P203" s="84"/>
      <c r="Q203" s="84"/>
      <c r="R203" s="84"/>
      <c r="S203" s="84"/>
      <c r="T203" s="85"/>
      <c r="U203" s="38"/>
      <c r="V203" s="38"/>
      <c r="W203" s="38"/>
      <c r="X203" s="38"/>
      <c r="Y203" s="38"/>
      <c r="Z203" s="38"/>
      <c r="AA203" s="38"/>
      <c r="AB203" s="38"/>
      <c r="AC203" s="38"/>
      <c r="AD203" s="38"/>
      <c r="AE203" s="38"/>
      <c r="AT203" s="17" t="s">
        <v>169</v>
      </c>
      <c r="AU203" s="17" t="s">
        <v>82</v>
      </c>
    </row>
    <row r="204" s="14" customFormat="1">
      <c r="A204" s="14"/>
      <c r="B204" s="247"/>
      <c r="C204" s="248"/>
      <c r="D204" s="231" t="s">
        <v>149</v>
      </c>
      <c r="E204" s="249" t="s">
        <v>19</v>
      </c>
      <c r="F204" s="250" t="s">
        <v>915</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149</v>
      </c>
      <c r="AU204" s="256" t="s">
        <v>82</v>
      </c>
      <c r="AV204" s="14" t="s">
        <v>80</v>
      </c>
      <c r="AW204" s="14" t="s">
        <v>33</v>
      </c>
      <c r="AX204" s="14" t="s">
        <v>72</v>
      </c>
      <c r="AY204" s="256" t="s">
        <v>137</v>
      </c>
    </row>
    <row r="205" s="13" customFormat="1">
      <c r="A205" s="13"/>
      <c r="B205" s="235"/>
      <c r="C205" s="236"/>
      <c r="D205" s="231" t="s">
        <v>149</v>
      </c>
      <c r="E205" s="237" t="s">
        <v>19</v>
      </c>
      <c r="F205" s="238" t="s">
        <v>916</v>
      </c>
      <c r="G205" s="236"/>
      <c r="H205" s="239">
        <v>61.600000000000001</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149</v>
      </c>
      <c r="AU205" s="245" t="s">
        <v>82</v>
      </c>
      <c r="AV205" s="13" t="s">
        <v>82</v>
      </c>
      <c r="AW205" s="13" t="s">
        <v>33</v>
      </c>
      <c r="AX205" s="13" t="s">
        <v>72</v>
      </c>
      <c r="AY205" s="245" t="s">
        <v>137</v>
      </c>
    </row>
    <row r="206" s="2" customFormat="1" ht="24.15" customHeight="1">
      <c r="A206" s="38"/>
      <c r="B206" s="39"/>
      <c r="C206" s="218" t="s">
        <v>400</v>
      </c>
      <c r="D206" s="218" t="s">
        <v>140</v>
      </c>
      <c r="E206" s="219" t="s">
        <v>917</v>
      </c>
      <c r="F206" s="220" t="s">
        <v>918</v>
      </c>
      <c r="G206" s="221" t="s">
        <v>157</v>
      </c>
      <c r="H206" s="222">
        <v>3</v>
      </c>
      <c r="I206" s="223"/>
      <c r="J206" s="224">
        <f>ROUND(I206*H206,2)</f>
        <v>0</v>
      </c>
      <c r="K206" s="220" t="s">
        <v>19</v>
      </c>
      <c r="L206" s="44"/>
      <c r="M206" s="225" t="s">
        <v>19</v>
      </c>
      <c r="N206" s="226" t="s">
        <v>43</v>
      </c>
      <c r="O206" s="84"/>
      <c r="P206" s="227">
        <f>O206*H206</f>
        <v>0</v>
      </c>
      <c r="Q206" s="227">
        <v>0.0021199999999999999</v>
      </c>
      <c r="R206" s="227">
        <f>Q206*H206</f>
        <v>0.0063599999999999993</v>
      </c>
      <c r="S206" s="227">
        <v>0</v>
      </c>
      <c r="T206" s="228">
        <f>S206*H206</f>
        <v>0</v>
      </c>
      <c r="U206" s="38"/>
      <c r="V206" s="38"/>
      <c r="W206" s="38"/>
      <c r="X206" s="38"/>
      <c r="Y206" s="38"/>
      <c r="Z206" s="38"/>
      <c r="AA206" s="38"/>
      <c r="AB206" s="38"/>
      <c r="AC206" s="38"/>
      <c r="AD206" s="38"/>
      <c r="AE206" s="38"/>
      <c r="AR206" s="229" t="s">
        <v>271</v>
      </c>
      <c r="AT206" s="229" t="s">
        <v>140</v>
      </c>
      <c r="AU206" s="229" t="s">
        <v>82</v>
      </c>
      <c r="AY206" s="17" t="s">
        <v>137</v>
      </c>
      <c r="BE206" s="230">
        <f>IF(N206="základní",J206,0)</f>
        <v>0</v>
      </c>
      <c r="BF206" s="230">
        <f>IF(N206="snížená",J206,0)</f>
        <v>0</v>
      </c>
      <c r="BG206" s="230">
        <f>IF(N206="zákl. přenesená",J206,0)</f>
        <v>0</v>
      </c>
      <c r="BH206" s="230">
        <f>IF(N206="sníž. přenesená",J206,0)</f>
        <v>0</v>
      </c>
      <c r="BI206" s="230">
        <f>IF(N206="nulová",J206,0)</f>
        <v>0</v>
      </c>
      <c r="BJ206" s="17" t="s">
        <v>80</v>
      </c>
      <c r="BK206" s="230">
        <f>ROUND(I206*H206,2)</f>
        <v>0</v>
      </c>
      <c r="BL206" s="17" t="s">
        <v>271</v>
      </c>
      <c r="BM206" s="229" t="s">
        <v>919</v>
      </c>
    </row>
    <row r="207" s="2" customFormat="1">
      <c r="A207" s="38"/>
      <c r="B207" s="39"/>
      <c r="C207" s="40"/>
      <c r="D207" s="231" t="s">
        <v>147</v>
      </c>
      <c r="E207" s="40"/>
      <c r="F207" s="232" t="s">
        <v>920</v>
      </c>
      <c r="G207" s="40"/>
      <c r="H207" s="40"/>
      <c r="I207" s="136"/>
      <c r="J207" s="40"/>
      <c r="K207" s="40"/>
      <c r="L207" s="44"/>
      <c r="M207" s="233"/>
      <c r="N207" s="234"/>
      <c r="O207" s="84"/>
      <c r="P207" s="84"/>
      <c r="Q207" s="84"/>
      <c r="R207" s="84"/>
      <c r="S207" s="84"/>
      <c r="T207" s="85"/>
      <c r="U207" s="38"/>
      <c r="V207" s="38"/>
      <c r="W207" s="38"/>
      <c r="X207" s="38"/>
      <c r="Y207" s="38"/>
      <c r="Z207" s="38"/>
      <c r="AA207" s="38"/>
      <c r="AB207" s="38"/>
      <c r="AC207" s="38"/>
      <c r="AD207" s="38"/>
      <c r="AE207" s="38"/>
      <c r="AT207" s="17" t="s">
        <v>147</v>
      </c>
      <c r="AU207" s="17" t="s">
        <v>82</v>
      </c>
    </row>
    <row r="208" s="2" customFormat="1" ht="24.15" customHeight="1">
      <c r="A208" s="38"/>
      <c r="B208" s="39"/>
      <c r="C208" s="218" t="s">
        <v>407</v>
      </c>
      <c r="D208" s="218" t="s">
        <v>140</v>
      </c>
      <c r="E208" s="219" t="s">
        <v>921</v>
      </c>
      <c r="F208" s="220" t="s">
        <v>922</v>
      </c>
      <c r="G208" s="221" t="s">
        <v>247</v>
      </c>
      <c r="H208" s="222">
        <v>606.39999999999998</v>
      </c>
      <c r="I208" s="223"/>
      <c r="J208" s="224">
        <f>ROUND(I208*H208,2)</f>
        <v>0</v>
      </c>
      <c r="K208" s="220" t="s">
        <v>923</v>
      </c>
      <c r="L208" s="44"/>
      <c r="M208" s="225" t="s">
        <v>19</v>
      </c>
      <c r="N208" s="226" t="s">
        <v>43</v>
      </c>
      <c r="O208" s="84"/>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271</v>
      </c>
      <c r="AT208" s="229" t="s">
        <v>140</v>
      </c>
      <c r="AU208" s="229" t="s">
        <v>82</v>
      </c>
      <c r="AY208" s="17" t="s">
        <v>137</v>
      </c>
      <c r="BE208" s="230">
        <f>IF(N208="základní",J208,0)</f>
        <v>0</v>
      </c>
      <c r="BF208" s="230">
        <f>IF(N208="snížená",J208,0)</f>
        <v>0</v>
      </c>
      <c r="BG208" s="230">
        <f>IF(N208="zákl. přenesená",J208,0)</f>
        <v>0</v>
      </c>
      <c r="BH208" s="230">
        <f>IF(N208="sníž. přenesená",J208,0)</f>
        <v>0</v>
      </c>
      <c r="BI208" s="230">
        <f>IF(N208="nulová",J208,0)</f>
        <v>0</v>
      </c>
      <c r="BJ208" s="17" t="s">
        <v>80</v>
      </c>
      <c r="BK208" s="230">
        <f>ROUND(I208*H208,2)</f>
        <v>0</v>
      </c>
      <c r="BL208" s="17" t="s">
        <v>271</v>
      </c>
      <c r="BM208" s="229" t="s">
        <v>924</v>
      </c>
    </row>
    <row r="209" s="2" customFormat="1">
      <c r="A209" s="38"/>
      <c r="B209" s="39"/>
      <c r="C209" s="40"/>
      <c r="D209" s="231" t="s">
        <v>147</v>
      </c>
      <c r="E209" s="40"/>
      <c r="F209" s="232" t="s">
        <v>925</v>
      </c>
      <c r="G209" s="40"/>
      <c r="H209" s="40"/>
      <c r="I209" s="136"/>
      <c r="J209" s="40"/>
      <c r="K209" s="40"/>
      <c r="L209" s="44"/>
      <c r="M209" s="233"/>
      <c r="N209" s="234"/>
      <c r="O209" s="84"/>
      <c r="P209" s="84"/>
      <c r="Q209" s="84"/>
      <c r="R209" s="84"/>
      <c r="S209" s="84"/>
      <c r="T209" s="85"/>
      <c r="U209" s="38"/>
      <c r="V209" s="38"/>
      <c r="W209" s="38"/>
      <c r="X209" s="38"/>
      <c r="Y209" s="38"/>
      <c r="Z209" s="38"/>
      <c r="AA209" s="38"/>
      <c r="AB209" s="38"/>
      <c r="AC209" s="38"/>
      <c r="AD209" s="38"/>
      <c r="AE209" s="38"/>
      <c r="AT209" s="17" t="s">
        <v>147</v>
      </c>
      <c r="AU209" s="17" t="s">
        <v>82</v>
      </c>
    </row>
    <row r="210" s="2" customFormat="1">
      <c r="A210" s="38"/>
      <c r="B210" s="39"/>
      <c r="C210" s="40"/>
      <c r="D210" s="231" t="s">
        <v>169</v>
      </c>
      <c r="E210" s="40"/>
      <c r="F210" s="246" t="s">
        <v>926</v>
      </c>
      <c r="G210" s="40"/>
      <c r="H210" s="40"/>
      <c r="I210" s="136"/>
      <c r="J210" s="40"/>
      <c r="K210" s="40"/>
      <c r="L210" s="44"/>
      <c r="M210" s="233"/>
      <c r="N210" s="234"/>
      <c r="O210" s="84"/>
      <c r="P210" s="84"/>
      <c r="Q210" s="84"/>
      <c r="R210" s="84"/>
      <c r="S210" s="84"/>
      <c r="T210" s="85"/>
      <c r="U210" s="38"/>
      <c r="V210" s="38"/>
      <c r="W210" s="38"/>
      <c r="X210" s="38"/>
      <c r="Y210" s="38"/>
      <c r="Z210" s="38"/>
      <c r="AA210" s="38"/>
      <c r="AB210" s="38"/>
      <c r="AC210" s="38"/>
      <c r="AD210" s="38"/>
      <c r="AE210" s="38"/>
      <c r="AT210" s="17" t="s">
        <v>169</v>
      </c>
      <c r="AU210" s="17" t="s">
        <v>82</v>
      </c>
    </row>
    <row r="211" s="2" customFormat="1">
      <c r="A211" s="38"/>
      <c r="B211" s="39"/>
      <c r="C211" s="40"/>
      <c r="D211" s="231" t="s">
        <v>207</v>
      </c>
      <c r="E211" s="40"/>
      <c r="F211" s="246" t="s">
        <v>927</v>
      </c>
      <c r="G211" s="40"/>
      <c r="H211" s="40"/>
      <c r="I211" s="136"/>
      <c r="J211" s="40"/>
      <c r="K211" s="40"/>
      <c r="L211" s="44"/>
      <c r="M211" s="233"/>
      <c r="N211" s="234"/>
      <c r="O211" s="84"/>
      <c r="P211" s="84"/>
      <c r="Q211" s="84"/>
      <c r="R211" s="84"/>
      <c r="S211" s="84"/>
      <c r="T211" s="85"/>
      <c r="U211" s="38"/>
      <c r="V211" s="38"/>
      <c r="W211" s="38"/>
      <c r="X211" s="38"/>
      <c r="Y211" s="38"/>
      <c r="Z211" s="38"/>
      <c r="AA211" s="38"/>
      <c r="AB211" s="38"/>
      <c r="AC211" s="38"/>
      <c r="AD211" s="38"/>
      <c r="AE211" s="38"/>
      <c r="AT211" s="17" t="s">
        <v>207</v>
      </c>
      <c r="AU211" s="17" t="s">
        <v>82</v>
      </c>
    </row>
    <row r="212" s="13" customFormat="1">
      <c r="A212" s="13"/>
      <c r="B212" s="235"/>
      <c r="C212" s="236"/>
      <c r="D212" s="231" t="s">
        <v>149</v>
      </c>
      <c r="E212" s="237" t="s">
        <v>19</v>
      </c>
      <c r="F212" s="238" t="s">
        <v>928</v>
      </c>
      <c r="G212" s="236"/>
      <c r="H212" s="239">
        <v>61.600000000000001</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149</v>
      </c>
      <c r="AU212" s="245" t="s">
        <v>82</v>
      </c>
      <c r="AV212" s="13" t="s">
        <v>82</v>
      </c>
      <c r="AW212" s="13" t="s">
        <v>33</v>
      </c>
      <c r="AX212" s="13" t="s">
        <v>72</v>
      </c>
      <c r="AY212" s="245" t="s">
        <v>137</v>
      </c>
    </row>
    <row r="213" s="13" customFormat="1">
      <c r="A213" s="13"/>
      <c r="B213" s="235"/>
      <c r="C213" s="236"/>
      <c r="D213" s="231" t="s">
        <v>149</v>
      </c>
      <c r="E213" s="237" t="s">
        <v>19</v>
      </c>
      <c r="F213" s="238" t="s">
        <v>929</v>
      </c>
      <c r="G213" s="236"/>
      <c r="H213" s="239">
        <v>30.800000000000001</v>
      </c>
      <c r="I213" s="240"/>
      <c r="J213" s="236"/>
      <c r="K213" s="236"/>
      <c r="L213" s="241"/>
      <c r="M213" s="242"/>
      <c r="N213" s="243"/>
      <c r="O213" s="243"/>
      <c r="P213" s="243"/>
      <c r="Q213" s="243"/>
      <c r="R213" s="243"/>
      <c r="S213" s="243"/>
      <c r="T213" s="244"/>
      <c r="U213" s="13"/>
      <c r="V213" s="13"/>
      <c r="W213" s="13"/>
      <c r="X213" s="13"/>
      <c r="Y213" s="13"/>
      <c r="Z213" s="13"/>
      <c r="AA213" s="13"/>
      <c r="AB213" s="13"/>
      <c r="AC213" s="13"/>
      <c r="AD213" s="13"/>
      <c r="AE213" s="13"/>
      <c r="AT213" s="245" t="s">
        <v>149</v>
      </c>
      <c r="AU213" s="245" t="s">
        <v>82</v>
      </c>
      <c r="AV213" s="13" t="s">
        <v>82</v>
      </c>
      <c r="AW213" s="13" t="s">
        <v>33</v>
      </c>
      <c r="AX213" s="13" t="s">
        <v>72</v>
      </c>
      <c r="AY213" s="245" t="s">
        <v>137</v>
      </c>
    </row>
    <row r="214" s="13" customFormat="1">
      <c r="A214" s="13"/>
      <c r="B214" s="235"/>
      <c r="C214" s="236"/>
      <c r="D214" s="231" t="s">
        <v>149</v>
      </c>
      <c r="E214" s="237" t="s">
        <v>19</v>
      </c>
      <c r="F214" s="238" t="s">
        <v>835</v>
      </c>
      <c r="G214" s="236"/>
      <c r="H214" s="239">
        <v>27</v>
      </c>
      <c r="I214" s="240"/>
      <c r="J214" s="236"/>
      <c r="K214" s="236"/>
      <c r="L214" s="241"/>
      <c r="M214" s="242"/>
      <c r="N214" s="243"/>
      <c r="O214" s="243"/>
      <c r="P214" s="243"/>
      <c r="Q214" s="243"/>
      <c r="R214" s="243"/>
      <c r="S214" s="243"/>
      <c r="T214" s="244"/>
      <c r="U214" s="13"/>
      <c r="V214" s="13"/>
      <c r="W214" s="13"/>
      <c r="X214" s="13"/>
      <c r="Y214" s="13"/>
      <c r="Z214" s="13"/>
      <c r="AA214" s="13"/>
      <c r="AB214" s="13"/>
      <c r="AC214" s="13"/>
      <c r="AD214" s="13"/>
      <c r="AE214" s="13"/>
      <c r="AT214" s="245" t="s">
        <v>149</v>
      </c>
      <c r="AU214" s="245" t="s">
        <v>82</v>
      </c>
      <c r="AV214" s="13" t="s">
        <v>82</v>
      </c>
      <c r="AW214" s="13" t="s">
        <v>33</v>
      </c>
      <c r="AX214" s="13" t="s">
        <v>72</v>
      </c>
      <c r="AY214" s="245" t="s">
        <v>137</v>
      </c>
    </row>
    <row r="215" s="13" customFormat="1">
      <c r="A215" s="13"/>
      <c r="B215" s="235"/>
      <c r="C215" s="236"/>
      <c r="D215" s="231" t="s">
        <v>149</v>
      </c>
      <c r="E215" s="237" t="s">
        <v>19</v>
      </c>
      <c r="F215" s="238" t="s">
        <v>930</v>
      </c>
      <c r="G215" s="236"/>
      <c r="H215" s="239">
        <v>55</v>
      </c>
      <c r="I215" s="240"/>
      <c r="J215" s="236"/>
      <c r="K215" s="236"/>
      <c r="L215" s="241"/>
      <c r="M215" s="242"/>
      <c r="N215" s="243"/>
      <c r="O215" s="243"/>
      <c r="P215" s="243"/>
      <c r="Q215" s="243"/>
      <c r="R215" s="243"/>
      <c r="S215" s="243"/>
      <c r="T215" s="244"/>
      <c r="U215" s="13"/>
      <c r="V215" s="13"/>
      <c r="W215" s="13"/>
      <c r="X215" s="13"/>
      <c r="Y215" s="13"/>
      <c r="Z215" s="13"/>
      <c r="AA215" s="13"/>
      <c r="AB215" s="13"/>
      <c r="AC215" s="13"/>
      <c r="AD215" s="13"/>
      <c r="AE215" s="13"/>
      <c r="AT215" s="245" t="s">
        <v>149</v>
      </c>
      <c r="AU215" s="245" t="s">
        <v>82</v>
      </c>
      <c r="AV215" s="13" t="s">
        <v>82</v>
      </c>
      <c r="AW215" s="13" t="s">
        <v>33</v>
      </c>
      <c r="AX215" s="13" t="s">
        <v>72</v>
      </c>
      <c r="AY215" s="245" t="s">
        <v>137</v>
      </c>
    </row>
    <row r="216" s="13" customFormat="1">
      <c r="A216" s="13"/>
      <c r="B216" s="235"/>
      <c r="C216" s="236"/>
      <c r="D216" s="231" t="s">
        <v>149</v>
      </c>
      <c r="E216" s="237" t="s">
        <v>19</v>
      </c>
      <c r="F216" s="238" t="s">
        <v>931</v>
      </c>
      <c r="G216" s="236"/>
      <c r="H216" s="239">
        <v>41</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149</v>
      </c>
      <c r="AU216" s="245" t="s">
        <v>82</v>
      </c>
      <c r="AV216" s="13" t="s">
        <v>82</v>
      </c>
      <c r="AW216" s="13" t="s">
        <v>33</v>
      </c>
      <c r="AX216" s="13" t="s">
        <v>72</v>
      </c>
      <c r="AY216" s="245" t="s">
        <v>137</v>
      </c>
    </row>
    <row r="217" s="13" customFormat="1">
      <c r="A217" s="13"/>
      <c r="B217" s="235"/>
      <c r="C217" s="236"/>
      <c r="D217" s="231" t="s">
        <v>149</v>
      </c>
      <c r="E217" s="237" t="s">
        <v>19</v>
      </c>
      <c r="F217" s="238" t="s">
        <v>932</v>
      </c>
      <c r="G217" s="236"/>
      <c r="H217" s="239">
        <v>28</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149</v>
      </c>
      <c r="AU217" s="245" t="s">
        <v>82</v>
      </c>
      <c r="AV217" s="13" t="s">
        <v>82</v>
      </c>
      <c r="AW217" s="13" t="s">
        <v>33</v>
      </c>
      <c r="AX217" s="13" t="s">
        <v>72</v>
      </c>
      <c r="AY217" s="245" t="s">
        <v>137</v>
      </c>
    </row>
    <row r="218" s="13" customFormat="1">
      <c r="A218" s="13"/>
      <c r="B218" s="235"/>
      <c r="C218" s="236"/>
      <c r="D218" s="231" t="s">
        <v>149</v>
      </c>
      <c r="E218" s="237" t="s">
        <v>19</v>
      </c>
      <c r="F218" s="238" t="s">
        <v>933</v>
      </c>
      <c r="G218" s="236"/>
      <c r="H218" s="239">
        <v>336</v>
      </c>
      <c r="I218" s="240"/>
      <c r="J218" s="236"/>
      <c r="K218" s="236"/>
      <c r="L218" s="241"/>
      <c r="M218" s="242"/>
      <c r="N218" s="243"/>
      <c r="O218" s="243"/>
      <c r="P218" s="243"/>
      <c r="Q218" s="243"/>
      <c r="R218" s="243"/>
      <c r="S218" s="243"/>
      <c r="T218" s="244"/>
      <c r="U218" s="13"/>
      <c r="V218" s="13"/>
      <c r="W218" s="13"/>
      <c r="X218" s="13"/>
      <c r="Y218" s="13"/>
      <c r="Z218" s="13"/>
      <c r="AA218" s="13"/>
      <c r="AB218" s="13"/>
      <c r="AC218" s="13"/>
      <c r="AD218" s="13"/>
      <c r="AE218" s="13"/>
      <c r="AT218" s="245" t="s">
        <v>149</v>
      </c>
      <c r="AU218" s="245" t="s">
        <v>82</v>
      </c>
      <c r="AV218" s="13" t="s">
        <v>82</v>
      </c>
      <c r="AW218" s="13" t="s">
        <v>33</v>
      </c>
      <c r="AX218" s="13" t="s">
        <v>72</v>
      </c>
      <c r="AY218" s="245" t="s">
        <v>137</v>
      </c>
    </row>
    <row r="219" s="13" customFormat="1">
      <c r="A219" s="13"/>
      <c r="B219" s="235"/>
      <c r="C219" s="236"/>
      <c r="D219" s="231" t="s">
        <v>149</v>
      </c>
      <c r="E219" s="237" t="s">
        <v>19</v>
      </c>
      <c r="F219" s="238" t="s">
        <v>909</v>
      </c>
      <c r="G219" s="236"/>
      <c r="H219" s="239">
        <v>27</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149</v>
      </c>
      <c r="AU219" s="245" t="s">
        <v>82</v>
      </c>
      <c r="AV219" s="13" t="s">
        <v>82</v>
      </c>
      <c r="AW219" s="13" t="s">
        <v>33</v>
      </c>
      <c r="AX219" s="13" t="s">
        <v>72</v>
      </c>
      <c r="AY219" s="245" t="s">
        <v>137</v>
      </c>
    </row>
    <row r="220" s="2" customFormat="1" ht="24.15" customHeight="1">
      <c r="A220" s="38"/>
      <c r="B220" s="39"/>
      <c r="C220" s="218" t="s">
        <v>415</v>
      </c>
      <c r="D220" s="218" t="s">
        <v>140</v>
      </c>
      <c r="E220" s="219" t="s">
        <v>934</v>
      </c>
      <c r="F220" s="220" t="s">
        <v>935</v>
      </c>
      <c r="G220" s="221" t="s">
        <v>310</v>
      </c>
      <c r="H220" s="222">
        <v>2.2250000000000001</v>
      </c>
      <c r="I220" s="223"/>
      <c r="J220" s="224">
        <f>ROUND(I220*H220,2)</f>
        <v>0</v>
      </c>
      <c r="K220" s="220" t="s">
        <v>144</v>
      </c>
      <c r="L220" s="44"/>
      <c r="M220" s="225" t="s">
        <v>19</v>
      </c>
      <c r="N220" s="226" t="s">
        <v>43</v>
      </c>
      <c r="O220" s="84"/>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271</v>
      </c>
      <c r="AT220" s="229" t="s">
        <v>140</v>
      </c>
      <c r="AU220" s="229" t="s">
        <v>82</v>
      </c>
      <c r="AY220" s="17" t="s">
        <v>137</v>
      </c>
      <c r="BE220" s="230">
        <f>IF(N220="základní",J220,0)</f>
        <v>0</v>
      </c>
      <c r="BF220" s="230">
        <f>IF(N220="snížená",J220,0)</f>
        <v>0</v>
      </c>
      <c r="BG220" s="230">
        <f>IF(N220="zákl. přenesená",J220,0)</f>
        <v>0</v>
      </c>
      <c r="BH220" s="230">
        <f>IF(N220="sníž. přenesená",J220,0)</f>
        <v>0</v>
      </c>
      <c r="BI220" s="230">
        <f>IF(N220="nulová",J220,0)</f>
        <v>0</v>
      </c>
      <c r="BJ220" s="17" t="s">
        <v>80</v>
      </c>
      <c r="BK220" s="230">
        <f>ROUND(I220*H220,2)</f>
        <v>0</v>
      </c>
      <c r="BL220" s="17" t="s">
        <v>271</v>
      </c>
      <c r="BM220" s="229" t="s">
        <v>936</v>
      </c>
    </row>
    <row r="221" s="2" customFormat="1">
      <c r="A221" s="38"/>
      <c r="B221" s="39"/>
      <c r="C221" s="40"/>
      <c r="D221" s="231" t="s">
        <v>147</v>
      </c>
      <c r="E221" s="40"/>
      <c r="F221" s="232" t="s">
        <v>937</v>
      </c>
      <c r="G221" s="40"/>
      <c r="H221" s="40"/>
      <c r="I221" s="136"/>
      <c r="J221" s="40"/>
      <c r="K221" s="40"/>
      <c r="L221" s="44"/>
      <c r="M221" s="233"/>
      <c r="N221" s="234"/>
      <c r="O221" s="84"/>
      <c r="P221" s="84"/>
      <c r="Q221" s="84"/>
      <c r="R221" s="84"/>
      <c r="S221" s="84"/>
      <c r="T221" s="85"/>
      <c r="U221" s="38"/>
      <c r="V221" s="38"/>
      <c r="W221" s="38"/>
      <c r="X221" s="38"/>
      <c r="Y221" s="38"/>
      <c r="Z221" s="38"/>
      <c r="AA221" s="38"/>
      <c r="AB221" s="38"/>
      <c r="AC221" s="38"/>
      <c r="AD221" s="38"/>
      <c r="AE221" s="38"/>
      <c r="AT221" s="17" t="s">
        <v>147</v>
      </c>
      <c r="AU221" s="17" t="s">
        <v>82</v>
      </c>
    </row>
    <row r="222" s="2" customFormat="1">
      <c r="A222" s="38"/>
      <c r="B222" s="39"/>
      <c r="C222" s="40"/>
      <c r="D222" s="231" t="s">
        <v>169</v>
      </c>
      <c r="E222" s="40"/>
      <c r="F222" s="246" t="s">
        <v>566</v>
      </c>
      <c r="G222" s="40"/>
      <c r="H222" s="40"/>
      <c r="I222" s="136"/>
      <c r="J222" s="40"/>
      <c r="K222" s="40"/>
      <c r="L222" s="44"/>
      <c r="M222" s="233"/>
      <c r="N222" s="234"/>
      <c r="O222" s="84"/>
      <c r="P222" s="84"/>
      <c r="Q222" s="84"/>
      <c r="R222" s="84"/>
      <c r="S222" s="84"/>
      <c r="T222" s="85"/>
      <c r="U222" s="38"/>
      <c r="V222" s="38"/>
      <c r="W222" s="38"/>
      <c r="X222" s="38"/>
      <c r="Y222" s="38"/>
      <c r="Z222" s="38"/>
      <c r="AA222" s="38"/>
      <c r="AB222" s="38"/>
      <c r="AC222" s="38"/>
      <c r="AD222" s="38"/>
      <c r="AE222" s="38"/>
      <c r="AT222" s="17" t="s">
        <v>169</v>
      </c>
      <c r="AU222" s="17" t="s">
        <v>82</v>
      </c>
    </row>
    <row r="223" s="12" customFormat="1" ht="22.8" customHeight="1">
      <c r="A223" s="12"/>
      <c r="B223" s="202"/>
      <c r="C223" s="203"/>
      <c r="D223" s="204" t="s">
        <v>71</v>
      </c>
      <c r="E223" s="216" t="s">
        <v>938</v>
      </c>
      <c r="F223" s="216" t="s">
        <v>939</v>
      </c>
      <c r="G223" s="203"/>
      <c r="H223" s="203"/>
      <c r="I223" s="206"/>
      <c r="J223" s="217">
        <f>BK223</f>
        <v>0</v>
      </c>
      <c r="K223" s="203"/>
      <c r="L223" s="208"/>
      <c r="M223" s="209"/>
      <c r="N223" s="210"/>
      <c r="O223" s="210"/>
      <c r="P223" s="211">
        <f>SUM(P224:P246)</f>
        <v>0</v>
      </c>
      <c r="Q223" s="210"/>
      <c r="R223" s="211">
        <f>SUM(R224:R246)</f>
        <v>0.014160000000000001</v>
      </c>
      <c r="S223" s="210"/>
      <c r="T223" s="212">
        <f>SUM(T224:T246)</f>
        <v>0</v>
      </c>
      <c r="U223" s="12"/>
      <c r="V223" s="12"/>
      <c r="W223" s="12"/>
      <c r="X223" s="12"/>
      <c r="Y223" s="12"/>
      <c r="Z223" s="12"/>
      <c r="AA223" s="12"/>
      <c r="AB223" s="12"/>
      <c r="AC223" s="12"/>
      <c r="AD223" s="12"/>
      <c r="AE223" s="12"/>
      <c r="AR223" s="213" t="s">
        <v>82</v>
      </c>
      <c r="AT223" s="214" t="s">
        <v>71</v>
      </c>
      <c r="AU223" s="214" t="s">
        <v>80</v>
      </c>
      <c r="AY223" s="213" t="s">
        <v>137</v>
      </c>
      <c r="BK223" s="215">
        <f>SUM(BK224:BK246)</f>
        <v>0</v>
      </c>
    </row>
    <row r="224" s="2" customFormat="1" ht="24.15" customHeight="1">
      <c r="A224" s="38"/>
      <c r="B224" s="39"/>
      <c r="C224" s="218" t="s">
        <v>422</v>
      </c>
      <c r="D224" s="218" t="s">
        <v>140</v>
      </c>
      <c r="E224" s="219" t="s">
        <v>940</v>
      </c>
      <c r="F224" s="220" t="s">
        <v>941</v>
      </c>
      <c r="G224" s="221" t="s">
        <v>157</v>
      </c>
      <c r="H224" s="222">
        <v>12</v>
      </c>
      <c r="I224" s="223"/>
      <c r="J224" s="224">
        <f>ROUND(I224*H224,2)</f>
        <v>0</v>
      </c>
      <c r="K224" s="220" t="s">
        <v>144</v>
      </c>
      <c r="L224" s="44"/>
      <c r="M224" s="225" t="s">
        <v>19</v>
      </c>
      <c r="N224" s="226" t="s">
        <v>43</v>
      </c>
      <c r="O224" s="84"/>
      <c r="P224" s="227">
        <f>O224*H224</f>
        <v>0</v>
      </c>
      <c r="Q224" s="227">
        <v>5.0000000000000002E-05</v>
      </c>
      <c r="R224" s="227">
        <f>Q224*H224</f>
        <v>0.00060000000000000006</v>
      </c>
      <c r="S224" s="227">
        <v>0</v>
      </c>
      <c r="T224" s="228">
        <f>S224*H224</f>
        <v>0</v>
      </c>
      <c r="U224" s="38"/>
      <c r="V224" s="38"/>
      <c r="W224" s="38"/>
      <c r="X224" s="38"/>
      <c r="Y224" s="38"/>
      <c r="Z224" s="38"/>
      <c r="AA224" s="38"/>
      <c r="AB224" s="38"/>
      <c r="AC224" s="38"/>
      <c r="AD224" s="38"/>
      <c r="AE224" s="38"/>
      <c r="AR224" s="229" t="s">
        <v>271</v>
      </c>
      <c r="AT224" s="229" t="s">
        <v>140</v>
      </c>
      <c r="AU224" s="229" t="s">
        <v>82</v>
      </c>
      <c r="AY224" s="17" t="s">
        <v>137</v>
      </c>
      <c r="BE224" s="230">
        <f>IF(N224="základní",J224,0)</f>
        <v>0</v>
      </c>
      <c r="BF224" s="230">
        <f>IF(N224="snížená",J224,0)</f>
        <v>0</v>
      </c>
      <c r="BG224" s="230">
        <f>IF(N224="zákl. přenesená",J224,0)</f>
        <v>0</v>
      </c>
      <c r="BH224" s="230">
        <f>IF(N224="sníž. přenesená",J224,0)</f>
        <v>0</v>
      </c>
      <c r="BI224" s="230">
        <f>IF(N224="nulová",J224,0)</f>
        <v>0</v>
      </c>
      <c r="BJ224" s="17" t="s">
        <v>80</v>
      </c>
      <c r="BK224" s="230">
        <f>ROUND(I224*H224,2)</f>
        <v>0</v>
      </c>
      <c r="BL224" s="17" t="s">
        <v>271</v>
      </c>
      <c r="BM224" s="229" t="s">
        <v>942</v>
      </c>
    </row>
    <row r="225" s="2" customFormat="1">
      <c r="A225" s="38"/>
      <c r="B225" s="39"/>
      <c r="C225" s="40"/>
      <c r="D225" s="231" t="s">
        <v>147</v>
      </c>
      <c r="E225" s="40"/>
      <c r="F225" s="232" t="s">
        <v>943</v>
      </c>
      <c r="G225" s="40"/>
      <c r="H225" s="40"/>
      <c r="I225" s="136"/>
      <c r="J225" s="40"/>
      <c r="K225" s="40"/>
      <c r="L225" s="44"/>
      <c r="M225" s="233"/>
      <c r="N225" s="234"/>
      <c r="O225" s="84"/>
      <c r="P225" s="84"/>
      <c r="Q225" s="84"/>
      <c r="R225" s="84"/>
      <c r="S225" s="84"/>
      <c r="T225" s="85"/>
      <c r="U225" s="38"/>
      <c r="V225" s="38"/>
      <c r="W225" s="38"/>
      <c r="X225" s="38"/>
      <c r="Y225" s="38"/>
      <c r="Z225" s="38"/>
      <c r="AA225" s="38"/>
      <c r="AB225" s="38"/>
      <c r="AC225" s="38"/>
      <c r="AD225" s="38"/>
      <c r="AE225" s="38"/>
      <c r="AT225" s="17" t="s">
        <v>147</v>
      </c>
      <c r="AU225" s="17" t="s">
        <v>82</v>
      </c>
    </row>
    <row r="226" s="2" customFormat="1">
      <c r="A226" s="38"/>
      <c r="B226" s="39"/>
      <c r="C226" s="40"/>
      <c r="D226" s="231" t="s">
        <v>169</v>
      </c>
      <c r="E226" s="40"/>
      <c r="F226" s="246" t="s">
        <v>944</v>
      </c>
      <c r="G226" s="40"/>
      <c r="H226" s="40"/>
      <c r="I226" s="136"/>
      <c r="J226" s="40"/>
      <c r="K226" s="40"/>
      <c r="L226" s="44"/>
      <c r="M226" s="233"/>
      <c r="N226" s="234"/>
      <c r="O226" s="84"/>
      <c r="P226" s="84"/>
      <c r="Q226" s="84"/>
      <c r="R226" s="84"/>
      <c r="S226" s="84"/>
      <c r="T226" s="85"/>
      <c r="U226" s="38"/>
      <c r="V226" s="38"/>
      <c r="W226" s="38"/>
      <c r="X226" s="38"/>
      <c r="Y226" s="38"/>
      <c r="Z226" s="38"/>
      <c r="AA226" s="38"/>
      <c r="AB226" s="38"/>
      <c r="AC226" s="38"/>
      <c r="AD226" s="38"/>
      <c r="AE226" s="38"/>
      <c r="AT226" s="17" t="s">
        <v>169</v>
      </c>
      <c r="AU226" s="17" t="s">
        <v>82</v>
      </c>
    </row>
    <row r="227" s="13" customFormat="1">
      <c r="A227" s="13"/>
      <c r="B227" s="235"/>
      <c r="C227" s="236"/>
      <c r="D227" s="231" t="s">
        <v>149</v>
      </c>
      <c r="E227" s="237" t="s">
        <v>19</v>
      </c>
      <c r="F227" s="238" t="s">
        <v>945</v>
      </c>
      <c r="G227" s="236"/>
      <c r="H227" s="239">
        <v>12</v>
      </c>
      <c r="I227" s="240"/>
      <c r="J227" s="236"/>
      <c r="K227" s="236"/>
      <c r="L227" s="241"/>
      <c r="M227" s="242"/>
      <c r="N227" s="243"/>
      <c r="O227" s="243"/>
      <c r="P227" s="243"/>
      <c r="Q227" s="243"/>
      <c r="R227" s="243"/>
      <c r="S227" s="243"/>
      <c r="T227" s="244"/>
      <c r="U227" s="13"/>
      <c r="V227" s="13"/>
      <c r="W227" s="13"/>
      <c r="X227" s="13"/>
      <c r="Y227" s="13"/>
      <c r="Z227" s="13"/>
      <c r="AA227" s="13"/>
      <c r="AB227" s="13"/>
      <c r="AC227" s="13"/>
      <c r="AD227" s="13"/>
      <c r="AE227" s="13"/>
      <c r="AT227" s="245" t="s">
        <v>149</v>
      </c>
      <c r="AU227" s="245" t="s">
        <v>82</v>
      </c>
      <c r="AV227" s="13" t="s">
        <v>82</v>
      </c>
      <c r="AW227" s="13" t="s">
        <v>33</v>
      </c>
      <c r="AX227" s="13" t="s">
        <v>72</v>
      </c>
      <c r="AY227" s="245" t="s">
        <v>137</v>
      </c>
    </row>
    <row r="228" s="2" customFormat="1" ht="14.4" customHeight="1">
      <c r="A228" s="38"/>
      <c r="B228" s="39"/>
      <c r="C228" s="257" t="s">
        <v>430</v>
      </c>
      <c r="D228" s="257" t="s">
        <v>354</v>
      </c>
      <c r="E228" s="258" t="s">
        <v>946</v>
      </c>
      <c r="F228" s="259" t="s">
        <v>947</v>
      </c>
      <c r="G228" s="260" t="s">
        <v>157</v>
      </c>
      <c r="H228" s="261">
        <v>12</v>
      </c>
      <c r="I228" s="262"/>
      <c r="J228" s="263">
        <f>ROUND(I228*H228,2)</f>
        <v>0</v>
      </c>
      <c r="K228" s="259" t="s">
        <v>144</v>
      </c>
      <c r="L228" s="264"/>
      <c r="M228" s="265" t="s">
        <v>19</v>
      </c>
      <c r="N228" s="266" t="s">
        <v>43</v>
      </c>
      <c r="O228" s="84"/>
      <c r="P228" s="227">
        <f>O228*H228</f>
        <v>0</v>
      </c>
      <c r="Q228" s="227">
        <v>3.0000000000000001E-05</v>
      </c>
      <c r="R228" s="227">
        <f>Q228*H228</f>
        <v>0.00036000000000000002</v>
      </c>
      <c r="S228" s="227">
        <v>0</v>
      </c>
      <c r="T228" s="228">
        <f>S228*H228</f>
        <v>0</v>
      </c>
      <c r="U228" s="38"/>
      <c r="V228" s="38"/>
      <c r="W228" s="38"/>
      <c r="X228" s="38"/>
      <c r="Y228" s="38"/>
      <c r="Z228" s="38"/>
      <c r="AA228" s="38"/>
      <c r="AB228" s="38"/>
      <c r="AC228" s="38"/>
      <c r="AD228" s="38"/>
      <c r="AE228" s="38"/>
      <c r="AR228" s="229" t="s">
        <v>358</v>
      </c>
      <c r="AT228" s="229" t="s">
        <v>354</v>
      </c>
      <c r="AU228" s="229" t="s">
        <v>82</v>
      </c>
      <c r="AY228" s="17" t="s">
        <v>137</v>
      </c>
      <c r="BE228" s="230">
        <f>IF(N228="základní",J228,0)</f>
        <v>0</v>
      </c>
      <c r="BF228" s="230">
        <f>IF(N228="snížená",J228,0)</f>
        <v>0</v>
      </c>
      <c r="BG228" s="230">
        <f>IF(N228="zákl. přenesená",J228,0)</f>
        <v>0</v>
      </c>
      <c r="BH228" s="230">
        <f>IF(N228="sníž. přenesená",J228,0)</f>
        <v>0</v>
      </c>
      <c r="BI228" s="230">
        <f>IF(N228="nulová",J228,0)</f>
        <v>0</v>
      </c>
      <c r="BJ228" s="17" t="s">
        <v>80</v>
      </c>
      <c r="BK228" s="230">
        <f>ROUND(I228*H228,2)</f>
        <v>0</v>
      </c>
      <c r="BL228" s="17" t="s">
        <v>271</v>
      </c>
      <c r="BM228" s="229" t="s">
        <v>948</v>
      </c>
    </row>
    <row r="229" s="2" customFormat="1">
      <c r="A229" s="38"/>
      <c r="B229" s="39"/>
      <c r="C229" s="40"/>
      <c r="D229" s="231" t="s">
        <v>147</v>
      </c>
      <c r="E229" s="40"/>
      <c r="F229" s="232" t="s">
        <v>947</v>
      </c>
      <c r="G229" s="40"/>
      <c r="H229" s="40"/>
      <c r="I229" s="136"/>
      <c r="J229" s="40"/>
      <c r="K229" s="40"/>
      <c r="L229" s="44"/>
      <c r="M229" s="233"/>
      <c r="N229" s="234"/>
      <c r="O229" s="84"/>
      <c r="P229" s="84"/>
      <c r="Q229" s="84"/>
      <c r="R229" s="84"/>
      <c r="S229" s="84"/>
      <c r="T229" s="85"/>
      <c r="U229" s="38"/>
      <c r="V229" s="38"/>
      <c r="W229" s="38"/>
      <c r="X229" s="38"/>
      <c r="Y229" s="38"/>
      <c r="Z229" s="38"/>
      <c r="AA229" s="38"/>
      <c r="AB229" s="38"/>
      <c r="AC229" s="38"/>
      <c r="AD229" s="38"/>
      <c r="AE229" s="38"/>
      <c r="AT229" s="17" t="s">
        <v>147</v>
      </c>
      <c r="AU229" s="17" t="s">
        <v>82</v>
      </c>
    </row>
    <row r="230" s="2" customFormat="1" ht="24.15" customHeight="1">
      <c r="A230" s="38"/>
      <c r="B230" s="39"/>
      <c r="C230" s="218" t="s">
        <v>438</v>
      </c>
      <c r="D230" s="218" t="s">
        <v>140</v>
      </c>
      <c r="E230" s="219" t="s">
        <v>949</v>
      </c>
      <c r="F230" s="220" t="s">
        <v>950</v>
      </c>
      <c r="G230" s="221" t="s">
        <v>247</v>
      </c>
      <c r="H230" s="222">
        <v>24</v>
      </c>
      <c r="I230" s="223"/>
      <c r="J230" s="224">
        <f>ROUND(I230*H230,2)</f>
        <v>0</v>
      </c>
      <c r="K230" s="220" t="s">
        <v>144</v>
      </c>
      <c r="L230" s="44"/>
      <c r="M230" s="225" t="s">
        <v>19</v>
      </c>
      <c r="N230" s="226" t="s">
        <v>43</v>
      </c>
      <c r="O230" s="84"/>
      <c r="P230" s="227">
        <f>O230*H230</f>
        <v>0</v>
      </c>
      <c r="Q230" s="227">
        <v>0.00050000000000000001</v>
      </c>
      <c r="R230" s="227">
        <f>Q230*H230</f>
        <v>0.012</v>
      </c>
      <c r="S230" s="227">
        <v>0</v>
      </c>
      <c r="T230" s="228">
        <f>S230*H230</f>
        <v>0</v>
      </c>
      <c r="U230" s="38"/>
      <c r="V230" s="38"/>
      <c r="W230" s="38"/>
      <c r="X230" s="38"/>
      <c r="Y230" s="38"/>
      <c r="Z230" s="38"/>
      <c r="AA230" s="38"/>
      <c r="AB230" s="38"/>
      <c r="AC230" s="38"/>
      <c r="AD230" s="38"/>
      <c r="AE230" s="38"/>
      <c r="AR230" s="229" t="s">
        <v>271</v>
      </c>
      <c r="AT230" s="229" t="s">
        <v>140</v>
      </c>
      <c r="AU230" s="229" t="s">
        <v>82</v>
      </c>
      <c r="AY230" s="17" t="s">
        <v>137</v>
      </c>
      <c r="BE230" s="230">
        <f>IF(N230="základní",J230,0)</f>
        <v>0</v>
      </c>
      <c r="BF230" s="230">
        <f>IF(N230="snížená",J230,0)</f>
        <v>0</v>
      </c>
      <c r="BG230" s="230">
        <f>IF(N230="zákl. přenesená",J230,0)</f>
        <v>0</v>
      </c>
      <c r="BH230" s="230">
        <f>IF(N230="sníž. přenesená",J230,0)</f>
        <v>0</v>
      </c>
      <c r="BI230" s="230">
        <f>IF(N230="nulová",J230,0)</f>
        <v>0</v>
      </c>
      <c r="BJ230" s="17" t="s">
        <v>80</v>
      </c>
      <c r="BK230" s="230">
        <f>ROUND(I230*H230,2)</f>
        <v>0</v>
      </c>
      <c r="BL230" s="17" t="s">
        <v>271</v>
      </c>
      <c r="BM230" s="229" t="s">
        <v>951</v>
      </c>
    </row>
    <row r="231" s="2" customFormat="1">
      <c r="A231" s="38"/>
      <c r="B231" s="39"/>
      <c r="C231" s="40"/>
      <c r="D231" s="231" t="s">
        <v>147</v>
      </c>
      <c r="E231" s="40"/>
      <c r="F231" s="232" t="s">
        <v>952</v>
      </c>
      <c r="G231" s="40"/>
      <c r="H231" s="40"/>
      <c r="I231" s="136"/>
      <c r="J231" s="40"/>
      <c r="K231" s="40"/>
      <c r="L231" s="44"/>
      <c r="M231" s="233"/>
      <c r="N231" s="234"/>
      <c r="O231" s="84"/>
      <c r="P231" s="84"/>
      <c r="Q231" s="84"/>
      <c r="R231" s="84"/>
      <c r="S231" s="84"/>
      <c r="T231" s="85"/>
      <c r="U231" s="38"/>
      <c r="V231" s="38"/>
      <c r="W231" s="38"/>
      <c r="X231" s="38"/>
      <c r="Y231" s="38"/>
      <c r="Z231" s="38"/>
      <c r="AA231" s="38"/>
      <c r="AB231" s="38"/>
      <c r="AC231" s="38"/>
      <c r="AD231" s="38"/>
      <c r="AE231" s="38"/>
      <c r="AT231" s="17" t="s">
        <v>147</v>
      </c>
      <c r="AU231" s="17" t="s">
        <v>82</v>
      </c>
    </row>
    <row r="232" s="2" customFormat="1">
      <c r="A232" s="38"/>
      <c r="B232" s="39"/>
      <c r="C232" s="40"/>
      <c r="D232" s="231" t="s">
        <v>169</v>
      </c>
      <c r="E232" s="40"/>
      <c r="F232" s="246" t="s">
        <v>953</v>
      </c>
      <c r="G232" s="40"/>
      <c r="H232" s="40"/>
      <c r="I232" s="136"/>
      <c r="J232" s="40"/>
      <c r="K232" s="40"/>
      <c r="L232" s="44"/>
      <c r="M232" s="233"/>
      <c r="N232" s="234"/>
      <c r="O232" s="84"/>
      <c r="P232" s="84"/>
      <c r="Q232" s="84"/>
      <c r="R232" s="84"/>
      <c r="S232" s="84"/>
      <c r="T232" s="85"/>
      <c r="U232" s="38"/>
      <c r="V232" s="38"/>
      <c r="W232" s="38"/>
      <c r="X232" s="38"/>
      <c r="Y232" s="38"/>
      <c r="Z232" s="38"/>
      <c r="AA232" s="38"/>
      <c r="AB232" s="38"/>
      <c r="AC232" s="38"/>
      <c r="AD232" s="38"/>
      <c r="AE232" s="38"/>
      <c r="AT232" s="17" t="s">
        <v>169</v>
      </c>
      <c r="AU232" s="17" t="s">
        <v>82</v>
      </c>
    </row>
    <row r="233" s="13" customFormat="1">
      <c r="A233" s="13"/>
      <c r="B233" s="235"/>
      <c r="C233" s="236"/>
      <c r="D233" s="231" t="s">
        <v>149</v>
      </c>
      <c r="E233" s="237" t="s">
        <v>19</v>
      </c>
      <c r="F233" s="238" t="s">
        <v>954</v>
      </c>
      <c r="G233" s="236"/>
      <c r="H233" s="239">
        <v>24</v>
      </c>
      <c r="I233" s="240"/>
      <c r="J233" s="236"/>
      <c r="K233" s="236"/>
      <c r="L233" s="241"/>
      <c r="M233" s="242"/>
      <c r="N233" s="243"/>
      <c r="O233" s="243"/>
      <c r="P233" s="243"/>
      <c r="Q233" s="243"/>
      <c r="R233" s="243"/>
      <c r="S233" s="243"/>
      <c r="T233" s="244"/>
      <c r="U233" s="13"/>
      <c r="V233" s="13"/>
      <c r="W233" s="13"/>
      <c r="X233" s="13"/>
      <c r="Y233" s="13"/>
      <c r="Z233" s="13"/>
      <c r="AA233" s="13"/>
      <c r="AB233" s="13"/>
      <c r="AC233" s="13"/>
      <c r="AD233" s="13"/>
      <c r="AE233" s="13"/>
      <c r="AT233" s="245" t="s">
        <v>149</v>
      </c>
      <c r="AU233" s="245" t="s">
        <v>82</v>
      </c>
      <c r="AV233" s="13" t="s">
        <v>82</v>
      </c>
      <c r="AW233" s="13" t="s">
        <v>33</v>
      </c>
      <c r="AX233" s="13" t="s">
        <v>72</v>
      </c>
      <c r="AY233" s="245" t="s">
        <v>137</v>
      </c>
    </row>
    <row r="234" s="2" customFormat="1" ht="37.8" customHeight="1">
      <c r="A234" s="38"/>
      <c r="B234" s="39"/>
      <c r="C234" s="218" t="s">
        <v>445</v>
      </c>
      <c r="D234" s="218" t="s">
        <v>140</v>
      </c>
      <c r="E234" s="219" t="s">
        <v>955</v>
      </c>
      <c r="F234" s="220" t="s">
        <v>956</v>
      </c>
      <c r="G234" s="221" t="s">
        <v>247</v>
      </c>
      <c r="H234" s="222">
        <v>24</v>
      </c>
      <c r="I234" s="223"/>
      <c r="J234" s="224">
        <f>ROUND(I234*H234,2)</f>
        <v>0</v>
      </c>
      <c r="K234" s="220" t="s">
        <v>144</v>
      </c>
      <c r="L234" s="44"/>
      <c r="M234" s="225" t="s">
        <v>19</v>
      </c>
      <c r="N234" s="226" t="s">
        <v>43</v>
      </c>
      <c r="O234" s="84"/>
      <c r="P234" s="227">
        <f>O234*H234</f>
        <v>0</v>
      </c>
      <c r="Q234" s="227">
        <v>4.0000000000000003E-05</v>
      </c>
      <c r="R234" s="227">
        <f>Q234*H234</f>
        <v>0.00096000000000000013</v>
      </c>
      <c r="S234" s="227">
        <v>0</v>
      </c>
      <c r="T234" s="228">
        <f>S234*H234</f>
        <v>0</v>
      </c>
      <c r="U234" s="38"/>
      <c r="V234" s="38"/>
      <c r="W234" s="38"/>
      <c r="X234" s="38"/>
      <c r="Y234" s="38"/>
      <c r="Z234" s="38"/>
      <c r="AA234" s="38"/>
      <c r="AB234" s="38"/>
      <c r="AC234" s="38"/>
      <c r="AD234" s="38"/>
      <c r="AE234" s="38"/>
      <c r="AR234" s="229" t="s">
        <v>271</v>
      </c>
      <c r="AT234" s="229" t="s">
        <v>140</v>
      </c>
      <c r="AU234" s="229" t="s">
        <v>82</v>
      </c>
      <c r="AY234" s="17" t="s">
        <v>137</v>
      </c>
      <c r="BE234" s="230">
        <f>IF(N234="základní",J234,0)</f>
        <v>0</v>
      </c>
      <c r="BF234" s="230">
        <f>IF(N234="snížená",J234,0)</f>
        <v>0</v>
      </c>
      <c r="BG234" s="230">
        <f>IF(N234="zákl. přenesená",J234,0)</f>
        <v>0</v>
      </c>
      <c r="BH234" s="230">
        <f>IF(N234="sníž. přenesená",J234,0)</f>
        <v>0</v>
      </c>
      <c r="BI234" s="230">
        <f>IF(N234="nulová",J234,0)</f>
        <v>0</v>
      </c>
      <c r="BJ234" s="17" t="s">
        <v>80</v>
      </c>
      <c r="BK234" s="230">
        <f>ROUND(I234*H234,2)</f>
        <v>0</v>
      </c>
      <c r="BL234" s="17" t="s">
        <v>271</v>
      </c>
      <c r="BM234" s="229" t="s">
        <v>957</v>
      </c>
    </row>
    <row r="235" s="2" customFormat="1">
      <c r="A235" s="38"/>
      <c r="B235" s="39"/>
      <c r="C235" s="40"/>
      <c r="D235" s="231" t="s">
        <v>147</v>
      </c>
      <c r="E235" s="40"/>
      <c r="F235" s="232" t="s">
        <v>958</v>
      </c>
      <c r="G235" s="40"/>
      <c r="H235" s="40"/>
      <c r="I235" s="136"/>
      <c r="J235" s="40"/>
      <c r="K235" s="40"/>
      <c r="L235" s="44"/>
      <c r="M235" s="233"/>
      <c r="N235" s="234"/>
      <c r="O235" s="84"/>
      <c r="P235" s="84"/>
      <c r="Q235" s="84"/>
      <c r="R235" s="84"/>
      <c r="S235" s="84"/>
      <c r="T235" s="85"/>
      <c r="U235" s="38"/>
      <c r="V235" s="38"/>
      <c r="W235" s="38"/>
      <c r="X235" s="38"/>
      <c r="Y235" s="38"/>
      <c r="Z235" s="38"/>
      <c r="AA235" s="38"/>
      <c r="AB235" s="38"/>
      <c r="AC235" s="38"/>
      <c r="AD235" s="38"/>
      <c r="AE235" s="38"/>
      <c r="AT235" s="17" t="s">
        <v>147</v>
      </c>
      <c r="AU235" s="17" t="s">
        <v>82</v>
      </c>
    </row>
    <row r="236" s="2" customFormat="1">
      <c r="A236" s="38"/>
      <c r="B236" s="39"/>
      <c r="C236" s="40"/>
      <c r="D236" s="231" t="s">
        <v>169</v>
      </c>
      <c r="E236" s="40"/>
      <c r="F236" s="246" t="s">
        <v>914</v>
      </c>
      <c r="G236" s="40"/>
      <c r="H236" s="40"/>
      <c r="I236" s="136"/>
      <c r="J236" s="40"/>
      <c r="K236" s="40"/>
      <c r="L236" s="44"/>
      <c r="M236" s="233"/>
      <c r="N236" s="234"/>
      <c r="O236" s="84"/>
      <c r="P236" s="84"/>
      <c r="Q236" s="84"/>
      <c r="R236" s="84"/>
      <c r="S236" s="84"/>
      <c r="T236" s="85"/>
      <c r="U236" s="38"/>
      <c r="V236" s="38"/>
      <c r="W236" s="38"/>
      <c r="X236" s="38"/>
      <c r="Y236" s="38"/>
      <c r="Z236" s="38"/>
      <c r="AA236" s="38"/>
      <c r="AB236" s="38"/>
      <c r="AC236" s="38"/>
      <c r="AD236" s="38"/>
      <c r="AE236" s="38"/>
      <c r="AT236" s="17" t="s">
        <v>169</v>
      </c>
      <c r="AU236" s="17" t="s">
        <v>82</v>
      </c>
    </row>
    <row r="237" s="2" customFormat="1" ht="24.15" customHeight="1">
      <c r="A237" s="38"/>
      <c r="B237" s="39"/>
      <c r="C237" s="218" t="s">
        <v>449</v>
      </c>
      <c r="D237" s="218" t="s">
        <v>140</v>
      </c>
      <c r="E237" s="219" t="s">
        <v>959</v>
      </c>
      <c r="F237" s="220" t="s">
        <v>960</v>
      </c>
      <c r="G237" s="221" t="s">
        <v>157</v>
      </c>
      <c r="H237" s="222">
        <v>2</v>
      </c>
      <c r="I237" s="223"/>
      <c r="J237" s="224">
        <f>ROUND(I237*H237,2)</f>
        <v>0</v>
      </c>
      <c r="K237" s="220" t="s">
        <v>144</v>
      </c>
      <c r="L237" s="44"/>
      <c r="M237" s="225" t="s">
        <v>19</v>
      </c>
      <c r="N237" s="226" t="s">
        <v>43</v>
      </c>
      <c r="O237" s="84"/>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271</v>
      </c>
      <c r="AT237" s="229" t="s">
        <v>140</v>
      </c>
      <c r="AU237" s="229" t="s">
        <v>82</v>
      </c>
      <c r="AY237" s="17" t="s">
        <v>137</v>
      </c>
      <c r="BE237" s="230">
        <f>IF(N237="základní",J237,0)</f>
        <v>0</v>
      </c>
      <c r="BF237" s="230">
        <f>IF(N237="snížená",J237,0)</f>
        <v>0</v>
      </c>
      <c r="BG237" s="230">
        <f>IF(N237="zákl. přenesená",J237,0)</f>
        <v>0</v>
      </c>
      <c r="BH237" s="230">
        <f>IF(N237="sníž. přenesená",J237,0)</f>
        <v>0</v>
      </c>
      <c r="BI237" s="230">
        <f>IF(N237="nulová",J237,0)</f>
        <v>0</v>
      </c>
      <c r="BJ237" s="17" t="s">
        <v>80</v>
      </c>
      <c r="BK237" s="230">
        <f>ROUND(I237*H237,2)</f>
        <v>0</v>
      </c>
      <c r="BL237" s="17" t="s">
        <v>271</v>
      </c>
      <c r="BM237" s="229" t="s">
        <v>961</v>
      </c>
    </row>
    <row r="238" s="2" customFormat="1">
      <c r="A238" s="38"/>
      <c r="B238" s="39"/>
      <c r="C238" s="40"/>
      <c r="D238" s="231" t="s">
        <v>147</v>
      </c>
      <c r="E238" s="40"/>
      <c r="F238" s="232" t="s">
        <v>962</v>
      </c>
      <c r="G238" s="40"/>
      <c r="H238" s="40"/>
      <c r="I238" s="136"/>
      <c r="J238" s="40"/>
      <c r="K238" s="40"/>
      <c r="L238" s="44"/>
      <c r="M238" s="233"/>
      <c r="N238" s="234"/>
      <c r="O238" s="84"/>
      <c r="P238" s="84"/>
      <c r="Q238" s="84"/>
      <c r="R238" s="84"/>
      <c r="S238" s="84"/>
      <c r="T238" s="85"/>
      <c r="U238" s="38"/>
      <c r="V238" s="38"/>
      <c r="W238" s="38"/>
      <c r="X238" s="38"/>
      <c r="Y238" s="38"/>
      <c r="Z238" s="38"/>
      <c r="AA238" s="38"/>
      <c r="AB238" s="38"/>
      <c r="AC238" s="38"/>
      <c r="AD238" s="38"/>
      <c r="AE238" s="38"/>
      <c r="AT238" s="17" t="s">
        <v>147</v>
      </c>
      <c r="AU238" s="17" t="s">
        <v>82</v>
      </c>
    </row>
    <row r="239" s="2" customFormat="1">
      <c r="A239" s="38"/>
      <c r="B239" s="39"/>
      <c r="C239" s="40"/>
      <c r="D239" s="231" t="s">
        <v>169</v>
      </c>
      <c r="E239" s="40"/>
      <c r="F239" s="246" t="s">
        <v>963</v>
      </c>
      <c r="G239" s="40"/>
      <c r="H239" s="40"/>
      <c r="I239" s="136"/>
      <c r="J239" s="40"/>
      <c r="K239" s="40"/>
      <c r="L239" s="44"/>
      <c r="M239" s="233"/>
      <c r="N239" s="234"/>
      <c r="O239" s="84"/>
      <c r="P239" s="84"/>
      <c r="Q239" s="84"/>
      <c r="R239" s="84"/>
      <c r="S239" s="84"/>
      <c r="T239" s="85"/>
      <c r="U239" s="38"/>
      <c r="V239" s="38"/>
      <c r="W239" s="38"/>
      <c r="X239" s="38"/>
      <c r="Y239" s="38"/>
      <c r="Z239" s="38"/>
      <c r="AA239" s="38"/>
      <c r="AB239" s="38"/>
      <c r="AC239" s="38"/>
      <c r="AD239" s="38"/>
      <c r="AE239" s="38"/>
      <c r="AT239" s="17" t="s">
        <v>169</v>
      </c>
      <c r="AU239" s="17" t="s">
        <v>82</v>
      </c>
    </row>
    <row r="240" s="13" customFormat="1">
      <c r="A240" s="13"/>
      <c r="B240" s="235"/>
      <c r="C240" s="236"/>
      <c r="D240" s="231" t="s">
        <v>149</v>
      </c>
      <c r="E240" s="237" t="s">
        <v>19</v>
      </c>
      <c r="F240" s="238" t="s">
        <v>82</v>
      </c>
      <c r="G240" s="236"/>
      <c r="H240" s="239">
        <v>2</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149</v>
      </c>
      <c r="AU240" s="245" t="s">
        <v>82</v>
      </c>
      <c r="AV240" s="13" t="s">
        <v>82</v>
      </c>
      <c r="AW240" s="13" t="s">
        <v>33</v>
      </c>
      <c r="AX240" s="13" t="s">
        <v>72</v>
      </c>
      <c r="AY240" s="245" t="s">
        <v>137</v>
      </c>
    </row>
    <row r="241" s="2" customFormat="1" ht="14.4" customHeight="1">
      <c r="A241" s="38"/>
      <c r="B241" s="39"/>
      <c r="C241" s="218" t="s">
        <v>458</v>
      </c>
      <c r="D241" s="218" t="s">
        <v>140</v>
      </c>
      <c r="E241" s="219" t="s">
        <v>964</v>
      </c>
      <c r="F241" s="220" t="s">
        <v>965</v>
      </c>
      <c r="G241" s="221" t="s">
        <v>247</v>
      </c>
      <c r="H241" s="222">
        <v>24</v>
      </c>
      <c r="I241" s="223"/>
      <c r="J241" s="224">
        <f>ROUND(I241*H241,2)</f>
        <v>0</v>
      </c>
      <c r="K241" s="220" t="s">
        <v>144</v>
      </c>
      <c r="L241" s="44"/>
      <c r="M241" s="225" t="s">
        <v>19</v>
      </c>
      <c r="N241" s="226" t="s">
        <v>43</v>
      </c>
      <c r="O241" s="84"/>
      <c r="P241" s="227">
        <f>O241*H241</f>
        <v>0</v>
      </c>
      <c r="Q241" s="227">
        <v>1.0000000000000001E-05</v>
      </c>
      <c r="R241" s="227">
        <f>Q241*H241</f>
        <v>0.00024000000000000003</v>
      </c>
      <c r="S241" s="227">
        <v>0</v>
      </c>
      <c r="T241" s="228">
        <f>S241*H241</f>
        <v>0</v>
      </c>
      <c r="U241" s="38"/>
      <c r="V241" s="38"/>
      <c r="W241" s="38"/>
      <c r="X241" s="38"/>
      <c r="Y241" s="38"/>
      <c r="Z241" s="38"/>
      <c r="AA241" s="38"/>
      <c r="AB241" s="38"/>
      <c r="AC241" s="38"/>
      <c r="AD241" s="38"/>
      <c r="AE241" s="38"/>
      <c r="AR241" s="229" t="s">
        <v>271</v>
      </c>
      <c r="AT241" s="229" t="s">
        <v>140</v>
      </c>
      <c r="AU241" s="229" t="s">
        <v>82</v>
      </c>
      <c r="AY241" s="17" t="s">
        <v>137</v>
      </c>
      <c r="BE241" s="230">
        <f>IF(N241="základní",J241,0)</f>
        <v>0</v>
      </c>
      <c r="BF241" s="230">
        <f>IF(N241="snížená",J241,0)</f>
        <v>0</v>
      </c>
      <c r="BG241" s="230">
        <f>IF(N241="zákl. přenesená",J241,0)</f>
        <v>0</v>
      </c>
      <c r="BH241" s="230">
        <f>IF(N241="sníž. přenesená",J241,0)</f>
        <v>0</v>
      </c>
      <c r="BI241" s="230">
        <f>IF(N241="nulová",J241,0)</f>
        <v>0</v>
      </c>
      <c r="BJ241" s="17" t="s">
        <v>80</v>
      </c>
      <c r="BK241" s="230">
        <f>ROUND(I241*H241,2)</f>
        <v>0</v>
      </c>
      <c r="BL241" s="17" t="s">
        <v>271</v>
      </c>
      <c r="BM241" s="229" t="s">
        <v>966</v>
      </c>
    </row>
    <row r="242" s="2" customFormat="1">
      <c r="A242" s="38"/>
      <c r="B242" s="39"/>
      <c r="C242" s="40"/>
      <c r="D242" s="231" t="s">
        <v>147</v>
      </c>
      <c r="E242" s="40"/>
      <c r="F242" s="232" t="s">
        <v>967</v>
      </c>
      <c r="G242" s="40"/>
      <c r="H242" s="40"/>
      <c r="I242" s="136"/>
      <c r="J242" s="40"/>
      <c r="K242" s="40"/>
      <c r="L242" s="44"/>
      <c r="M242" s="233"/>
      <c r="N242" s="234"/>
      <c r="O242" s="84"/>
      <c r="P242" s="84"/>
      <c r="Q242" s="84"/>
      <c r="R242" s="84"/>
      <c r="S242" s="84"/>
      <c r="T242" s="85"/>
      <c r="U242" s="38"/>
      <c r="V242" s="38"/>
      <c r="W242" s="38"/>
      <c r="X242" s="38"/>
      <c r="Y242" s="38"/>
      <c r="Z242" s="38"/>
      <c r="AA242" s="38"/>
      <c r="AB242" s="38"/>
      <c r="AC242" s="38"/>
      <c r="AD242" s="38"/>
      <c r="AE242" s="38"/>
      <c r="AT242" s="17" t="s">
        <v>147</v>
      </c>
      <c r="AU242" s="17" t="s">
        <v>82</v>
      </c>
    </row>
    <row r="243" s="2" customFormat="1">
      <c r="A243" s="38"/>
      <c r="B243" s="39"/>
      <c r="C243" s="40"/>
      <c r="D243" s="231" t="s">
        <v>169</v>
      </c>
      <c r="E243" s="40"/>
      <c r="F243" s="246" t="s">
        <v>968</v>
      </c>
      <c r="G243" s="40"/>
      <c r="H243" s="40"/>
      <c r="I243" s="136"/>
      <c r="J243" s="40"/>
      <c r="K243" s="40"/>
      <c r="L243" s="44"/>
      <c r="M243" s="233"/>
      <c r="N243" s="234"/>
      <c r="O243" s="84"/>
      <c r="P243" s="84"/>
      <c r="Q243" s="84"/>
      <c r="R243" s="84"/>
      <c r="S243" s="84"/>
      <c r="T243" s="85"/>
      <c r="U243" s="38"/>
      <c r="V243" s="38"/>
      <c r="W243" s="38"/>
      <c r="X243" s="38"/>
      <c r="Y243" s="38"/>
      <c r="Z243" s="38"/>
      <c r="AA243" s="38"/>
      <c r="AB243" s="38"/>
      <c r="AC243" s="38"/>
      <c r="AD243" s="38"/>
      <c r="AE243" s="38"/>
      <c r="AT243" s="17" t="s">
        <v>169</v>
      </c>
      <c r="AU243" s="17" t="s">
        <v>82</v>
      </c>
    </row>
    <row r="244" s="2" customFormat="1" ht="24.15" customHeight="1">
      <c r="A244" s="38"/>
      <c r="B244" s="39"/>
      <c r="C244" s="218" t="s">
        <v>466</v>
      </c>
      <c r="D244" s="218" t="s">
        <v>140</v>
      </c>
      <c r="E244" s="219" t="s">
        <v>969</v>
      </c>
      <c r="F244" s="220" t="s">
        <v>970</v>
      </c>
      <c r="G244" s="221" t="s">
        <v>310</v>
      </c>
      <c r="H244" s="222">
        <v>0.014</v>
      </c>
      <c r="I244" s="223"/>
      <c r="J244" s="224">
        <f>ROUND(I244*H244,2)</f>
        <v>0</v>
      </c>
      <c r="K244" s="220" t="s">
        <v>144</v>
      </c>
      <c r="L244" s="44"/>
      <c r="M244" s="225" t="s">
        <v>19</v>
      </c>
      <c r="N244" s="226" t="s">
        <v>43</v>
      </c>
      <c r="O244" s="84"/>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271</v>
      </c>
      <c r="AT244" s="229" t="s">
        <v>140</v>
      </c>
      <c r="AU244" s="229" t="s">
        <v>82</v>
      </c>
      <c r="AY244" s="17" t="s">
        <v>137</v>
      </c>
      <c r="BE244" s="230">
        <f>IF(N244="základní",J244,0)</f>
        <v>0</v>
      </c>
      <c r="BF244" s="230">
        <f>IF(N244="snížená",J244,0)</f>
        <v>0</v>
      </c>
      <c r="BG244" s="230">
        <f>IF(N244="zákl. přenesená",J244,0)</f>
        <v>0</v>
      </c>
      <c r="BH244" s="230">
        <f>IF(N244="sníž. přenesená",J244,0)</f>
        <v>0</v>
      </c>
      <c r="BI244" s="230">
        <f>IF(N244="nulová",J244,0)</f>
        <v>0</v>
      </c>
      <c r="BJ244" s="17" t="s">
        <v>80</v>
      </c>
      <c r="BK244" s="230">
        <f>ROUND(I244*H244,2)</f>
        <v>0</v>
      </c>
      <c r="BL244" s="17" t="s">
        <v>271</v>
      </c>
      <c r="BM244" s="229" t="s">
        <v>971</v>
      </c>
    </row>
    <row r="245" s="2" customFormat="1">
      <c r="A245" s="38"/>
      <c r="B245" s="39"/>
      <c r="C245" s="40"/>
      <c r="D245" s="231" t="s">
        <v>147</v>
      </c>
      <c r="E245" s="40"/>
      <c r="F245" s="232" t="s">
        <v>972</v>
      </c>
      <c r="G245" s="40"/>
      <c r="H245" s="40"/>
      <c r="I245" s="136"/>
      <c r="J245" s="40"/>
      <c r="K245" s="40"/>
      <c r="L245" s="44"/>
      <c r="M245" s="233"/>
      <c r="N245" s="234"/>
      <c r="O245" s="84"/>
      <c r="P245" s="84"/>
      <c r="Q245" s="84"/>
      <c r="R245" s="84"/>
      <c r="S245" s="84"/>
      <c r="T245" s="85"/>
      <c r="U245" s="38"/>
      <c r="V245" s="38"/>
      <c r="W245" s="38"/>
      <c r="X245" s="38"/>
      <c r="Y245" s="38"/>
      <c r="Z245" s="38"/>
      <c r="AA245" s="38"/>
      <c r="AB245" s="38"/>
      <c r="AC245" s="38"/>
      <c r="AD245" s="38"/>
      <c r="AE245" s="38"/>
      <c r="AT245" s="17" t="s">
        <v>147</v>
      </c>
      <c r="AU245" s="17" t="s">
        <v>82</v>
      </c>
    </row>
    <row r="246" s="2" customFormat="1">
      <c r="A246" s="38"/>
      <c r="B246" s="39"/>
      <c r="C246" s="40"/>
      <c r="D246" s="231" t="s">
        <v>169</v>
      </c>
      <c r="E246" s="40"/>
      <c r="F246" s="246" t="s">
        <v>366</v>
      </c>
      <c r="G246" s="40"/>
      <c r="H246" s="40"/>
      <c r="I246" s="136"/>
      <c r="J246" s="40"/>
      <c r="K246" s="40"/>
      <c r="L246" s="44"/>
      <c r="M246" s="233"/>
      <c r="N246" s="234"/>
      <c r="O246" s="84"/>
      <c r="P246" s="84"/>
      <c r="Q246" s="84"/>
      <c r="R246" s="84"/>
      <c r="S246" s="84"/>
      <c r="T246" s="85"/>
      <c r="U246" s="38"/>
      <c r="V246" s="38"/>
      <c r="W246" s="38"/>
      <c r="X246" s="38"/>
      <c r="Y246" s="38"/>
      <c r="Z246" s="38"/>
      <c r="AA246" s="38"/>
      <c r="AB246" s="38"/>
      <c r="AC246" s="38"/>
      <c r="AD246" s="38"/>
      <c r="AE246" s="38"/>
      <c r="AT246" s="17" t="s">
        <v>169</v>
      </c>
      <c r="AU246" s="17" t="s">
        <v>82</v>
      </c>
    </row>
    <row r="247" s="12" customFormat="1" ht="22.8" customHeight="1">
      <c r="A247" s="12"/>
      <c r="B247" s="202"/>
      <c r="C247" s="203"/>
      <c r="D247" s="204" t="s">
        <v>71</v>
      </c>
      <c r="E247" s="216" t="s">
        <v>367</v>
      </c>
      <c r="F247" s="216" t="s">
        <v>368</v>
      </c>
      <c r="G247" s="203"/>
      <c r="H247" s="203"/>
      <c r="I247" s="206"/>
      <c r="J247" s="217">
        <f>BK247</f>
        <v>0</v>
      </c>
      <c r="K247" s="203"/>
      <c r="L247" s="208"/>
      <c r="M247" s="209"/>
      <c r="N247" s="210"/>
      <c r="O247" s="210"/>
      <c r="P247" s="211">
        <f>SUM(P248:P311)</f>
        <v>0</v>
      </c>
      <c r="Q247" s="210"/>
      <c r="R247" s="211">
        <f>SUM(R248:R311)</f>
        <v>0.46593999999999997</v>
      </c>
      <c r="S247" s="210"/>
      <c r="T247" s="212">
        <f>SUM(T248:T311)</f>
        <v>0.36151999999999995</v>
      </c>
      <c r="U247" s="12"/>
      <c r="V247" s="12"/>
      <c r="W247" s="12"/>
      <c r="X247" s="12"/>
      <c r="Y247" s="12"/>
      <c r="Z247" s="12"/>
      <c r="AA247" s="12"/>
      <c r="AB247" s="12"/>
      <c r="AC247" s="12"/>
      <c r="AD247" s="12"/>
      <c r="AE247" s="12"/>
      <c r="AR247" s="213" t="s">
        <v>82</v>
      </c>
      <c r="AT247" s="214" t="s">
        <v>71</v>
      </c>
      <c r="AU247" s="214" t="s">
        <v>80</v>
      </c>
      <c r="AY247" s="213" t="s">
        <v>137</v>
      </c>
      <c r="BK247" s="215">
        <f>SUM(BK248:BK311)</f>
        <v>0</v>
      </c>
    </row>
    <row r="248" s="2" customFormat="1" ht="14.4" customHeight="1">
      <c r="A248" s="38"/>
      <c r="B248" s="39"/>
      <c r="C248" s="218" t="s">
        <v>473</v>
      </c>
      <c r="D248" s="218" t="s">
        <v>140</v>
      </c>
      <c r="E248" s="219" t="s">
        <v>973</v>
      </c>
      <c r="F248" s="220" t="s">
        <v>974</v>
      </c>
      <c r="G248" s="221" t="s">
        <v>975</v>
      </c>
      <c r="H248" s="222">
        <v>3</v>
      </c>
      <c r="I248" s="223"/>
      <c r="J248" s="224">
        <f>ROUND(I248*H248,2)</f>
        <v>0</v>
      </c>
      <c r="K248" s="220" t="s">
        <v>144</v>
      </c>
      <c r="L248" s="44"/>
      <c r="M248" s="225" t="s">
        <v>19</v>
      </c>
      <c r="N248" s="226" t="s">
        <v>43</v>
      </c>
      <c r="O248" s="84"/>
      <c r="P248" s="227">
        <f>O248*H248</f>
        <v>0</v>
      </c>
      <c r="Q248" s="227">
        <v>0</v>
      </c>
      <c r="R248" s="227">
        <f>Q248*H248</f>
        <v>0</v>
      </c>
      <c r="S248" s="227">
        <v>0.034200000000000001</v>
      </c>
      <c r="T248" s="228">
        <f>S248*H248</f>
        <v>0.1026</v>
      </c>
      <c r="U248" s="38"/>
      <c r="V248" s="38"/>
      <c r="W248" s="38"/>
      <c r="X248" s="38"/>
      <c r="Y248" s="38"/>
      <c r="Z248" s="38"/>
      <c r="AA248" s="38"/>
      <c r="AB248" s="38"/>
      <c r="AC248" s="38"/>
      <c r="AD248" s="38"/>
      <c r="AE248" s="38"/>
      <c r="AR248" s="229" t="s">
        <v>271</v>
      </c>
      <c r="AT248" s="229" t="s">
        <v>140</v>
      </c>
      <c r="AU248" s="229" t="s">
        <v>82</v>
      </c>
      <c r="AY248" s="17" t="s">
        <v>137</v>
      </c>
      <c r="BE248" s="230">
        <f>IF(N248="základní",J248,0)</f>
        <v>0</v>
      </c>
      <c r="BF248" s="230">
        <f>IF(N248="snížená",J248,0)</f>
        <v>0</v>
      </c>
      <c r="BG248" s="230">
        <f>IF(N248="zákl. přenesená",J248,0)</f>
        <v>0</v>
      </c>
      <c r="BH248" s="230">
        <f>IF(N248="sníž. přenesená",J248,0)</f>
        <v>0</v>
      </c>
      <c r="BI248" s="230">
        <f>IF(N248="nulová",J248,0)</f>
        <v>0</v>
      </c>
      <c r="BJ248" s="17" t="s">
        <v>80</v>
      </c>
      <c r="BK248" s="230">
        <f>ROUND(I248*H248,2)</f>
        <v>0</v>
      </c>
      <c r="BL248" s="17" t="s">
        <v>271</v>
      </c>
      <c r="BM248" s="229" t="s">
        <v>976</v>
      </c>
    </row>
    <row r="249" s="2" customFormat="1">
      <c r="A249" s="38"/>
      <c r="B249" s="39"/>
      <c r="C249" s="40"/>
      <c r="D249" s="231" t="s">
        <v>147</v>
      </c>
      <c r="E249" s="40"/>
      <c r="F249" s="232" t="s">
        <v>977</v>
      </c>
      <c r="G249" s="40"/>
      <c r="H249" s="40"/>
      <c r="I249" s="136"/>
      <c r="J249" s="40"/>
      <c r="K249" s="40"/>
      <c r="L249" s="44"/>
      <c r="M249" s="233"/>
      <c r="N249" s="234"/>
      <c r="O249" s="84"/>
      <c r="P249" s="84"/>
      <c r="Q249" s="84"/>
      <c r="R249" s="84"/>
      <c r="S249" s="84"/>
      <c r="T249" s="85"/>
      <c r="U249" s="38"/>
      <c r="V249" s="38"/>
      <c r="W249" s="38"/>
      <c r="X249" s="38"/>
      <c r="Y249" s="38"/>
      <c r="Z249" s="38"/>
      <c r="AA249" s="38"/>
      <c r="AB249" s="38"/>
      <c r="AC249" s="38"/>
      <c r="AD249" s="38"/>
      <c r="AE249" s="38"/>
      <c r="AT249" s="17" t="s">
        <v>147</v>
      </c>
      <c r="AU249" s="17" t="s">
        <v>82</v>
      </c>
    </row>
    <row r="250" s="13" customFormat="1">
      <c r="A250" s="13"/>
      <c r="B250" s="235"/>
      <c r="C250" s="236"/>
      <c r="D250" s="231" t="s">
        <v>149</v>
      </c>
      <c r="E250" s="237" t="s">
        <v>19</v>
      </c>
      <c r="F250" s="238" t="s">
        <v>978</v>
      </c>
      <c r="G250" s="236"/>
      <c r="H250" s="239">
        <v>3</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149</v>
      </c>
      <c r="AU250" s="245" t="s">
        <v>82</v>
      </c>
      <c r="AV250" s="13" t="s">
        <v>82</v>
      </c>
      <c r="AW250" s="13" t="s">
        <v>33</v>
      </c>
      <c r="AX250" s="13" t="s">
        <v>72</v>
      </c>
      <c r="AY250" s="245" t="s">
        <v>137</v>
      </c>
    </row>
    <row r="251" s="2" customFormat="1" ht="14.4" customHeight="1">
      <c r="A251" s="38"/>
      <c r="B251" s="39"/>
      <c r="C251" s="218" t="s">
        <v>480</v>
      </c>
      <c r="D251" s="218" t="s">
        <v>140</v>
      </c>
      <c r="E251" s="219" t="s">
        <v>979</v>
      </c>
      <c r="F251" s="220" t="s">
        <v>980</v>
      </c>
      <c r="G251" s="221" t="s">
        <v>157</v>
      </c>
      <c r="H251" s="222">
        <v>31</v>
      </c>
      <c r="I251" s="223"/>
      <c r="J251" s="224">
        <f>ROUND(I251*H251,2)</f>
        <v>0</v>
      </c>
      <c r="K251" s="220" t="s">
        <v>144</v>
      </c>
      <c r="L251" s="44"/>
      <c r="M251" s="225" t="s">
        <v>19</v>
      </c>
      <c r="N251" s="226" t="s">
        <v>43</v>
      </c>
      <c r="O251" s="84"/>
      <c r="P251" s="227">
        <f>O251*H251</f>
        <v>0</v>
      </c>
      <c r="Q251" s="227">
        <v>5.0000000000000002E-05</v>
      </c>
      <c r="R251" s="227">
        <f>Q251*H251</f>
        <v>0.0015500000000000002</v>
      </c>
      <c r="S251" s="227">
        <v>0</v>
      </c>
      <c r="T251" s="228">
        <f>S251*H251</f>
        <v>0</v>
      </c>
      <c r="U251" s="38"/>
      <c r="V251" s="38"/>
      <c r="W251" s="38"/>
      <c r="X251" s="38"/>
      <c r="Y251" s="38"/>
      <c r="Z251" s="38"/>
      <c r="AA251" s="38"/>
      <c r="AB251" s="38"/>
      <c r="AC251" s="38"/>
      <c r="AD251" s="38"/>
      <c r="AE251" s="38"/>
      <c r="AR251" s="229" t="s">
        <v>271</v>
      </c>
      <c r="AT251" s="229" t="s">
        <v>140</v>
      </c>
      <c r="AU251" s="229" t="s">
        <v>82</v>
      </c>
      <c r="AY251" s="17" t="s">
        <v>137</v>
      </c>
      <c r="BE251" s="230">
        <f>IF(N251="základní",J251,0)</f>
        <v>0</v>
      </c>
      <c r="BF251" s="230">
        <f>IF(N251="snížená",J251,0)</f>
        <v>0</v>
      </c>
      <c r="BG251" s="230">
        <f>IF(N251="zákl. přenesená",J251,0)</f>
        <v>0</v>
      </c>
      <c r="BH251" s="230">
        <f>IF(N251="sníž. přenesená",J251,0)</f>
        <v>0</v>
      </c>
      <c r="BI251" s="230">
        <f>IF(N251="nulová",J251,0)</f>
        <v>0</v>
      </c>
      <c r="BJ251" s="17" t="s">
        <v>80</v>
      </c>
      <c r="BK251" s="230">
        <f>ROUND(I251*H251,2)</f>
        <v>0</v>
      </c>
      <c r="BL251" s="17" t="s">
        <v>271</v>
      </c>
      <c r="BM251" s="229" t="s">
        <v>981</v>
      </c>
    </row>
    <row r="252" s="2" customFormat="1">
      <c r="A252" s="38"/>
      <c r="B252" s="39"/>
      <c r="C252" s="40"/>
      <c r="D252" s="231" t="s">
        <v>147</v>
      </c>
      <c r="E252" s="40"/>
      <c r="F252" s="232" t="s">
        <v>982</v>
      </c>
      <c r="G252" s="40"/>
      <c r="H252" s="40"/>
      <c r="I252" s="136"/>
      <c r="J252" s="40"/>
      <c r="K252" s="40"/>
      <c r="L252" s="44"/>
      <c r="M252" s="233"/>
      <c r="N252" s="234"/>
      <c r="O252" s="84"/>
      <c r="P252" s="84"/>
      <c r="Q252" s="84"/>
      <c r="R252" s="84"/>
      <c r="S252" s="84"/>
      <c r="T252" s="85"/>
      <c r="U252" s="38"/>
      <c r="V252" s="38"/>
      <c r="W252" s="38"/>
      <c r="X252" s="38"/>
      <c r="Y252" s="38"/>
      <c r="Z252" s="38"/>
      <c r="AA252" s="38"/>
      <c r="AB252" s="38"/>
      <c r="AC252" s="38"/>
      <c r="AD252" s="38"/>
      <c r="AE252" s="38"/>
      <c r="AT252" s="17" t="s">
        <v>147</v>
      </c>
      <c r="AU252" s="17" t="s">
        <v>82</v>
      </c>
    </row>
    <row r="253" s="13" customFormat="1">
      <c r="A253" s="13"/>
      <c r="B253" s="235"/>
      <c r="C253" s="236"/>
      <c r="D253" s="231" t="s">
        <v>149</v>
      </c>
      <c r="E253" s="237" t="s">
        <v>19</v>
      </c>
      <c r="F253" s="238" t="s">
        <v>983</v>
      </c>
      <c r="G253" s="236"/>
      <c r="H253" s="239">
        <v>31</v>
      </c>
      <c r="I253" s="240"/>
      <c r="J253" s="236"/>
      <c r="K253" s="236"/>
      <c r="L253" s="241"/>
      <c r="M253" s="242"/>
      <c r="N253" s="243"/>
      <c r="O253" s="243"/>
      <c r="P253" s="243"/>
      <c r="Q253" s="243"/>
      <c r="R253" s="243"/>
      <c r="S253" s="243"/>
      <c r="T253" s="244"/>
      <c r="U253" s="13"/>
      <c r="V253" s="13"/>
      <c r="W253" s="13"/>
      <c r="X253" s="13"/>
      <c r="Y253" s="13"/>
      <c r="Z253" s="13"/>
      <c r="AA253" s="13"/>
      <c r="AB253" s="13"/>
      <c r="AC253" s="13"/>
      <c r="AD253" s="13"/>
      <c r="AE253" s="13"/>
      <c r="AT253" s="245" t="s">
        <v>149</v>
      </c>
      <c r="AU253" s="245" t="s">
        <v>82</v>
      </c>
      <c r="AV253" s="13" t="s">
        <v>82</v>
      </c>
      <c r="AW253" s="13" t="s">
        <v>33</v>
      </c>
      <c r="AX253" s="13" t="s">
        <v>72</v>
      </c>
      <c r="AY253" s="245" t="s">
        <v>137</v>
      </c>
    </row>
    <row r="254" s="2" customFormat="1" ht="14.4" customHeight="1">
      <c r="A254" s="38"/>
      <c r="B254" s="39"/>
      <c r="C254" s="218" t="s">
        <v>487</v>
      </c>
      <c r="D254" s="218" t="s">
        <v>140</v>
      </c>
      <c r="E254" s="219" t="s">
        <v>984</v>
      </c>
      <c r="F254" s="220" t="s">
        <v>985</v>
      </c>
      <c r="G254" s="221" t="s">
        <v>975</v>
      </c>
      <c r="H254" s="222">
        <v>3</v>
      </c>
      <c r="I254" s="223"/>
      <c r="J254" s="224">
        <f>ROUND(I254*H254,2)</f>
        <v>0</v>
      </c>
      <c r="K254" s="220" t="s">
        <v>144</v>
      </c>
      <c r="L254" s="44"/>
      <c r="M254" s="225" t="s">
        <v>19</v>
      </c>
      <c r="N254" s="226" t="s">
        <v>43</v>
      </c>
      <c r="O254" s="84"/>
      <c r="P254" s="227">
        <f>O254*H254</f>
        <v>0</v>
      </c>
      <c r="Q254" s="227">
        <v>0.031919999999999997</v>
      </c>
      <c r="R254" s="227">
        <f>Q254*H254</f>
        <v>0.095759999999999984</v>
      </c>
      <c r="S254" s="227">
        <v>0</v>
      </c>
      <c r="T254" s="228">
        <f>S254*H254</f>
        <v>0</v>
      </c>
      <c r="U254" s="38"/>
      <c r="V254" s="38"/>
      <c r="W254" s="38"/>
      <c r="X254" s="38"/>
      <c r="Y254" s="38"/>
      <c r="Z254" s="38"/>
      <c r="AA254" s="38"/>
      <c r="AB254" s="38"/>
      <c r="AC254" s="38"/>
      <c r="AD254" s="38"/>
      <c r="AE254" s="38"/>
      <c r="AR254" s="229" t="s">
        <v>271</v>
      </c>
      <c r="AT254" s="229" t="s">
        <v>140</v>
      </c>
      <c r="AU254" s="229" t="s">
        <v>82</v>
      </c>
      <c r="AY254" s="17" t="s">
        <v>137</v>
      </c>
      <c r="BE254" s="230">
        <f>IF(N254="základní",J254,0)</f>
        <v>0</v>
      </c>
      <c r="BF254" s="230">
        <f>IF(N254="snížená",J254,0)</f>
        <v>0</v>
      </c>
      <c r="BG254" s="230">
        <f>IF(N254="zákl. přenesená",J254,0)</f>
        <v>0</v>
      </c>
      <c r="BH254" s="230">
        <f>IF(N254="sníž. přenesená",J254,0)</f>
        <v>0</v>
      </c>
      <c r="BI254" s="230">
        <f>IF(N254="nulová",J254,0)</f>
        <v>0</v>
      </c>
      <c r="BJ254" s="17" t="s">
        <v>80</v>
      </c>
      <c r="BK254" s="230">
        <f>ROUND(I254*H254,2)</f>
        <v>0</v>
      </c>
      <c r="BL254" s="17" t="s">
        <v>271</v>
      </c>
      <c r="BM254" s="229" t="s">
        <v>986</v>
      </c>
    </row>
    <row r="255" s="2" customFormat="1">
      <c r="A255" s="38"/>
      <c r="B255" s="39"/>
      <c r="C255" s="40"/>
      <c r="D255" s="231" t="s">
        <v>147</v>
      </c>
      <c r="E255" s="40"/>
      <c r="F255" s="232" t="s">
        <v>987</v>
      </c>
      <c r="G255" s="40"/>
      <c r="H255" s="40"/>
      <c r="I255" s="136"/>
      <c r="J255" s="40"/>
      <c r="K255" s="40"/>
      <c r="L255" s="44"/>
      <c r="M255" s="233"/>
      <c r="N255" s="234"/>
      <c r="O255" s="84"/>
      <c r="P255" s="84"/>
      <c r="Q255" s="84"/>
      <c r="R255" s="84"/>
      <c r="S255" s="84"/>
      <c r="T255" s="85"/>
      <c r="U255" s="38"/>
      <c r="V255" s="38"/>
      <c r="W255" s="38"/>
      <c r="X255" s="38"/>
      <c r="Y255" s="38"/>
      <c r="Z255" s="38"/>
      <c r="AA255" s="38"/>
      <c r="AB255" s="38"/>
      <c r="AC255" s="38"/>
      <c r="AD255" s="38"/>
      <c r="AE255" s="38"/>
      <c r="AT255" s="17" t="s">
        <v>147</v>
      </c>
      <c r="AU255" s="17" t="s">
        <v>82</v>
      </c>
    </row>
    <row r="256" s="2" customFormat="1">
      <c r="A256" s="38"/>
      <c r="B256" s="39"/>
      <c r="C256" s="40"/>
      <c r="D256" s="231" t="s">
        <v>169</v>
      </c>
      <c r="E256" s="40"/>
      <c r="F256" s="246" t="s">
        <v>988</v>
      </c>
      <c r="G256" s="40"/>
      <c r="H256" s="40"/>
      <c r="I256" s="136"/>
      <c r="J256" s="40"/>
      <c r="K256" s="40"/>
      <c r="L256" s="44"/>
      <c r="M256" s="233"/>
      <c r="N256" s="234"/>
      <c r="O256" s="84"/>
      <c r="P256" s="84"/>
      <c r="Q256" s="84"/>
      <c r="R256" s="84"/>
      <c r="S256" s="84"/>
      <c r="T256" s="85"/>
      <c r="U256" s="38"/>
      <c r="V256" s="38"/>
      <c r="W256" s="38"/>
      <c r="X256" s="38"/>
      <c r="Y256" s="38"/>
      <c r="Z256" s="38"/>
      <c r="AA256" s="38"/>
      <c r="AB256" s="38"/>
      <c r="AC256" s="38"/>
      <c r="AD256" s="38"/>
      <c r="AE256" s="38"/>
      <c r="AT256" s="17" t="s">
        <v>169</v>
      </c>
      <c r="AU256" s="17" t="s">
        <v>82</v>
      </c>
    </row>
    <row r="257" s="13" customFormat="1">
      <c r="A257" s="13"/>
      <c r="B257" s="235"/>
      <c r="C257" s="236"/>
      <c r="D257" s="231" t="s">
        <v>149</v>
      </c>
      <c r="E257" s="237" t="s">
        <v>19</v>
      </c>
      <c r="F257" s="238" t="s">
        <v>989</v>
      </c>
      <c r="G257" s="236"/>
      <c r="H257" s="239">
        <v>3</v>
      </c>
      <c r="I257" s="240"/>
      <c r="J257" s="236"/>
      <c r="K257" s="236"/>
      <c r="L257" s="241"/>
      <c r="M257" s="242"/>
      <c r="N257" s="243"/>
      <c r="O257" s="243"/>
      <c r="P257" s="243"/>
      <c r="Q257" s="243"/>
      <c r="R257" s="243"/>
      <c r="S257" s="243"/>
      <c r="T257" s="244"/>
      <c r="U257" s="13"/>
      <c r="V257" s="13"/>
      <c r="W257" s="13"/>
      <c r="X257" s="13"/>
      <c r="Y257" s="13"/>
      <c r="Z257" s="13"/>
      <c r="AA257" s="13"/>
      <c r="AB257" s="13"/>
      <c r="AC257" s="13"/>
      <c r="AD257" s="13"/>
      <c r="AE257" s="13"/>
      <c r="AT257" s="245" t="s">
        <v>149</v>
      </c>
      <c r="AU257" s="245" t="s">
        <v>82</v>
      </c>
      <c r="AV257" s="13" t="s">
        <v>82</v>
      </c>
      <c r="AW257" s="13" t="s">
        <v>33</v>
      </c>
      <c r="AX257" s="13" t="s">
        <v>72</v>
      </c>
      <c r="AY257" s="245" t="s">
        <v>137</v>
      </c>
    </row>
    <row r="258" s="13" customFormat="1">
      <c r="A258" s="13"/>
      <c r="B258" s="235"/>
      <c r="C258" s="236"/>
      <c r="D258" s="231" t="s">
        <v>149</v>
      </c>
      <c r="E258" s="237" t="s">
        <v>19</v>
      </c>
      <c r="F258" s="238" t="s">
        <v>990</v>
      </c>
      <c r="G258" s="236"/>
      <c r="H258" s="239">
        <v>0</v>
      </c>
      <c r="I258" s="240"/>
      <c r="J258" s="236"/>
      <c r="K258" s="236"/>
      <c r="L258" s="241"/>
      <c r="M258" s="242"/>
      <c r="N258" s="243"/>
      <c r="O258" s="243"/>
      <c r="P258" s="243"/>
      <c r="Q258" s="243"/>
      <c r="R258" s="243"/>
      <c r="S258" s="243"/>
      <c r="T258" s="244"/>
      <c r="U258" s="13"/>
      <c r="V258" s="13"/>
      <c r="W258" s="13"/>
      <c r="X258" s="13"/>
      <c r="Y258" s="13"/>
      <c r="Z258" s="13"/>
      <c r="AA258" s="13"/>
      <c r="AB258" s="13"/>
      <c r="AC258" s="13"/>
      <c r="AD258" s="13"/>
      <c r="AE258" s="13"/>
      <c r="AT258" s="245" t="s">
        <v>149</v>
      </c>
      <c r="AU258" s="245" t="s">
        <v>82</v>
      </c>
      <c r="AV258" s="13" t="s">
        <v>82</v>
      </c>
      <c r="AW258" s="13" t="s">
        <v>33</v>
      </c>
      <c r="AX258" s="13" t="s">
        <v>72</v>
      </c>
      <c r="AY258" s="245" t="s">
        <v>137</v>
      </c>
    </row>
    <row r="259" s="2" customFormat="1" ht="14.4" customHeight="1">
      <c r="A259" s="38"/>
      <c r="B259" s="39"/>
      <c r="C259" s="218" t="s">
        <v>494</v>
      </c>
      <c r="D259" s="218" t="s">
        <v>140</v>
      </c>
      <c r="E259" s="219" t="s">
        <v>991</v>
      </c>
      <c r="F259" s="220" t="s">
        <v>992</v>
      </c>
      <c r="G259" s="221" t="s">
        <v>157</v>
      </c>
      <c r="H259" s="222">
        <v>31</v>
      </c>
      <c r="I259" s="223"/>
      <c r="J259" s="224">
        <f>ROUND(I259*H259,2)</f>
        <v>0</v>
      </c>
      <c r="K259" s="220" t="s">
        <v>144</v>
      </c>
      <c r="L259" s="44"/>
      <c r="M259" s="225" t="s">
        <v>19</v>
      </c>
      <c r="N259" s="226" t="s">
        <v>43</v>
      </c>
      <c r="O259" s="84"/>
      <c r="P259" s="227">
        <f>O259*H259</f>
        <v>0</v>
      </c>
      <c r="Q259" s="227">
        <v>0.00072000000000000005</v>
      </c>
      <c r="R259" s="227">
        <f>Q259*H259</f>
        <v>0.022320000000000003</v>
      </c>
      <c r="S259" s="227">
        <v>0</v>
      </c>
      <c r="T259" s="228">
        <f>S259*H259</f>
        <v>0</v>
      </c>
      <c r="U259" s="38"/>
      <c r="V259" s="38"/>
      <c r="W259" s="38"/>
      <c r="X259" s="38"/>
      <c r="Y259" s="38"/>
      <c r="Z259" s="38"/>
      <c r="AA259" s="38"/>
      <c r="AB259" s="38"/>
      <c r="AC259" s="38"/>
      <c r="AD259" s="38"/>
      <c r="AE259" s="38"/>
      <c r="AR259" s="229" t="s">
        <v>271</v>
      </c>
      <c r="AT259" s="229" t="s">
        <v>140</v>
      </c>
      <c r="AU259" s="229" t="s">
        <v>82</v>
      </c>
      <c r="AY259" s="17" t="s">
        <v>137</v>
      </c>
      <c r="BE259" s="230">
        <f>IF(N259="základní",J259,0)</f>
        <v>0</v>
      </c>
      <c r="BF259" s="230">
        <f>IF(N259="snížená",J259,0)</f>
        <v>0</v>
      </c>
      <c r="BG259" s="230">
        <f>IF(N259="zákl. přenesená",J259,0)</f>
        <v>0</v>
      </c>
      <c r="BH259" s="230">
        <f>IF(N259="sníž. přenesená",J259,0)</f>
        <v>0</v>
      </c>
      <c r="BI259" s="230">
        <f>IF(N259="nulová",J259,0)</f>
        <v>0</v>
      </c>
      <c r="BJ259" s="17" t="s">
        <v>80</v>
      </c>
      <c r="BK259" s="230">
        <f>ROUND(I259*H259,2)</f>
        <v>0</v>
      </c>
      <c r="BL259" s="17" t="s">
        <v>271</v>
      </c>
      <c r="BM259" s="229" t="s">
        <v>993</v>
      </c>
    </row>
    <row r="260" s="2" customFormat="1">
      <c r="A260" s="38"/>
      <c r="B260" s="39"/>
      <c r="C260" s="40"/>
      <c r="D260" s="231" t="s">
        <v>147</v>
      </c>
      <c r="E260" s="40"/>
      <c r="F260" s="232" t="s">
        <v>994</v>
      </c>
      <c r="G260" s="40"/>
      <c r="H260" s="40"/>
      <c r="I260" s="136"/>
      <c r="J260" s="40"/>
      <c r="K260" s="40"/>
      <c r="L260" s="44"/>
      <c r="M260" s="233"/>
      <c r="N260" s="234"/>
      <c r="O260" s="84"/>
      <c r="P260" s="84"/>
      <c r="Q260" s="84"/>
      <c r="R260" s="84"/>
      <c r="S260" s="84"/>
      <c r="T260" s="85"/>
      <c r="U260" s="38"/>
      <c r="V260" s="38"/>
      <c r="W260" s="38"/>
      <c r="X260" s="38"/>
      <c r="Y260" s="38"/>
      <c r="Z260" s="38"/>
      <c r="AA260" s="38"/>
      <c r="AB260" s="38"/>
      <c r="AC260" s="38"/>
      <c r="AD260" s="38"/>
      <c r="AE260" s="38"/>
      <c r="AT260" s="17" t="s">
        <v>147</v>
      </c>
      <c r="AU260" s="17" t="s">
        <v>82</v>
      </c>
    </row>
    <row r="261" s="13" customFormat="1">
      <c r="A261" s="13"/>
      <c r="B261" s="235"/>
      <c r="C261" s="236"/>
      <c r="D261" s="231" t="s">
        <v>149</v>
      </c>
      <c r="E261" s="237" t="s">
        <v>19</v>
      </c>
      <c r="F261" s="238" t="s">
        <v>983</v>
      </c>
      <c r="G261" s="236"/>
      <c r="H261" s="239">
        <v>31</v>
      </c>
      <c r="I261" s="240"/>
      <c r="J261" s="236"/>
      <c r="K261" s="236"/>
      <c r="L261" s="241"/>
      <c r="M261" s="242"/>
      <c r="N261" s="243"/>
      <c r="O261" s="243"/>
      <c r="P261" s="243"/>
      <c r="Q261" s="243"/>
      <c r="R261" s="243"/>
      <c r="S261" s="243"/>
      <c r="T261" s="244"/>
      <c r="U261" s="13"/>
      <c r="V261" s="13"/>
      <c r="W261" s="13"/>
      <c r="X261" s="13"/>
      <c r="Y261" s="13"/>
      <c r="Z261" s="13"/>
      <c r="AA261" s="13"/>
      <c r="AB261" s="13"/>
      <c r="AC261" s="13"/>
      <c r="AD261" s="13"/>
      <c r="AE261" s="13"/>
      <c r="AT261" s="245" t="s">
        <v>149</v>
      </c>
      <c r="AU261" s="245" t="s">
        <v>82</v>
      </c>
      <c r="AV261" s="13" t="s">
        <v>82</v>
      </c>
      <c r="AW261" s="13" t="s">
        <v>33</v>
      </c>
      <c r="AX261" s="13" t="s">
        <v>72</v>
      </c>
      <c r="AY261" s="245" t="s">
        <v>137</v>
      </c>
    </row>
    <row r="262" s="2" customFormat="1" ht="14.4" customHeight="1">
      <c r="A262" s="38"/>
      <c r="B262" s="39"/>
      <c r="C262" s="218" t="s">
        <v>500</v>
      </c>
      <c r="D262" s="218" t="s">
        <v>140</v>
      </c>
      <c r="E262" s="219" t="s">
        <v>995</v>
      </c>
      <c r="F262" s="220" t="s">
        <v>996</v>
      </c>
      <c r="G262" s="221" t="s">
        <v>975</v>
      </c>
      <c r="H262" s="222">
        <v>7</v>
      </c>
      <c r="I262" s="223"/>
      <c r="J262" s="224">
        <f>ROUND(I262*H262,2)</f>
        <v>0</v>
      </c>
      <c r="K262" s="220" t="s">
        <v>144</v>
      </c>
      <c r="L262" s="44"/>
      <c r="M262" s="225" t="s">
        <v>19</v>
      </c>
      <c r="N262" s="226" t="s">
        <v>43</v>
      </c>
      <c r="O262" s="84"/>
      <c r="P262" s="227">
        <f>O262*H262</f>
        <v>0</v>
      </c>
      <c r="Q262" s="227">
        <v>0</v>
      </c>
      <c r="R262" s="227">
        <f>Q262*H262</f>
        <v>0</v>
      </c>
      <c r="S262" s="227">
        <v>0.019460000000000002</v>
      </c>
      <c r="T262" s="228">
        <f>S262*H262</f>
        <v>0.13622000000000001</v>
      </c>
      <c r="U262" s="38"/>
      <c r="V262" s="38"/>
      <c r="W262" s="38"/>
      <c r="X262" s="38"/>
      <c r="Y262" s="38"/>
      <c r="Z262" s="38"/>
      <c r="AA262" s="38"/>
      <c r="AB262" s="38"/>
      <c r="AC262" s="38"/>
      <c r="AD262" s="38"/>
      <c r="AE262" s="38"/>
      <c r="AR262" s="229" t="s">
        <v>271</v>
      </c>
      <c r="AT262" s="229" t="s">
        <v>140</v>
      </c>
      <c r="AU262" s="229" t="s">
        <v>82</v>
      </c>
      <c r="AY262" s="17" t="s">
        <v>137</v>
      </c>
      <c r="BE262" s="230">
        <f>IF(N262="základní",J262,0)</f>
        <v>0</v>
      </c>
      <c r="BF262" s="230">
        <f>IF(N262="snížená",J262,0)</f>
        <v>0</v>
      </c>
      <c r="BG262" s="230">
        <f>IF(N262="zákl. přenesená",J262,0)</f>
        <v>0</v>
      </c>
      <c r="BH262" s="230">
        <f>IF(N262="sníž. přenesená",J262,0)</f>
        <v>0</v>
      </c>
      <c r="BI262" s="230">
        <f>IF(N262="nulová",J262,0)</f>
        <v>0</v>
      </c>
      <c r="BJ262" s="17" t="s">
        <v>80</v>
      </c>
      <c r="BK262" s="230">
        <f>ROUND(I262*H262,2)</f>
        <v>0</v>
      </c>
      <c r="BL262" s="17" t="s">
        <v>271</v>
      </c>
      <c r="BM262" s="229" t="s">
        <v>997</v>
      </c>
    </row>
    <row r="263" s="2" customFormat="1">
      <c r="A263" s="38"/>
      <c r="B263" s="39"/>
      <c r="C263" s="40"/>
      <c r="D263" s="231" t="s">
        <v>147</v>
      </c>
      <c r="E263" s="40"/>
      <c r="F263" s="232" t="s">
        <v>998</v>
      </c>
      <c r="G263" s="40"/>
      <c r="H263" s="40"/>
      <c r="I263" s="136"/>
      <c r="J263" s="40"/>
      <c r="K263" s="40"/>
      <c r="L263" s="44"/>
      <c r="M263" s="233"/>
      <c r="N263" s="234"/>
      <c r="O263" s="84"/>
      <c r="P263" s="84"/>
      <c r="Q263" s="84"/>
      <c r="R263" s="84"/>
      <c r="S263" s="84"/>
      <c r="T263" s="85"/>
      <c r="U263" s="38"/>
      <c r="V263" s="38"/>
      <c r="W263" s="38"/>
      <c r="X263" s="38"/>
      <c r="Y263" s="38"/>
      <c r="Z263" s="38"/>
      <c r="AA263" s="38"/>
      <c r="AB263" s="38"/>
      <c r="AC263" s="38"/>
      <c r="AD263" s="38"/>
      <c r="AE263" s="38"/>
      <c r="AT263" s="17" t="s">
        <v>147</v>
      </c>
      <c r="AU263" s="17" t="s">
        <v>82</v>
      </c>
    </row>
    <row r="264" s="13" customFormat="1">
      <c r="A264" s="13"/>
      <c r="B264" s="235"/>
      <c r="C264" s="236"/>
      <c r="D264" s="231" t="s">
        <v>149</v>
      </c>
      <c r="E264" s="237" t="s">
        <v>19</v>
      </c>
      <c r="F264" s="238" t="s">
        <v>999</v>
      </c>
      <c r="G264" s="236"/>
      <c r="H264" s="239">
        <v>7</v>
      </c>
      <c r="I264" s="240"/>
      <c r="J264" s="236"/>
      <c r="K264" s="236"/>
      <c r="L264" s="241"/>
      <c r="M264" s="242"/>
      <c r="N264" s="243"/>
      <c r="O264" s="243"/>
      <c r="P264" s="243"/>
      <c r="Q264" s="243"/>
      <c r="R264" s="243"/>
      <c r="S264" s="243"/>
      <c r="T264" s="244"/>
      <c r="U264" s="13"/>
      <c r="V264" s="13"/>
      <c r="W264" s="13"/>
      <c r="X264" s="13"/>
      <c r="Y264" s="13"/>
      <c r="Z264" s="13"/>
      <c r="AA264" s="13"/>
      <c r="AB264" s="13"/>
      <c r="AC264" s="13"/>
      <c r="AD264" s="13"/>
      <c r="AE264" s="13"/>
      <c r="AT264" s="245" t="s">
        <v>149</v>
      </c>
      <c r="AU264" s="245" t="s">
        <v>82</v>
      </c>
      <c r="AV264" s="13" t="s">
        <v>82</v>
      </c>
      <c r="AW264" s="13" t="s">
        <v>33</v>
      </c>
      <c r="AX264" s="13" t="s">
        <v>72</v>
      </c>
      <c r="AY264" s="245" t="s">
        <v>137</v>
      </c>
    </row>
    <row r="265" s="2" customFormat="1" ht="24.15" customHeight="1">
      <c r="A265" s="38"/>
      <c r="B265" s="39"/>
      <c r="C265" s="218" t="s">
        <v>509</v>
      </c>
      <c r="D265" s="218" t="s">
        <v>140</v>
      </c>
      <c r="E265" s="219" t="s">
        <v>1000</v>
      </c>
      <c r="F265" s="220" t="s">
        <v>1001</v>
      </c>
      <c r="G265" s="221" t="s">
        <v>157</v>
      </c>
      <c r="H265" s="222">
        <v>61</v>
      </c>
      <c r="I265" s="223"/>
      <c r="J265" s="224">
        <f>ROUND(I265*H265,2)</f>
        <v>0</v>
      </c>
      <c r="K265" s="220" t="s">
        <v>144</v>
      </c>
      <c r="L265" s="44"/>
      <c r="M265" s="225" t="s">
        <v>19</v>
      </c>
      <c r="N265" s="226" t="s">
        <v>43</v>
      </c>
      <c r="O265" s="84"/>
      <c r="P265" s="227">
        <f>O265*H265</f>
        <v>0</v>
      </c>
      <c r="Q265" s="227">
        <v>0.00034000000000000002</v>
      </c>
      <c r="R265" s="227">
        <f>Q265*H265</f>
        <v>0.020740000000000001</v>
      </c>
      <c r="S265" s="227">
        <v>0</v>
      </c>
      <c r="T265" s="228">
        <f>S265*H265</f>
        <v>0</v>
      </c>
      <c r="U265" s="38"/>
      <c r="V265" s="38"/>
      <c r="W265" s="38"/>
      <c r="X265" s="38"/>
      <c r="Y265" s="38"/>
      <c r="Z265" s="38"/>
      <c r="AA265" s="38"/>
      <c r="AB265" s="38"/>
      <c r="AC265" s="38"/>
      <c r="AD265" s="38"/>
      <c r="AE265" s="38"/>
      <c r="AR265" s="229" t="s">
        <v>271</v>
      </c>
      <c r="AT265" s="229" t="s">
        <v>140</v>
      </c>
      <c r="AU265" s="229" t="s">
        <v>82</v>
      </c>
      <c r="AY265" s="17" t="s">
        <v>137</v>
      </c>
      <c r="BE265" s="230">
        <f>IF(N265="základní",J265,0)</f>
        <v>0</v>
      </c>
      <c r="BF265" s="230">
        <f>IF(N265="snížená",J265,0)</f>
        <v>0</v>
      </c>
      <c r="BG265" s="230">
        <f>IF(N265="zákl. přenesená",J265,0)</f>
        <v>0</v>
      </c>
      <c r="BH265" s="230">
        <f>IF(N265="sníž. přenesená",J265,0)</f>
        <v>0</v>
      </c>
      <c r="BI265" s="230">
        <f>IF(N265="nulová",J265,0)</f>
        <v>0</v>
      </c>
      <c r="BJ265" s="17" t="s">
        <v>80</v>
      </c>
      <c r="BK265" s="230">
        <f>ROUND(I265*H265,2)</f>
        <v>0</v>
      </c>
      <c r="BL265" s="17" t="s">
        <v>271</v>
      </c>
      <c r="BM265" s="229" t="s">
        <v>1002</v>
      </c>
    </row>
    <row r="266" s="2" customFormat="1">
      <c r="A266" s="38"/>
      <c r="B266" s="39"/>
      <c r="C266" s="40"/>
      <c r="D266" s="231" t="s">
        <v>147</v>
      </c>
      <c r="E266" s="40"/>
      <c r="F266" s="232" t="s">
        <v>1003</v>
      </c>
      <c r="G266" s="40"/>
      <c r="H266" s="40"/>
      <c r="I266" s="136"/>
      <c r="J266" s="40"/>
      <c r="K266" s="40"/>
      <c r="L266" s="44"/>
      <c r="M266" s="233"/>
      <c r="N266" s="234"/>
      <c r="O266" s="84"/>
      <c r="P266" s="84"/>
      <c r="Q266" s="84"/>
      <c r="R266" s="84"/>
      <c r="S266" s="84"/>
      <c r="T266" s="85"/>
      <c r="U266" s="38"/>
      <c r="V266" s="38"/>
      <c r="W266" s="38"/>
      <c r="X266" s="38"/>
      <c r="Y266" s="38"/>
      <c r="Z266" s="38"/>
      <c r="AA266" s="38"/>
      <c r="AB266" s="38"/>
      <c r="AC266" s="38"/>
      <c r="AD266" s="38"/>
      <c r="AE266" s="38"/>
      <c r="AT266" s="17" t="s">
        <v>147</v>
      </c>
      <c r="AU266" s="17" t="s">
        <v>82</v>
      </c>
    </row>
    <row r="267" s="13" customFormat="1">
      <c r="A267" s="13"/>
      <c r="B267" s="235"/>
      <c r="C267" s="236"/>
      <c r="D267" s="231" t="s">
        <v>149</v>
      </c>
      <c r="E267" s="237" t="s">
        <v>19</v>
      </c>
      <c r="F267" s="238" t="s">
        <v>1004</v>
      </c>
      <c r="G267" s="236"/>
      <c r="H267" s="239">
        <v>61</v>
      </c>
      <c r="I267" s="240"/>
      <c r="J267" s="236"/>
      <c r="K267" s="236"/>
      <c r="L267" s="241"/>
      <c r="M267" s="242"/>
      <c r="N267" s="243"/>
      <c r="O267" s="243"/>
      <c r="P267" s="243"/>
      <c r="Q267" s="243"/>
      <c r="R267" s="243"/>
      <c r="S267" s="243"/>
      <c r="T267" s="244"/>
      <c r="U267" s="13"/>
      <c r="V267" s="13"/>
      <c r="W267" s="13"/>
      <c r="X267" s="13"/>
      <c r="Y267" s="13"/>
      <c r="Z267" s="13"/>
      <c r="AA267" s="13"/>
      <c r="AB267" s="13"/>
      <c r="AC267" s="13"/>
      <c r="AD267" s="13"/>
      <c r="AE267" s="13"/>
      <c r="AT267" s="245" t="s">
        <v>149</v>
      </c>
      <c r="AU267" s="245" t="s">
        <v>82</v>
      </c>
      <c r="AV267" s="13" t="s">
        <v>82</v>
      </c>
      <c r="AW267" s="13" t="s">
        <v>33</v>
      </c>
      <c r="AX267" s="13" t="s">
        <v>72</v>
      </c>
      <c r="AY267" s="245" t="s">
        <v>137</v>
      </c>
    </row>
    <row r="268" s="2" customFormat="1" ht="24.15" customHeight="1">
      <c r="A268" s="38"/>
      <c r="B268" s="39"/>
      <c r="C268" s="218" t="s">
        <v>513</v>
      </c>
      <c r="D268" s="218" t="s">
        <v>140</v>
      </c>
      <c r="E268" s="219" t="s">
        <v>1005</v>
      </c>
      <c r="F268" s="220" t="s">
        <v>1006</v>
      </c>
      <c r="G268" s="221" t="s">
        <v>157</v>
      </c>
      <c r="H268" s="222">
        <v>61</v>
      </c>
      <c r="I268" s="223"/>
      <c r="J268" s="224">
        <f>ROUND(I268*H268,2)</f>
        <v>0</v>
      </c>
      <c r="K268" s="220" t="s">
        <v>144</v>
      </c>
      <c r="L268" s="44"/>
      <c r="M268" s="225" t="s">
        <v>19</v>
      </c>
      <c r="N268" s="226" t="s">
        <v>43</v>
      </c>
      <c r="O268" s="84"/>
      <c r="P268" s="227">
        <f>O268*H268</f>
        <v>0</v>
      </c>
      <c r="Q268" s="227">
        <v>2.0000000000000002E-05</v>
      </c>
      <c r="R268" s="227">
        <f>Q268*H268</f>
        <v>0.0012200000000000002</v>
      </c>
      <c r="S268" s="227">
        <v>0</v>
      </c>
      <c r="T268" s="228">
        <f>S268*H268</f>
        <v>0</v>
      </c>
      <c r="U268" s="38"/>
      <c r="V268" s="38"/>
      <c r="W268" s="38"/>
      <c r="X268" s="38"/>
      <c r="Y268" s="38"/>
      <c r="Z268" s="38"/>
      <c r="AA268" s="38"/>
      <c r="AB268" s="38"/>
      <c r="AC268" s="38"/>
      <c r="AD268" s="38"/>
      <c r="AE268" s="38"/>
      <c r="AR268" s="229" t="s">
        <v>271</v>
      </c>
      <c r="AT268" s="229" t="s">
        <v>140</v>
      </c>
      <c r="AU268" s="229" t="s">
        <v>82</v>
      </c>
      <c r="AY268" s="17" t="s">
        <v>137</v>
      </c>
      <c r="BE268" s="230">
        <f>IF(N268="základní",J268,0)</f>
        <v>0</v>
      </c>
      <c r="BF268" s="230">
        <f>IF(N268="snížená",J268,0)</f>
        <v>0</v>
      </c>
      <c r="BG268" s="230">
        <f>IF(N268="zákl. přenesená",J268,0)</f>
        <v>0</v>
      </c>
      <c r="BH268" s="230">
        <f>IF(N268="sníž. přenesená",J268,0)</f>
        <v>0</v>
      </c>
      <c r="BI268" s="230">
        <f>IF(N268="nulová",J268,0)</f>
        <v>0</v>
      </c>
      <c r="BJ268" s="17" t="s">
        <v>80</v>
      </c>
      <c r="BK268" s="230">
        <f>ROUND(I268*H268,2)</f>
        <v>0</v>
      </c>
      <c r="BL268" s="17" t="s">
        <v>271</v>
      </c>
      <c r="BM268" s="229" t="s">
        <v>1007</v>
      </c>
    </row>
    <row r="269" s="2" customFormat="1">
      <c r="A269" s="38"/>
      <c r="B269" s="39"/>
      <c r="C269" s="40"/>
      <c r="D269" s="231" t="s">
        <v>147</v>
      </c>
      <c r="E269" s="40"/>
      <c r="F269" s="232" t="s">
        <v>1008</v>
      </c>
      <c r="G269" s="40"/>
      <c r="H269" s="40"/>
      <c r="I269" s="136"/>
      <c r="J269" s="40"/>
      <c r="K269" s="40"/>
      <c r="L269" s="44"/>
      <c r="M269" s="233"/>
      <c r="N269" s="234"/>
      <c r="O269" s="84"/>
      <c r="P269" s="84"/>
      <c r="Q269" s="84"/>
      <c r="R269" s="84"/>
      <c r="S269" s="84"/>
      <c r="T269" s="85"/>
      <c r="U269" s="38"/>
      <c r="V269" s="38"/>
      <c r="W269" s="38"/>
      <c r="X269" s="38"/>
      <c r="Y269" s="38"/>
      <c r="Z269" s="38"/>
      <c r="AA269" s="38"/>
      <c r="AB269" s="38"/>
      <c r="AC269" s="38"/>
      <c r="AD269" s="38"/>
      <c r="AE269" s="38"/>
      <c r="AT269" s="17" t="s">
        <v>147</v>
      </c>
      <c r="AU269" s="17" t="s">
        <v>82</v>
      </c>
    </row>
    <row r="270" s="13" customFormat="1">
      <c r="A270" s="13"/>
      <c r="B270" s="235"/>
      <c r="C270" s="236"/>
      <c r="D270" s="231" t="s">
        <v>149</v>
      </c>
      <c r="E270" s="237" t="s">
        <v>19</v>
      </c>
      <c r="F270" s="238" t="s">
        <v>1004</v>
      </c>
      <c r="G270" s="236"/>
      <c r="H270" s="239">
        <v>61</v>
      </c>
      <c r="I270" s="240"/>
      <c r="J270" s="236"/>
      <c r="K270" s="236"/>
      <c r="L270" s="241"/>
      <c r="M270" s="242"/>
      <c r="N270" s="243"/>
      <c r="O270" s="243"/>
      <c r="P270" s="243"/>
      <c r="Q270" s="243"/>
      <c r="R270" s="243"/>
      <c r="S270" s="243"/>
      <c r="T270" s="244"/>
      <c r="U270" s="13"/>
      <c r="V270" s="13"/>
      <c r="W270" s="13"/>
      <c r="X270" s="13"/>
      <c r="Y270" s="13"/>
      <c r="Z270" s="13"/>
      <c r="AA270" s="13"/>
      <c r="AB270" s="13"/>
      <c r="AC270" s="13"/>
      <c r="AD270" s="13"/>
      <c r="AE270" s="13"/>
      <c r="AT270" s="245" t="s">
        <v>149</v>
      </c>
      <c r="AU270" s="245" t="s">
        <v>82</v>
      </c>
      <c r="AV270" s="13" t="s">
        <v>82</v>
      </c>
      <c r="AW270" s="13" t="s">
        <v>33</v>
      </c>
      <c r="AX270" s="13" t="s">
        <v>72</v>
      </c>
      <c r="AY270" s="245" t="s">
        <v>137</v>
      </c>
    </row>
    <row r="271" s="2" customFormat="1" ht="24.15" customHeight="1">
      <c r="A271" s="38"/>
      <c r="B271" s="39"/>
      <c r="C271" s="218" t="s">
        <v>517</v>
      </c>
      <c r="D271" s="218" t="s">
        <v>140</v>
      </c>
      <c r="E271" s="219" t="s">
        <v>1009</v>
      </c>
      <c r="F271" s="220" t="s">
        <v>1010</v>
      </c>
      <c r="G271" s="221" t="s">
        <v>975</v>
      </c>
      <c r="H271" s="222">
        <v>13</v>
      </c>
      <c r="I271" s="223"/>
      <c r="J271" s="224">
        <f>ROUND(I271*H271,2)</f>
        <v>0</v>
      </c>
      <c r="K271" s="220" t="s">
        <v>144</v>
      </c>
      <c r="L271" s="44"/>
      <c r="M271" s="225" t="s">
        <v>19</v>
      </c>
      <c r="N271" s="226" t="s">
        <v>43</v>
      </c>
      <c r="O271" s="84"/>
      <c r="P271" s="227">
        <f>O271*H271</f>
        <v>0</v>
      </c>
      <c r="Q271" s="227">
        <v>0.014970000000000001</v>
      </c>
      <c r="R271" s="227">
        <f>Q271*H271</f>
        <v>0.19461000000000001</v>
      </c>
      <c r="S271" s="227">
        <v>0</v>
      </c>
      <c r="T271" s="228">
        <f>S271*H271</f>
        <v>0</v>
      </c>
      <c r="U271" s="38"/>
      <c r="V271" s="38"/>
      <c r="W271" s="38"/>
      <c r="X271" s="38"/>
      <c r="Y271" s="38"/>
      <c r="Z271" s="38"/>
      <c r="AA271" s="38"/>
      <c r="AB271" s="38"/>
      <c r="AC271" s="38"/>
      <c r="AD271" s="38"/>
      <c r="AE271" s="38"/>
      <c r="AR271" s="229" t="s">
        <v>271</v>
      </c>
      <c r="AT271" s="229" t="s">
        <v>140</v>
      </c>
      <c r="AU271" s="229" t="s">
        <v>82</v>
      </c>
      <c r="AY271" s="17" t="s">
        <v>137</v>
      </c>
      <c r="BE271" s="230">
        <f>IF(N271="základní",J271,0)</f>
        <v>0</v>
      </c>
      <c r="BF271" s="230">
        <f>IF(N271="snížená",J271,0)</f>
        <v>0</v>
      </c>
      <c r="BG271" s="230">
        <f>IF(N271="zákl. přenesená",J271,0)</f>
        <v>0</v>
      </c>
      <c r="BH271" s="230">
        <f>IF(N271="sníž. přenesená",J271,0)</f>
        <v>0</v>
      </c>
      <c r="BI271" s="230">
        <f>IF(N271="nulová",J271,0)</f>
        <v>0</v>
      </c>
      <c r="BJ271" s="17" t="s">
        <v>80</v>
      </c>
      <c r="BK271" s="230">
        <f>ROUND(I271*H271,2)</f>
        <v>0</v>
      </c>
      <c r="BL271" s="17" t="s">
        <v>271</v>
      </c>
      <c r="BM271" s="229" t="s">
        <v>1011</v>
      </c>
    </row>
    <row r="272" s="2" customFormat="1">
      <c r="A272" s="38"/>
      <c r="B272" s="39"/>
      <c r="C272" s="40"/>
      <c r="D272" s="231" t="s">
        <v>147</v>
      </c>
      <c r="E272" s="40"/>
      <c r="F272" s="232" t="s">
        <v>1012</v>
      </c>
      <c r="G272" s="40"/>
      <c r="H272" s="40"/>
      <c r="I272" s="136"/>
      <c r="J272" s="40"/>
      <c r="K272" s="40"/>
      <c r="L272" s="44"/>
      <c r="M272" s="233"/>
      <c r="N272" s="234"/>
      <c r="O272" s="84"/>
      <c r="P272" s="84"/>
      <c r="Q272" s="84"/>
      <c r="R272" s="84"/>
      <c r="S272" s="84"/>
      <c r="T272" s="85"/>
      <c r="U272" s="38"/>
      <c r="V272" s="38"/>
      <c r="W272" s="38"/>
      <c r="X272" s="38"/>
      <c r="Y272" s="38"/>
      <c r="Z272" s="38"/>
      <c r="AA272" s="38"/>
      <c r="AB272" s="38"/>
      <c r="AC272" s="38"/>
      <c r="AD272" s="38"/>
      <c r="AE272" s="38"/>
      <c r="AT272" s="17" t="s">
        <v>147</v>
      </c>
      <c r="AU272" s="17" t="s">
        <v>82</v>
      </c>
    </row>
    <row r="273" s="2" customFormat="1">
      <c r="A273" s="38"/>
      <c r="B273" s="39"/>
      <c r="C273" s="40"/>
      <c r="D273" s="231" t="s">
        <v>169</v>
      </c>
      <c r="E273" s="40"/>
      <c r="F273" s="246" t="s">
        <v>1013</v>
      </c>
      <c r="G273" s="40"/>
      <c r="H273" s="40"/>
      <c r="I273" s="136"/>
      <c r="J273" s="40"/>
      <c r="K273" s="40"/>
      <c r="L273" s="44"/>
      <c r="M273" s="233"/>
      <c r="N273" s="234"/>
      <c r="O273" s="84"/>
      <c r="P273" s="84"/>
      <c r="Q273" s="84"/>
      <c r="R273" s="84"/>
      <c r="S273" s="84"/>
      <c r="T273" s="85"/>
      <c r="U273" s="38"/>
      <c r="V273" s="38"/>
      <c r="W273" s="38"/>
      <c r="X273" s="38"/>
      <c r="Y273" s="38"/>
      <c r="Z273" s="38"/>
      <c r="AA273" s="38"/>
      <c r="AB273" s="38"/>
      <c r="AC273" s="38"/>
      <c r="AD273" s="38"/>
      <c r="AE273" s="38"/>
      <c r="AT273" s="17" t="s">
        <v>169</v>
      </c>
      <c r="AU273" s="17" t="s">
        <v>82</v>
      </c>
    </row>
    <row r="274" s="13" customFormat="1">
      <c r="A274" s="13"/>
      <c r="B274" s="235"/>
      <c r="C274" s="236"/>
      <c r="D274" s="231" t="s">
        <v>149</v>
      </c>
      <c r="E274" s="237" t="s">
        <v>19</v>
      </c>
      <c r="F274" s="238" t="s">
        <v>1014</v>
      </c>
      <c r="G274" s="236"/>
      <c r="H274" s="239">
        <v>7</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149</v>
      </c>
      <c r="AU274" s="245" t="s">
        <v>82</v>
      </c>
      <c r="AV274" s="13" t="s">
        <v>82</v>
      </c>
      <c r="AW274" s="13" t="s">
        <v>33</v>
      </c>
      <c r="AX274" s="13" t="s">
        <v>72</v>
      </c>
      <c r="AY274" s="245" t="s">
        <v>137</v>
      </c>
    </row>
    <row r="275" s="13" customFormat="1">
      <c r="A275" s="13"/>
      <c r="B275" s="235"/>
      <c r="C275" s="236"/>
      <c r="D275" s="231" t="s">
        <v>149</v>
      </c>
      <c r="E275" s="237" t="s">
        <v>19</v>
      </c>
      <c r="F275" s="238" t="s">
        <v>1015</v>
      </c>
      <c r="G275" s="236"/>
      <c r="H275" s="239">
        <v>6</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149</v>
      </c>
      <c r="AU275" s="245" t="s">
        <v>82</v>
      </c>
      <c r="AV275" s="13" t="s">
        <v>82</v>
      </c>
      <c r="AW275" s="13" t="s">
        <v>33</v>
      </c>
      <c r="AX275" s="13" t="s">
        <v>72</v>
      </c>
      <c r="AY275" s="245" t="s">
        <v>137</v>
      </c>
    </row>
    <row r="276" s="2" customFormat="1" ht="24.15" customHeight="1">
      <c r="A276" s="38"/>
      <c r="B276" s="39"/>
      <c r="C276" s="218" t="s">
        <v>525</v>
      </c>
      <c r="D276" s="218" t="s">
        <v>140</v>
      </c>
      <c r="E276" s="219" t="s">
        <v>1016</v>
      </c>
      <c r="F276" s="220" t="s">
        <v>1017</v>
      </c>
      <c r="G276" s="221" t="s">
        <v>975</v>
      </c>
      <c r="H276" s="222">
        <v>6</v>
      </c>
      <c r="I276" s="223"/>
      <c r="J276" s="224">
        <f>ROUND(I276*H276,2)</f>
        <v>0</v>
      </c>
      <c r="K276" s="220" t="s">
        <v>144</v>
      </c>
      <c r="L276" s="44"/>
      <c r="M276" s="225" t="s">
        <v>19</v>
      </c>
      <c r="N276" s="226" t="s">
        <v>43</v>
      </c>
      <c r="O276" s="84"/>
      <c r="P276" s="227">
        <f>O276*H276</f>
        <v>0</v>
      </c>
      <c r="Q276" s="227">
        <v>0</v>
      </c>
      <c r="R276" s="227">
        <f>Q276*H276</f>
        <v>0</v>
      </c>
      <c r="S276" s="227">
        <v>0.017069999999999998</v>
      </c>
      <c r="T276" s="228">
        <f>S276*H276</f>
        <v>0.10241999999999998</v>
      </c>
      <c r="U276" s="38"/>
      <c r="V276" s="38"/>
      <c r="W276" s="38"/>
      <c r="X276" s="38"/>
      <c r="Y276" s="38"/>
      <c r="Z276" s="38"/>
      <c r="AA276" s="38"/>
      <c r="AB276" s="38"/>
      <c r="AC276" s="38"/>
      <c r="AD276" s="38"/>
      <c r="AE276" s="38"/>
      <c r="AR276" s="229" t="s">
        <v>271</v>
      </c>
      <c r="AT276" s="229" t="s">
        <v>140</v>
      </c>
      <c r="AU276" s="229" t="s">
        <v>82</v>
      </c>
      <c r="AY276" s="17" t="s">
        <v>137</v>
      </c>
      <c r="BE276" s="230">
        <f>IF(N276="základní",J276,0)</f>
        <v>0</v>
      </c>
      <c r="BF276" s="230">
        <f>IF(N276="snížená",J276,0)</f>
        <v>0</v>
      </c>
      <c r="BG276" s="230">
        <f>IF(N276="zákl. přenesená",J276,0)</f>
        <v>0</v>
      </c>
      <c r="BH276" s="230">
        <f>IF(N276="sníž. přenesená",J276,0)</f>
        <v>0</v>
      </c>
      <c r="BI276" s="230">
        <f>IF(N276="nulová",J276,0)</f>
        <v>0</v>
      </c>
      <c r="BJ276" s="17" t="s">
        <v>80</v>
      </c>
      <c r="BK276" s="230">
        <f>ROUND(I276*H276,2)</f>
        <v>0</v>
      </c>
      <c r="BL276" s="17" t="s">
        <v>271</v>
      </c>
      <c r="BM276" s="229" t="s">
        <v>1018</v>
      </c>
    </row>
    <row r="277" s="2" customFormat="1">
      <c r="A277" s="38"/>
      <c r="B277" s="39"/>
      <c r="C277" s="40"/>
      <c r="D277" s="231" t="s">
        <v>147</v>
      </c>
      <c r="E277" s="40"/>
      <c r="F277" s="232" t="s">
        <v>1019</v>
      </c>
      <c r="G277" s="40"/>
      <c r="H277" s="40"/>
      <c r="I277" s="136"/>
      <c r="J277" s="40"/>
      <c r="K277" s="40"/>
      <c r="L277" s="44"/>
      <c r="M277" s="233"/>
      <c r="N277" s="234"/>
      <c r="O277" s="84"/>
      <c r="P277" s="84"/>
      <c r="Q277" s="84"/>
      <c r="R277" s="84"/>
      <c r="S277" s="84"/>
      <c r="T277" s="85"/>
      <c r="U277" s="38"/>
      <c r="V277" s="38"/>
      <c r="W277" s="38"/>
      <c r="X277" s="38"/>
      <c r="Y277" s="38"/>
      <c r="Z277" s="38"/>
      <c r="AA277" s="38"/>
      <c r="AB277" s="38"/>
      <c r="AC277" s="38"/>
      <c r="AD277" s="38"/>
      <c r="AE277" s="38"/>
      <c r="AT277" s="17" t="s">
        <v>147</v>
      </c>
      <c r="AU277" s="17" t="s">
        <v>82</v>
      </c>
    </row>
    <row r="278" s="14" customFormat="1">
      <c r="A278" s="14"/>
      <c r="B278" s="247"/>
      <c r="C278" s="248"/>
      <c r="D278" s="231" t="s">
        <v>149</v>
      </c>
      <c r="E278" s="249" t="s">
        <v>19</v>
      </c>
      <c r="F278" s="250" t="s">
        <v>1020</v>
      </c>
      <c r="G278" s="248"/>
      <c r="H278" s="249" t="s">
        <v>19</v>
      </c>
      <c r="I278" s="251"/>
      <c r="J278" s="248"/>
      <c r="K278" s="248"/>
      <c r="L278" s="252"/>
      <c r="M278" s="253"/>
      <c r="N278" s="254"/>
      <c r="O278" s="254"/>
      <c r="P278" s="254"/>
      <c r="Q278" s="254"/>
      <c r="R278" s="254"/>
      <c r="S278" s="254"/>
      <c r="T278" s="255"/>
      <c r="U278" s="14"/>
      <c r="V278" s="14"/>
      <c r="W278" s="14"/>
      <c r="X278" s="14"/>
      <c r="Y278" s="14"/>
      <c r="Z278" s="14"/>
      <c r="AA278" s="14"/>
      <c r="AB278" s="14"/>
      <c r="AC278" s="14"/>
      <c r="AD278" s="14"/>
      <c r="AE278" s="14"/>
      <c r="AT278" s="256" t="s">
        <v>149</v>
      </c>
      <c r="AU278" s="256" t="s">
        <v>82</v>
      </c>
      <c r="AV278" s="14" t="s">
        <v>80</v>
      </c>
      <c r="AW278" s="14" t="s">
        <v>33</v>
      </c>
      <c r="AX278" s="14" t="s">
        <v>72</v>
      </c>
      <c r="AY278" s="256" t="s">
        <v>137</v>
      </c>
    </row>
    <row r="279" s="13" customFormat="1">
      <c r="A279" s="13"/>
      <c r="B279" s="235"/>
      <c r="C279" s="236"/>
      <c r="D279" s="231" t="s">
        <v>149</v>
      </c>
      <c r="E279" s="237" t="s">
        <v>19</v>
      </c>
      <c r="F279" s="238" t="s">
        <v>1021</v>
      </c>
      <c r="G279" s="236"/>
      <c r="H279" s="239">
        <v>6</v>
      </c>
      <c r="I279" s="240"/>
      <c r="J279" s="236"/>
      <c r="K279" s="236"/>
      <c r="L279" s="241"/>
      <c r="M279" s="242"/>
      <c r="N279" s="243"/>
      <c r="O279" s="243"/>
      <c r="P279" s="243"/>
      <c r="Q279" s="243"/>
      <c r="R279" s="243"/>
      <c r="S279" s="243"/>
      <c r="T279" s="244"/>
      <c r="U279" s="13"/>
      <c r="V279" s="13"/>
      <c r="W279" s="13"/>
      <c r="X279" s="13"/>
      <c r="Y279" s="13"/>
      <c r="Z279" s="13"/>
      <c r="AA279" s="13"/>
      <c r="AB279" s="13"/>
      <c r="AC279" s="13"/>
      <c r="AD279" s="13"/>
      <c r="AE279" s="13"/>
      <c r="AT279" s="245" t="s">
        <v>149</v>
      </c>
      <c r="AU279" s="245" t="s">
        <v>82</v>
      </c>
      <c r="AV279" s="13" t="s">
        <v>82</v>
      </c>
      <c r="AW279" s="13" t="s">
        <v>33</v>
      </c>
      <c r="AX279" s="13" t="s">
        <v>72</v>
      </c>
      <c r="AY279" s="245" t="s">
        <v>137</v>
      </c>
    </row>
    <row r="280" s="2" customFormat="1" ht="24.15" customHeight="1">
      <c r="A280" s="38"/>
      <c r="B280" s="39"/>
      <c r="C280" s="218" t="s">
        <v>533</v>
      </c>
      <c r="D280" s="218" t="s">
        <v>140</v>
      </c>
      <c r="E280" s="219" t="s">
        <v>1022</v>
      </c>
      <c r="F280" s="220" t="s">
        <v>1023</v>
      </c>
      <c r="G280" s="221" t="s">
        <v>975</v>
      </c>
      <c r="H280" s="222">
        <v>6</v>
      </c>
      <c r="I280" s="223"/>
      <c r="J280" s="224">
        <f>ROUND(I280*H280,2)</f>
        <v>0</v>
      </c>
      <c r="K280" s="220" t="s">
        <v>144</v>
      </c>
      <c r="L280" s="44"/>
      <c r="M280" s="225" t="s">
        <v>19</v>
      </c>
      <c r="N280" s="226" t="s">
        <v>43</v>
      </c>
      <c r="O280" s="84"/>
      <c r="P280" s="227">
        <f>O280*H280</f>
        <v>0</v>
      </c>
      <c r="Q280" s="227">
        <v>0.014749999999999999</v>
      </c>
      <c r="R280" s="227">
        <f>Q280*H280</f>
        <v>0.088499999999999995</v>
      </c>
      <c r="S280" s="227">
        <v>0</v>
      </c>
      <c r="T280" s="228">
        <f>S280*H280</f>
        <v>0</v>
      </c>
      <c r="U280" s="38"/>
      <c r="V280" s="38"/>
      <c r="W280" s="38"/>
      <c r="X280" s="38"/>
      <c r="Y280" s="38"/>
      <c r="Z280" s="38"/>
      <c r="AA280" s="38"/>
      <c r="AB280" s="38"/>
      <c r="AC280" s="38"/>
      <c r="AD280" s="38"/>
      <c r="AE280" s="38"/>
      <c r="AR280" s="229" t="s">
        <v>271</v>
      </c>
      <c r="AT280" s="229" t="s">
        <v>140</v>
      </c>
      <c r="AU280" s="229" t="s">
        <v>82</v>
      </c>
      <c r="AY280" s="17" t="s">
        <v>137</v>
      </c>
      <c r="BE280" s="230">
        <f>IF(N280="základní",J280,0)</f>
        <v>0</v>
      </c>
      <c r="BF280" s="230">
        <f>IF(N280="snížená",J280,0)</f>
        <v>0</v>
      </c>
      <c r="BG280" s="230">
        <f>IF(N280="zákl. přenesená",J280,0)</f>
        <v>0</v>
      </c>
      <c r="BH280" s="230">
        <f>IF(N280="sníž. přenesená",J280,0)</f>
        <v>0</v>
      </c>
      <c r="BI280" s="230">
        <f>IF(N280="nulová",J280,0)</f>
        <v>0</v>
      </c>
      <c r="BJ280" s="17" t="s">
        <v>80</v>
      </c>
      <c r="BK280" s="230">
        <f>ROUND(I280*H280,2)</f>
        <v>0</v>
      </c>
      <c r="BL280" s="17" t="s">
        <v>271</v>
      </c>
      <c r="BM280" s="229" t="s">
        <v>1024</v>
      </c>
    </row>
    <row r="281" s="2" customFormat="1">
      <c r="A281" s="38"/>
      <c r="B281" s="39"/>
      <c r="C281" s="40"/>
      <c r="D281" s="231" t="s">
        <v>147</v>
      </c>
      <c r="E281" s="40"/>
      <c r="F281" s="232" t="s">
        <v>1025</v>
      </c>
      <c r="G281" s="40"/>
      <c r="H281" s="40"/>
      <c r="I281" s="136"/>
      <c r="J281" s="40"/>
      <c r="K281" s="40"/>
      <c r="L281" s="44"/>
      <c r="M281" s="233"/>
      <c r="N281" s="234"/>
      <c r="O281" s="84"/>
      <c r="P281" s="84"/>
      <c r="Q281" s="84"/>
      <c r="R281" s="84"/>
      <c r="S281" s="84"/>
      <c r="T281" s="85"/>
      <c r="U281" s="38"/>
      <c r="V281" s="38"/>
      <c r="W281" s="38"/>
      <c r="X281" s="38"/>
      <c r="Y281" s="38"/>
      <c r="Z281" s="38"/>
      <c r="AA281" s="38"/>
      <c r="AB281" s="38"/>
      <c r="AC281" s="38"/>
      <c r="AD281" s="38"/>
      <c r="AE281" s="38"/>
      <c r="AT281" s="17" t="s">
        <v>147</v>
      </c>
      <c r="AU281" s="17" t="s">
        <v>82</v>
      </c>
    </row>
    <row r="282" s="13" customFormat="1">
      <c r="A282" s="13"/>
      <c r="B282" s="235"/>
      <c r="C282" s="236"/>
      <c r="D282" s="231" t="s">
        <v>149</v>
      </c>
      <c r="E282" s="237" t="s">
        <v>19</v>
      </c>
      <c r="F282" s="238" t="s">
        <v>1026</v>
      </c>
      <c r="G282" s="236"/>
      <c r="H282" s="239">
        <v>6</v>
      </c>
      <c r="I282" s="240"/>
      <c r="J282" s="236"/>
      <c r="K282" s="236"/>
      <c r="L282" s="241"/>
      <c r="M282" s="242"/>
      <c r="N282" s="243"/>
      <c r="O282" s="243"/>
      <c r="P282" s="243"/>
      <c r="Q282" s="243"/>
      <c r="R282" s="243"/>
      <c r="S282" s="243"/>
      <c r="T282" s="244"/>
      <c r="U282" s="13"/>
      <c r="V282" s="13"/>
      <c r="W282" s="13"/>
      <c r="X282" s="13"/>
      <c r="Y282" s="13"/>
      <c r="Z282" s="13"/>
      <c r="AA282" s="13"/>
      <c r="AB282" s="13"/>
      <c r="AC282" s="13"/>
      <c r="AD282" s="13"/>
      <c r="AE282" s="13"/>
      <c r="AT282" s="245" t="s">
        <v>149</v>
      </c>
      <c r="AU282" s="245" t="s">
        <v>82</v>
      </c>
      <c r="AV282" s="13" t="s">
        <v>82</v>
      </c>
      <c r="AW282" s="13" t="s">
        <v>33</v>
      </c>
      <c r="AX282" s="13" t="s">
        <v>72</v>
      </c>
      <c r="AY282" s="245" t="s">
        <v>137</v>
      </c>
    </row>
    <row r="283" s="2" customFormat="1" ht="14.4" customHeight="1">
      <c r="A283" s="38"/>
      <c r="B283" s="39"/>
      <c r="C283" s="218" t="s">
        <v>539</v>
      </c>
      <c r="D283" s="218" t="s">
        <v>140</v>
      </c>
      <c r="E283" s="219" t="s">
        <v>1027</v>
      </c>
      <c r="F283" s="220" t="s">
        <v>1028</v>
      </c>
      <c r="G283" s="221" t="s">
        <v>975</v>
      </c>
      <c r="H283" s="222">
        <v>13</v>
      </c>
      <c r="I283" s="223"/>
      <c r="J283" s="224">
        <f>ROUND(I283*H283,2)</f>
        <v>0</v>
      </c>
      <c r="K283" s="220" t="s">
        <v>144</v>
      </c>
      <c r="L283" s="44"/>
      <c r="M283" s="225" t="s">
        <v>19</v>
      </c>
      <c r="N283" s="226" t="s">
        <v>43</v>
      </c>
      <c r="O283" s="84"/>
      <c r="P283" s="227">
        <f>O283*H283</f>
        <v>0</v>
      </c>
      <c r="Q283" s="227">
        <v>0</v>
      </c>
      <c r="R283" s="227">
        <f>Q283*H283</f>
        <v>0</v>
      </c>
      <c r="S283" s="227">
        <v>0.00156</v>
      </c>
      <c r="T283" s="228">
        <f>S283*H283</f>
        <v>0.020279999999999999</v>
      </c>
      <c r="U283" s="38"/>
      <c r="V283" s="38"/>
      <c r="W283" s="38"/>
      <c r="X283" s="38"/>
      <c r="Y283" s="38"/>
      <c r="Z283" s="38"/>
      <c r="AA283" s="38"/>
      <c r="AB283" s="38"/>
      <c r="AC283" s="38"/>
      <c r="AD283" s="38"/>
      <c r="AE283" s="38"/>
      <c r="AR283" s="229" t="s">
        <v>271</v>
      </c>
      <c r="AT283" s="229" t="s">
        <v>140</v>
      </c>
      <c r="AU283" s="229" t="s">
        <v>82</v>
      </c>
      <c r="AY283" s="17" t="s">
        <v>137</v>
      </c>
      <c r="BE283" s="230">
        <f>IF(N283="základní",J283,0)</f>
        <v>0</v>
      </c>
      <c r="BF283" s="230">
        <f>IF(N283="snížená",J283,0)</f>
        <v>0</v>
      </c>
      <c r="BG283" s="230">
        <f>IF(N283="zákl. přenesená",J283,0)</f>
        <v>0</v>
      </c>
      <c r="BH283" s="230">
        <f>IF(N283="sníž. přenesená",J283,0)</f>
        <v>0</v>
      </c>
      <c r="BI283" s="230">
        <f>IF(N283="nulová",J283,0)</f>
        <v>0</v>
      </c>
      <c r="BJ283" s="17" t="s">
        <v>80</v>
      </c>
      <c r="BK283" s="230">
        <f>ROUND(I283*H283,2)</f>
        <v>0</v>
      </c>
      <c r="BL283" s="17" t="s">
        <v>271</v>
      </c>
      <c r="BM283" s="229" t="s">
        <v>1029</v>
      </c>
    </row>
    <row r="284" s="2" customFormat="1">
      <c r="A284" s="38"/>
      <c r="B284" s="39"/>
      <c r="C284" s="40"/>
      <c r="D284" s="231" t="s">
        <v>147</v>
      </c>
      <c r="E284" s="40"/>
      <c r="F284" s="232" t="s">
        <v>1030</v>
      </c>
      <c r="G284" s="40"/>
      <c r="H284" s="40"/>
      <c r="I284" s="136"/>
      <c r="J284" s="40"/>
      <c r="K284" s="40"/>
      <c r="L284" s="44"/>
      <c r="M284" s="233"/>
      <c r="N284" s="234"/>
      <c r="O284" s="84"/>
      <c r="P284" s="84"/>
      <c r="Q284" s="84"/>
      <c r="R284" s="84"/>
      <c r="S284" s="84"/>
      <c r="T284" s="85"/>
      <c r="U284" s="38"/>
      <c r="V284" s="38"/>
      <c r="W284" s="38"/>
      <c r="X284" s="38"/>
      <c r="Y284" s="38"/>
      <c r="Z284" s="38"/>
      <c r="AA284" s="38"/>
      <c r="AB284" s="38"/>
      <c r="AC284" s="38"/>
      <c r="AD284" s="38"/>
      <c r="AE284" s="38"/>
      <c r="AT284" s="17" t="s">
        <v>147</v>
      </c>
      <c r="AU284" s="17" t="s">
        <v>82</v>
      </c>
    </row>
    <row r="285" s="13" customFormat="1">
      <c r="A285" s="13"/>
      <c r="B285" s="235"/>
      <c r="C285" s="236"/>
      <c r="D285" s="231" t="s">
        <v>149</v>
      </c>
      <c r="E285" s="237" t="s">
        <v>19</v>
      </c>
      <c r="F285" s="238" t="s">
        <v>1031</v>
      </c>
      <c r="G285" s="236"/>
      <c r="H285" s="239">
        <v>7</v>
      </c>
      <c r="I285" s="240"/>
      <c r="J285" s="236"/>
      <c r="K285" s="236"/>
      <c r="L285" s="241"/>
      <c r="M285" s="242"/>
      <c r="N285" s="243"/>
      <c r="O285" s="243"/>
      <c r="P285" s="243"/>
      <c r="Q285" s="243"/>
      <c r="R285" s="243"/>
      <c r="S285" s="243"/>
      <c r="T285" s="244"/>
      <c r="U285" s="13"/>
      <c r="V285" s="13"/>
      <c r="W285" s="13"/>
      <c r="X285" s="13"/>
      <c r="Y285" s="13"/>
      <c r="Z285" s="13"/>
      <c r="AA285" s="13"/>
      <c r="AB285" s="13"/>
      <c r="AC285" s="13"/>
      <c r="AD285" s="13"/>
      <c r="AE285" s="13"/>
      <c r="AT285" s="245" t="s">
        <v>149</v>
      </c>
      <c r="AU285" s="245" t="s">
        <v>82</v>
      </c>
      <c r="AV285" s="13" t="s">
        <v>82</v>
      </c>
      <c r="AW285" s="13" t="s">
        <v>33</v>
      </c>
      <c r="AX285" s="13" t="s">
        <v>72</v>
      </c>
      <c r="AY285" s="245" t="s">
        <v>137</v>
      </c>
    </row>
    <row r="286" s="13" customFormat="1">
      <c r="A286" s="13"/>
      <c r="B286" s="235"/>
      <c r="C286" s="236"/>
      <c r="D286" s="231" t="s">
        <v>149</v>
      </c>
      <c r="E286" s="237" t="s">
        <v>19</v>
      </c>
      <c r="F286" s="238" t="s">
        <v>1032</v>
      </c>
      <c r="G286" s="236"/>
      <c r="H286" s="239">
        <v>6</v>
      </c>
      <c r="I286" s="240"/>
      <c r="J286" s="236"/>
      <c r="K286" s="236"/>
      <c r="L286" s="241"/>
      <c r="M286" s="242"/>
      <c r="N286" s="243"/>
      <c r="O286" s="243"/>
      <c r="P286" s="243"/>
      <c r="Q286" s="243"/>
      <c r="R286" s="243"/>
      <c r="S286" s="243"/>
      <c r="T286" s="244"/>
      <c r="U286" s="13"/>
      <c r="V286" s="13"/>
      <c r="W286" s="13"/>
      <c r="X286" s="13"/>
      <c r="Y286" s="13"/>
      <c r="Z286" s="13"/>
      <c r="AA286" s="13"/>
      <c r="AB286" s="13"/>
      <c r="AC286" s="13"/>
      <c r="AD286" s="13"/>
      <c r="AE286" s="13"/>
      <c r="AT286" s="245" t="s">
        <v>149</v>
      </c>
      <c r="AU286" s="245" t="s">
        <v>82</v>
      </c>
      <c r="AV286" s="13" t="s">
        <v>82</v>
      </c>
      <c r="AW286" s="13" t="s">
        <v>33</v>
      </c>
      <c r="AX286" s="13" t="s">
        <v>72</v>
      </c>
      <c r="AY286" s="245" t="s">
        <v>137</v>
      </c>
    </row>
    <row r="287" s="13" customFormat="1">
      <c r="A287" s="13"/>
      <c r="B287" s="235"/>
      <c r="C287" s="236"/>
      <c r="D287" s="231" t="s">
        <v>149</v>
      </c>
      <c r="E287" s="237" t="s">
        <v>19</v>
      </c>
      <c r="F287" s="238" t="s">
        <v>1033</v>
      </c>
      <c r="G287" s="236"/>
      <c r="H287" s="239">
        <v>0</v>
      </c>
      <c r="I287" s="240"/>
      <c r="J287" s="236"/>
      <c r="K287" s="236"/>
      <c r="L287" s="241"/>
      <c r="M287" s="242"/>
      <c r="N287" s="243"/>
      <c r="O287" s="243"/>
      <c r="P287" s="243"/>
      <c r="Q287" s="243"/>
      <c r="R287" s="243"/>
      <c r="S287" s="243"/>
      <c r="T287" s="244"/>
      <c r="U287" s="13"/>
      <c r="V287" s="13"/>
      <c r="W287" s="13"/>
      <c r="X287" s="13"/>
      <c r="Y287" s="13"/>
      <c r="Z287" s="13"/>
      <c r="AA287" s="13"/>
      <c r="AB287" s="13"/>
      <c r="AC287" s="13"/>
      <c r="AD287" s="13"/>
      <c r="AE287" s="13"/>
      <c r="AT287" s="245" t="s">
        <v>149</v>
      </c>
      <c r="AU287" s="245" t="s">
        <v>82</v>
      </c>
      <c r="AV287" s="13" t="s">
        <v>82</v>
      </c>
      <c r="AW287" s="13" t="s">
        <v>33</v>
      </c>
      <c r="AX287" s="13" t="s">
        <v>72</v>
      </c>
      <c r="AY287" s="245" t="s">
        <v>137</v>
      </c>
    </row>
    <row r="288" s="2" customFormat="1" ht="14.4" customHeight="1">
      <c r="A288" s="38"/>
      <c r="B288" s="39"/>
      <c r="C288" s="218" t="s">
        <v>545</v>
      </c>
      <c r="D288" s="218" t="s">
        <v>140</v>
      </c>
      <c r="E288" s="219" t="s">
        <v>1034</v>
      </c>
      <c r="F288" s="220" t="s">
        <v>1028</v>
      </c>
      <c r="G288" s="221" t="s">
        <v>975</v>
      </c>
      <c r="H288" s="222">
        <v>68</v>
      </c>
      <c r="I288" s="223"/>
      <c r="J288" s="224">
        <f>ROUND(I288*H288,2)</f>
        <v>0</v>
      </c>
      <c r="K288" s="220" t="s">
        <v>19</v>
      </c>
      <c r="L288" s="44"/>
      <c r="M288" s="225" t="s">
        <v>19</v>
      </c>
      <c r="N288" s="226" t="s">
        <v>43</v>
      </c>
      <c r="O288" s="84"/>
      <c r="P288" s="227">
        <f>O288*H288</f>
        <v>0</v>
      </c>
      <c r="Q288" s="227">
        <v>0</v>
      </c>
      <c r="R288" s="227">
        <f>Q288*H288</f>
        <v>0</v>
      </c>
      <c r="S288" s="227">
        <v>0</v>
      </c>
      <c r="T288" s="228">
        <f>S288*H288</f>
        <v>0</v>
      </c>
      <c r="U288" s="38"/>
      <c r="V288" s="38"/>
      <c r="W288" s="38"/>
      <c r="X288" s="38"/>
      <c r="Y288" s="38"/>
      <c r="Z288" s="38"/>
      <c r="AA288" s="38"/>
      <c r="AB288" s="38"/>
      <c r="AC288" s="38"/>
      <c r="AD288" s="38"/>
      <c r="AE288" s="38"/>
      <c r="AR288" s="229" t="s">
        <v>271</v>
      </c>
      <c r="AT288" s="229" t="s">
        <v>140</v>
      </c>
      <c r="AU288" s="229" t="s">
        <v>82</v>
      </c>
      <c r="AY288" s="17" t="s">
        <v>137</v>
      </c>
      <c r="BE288" s="230">
        <f>IF(N288="základní",J288,0)</f>
        <v>0</v>
      </c>
      <c r="BF288" s="230">
        <f>IF(N288="snížená",J288,0)</f>
        <v>0</v>
      </c>
      <c r="BG288" s="230">
        <f>IF(N288="zákl. přenesená",J288,0)</f>
        <v>0</v>
      </c>
      <c r="BH288" s="230">
        <f>IF(N288="sníž. přenesená",J288,0)</f>
        <v>0</v>
      </c>
      <c r="BI288" s="230">
        <f>IF(N288="nulová",J288,0)</f>
        <v>0</v>
      </c>
      <c r="BJ288" s="17" t="s">
        <v>80</v>
      </c>
      <c r="BK288" s="230">
        <f>ROUND(I288*H288,2)</f>
        <v>0</v>
      </c>
      <c r="BL288" s="17" t="s">
        <v>271</v>
      </c>
      <c r="BM288" s="229" t="s">
        <v>1035</v>
      </c>
    </row>
    <row r="289" s="2" customFormat="1">
      <c r="A289" s="38"/>
      <c r="B289" s="39"/>
      <c r="C289" s="40"/>
      <c r="D289" s="231" t="s">
        <v>147</v>
      </c>
      <c r="E289" s="40"/>
      <c r="F289" s="232" t="s">
        <v>1036</v>
      </c>
      <c r="G289" s="40"/>
      <c r="H289" s="40"/>
      <c r="I289" s="136"/>
      <c r="J289" s="40"/>
      <c r="K289" s="40"/>
      <c r="L289" s="44"/>
      <c r="M289" s="233"/>
      <c r="N289" s="234"/>
      <c r="O289" s="84"/>
      <c r="P289" s="84"/>
      <c r="Q289" s="84"/>
      <c r="R289" s="84"/>
      <c r="S289" s="84"/>
      <c r="T289" s="85"/>
      <c r="U289" s="38"/>
      <c r="V289" s="38"/>
      <c r="W289" s="38"/>
      <c r="X289" s="38"/>
      <c r="Y289" s="38"/>
      <c r="Z289" s="38"/>
      <c r="AA289" s="38"/>
      <c r="AB289" s="38"/>
      <c r="AC289" s="38"/>
      <c r="AD289" s="38"/>
      <c r="AE289" s="38"/>
      <c r="AT289" s="17" t="s">
        <v>147</v>
      </c>
      <c r="AU289" s="17" t="s">
        <v>82</v>
      </c>
    </row>
    <row r="290" s="13" customFormat="1">
      <c r="A290" s="13"/>
      <c r="B290" s="235"/>
      <c r="C290" s="236"/>
      <c r="D290" s="231" t="s">
        <v>149</v>
      </c>
      <c r="E290" s="237" t="s">
        <v>19</v>
      </c>
      <c r="F290" s="238" t="s">
        <v>1037</v>
      </c>
      <c r="G290" s="236"/>
      <c r="H290" s="239">
        <v>61</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149</v>
      </c>
      <c r="AU290" s="245" t="s">
        <v>82</v>
      </c>
      <c r="AV290" s="13" t="s">
        <v>82</v>
      </c>
      <c r="AW290" s="13" t="s">
        <v>33</v>
      </c>
      <c r="AX290" s="13" t="s">
        <v>72</v>
      </c>
      <c r="AY290" s="245" t="s">
        <v>137</v>
      </c>
    </row>
    <row r="291" s="13" customFormat="1">
      <c r="A291" s="13"/>
      <c r="B291" s="235"/>
      <c r="C291" s="236"/>
      <c r="D291" s="231" t="s">
        <v>149</v>
      </c>
      <c r="E291" s="237" t="s">
        <v>19</v>
      </c>
      <c r="F291" s="238" t="s">
        <v>1038</v>
      </c>
      <c r="G291" s="236"/>
      <c r="H291" s="239">
        <v>7</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149</v>
      </c>
      <c r="AU291" s="245" t="s">
        <v>82</v>
      </c>
      <c r="AV291" s="13" t="s">
        <v>82</v>
      </c>
      <c r="AW291" s="13" t="s">
        <v>33</v>
      </c>
      <c r="AX291" s="13" t="s">
        <v>72</v>
      </c>
      <c r="AY291" s="245" t="s">
        <v>137</v>
      </c>
    </row>
    <row r="292" s="2" customFormat="1" ht="14.4" customHeight="1">
      <c r="A292" s="38"/>
      <c r="B292" s="39"/>
      <c r="C292" s="218" t="s">
        <v>551</v>
      </c>
      <c r="D292" s="218" t="s">
        <v>140</v>
      </c>
      <c r="E292" s="219" t="s">
        <v>1039</v>
      </c>
      <c r="F292" s="220" t="s">
        <v>1040</v>
      </c>
      <c r="G292" s="221" t="s">
        <v>157</v>
      </c>
      <c r="H292" s="222">
        <v>61</v>
      </c>
      <c r="I292" s="223"/>
      <c r="J292" s="224">
        <f>ROUND(I292*H292,2)</f>
        <v>0</v>
      </c>
      <c r="K292" s="220" t="s">
        <v>144</v>
      </c>
      <c r="L292" s="44"/>
      <c r="M292" s="225" t="s">
        <v>19</v>
      </c>
      <c r="N292" s="226" t="s">
        <v>43</v>
      </c>
      <c r="O292" s="84"/>
      <c r="P292" s="227">
        <f>O292*H292</f>
        <v>0</v>
      </c>
      <c r="Q292" s="227">
        <v>8.0000000000000007E-05</v>
      </c>
      <c r="R292" s="227">
        <f>Q292*H292</f>
        <v>0.0048800000000000007</v>
      </c>
      <c r="S292" s="227">
        <v>0</v>
      </c>
      <c r="T292" s="228">
        <f>S292*H292</f>
        <v>0</v>
      </c>
      <c r="U292" s="38"/>
      <c r="V292" s="38"/>
      <c r="W292" s="38"/>
      <c r="X292" s="38"/>
      <c r="Y292" s="38"/>
      <c r="Z292" s="38"/>
      <c r="AA292" s="38"/>
      <c r="AB292" s="38"/>
      <c r="AC292" s="38"/>
      <c r="AD292" s="38"/>
      <c r="AE292" s="38"/>
      <c r="AR292" s="229" t="s">
        <v>271</v>
      </c>
      <c r="AT292" s="229" t="s">
        <v>140</v>
      </c>
      <c r="AU292" s="229" t="s">
        <v>82</v>
      </c>
      <c r="AY292" s="17" t="s">
        <v>137</v>
      </c>
      <c r="BE292" s="230">
        <f>IF(N292="základní",J292,0)</f>
        <v>0</v>
      </c>
      <c r="BF292" s="230">
        <f>IF(N292="snížená",J292,0)</f>
        <v>0</v>
      </c>
      <c r="BG292" s="230">
        <f>IF(N292="zákl. přenesená",J292,0)</f>
        <v>0</v>
      </c>
      <c r="BH292" s="230">
        <f>IF(N292="sníž. přenesená",J292,0)</f>
        <v>0</v>
      </c>
      <c r="BI292" s="230">
        <f>IF(N292="nulová",J292,0)</f>
        <v>0</v>
      </c>
      <c r="BJ292" s="17" t="s">
        <v>80</v>
      </c>
      <c r="BK292" s="230">
        <f>ROUND(I292*H292,2)</f>
        <v>0</v>
      </c>
      <c r="BL292" s="17" t="s">
        <v>271</v>
      </c>
      <c r="BM292" s="229" t="s">
        <v>1041</v>
      </c>
    </row>
    <row r="293" s="2" customFormat="1">
      <c r="A293" s="38"/>
      <c r="B293" s="39"/>
      <c r="C293" s="40"/>
      <c r="D293" s="231" t="s">
        <v>147</v>
      </c>
      <c r="E293" s="40"/>
      <c r="F293" s="232" t="s">
        <v>1042</v>
      </c>
      <c r="G293" s="40"/>
      <c r="H293" s="40"/>
      <c r="I293" s="136"/>
      <c r="J293" s="40"/>
      <c r="K293" s="40"/>
      <c r="L293" s="44"/>
      <c r="M293" s="233"/>
      <c r="N293" s="234"/>
      <c r="O293" s="84"/>
      <c r="P293" s="84"/>
      <c r="Q293" s="84"/>
      <c r="R293" s="84"/>
      <c r="S293" s="84"/>
      <c r="T293" s="85"/>
      <c r="U293" s="38"/>
      <c r="V293" s="38"/>
      <c r="W293" s="38"/>
      <c r="X293" s="38"/>
      <c r="Y293" s="38"/>
      <c r="Z293" s="38"/>
      <c r="AA293" s="38"/>
      <c r="AB293" s="38"/>
      <c r="AC293" s="38"/>
      <c r="AD293" s="38"/>
      <c r="AE293" s="38"/>
      <c r="AT293" s="17" t="s">
        <v>147</v>
      </c>
      <c r="AU293" s="17" t="s">
        <v>82</v>
      </c>
    </row>
    <row r="294" s="13" customFormat="1">
      <c r="A294" s="13"/>
      <c r="B294" s="235"/>
      <c r="C294" s="236"/>
      <c r="D294" s="231" t="s">
        <v>149</v>
      </c>
      <c r="E294" s="237" t="s">
        <v>19</v>
      </c>
      <c r="F294" s="238" t="s">
        <v>1043</v>
      </c>
      <c r="G294" s="236"/>
      <c r="H294" s="239">
        <v>61</v>
      </c>
      <c r="I294" s="240"/>
      <c r="J294" s="236"/>
      <c r="K294" s="236"/>
      <c r="L294" s="241"/>
      <c r="M294" s="242"/>
      <c r="N294" s="243"/>
      <c r="O294" s="243"/>
      <c r="P294" s="243"/>
      <c r="Q294" s="243"/>
      <c r="R294" s="243"/>
      <c r="S294" s="243"/>
      <c r="T294" s="244"/>
      <c r="U294" s="13"/>
      <c r="V294" s="13"/>
      <c r="W294" s="13"/>
      <c r="X294" s="13"/>
      <c r="Y294" s="13"/>
      <c r="Z294" s="13"/>
      <c r="AA294" s="13"/>
      <c r="AB294" s="13"/>
      <c r="AC294" s="13"/>
      <c r="AD294" s="13"/>
      <c r="AE294" s="13"/>
      <c r="AT294" s="245" t="s">
        <v>149</v>
      </c>
      <c r="AU294" s="245" t="s">
        <v>82</v>
      </c>
      <c r="AV294" s="13" t="s">
        <v>82</v>
      </c>
      <c r="AW294" s="13" t="s">
        <v>33</v>
      </c>
      <c r="AX294" s="13" t="s">
        <v>72</v>
      </c>
      <c r="AY294" s="245" t="s">
        <v>137</v>
      </c>
    </row>
    <row r="295" s="2" customFormat="1" ht="14.4" customHeight="1">
      <c r="A295" s="38"/>
      <c r="B295" s="39"/>
      <c r="C295" s="218" t="s">
        <v>556</v>
      </c>
      <c r="D295" s="218" t="s">
        <v>140</v>
      </c>
      <c r="E295" s="219" t="s">
        <v>1044</v>
      </c>
      <c r="F295" s="220" t="s">
        <v>1045</v>
      </c>
      <c r="G295" s="221" t="s">
        <v>157</v>
      </c>
      <c r="H295" s="222">
        <v>7</v>
      </c>
      <c r="I295" s="223"/>
      <c r="J295" s="224">
        <f>ROUND(I295*H295,2)</f>
        <v>0</v>
      </c>
      <c r="K295" s="220" t="s">
        <v>144</v>
      </c>
      <c r="L295" s="44"/>
      <c r="M295" s="225" t="s">
        <v>19</v>
      </c>
      <c r="N295" s="226" t="s">
        <v>43</v>
      </c>
      <c r="O295" s="84"/>
      <c r="P295" s="227">
        <f>O295*H295</f>
        <v>0</v>
      </c>
      <c r="Q295" s="227">
        <v>8.0000000000000007E-05</v>
      </c>
      <c r="R295" s="227">
        <f>Q295*H295</f>
        <v>0.00056000000000000006</v>
      </c>
      <c r="S295" s="227">
        <v>0</v>
      </c>
      <c r="T295" s="228">
        <f>S295*H295</f>
        <v>0</v>
      </c>
      <c r="U295" s="38"/>
      <c r="V295" s="38"/>
      <c r="W295" s="38"/>
      <c r="X295" s="38"/>
      <c r="Y295" s="38"/>
      <c r="Z295" s="38"/>
      <c r="AA295" s="38"/>
      <c r="AB295" s="38"/>
      <c r="AC295" s="38"/>
      <c r="AD295" s="38"/>
      <c r="AE295" s="38"/>
      <c r="AR295" s="229" t="s">
        <v>271</v>
      </c>
      <c r="AT295" s="229" t="s">
        <v>140</v>
      </c>
      <c r="AU295" s="229" t="s">
        <v>82</v>
      </c>
      <c r="AY295" s="17" t="s">
        <v>137</v>
      </c>
      <c r="BE295" s="230">
        <f>IF(N295="základní",J295,0)</f>
        <v>0</v>
      </c>
      <c r="BF295" s="230">
        <f>IF(N295="snížená",J295,0)</f>
        <v>0</v>
      </c>
      <c r="BG295" s="230">
        <f>IF(N295="zákl. přenesená",J295,0)</f>
        <v>0</v>
      </c>
      <c r="BH295" s="230">
        <f>IF(N295="sníž. přenesená",J295,0)</f>
        <v>0</v>
      </c>
      <c r="BI295" s="230">
        <f>IF(N295="nulová",J295,0)</f>
        <v>0</v>
      </c>
      <c r="BJ295" s="17" t="s">
        <v>80</v>
      </c>
      <c r="BK295" s="230">
        <f>ROUND(I295*H295,2)</f>
        <v>0</v>
      </c>
      <c r="BL295" s="17" t="s">
        <v>271</v>
      </c>
      <c r="BM295" s="229" t="s">
        <v>1046</v>
      </c>
    </row>
    <row r="296" s="2" customFormat="1">
      <c r="A296" s="38"/>
      <c r="B296" s="39"/>
      <c r="C296" s="40"/>
      <c r="D296" s="231" t="s">
        <v>147</v>
      </c>
      <c r="E296" s="40"/>
      <c r="F296" s="232" t="s">
        <v>1047</v>
      </c>
      <c r="G296" s="40"/>
      <c r="H296" s="40"/>
      <c r="I296" s="136"/>
      <c r="J296" s="40"/>
      <c r="K296" s="40"/>
      <c r="L296" s="44"/>
      <c r="M296" s="233"/>
      <c r="N296" s="234"/>
      <c r="O296" s="84"/>
      <c r="P296" s="84"/>
      <c r="Q296" s="84"/>
      <c r="R296" s="84"/>
      <c r="S296" s="84"/>
      <c r="T296" s="85"/>
      <c r="U296" s="38"/>
      <c r="V296" s="38"/>
      <c r="W296" s="38"/>
      <c r="X296" s="38"/>
      <c r="Y296" s="38"/>
      <c r="Z296" s="38"/>
      <c r="AA296" s="38"/>
      <c r="AB296" s="38"/>
      <c r="AC296" s="38"/>
      <c r="AD296" s="38"/>
      <c r="AE296" s="38"/>
      <c r="AT296" s="17" t="s">
        <v>147</v>
      </c>
      <c r="AU296" s="17" t="s">
        <v>82</v>
      </c>
    </row>
    <row r="297" s="13" customFormat="1">
      <c r="A297" s="13"/>
      <c r="B297" s="235"/>
      <c r="C297" s="236"/>
      <c r="D297" s="231" t="s">
        <v>149</v>
      </c>
      <c r="E297" s="237" t="s">
        <v>19</v>
      </c>
      <c r="F297" s="238" t="s">
        <v>1048</v>
      </c>
      <c r="G297" s="236"/>
      <c r="H297" s="239">
        <v>7</v>
      </c>
      <c r="I297" s="240"/>
      <c r="J297" s="236"/>
      <c r="K297" s="236"/>
      <c r="L297" s="241"/>
      <c r="M297" s="242"/>
      <c r="N297" s="243"/>
      <c r="O297" s="243"/>
      <c r="P297" s="243"/>
      <c r="Q297" s="243"/>
      <c r="R297" s="243"/>
      <c r="S297" s="243"/>
      <c r="T297" s="244"/>
      <c r="U297" s="13"/>
      <c r="V297" s="13"/>
      <c r="W297" s="13"/>
      <c r="X297" s="13"/>
      <c r="Y297" s="13"/>
      <c r="Z297" s="13"/>
      <c r="AA297" s="13"/>
      <c r="AB297" s="13"/>
      <c r="AC297" s="13"/>
      <c r="AD297" s="13"/>
      <c r="AE297" s="13"/>
      <c r="AT297" s="245" t="s">
        <v>149</v>
      </c>
      <c r="AU297" s="245" t="s">
        <v>82</v>
      </c>
      <c r="AV297" s="13" t="s">
        <v>82</v>
      </c>
      <c r="AW297" s="13" t="s">
        <v>33</v>
      </c>
      <c r="AX297" s="13" t="s">
        <v>72</v>
      </c>
      <c r="AY297" s="245" t="s">
        <v>137</v>
      </c>
    </row>
    <row r="298" s="2" customFormat="1" ht="24.15" customHeight="1">
      <c r="A298" s="38"/>
      <c r="B298" s="39"/>
      <c r="C298" s="218" t="s">
        <v>561</v>
      </c>
      <c r="D298" s="218" t="s">
        <v>140</v>
      </c>
      <c r="E298" s="219" t="s">
        <v>1049</v>
      </c>
      <c r="F298" s="220" t="s">
        <v>1050</v>
      </c>
      <c r="G298" s="221" t="s">
        <v>975</v>
      </c>
      <c r="H298" s="222">
        <v>6</v>
      </c>
      <c r="I298" s="223"/>
      <c r="J298" s="224">
        <f>ROUND(I298*H298,2)</f>
        <v>0</v>
      </c>
      <c r="K298" s="220" t="s">
        <v>144</v>
      </c>
      <c r="L298" s="44"/>
      <c r="M298" s="225" t="s">
        <v>19</v>
      </c>
      <c r="N298" s="226" t="s">
        <v>43</v>
      </c>
      <c r="O298" s="84"/>
      <c r="P298" s="227">
        <f>O298*H298</f>
        <v>0</v>
      </c>
      <c r="Q298" s="227">
        <v>0.00172</v>
      </c>
      <c r="R298" s="227">
        <f>Q298*H298</f>
        <v>0.010319999999999999</v>
      </c>
      <c r="S298" s="227">
        <v>0</v>
      </c>
      <c r="T298" s="228">
        <f>S298*H298</f>
        <v>0</v>
      </c>
      <c r="U298" s="38"/>
      <c r="V298" s="38"/>
      <c r="W298" s="38"/>
      <c r="X298" s="38"/>
      <c r="Y298" s="38"/>
      <c r="Z298" s="38"/>
      <c r="AA298" s="38"/>
      <c r="AB298" s="38"/>
      <c r="AC298" s="38"/>
      <c r="AD298" s="38"/>
      <c r="AE298" s="38"/>
      <c r="AR298" s="229" t="s">
        <v>271</v>
      </c>
      <c r="AT298" s="229" t="s">
        <v>140</v>
      </c>
      <c r="AU298" s="229" t="s">
        <v>82</v>
      </c>
      <c r="AY298" s="17" t="s">
        <v>137</v>
      </c>
      <c r="BE298" s="230">
        <f>IF(N298="základní",J298,0)</f>
        <v>0</v>
      </c>
      <c r="BF298" s="230">
        <f>IF(N298="snížená",J298,0)</f>
        <v>0</v>
      </c>
      <c r="BG298" s="230">
        <f>IF(N298="zákl. přenesená",J298,0)</f>
        <v>0</v>
      </c>
      <c r="BH298" s="230">
        <f>IF(N298="sníž. přenesená",J298,0)</f>
        <v>0</v>
      </c>
      <c r="BI298" s="230">
        <f>IF(N298="nulová",J298,0)</f>
        <v>0</v>
      </c>
      <c r="BJ298" s="17" t="s">
        <v>80</v>
      </c>
      <c r="BK298" s="230">
        <f>ROUND(I298*H298,2)</f>
        <v>0</v>
      </c>
      <c r="BL298" s="17" t="s">
        <v>271</v>
      </c>
      <c r="BM298" s="229" t="s">
        <v>1051</v>
      </c>
    </row>
    <row r="299" s="2" customFormat="1">
      <c r="A299" s="38"/>
      <c r="B299" s="39"/>
      <c r="C299" s="40"/>
      <c r="D299" s="231" t="s">
        <v>147</v>
      </c>
      <c r="E299" s="40"/>
      <c r="F299" s="232" t="s">
        <v>1052</v>
      </c>
      <c r="G299" s="40"/>
      <c r="H299" s="40"/>
      <c r="I299" s="136"/>
      <c r="J299" s="40"/>
      <c r="K299" s="40"/>
      <c r="L299" s="44"/>
      <c r="M299" s="233"/>
      <c r="N299" s="234"/>
      <c r="O299" s="84"/>
      <c r="P299" s="84"/>
      <c r="Q299" s="84"/>
      <c r="R299" s="84"/>
      <c r="S299" s="84"/>
      <c r="T299" s="85"/>
      <c r="U299" s="38"/>
      <c r="V299" s="38"/>
      <c r="W299" s="38"/>
      <c r="X299" s="38"/>
      <c r="Y299" s="38"/>
      <c r="Z299" s="38"/>
      <c r="AA299" s="38"/>
      <c r="AB299" s="38"/>
      <c r="AC299" s="38"/>
      <c r="AD299" s="38"/>
      <c r="AE299" s="38"/>
      <c r="AT299" s="17" t="s">
        <v>147</v>
      </c>
      <c r="AU299" s="17" t="s">
        <v>82</v>
      </c>
    </row>
    <row r="300" s="2" customFormat="1">
      <c r="A300" s="38"/>
      <c r="B300" s="39"/>
      <c r="C300" s="40"/>
      <c r="D300" s="231" t="s">
        <v>169</v>
      </c>
      <c r="E300" s="40"/>
      <c r="F300" s="246" t="s">
        <v>1053</v>
      </c>
      <c r="G300" s="40"/>
      <c r="H300" s="40"/>
      <c r="I300" s="136"/>
      <c r="J300" s="40"/>
      <c r="K300" s="40"/>
      <c r="L300" s="44"/>
      <c r="M300" s="233"/>
      <c r="N300" s="234"/>
      <c r="O300" s="84"/>
      <c r="P300" s="84"/>
      <c r="Q300" s="84"/>
      <c r="R300" s="84"/>
      <c r="S300" s="84"/>
      <c r="T300" s="85"/>
      <c r="U300" s="38"/>
      <c r="V300" s="38"/>
      <c r="W300" s="38"/>
      <c r="X300" s="38"/>
      <c r="Y300" s="38"/>
      <c r="Z300" s="38"/>
      <c r="AA300" s="38"/>
      <c r="AB300" s="38"/>
      <c r="AC300" s="38"/>
      <c r="AD300" s="38"/>
      <c r="AE300" s="38"/>
      <c r="AT300" s="17" t="s">
        <v>169</v>
      </c>
      <c r="AU300" s="17" t="s">
        <v>82</v>
      </c>
    </row>
    <row r="301" s="13" customFormat="1">
      <c r="A301" s="13"/>
      <c r="B301" s="235"/>
      <c r="C301" s="236"/>
      <c r="D301" s="231" t="s">
        <v>149</v>
      </c>
      <c r="E301" s="237" t="s">
        <v>19</v>
      </c>
      <c r="F301" s="238" t="s">
        <v>1054</v>
      </c>
      <c r="G301" s="236"/>
      <c r="H301" s="239">
        <v>6</v>
      </c>
      <c r="I301" s="240"/>
      <c r="J301" s="236"/>
      <c r="K301" s="236"/>
      <c r="L301" s="241"/>
      <c r="M301" s="242"/>
      <c r="N301" s="243"/>
      <c r="O301" s="243"/>
      <c r="P301" s="243"/>
      <c r="Q301" s="243"/>
      <c r="R301" s="243"/>
      <c r="S301" s="243"/>
      <c r="T301" s="244"/>
      <c r="U301" s="13"/>
      <c r="V301" s="13"/>
      <c r="W301" s="13"/>
      <c r="X301" s="13"/>
      <c r="Y301" s="13"/>
      <c r="Z301" s="13"/>
      <c r="AA301" s="13"/>
      <c r="AB301" s="13"/>
      <c r="AC301" s="13"/>
      <c r="AD301" s="13"/>
      <c r="AE301" s="13"/>
      <c r="AT301" s="245" t="s">
        <v>149</v>
      </c>
      <c r="AU301" s="245" t="s">
        <v>82</v>
      </c>
      <c r="AV301" s="13" t="s">
        <v>82</v>
      </c>
      <c r="AW301" s="13" t="s">
        <v>33</v>
      </c>
      <c r="AX301" s="13" t="s">
        <v>72</v>
      </c>
      <c r="AY301" s="245" t="s">
        <v>137</v>
      </c>
    </row>
    <row r="302" s="2" customFormat="1" ht="24.15" customHeight="1">
      <c r="A302" s="38"/>
      <c r="B302" s="39"/>
      <c r="C302" s="218" t="s">
        <v>569</v>
      </c>
      <c r="D302" s="218" t="s">
        <v>140</v>
      </c>
      <c r="E302" s="219" t="s">
        <v>1055</v>
      </c>
      <c r="F302" s="220" t="s">
        <v>1056</v>
      </c>
      <c r="G302" s="221" t="s">
        <v>157</v>
      </c>
      <c r="H302" s="222">
        <v>13</v>
      </c>
      <c r="I302" s="223"/>
      <c r="J302" s="224">
        <f>ROUND(I302*H302,2)</f>
        <v>0</v>
      </c>
      <c r="K302" s="220" t="s">
        <v>144</v>
      </c>
      <c r="L302" s="44"/>
      <c r="M302" s="225" t="s">
        <v>19</v>
      </c>
      <c r="N302" s="226" t="s">
        <v>43</v>
      </c>
      <c r="O302" s="84"/>
      <c r="P302" s="227">
        <f>O302*H302</f>
        <v>0</v>
      </c>
      <c r="Q302" s="227">
        <v>0.00016000000000000001</v>
      </c>
      <c r="R302" s="227">
        <f>Q302*H302</f>
        <v>0.0020800000000000003</v>
      </c>
      <c r="S302" s="227">
        <v>0</v>
      </c>
      <c r="T302" s="228">
        <f>S302*H302</f>
        <v>0</v>
      </c>
      <c r="U302" s="38"/>
      <c r="V302" s="38"/>
      <c r="W302" s="38"/>
      <c r="X302" s="38"/>
      <c r="Y302" s="38"/>
      <c r="Z302" s="38"/>
      <c r="AA302" s="38"/>
      <c r="AB302" s="38"/>
      <c r="AC302" s="38"/>
      <c r="AD302" s="38"/>
      <c r="AE302" s="38"/>
      <c r="AR302" s="229" t="s">
        <v>271</v>
      </c>
      <c r="AT302" s="229" t="s">
        <v>140</v>
      </c>
      <c r="AU302" s="229" t="s">
        <v>82</v>
      </c>
      <c r="AY302" s="17" t="s">
        <v>137</v>
      </c>
      <c r="BE302" s="230">
        <f>IF(N302="základní",J302,0)</f>
        <v>0</v>
      </c>
      <c r="BF302" s="230">
        <f>IF(N302="snížená",J302,0)</f>
        <v>0</v>
      </c>
      <c r="BG302" s="230">
        <f>IF(N302="zákl. přenesená",J302,0)</f>
        <v>0</v>
      </c>
      <c r="BH302" s="230">
        <f>IF(N302="sníž. přenesená",J302,0)</f>
        <v>0</v>
      </c>
      <c r="BI302" s="230">
        <f>IF(N302="nulová",J302,0)</f>
        <v>0</v>
      </c>
      <c r="BJ302" s="17" t="s">
        <v>80</v>
      </c>
      <c r="BK302" s="230">
        <f>ROUND(I302*H302,2)</f>
        <v>0</v>
      </c>
      <c r="BL302" s="17" t="s">
        <v>271</v>
      </c>
      <c r="BM302" s="229" t="s">
        <v>1057</v>
      </c>
    </row>
    <row r="303" s="2" customFormat="1">
      <c r="A303" s="38"/>
      <c r="B303" s="39"/>
      <c r="C303" s="40"/>
      <c r="D303" s="231" t="s">
        <v>147</v>
      </c>
      <c r="E303" s="40"/>
      <c r="F303" s="232" t="s">
        <v>1058</v>
      </c>
      <c r="G303" s="40"/>
      <c r="H303" s="40"/>
      <c r="I303" s="136"/>
      <c r="J303" s="40"/>
      <c r="K303" s="40"/>
      <c r="L303" s="44"/>
      <c r="M303" s="233"/>
      <c r="N303" s="234"/>
      <c r="O303" s="84"/>
      <c r="P303" s="84"/>
      <c r="Q303" s="84"/>
      <c r="R303" s="84"/>
      <c r="S303" s="84"/>
      <c r="T303" s="85"/>
      <c r="U303" s="38"/>
      <c r="V303" s="38"/>
      <c r="W303" s="38"/>
      <c r="X303" s="38"/>
      <c r="Y303" s="38"/>
      <c r="Z303" s="38"/>
      <c r="AA303" s="38"/>
      <c r="AB303" s="38"/>
      <c r="AC303" s="38"/>
      <c r="AD303" s="38"/>
      <c r="AE303" s="38"/>
      <c r="AT303" s="17" t="s">
        <v>147</v>
      </c>
      <c r="AU303" s="17" t="s">
        <v>82</v>
      </c>
    </row>
    <row r="304" s="2" customFormat="1">
      <c r="A304" s="38"/>
      <c r="B304" s="39"/>
      <c r="C304" s="40"/>
      <c r="D304" s="231" t="s">
        <v>169</v>
      </c>
      <c r="E304" s="40"/>
      <c r="F304" s="246" t="s">
        <v>1059</v>
      </c>
      <c r="G304" s="40"/>
      <c r="H304" s="40"/>
      <c r="I304" s="136"/>
      <c r="J304" s="40"/>
      <c r="K304" s="40"/>
      <c r="L304" s="44"/>
      <c r="M304" s="233"/>
      <c r="N304" s="234"/>
      <c r="O304" s="84"/>
      <c r="P304" s="84"/>
      <c r="Q304" s="84"/>
      <c r="R304" s="84"/>
      <c r="S304" s="84"/>
      <c r="T304" s="85"/>
      <c r="U304" s="38"/>
      <c r="V304" s="38"/>
      <c r="W304" s="38"/>
      <c r="X304" s="38"/>
      <c r="Y304" s="38"/>
      <c r="Z304" s="38"/>
      <c r="AA304" s="38"/>
      <c r="AB304" s="38"/>
      <c r="AC304" s="38"/>
      <c r="AD304" s="38"/>
      <c r="AE304" s="38"/>
      <c r="AT304" s="17" t="s">
        <v>169</v>
      </c>
      <c r="AU304" s="17" t="s">
        <v>82</v>
      </c>
    </row>
    <row r="305" s="13" customFormat="1">
      <c r="A305" s="13"/>
      <c r="B305" s="235"/>
      <c r="C305" s="236"/>
      <c r="D305" s="231" t="s">
        <v>149</v>
      </c>
      <c r="E305" s="237" t="s">
        <v>19</v>
      </c>
      <c r="F305" s="238" t="s">
        <v>1060</v>
      </c>
      <c r="G305" s="236"/>
      <c r="H305" s="239">
        <v>7</v>
      </c>
      <c r="I305" s="240"/>
      <c r="J305" s="236"/>
      <c r="K305" s="236"/>
      <c r="L305" s="241"/>
      <c r="M305" s="242"/>
      <c r="N305" s="243"/>
      <c r="O305" s="243"/>
      <c r="P305" s="243"/>
      <c r="Q305" s="243"/>
      <c r="R305" s="243"/>
      <c r="S305" s="243"/>
      <c r="T305" s="244"/>
      <c r="U305" s="13"/>
      <c r="V305" s="13"/>
      <c r="W305" s="13"/>
      <c r="X305" s="13"/>
      <c r="Y305" s="13"/>
      <c r="Z305" s="13"/>
      <c r="AA305" s="13"/>
      <c r="AB305" s="13"/>
      <c r="AC305" s="13"/>
      <c r="AD305" s="13"/>
      <c r="AE305" s="13"/>
      <c r="AT305" s="245" t="s">
        <v>149</v>
      </c>
      <c r="AU305" s="245" t="s">
        <v>82</v>
      </c>
      <c r="AV305" s="13" t="s">
        <v>82</v>
      </c>
      <c r="AW305" s="13" t="s">
        <v>33</v>
      </c>
      <c r="AX305" s="13" t="s">
        <v>72</v>
      </c>
      <c r="AY305" s="245" t="s">
        <v>137</v>
      </c>
    </row>
    <row r="306" s="13" customFormat="1">
      <c r="A306" s="13"/>
      <c r="B306" s="235"/>
      <c r="C306" s="236"/>
      <c r="D306" s="231" t="s">
        <v>149</v>
      </c>
      <c r="E306" s="237" t="s">
        <v>19</v>
      </c>
      <c r="F306" s="238" t="s">
        <v>1061</v>
      </c>
      <c r="G306" s="236"/>
      <c r="H306" s="239">
        <v>6</v>
      </c>
      <c r="I306" s="240"/>
      <c r="J306" s="236"/>
      <c r="K306" s="236"/>
      <c r="L306" s="241"/>
      <c r="M306" s="242"/>
      <c r="N306" s="243"/>
      <c r="O306" s="243"/>
      <c r="P306" s="243"/>
      <c r="Q306" s="243"/>
      <c r="R306" s="243"/>
      <c r="S306" s="243"/>
      <c r="T306" s="244"/>
      <c r="U306" s="13"/>
      <c r="V306" s="13"/>
      <c r="W306" s="13"/>
      <c r="X306" s="13"/>
      <c r="Y306" s="13"/>
      <c r="Z306" s="13"/>
      <c r="AA306" s="13"/>
      <c r="AB306" s="13"/>
      <c r="AC306" s="13"/>
      <c r="AD306" s="13"/>
      <c r="AE306" s="13"/>
      <c r="AT306" s="245" t="s">
        <v>149</v>
      </c>
      <c r="AU306" s="245" t="s">
        <v>82</v>
      </c>
      <c r="AV306" s="13" t="s">
        <v>82</v>
      </c>
      <c r="AW306" s="13" t="s">
        <v>33</v>
      </c>
      <c r="AX306" s="13" t="s">
        <v>72</v>
      </c>
      <c r="AY306" s="245" t="s">
        <v>137</v>
      </c>
    </row>
    <row r="307" s="2" customFormat="1" ht="24.15" customHeight="1">
      <c r="A307" s="38"/>
      <c r="B307" s="39"/>
      <c r="C307" s="257" t="s">
        <v>577</v>
      </c>
      <c r="D307" s="257" t="s">
        <v>354</v>
      </c>
      <c r="E307" s="258" t="s">
        <v>1062</v>
      </c>
      <c r="F307" s="259" t="s">
        <v>1063</v>
      </c>
      <c r="G307" s="260" t="s">
        <v>157</v>
      </c>
      <c r="H307" s="261">
        <v>13</v>
      </c>
      <c r="I307" s="262"/>
      <c r="J307" s="263">
        <f>ROUND(I307*H307,2)</f>
        <v>0</v>
      </c>
      <c r="K307" s="259" t="s">
        <v>144</v>
      </c>
      <c r="L307" s="264"/>
      <c r="M307" s="265" t="s">
        <v>19</v>
      </c>
      <c r="N307" s="266" t="s">
        <v>43</v>
      </c>
      <c r="O307" s="84"/>
      <c r="P307" s="227">
        <f>O307*H307</f>
        <v>0</v>
      </c>
      <c r="Q307" s="227">
        <v>0.0018</v>
      </c>
      <c r="R307" s="227">
        <f>Q307*H307</f>
        <v>0.023400000000000001</v>
      </c>
      <c r="S307" s="227">
        <v>0</v>
      </c>
      <c r="T307" s="228">
        <f>S307*H307</f>
        <v>0</v>
      </c>
      <c r="U307" s="38"/>
      <c r="V307" s="38"/>
      <c r="W307" s="38"/>
      <c r="X307" s="38"/>
      <c r="Y307" s="38"/>
      <c r="Z307" s="38"/>
      <c r="AA307" s="38"/>
      <c r="AB307" s="38"/>
      <c r="AC307" s="38"/>
      <c r="AD307" s="38"/>
      <c r="AE307" s="38"/>
      <c r="AR307" s="229" t="s">
        <v>358</v>
      </c>
      <c r="AT307" s="229" t="s">
        <v>354</v>
      </c>
      <c r="AU307" s="229" t="s">
        <v>82</v>
      </c>
      <c r="AY307" s="17" t="s">
        <v>137</v>
      </c>
      <c r="BE307" s="230">
        <f>IF(N307="základní",J307,0)</f>
        <v>0</v>
      </c>
      <c r="BF307" s="230">
        <f>IF(N307="snížená",J307,0)</f>
        <v>0</v>
      </c>
      <c r="BG307" s="230">
        <f>IF(N307="zákl. přenesená",J307,0)</f>
        <v>0</v>
      </c>
      <c r="BH307" s="230">
        <f>IF(N307="sníž. přenesená",J307,0)</f>
        <v>0</v>
      </c>
      <c r="BI307" s="230">
        <f>IF(N307="nulová",J307,0)</f>
        <v>0</v>
      </c>
      <c r="BJ307" s="17" t="s">
        <v>80</v>
      </c>
      <c r="BK307" s="230">
        <f>ROUND(I307*H307,2)</f>
        <v>0</v>
      </c>
      <c r="BL307" s="17" t="s">
        <v>271</v>
      </c>
      <c r="BM307" s="229" t="s">
        <v>1064</v>
      </c>
    </row>
    <row r="308" s="2" customFormat="1">
      <c r="A308" s="38"/>
      <c r="B308" s="39"/>
      <c r="C308" s="40"/>
      <c r="D308" s="231" t="s">
        <v>147</v>
      </c>
      <c r="E308" s="40"/>
      <c r="F308" s="232" t="s">
        <v>1063</v>
      </c>
      <c r="G308" s="40"/>
      <c r="H308" s="40"/>
      <c r="I308" s="136"/>
      <c r="J308" s="40"/>
      <c r="K308" s="40"/>
      <c r="L308" s="44"/>
      <c r="M308" s="233"/>
      <c r="N308" s="234"/>
      <c r="O308" s="84"/>
      <c r="P308" s="84"/>
      <c r="Q308" s="84"/>
      <c r="R308" s="84"/>
      <c r="S308" s="84"/>
      <c r="T308" s="85"/>
      <c r="U308" s="38"/>
      <c r="V308" s="38"/>
      <c r="W308" s="38"/>
      <c r="X308" s="38"/>
      <c r="Y308" s="38"/>
      <c r="Z308" s="38"/>
      <c r="AA308" s="38"/>
      <c r="AB308" s="38"/>
      <c r="AC308" s="38"/>
      <c r="AD308" s="38"/>
      <c r="AE308" s="38"/>
      <c r="AT308" s="17" t="s">
        <v>147</v>
      </c>
      <c r="AU308" s="17" t="s">
        <v>82</v>
      </c>
    </row>
    <row r="309" s="2" customFormat="1" ht="24.15" customHeight="1">
      <c r="A309" s="38"/>
      <c r="B309" s="39"/>
      <c r="C309" s="218" t="s">
        <v>163</v>
      </c>
      <c r="D309" s="218" t="s">
        <v>140</v>
      </c>
      <c r="E309" s="219" t="s">
        <v>375</v>
      </c>
      <c r="F309" s="220" t="s">
        <v>376</v>
      </c>
      <c r="G309" s="221" t="s">
        <v>310</v>
      </c>
      <c r="H309" s="222">
        <v>0.46600000000000003</v>
      </c>
      <c r="I309" s="223"/>
      <c r="J309" s="224">
        <f>ROUND(I309*H309,2)</f>
        <v>0</v>
      </c>
      <c r="K309" s="220" t="s">
        <v>144</v>
      </c>
      <c r="L309" s="44"/>
      <c r="M309" s="225" t="s">
        <v>19</v>
      </c>
      <c r="N309" s="226" t="s">
        <v>43</v>
      </c>
      <c r="O309" s="84"/>
      <c r="P309" s="227">
        <f>O309*H309</f>
        <v>0</v>
      </c>
      <c r="Q309" s="227">
        <v>0</v>
      </c>
      <c r="R309" s="227">
        <f>Q309*H309</f>
        <v>0</v>
      </c>
      <c r="S309" s="227">
        <v>0</v>
      </c>
      <c r="T309" s="228">
        <f>S309*H309</f>
        <v>0</v>
      </c>
      <c r="U309" s="38"/>
      <c r="V309" s="38"/>
      <c r="W309" s="38"/>
      <c r="X309" s="38"/>
      <c r="Y309" s="38"/>
      <c r="Z309" s="38"/>
      <c r="AA309" s="38"/>
      <c r="AB309" s="38"/>
      <c r="AC309" s="38"/>
      <c r="AD309" s="38"/>
      <c r="AE309" s="38"/>
      <c r="AR309" s="229" t="s">
        <v>271</v>
      </c>
      <c r="AT309" s="229" t="s">
        <v>140</v>
      </c>
      <c r="AU309" s="229" t="s">
        <v>82</v>
      </c>
      <c r="AY309" s="17" t="s">
        <v>137</v>
      </c>
      <c r="BE309" s="230">
        <f>IF(N309="základní",J309,0)</f>
        <v>0</v>
      </c>
      <c r="BF309" s="230">
        <f>IF(N309="snížená",J309,0)</f>
        <v>0</v>
      </c>
      <c r="BG309" s="230">
        <f>IF(N309="zákl. přenesená",J309,0)</f>
        <v>0</v>
      </c>
      <c r="BH309" s="230">
        <f>IF(N309="sníž. přenesená",J309,0)</f>
        <v>0</v>
      </c>
      <c r="BI309" s="230">
        <f>IF(N309="nulová",J309,0)</f>
        <v>0</v>
      </c>
      <c r="BJ309" s="17" t="s">
        <v>80</v>
      </c>
      <c r="BK309" s="230">
        <f>ROUND(I309*H309,2)</f>
        <v>0</v>
      </c>
      <c r="BL309" s="17" t="s">
        <v>271</v>
      </c>
      <c r="BM309" s="229" t="s">
        <v>1065</v>
      </c>
    </row>
    <row r="310" s="2" customFormat="1">
      <c r="A310" s="38"/>
      <c r="B310" s="39"/>
      <c r="C310" s="40"/>
      <c r="D310" s="231" t="s">
        <v>147</v>
      </c>
      <c r="E310" s="40"/>
      <c r="F310" s="232" t="s">
        <v>378</v>
      </c>
      <c r="G310" s="40"/>
      <c r="H310" s="40"/>
      <c r="I310" s="136"/>
      <c r="J310" s="40"/>
      <c r="K310" s="40"/>
      <c r="L310" s="44"/>
      <c r="M310" s="233"/>
      <c r="N310" s="234"/>
      <c r="O310" s="84"/>
      <c r="P310" s="84"/>
      <c r="Q310" s="84"/>
      <c r="R310" s="84"/>
      <c r="S310" s="84"/>
      <c r="T310" s="85"/>
      <c r="U310" s="38"/>
      <c r="V310" s="38"/>
      <c r="W310" s="38"/>
      <c r="X310" s="38"/>
      <c r="Y310" s="38"/>
      <c r="Z310" s="38"/>
      <c r="AA310" s="38"/>
      <c r="AB310" s="38"/>
      <c r="AC310" s="38"/>
      <c r="AD310" s="38"/>
      <c r="AE310" s="38"/>
      <c r="AT310" s="17" t="s">
        <v>147</v>
      </c>
      <c r="AU310" s="17" t="s">
        <v>82</v>
      </c>
    </row>
    <row r="311" s="2" customFormat="1">
      <c r="A311" s="38"/>
      <c r="B311" s="39"/>
      <c r="C311" s="40"/>
      <c r="D311" s="231" t="s">
        <v>169</v>
      </c>
      <c r="E311" s="40"/>
      <c r="F311" s="246" t="s">
        <v>379</v>
      </c>
      <c r="G311" s="40"/>
      <c r="H311" s="40"/>
      <c r="I311" s="136"/>
      <c r="J311" s="40"/>
      <c r="K311" s="40"/>
      <c r="L311" s="44"/>
      <c r="M311" s="233"/>
      <c r="N311" s="234"/>
      <c r="O311" s="84"/>
      <c r="P311" s="84"/>
      <c r="Q311" s="84"/>
      <c r="R311" s="84"/>
      <c r="S311" s="84"/>
      <c r="T311" s="85"/>
      <c r="U311" s="38"/>
      <c r="V311" s="38"/>
      <c r="W311" s="38"/>
      <c r="X311" s="38"/>
      <c r="Y311" s="38"/>
      <c r="Z311" s="38"/>
      <c r="AA311" s="38"/>
      <c r="AB311" s="38"/>
      <c r="AC311" s="38"/>
      <c r="AD311" s="38"/>
      <c r="AE311" s="38"/>
      <c r="AT311" s="17" t="s">
        <v>169</v>
      </c>
      <c r="AU311" s="17" t="s">
        <v>82</v>
      </c>
    </row>
    <row r="312" s="12" customFormat="1" ht="22.8" customHeight="1">
      <c r="A312" s="12"/>
      <c r="B312" s="202"/>
      <c r="C312" s="203"/>
      <c r="D312" s="204" t="s">
        <v>71</v>
      </c>
      <c r="E312" s="216" t="s">
        <v>1066</v>
      </c>
      <c r="F312" s="216" t="s">
        <v>1067</v>
      </c>
      <c r="G312" s="203"/>
      <c r="H312" s="203"/>
      <c r="I312" s="206"/>
      <c r="J312" s="217">
        <f>BK312</f>
        <v>0</v>
      </c>
      <c r="K312" s="203"/>
      <c r="L312" s="208"/>
      <c r="M312" s="209"/>
      <c r="N312" s="210"/>
      <c r="O312" s="210"/>
      <c r="P312" s="211">
        <f>SUM(P313:P325)</f>
        <v>0</v>
      </c>
      <c r="Q312" s="210"/>
      <c r="R312" s="211">
        <f>SUM(R313:R325)</f>
        <v>0.05808</v>
      </c>
      <c r="S312" s="210"/>
      <c r="T312" s="212">
        <f>SUM(T313:T325)</f>
        <v>0</v>
      </c>
      <c r="U312" s="12"/>
      <c r="V312" s="12"/>
      <c r="W312" s="12"/>
      <c r="X312" s="12"/>
      <c r="Y312" s="12"/>
      <c r="Z312" s="12"/>
      <c r="AA312" s="12"/>
      <c r="AB312" s="12"/>
      <c r="AC312" s="12"/>
      <c r="AD312" s="12"/>
      <c r="AE312" s="12"/>
      <c r="AR312" s="213" t="s">
        <v>82</v>
      </c>
      <c r="AT312" s="214" t="s">
        <v>71</v>
      </c>
      <c r="AU312" s="214" t="s">
        <v>80</v>
      </c>
      <c r="AY312" s="213" t="s">
        <v>137</v>
      </c>
      <c r="BK312" s="215">
        <f>SUM(BK313:BK325)</f>
        <v>0</v>
      </c>
    </row>
    <row r="313" s="2" customFormat="1" ht="24.15" customHeight="1">
      <c r="A313" s="38"/>
      <c r="B313" s="39"/>
      <c r="C313" s="218" t="s">
        <v>588</v>
      </c>
      <c r="D313" s="218" t="s">
        <v>140</v>
      </c>
      <c r="E313" s="219" t="s">
        <v>1068</v>
      </c>
      <c r="F313" s="220" t="s">
        <v>1069</v>
      </c>
      <c r="G313" s="221" t="s">
        <v>157</v>
      </c>
      <c r="H313" s="222">
        <v>1</v>
      </c>
      <c r="I313" s="223"/>
      <c r="J313" s="224">
        <f>ROUND(I313*H313,2)</f>
        <v>0</v>
      </c>
      <c r="K313" s="220" t="s">
        <v>144</v>
      </c>
      <c r="L313" s="44"/>
      <c r="M313" s="225" t="s">
        <v>19</v>
      </c>
      <c r="N313" s="226" t="s">
        <v>43</v>
      </c>
      <c r="O313" s="84"/>
      <c r="P313" s="227">
        <f>O313*H313</f>
        <v>0</v>
      </c>
      <c r="Q313" s="227">
        <v>0.00109</v>
      </c>
      <c r="R313" s="227">
        <f>Q313*H313</f>
        <v>0.00109</v>
      </c>
      <c r="S313" s="227">
        <v>0</v>
      </c>
      <c r="T313" s="228">
        <f>S313*H313</f>
        <v>0</v>
      </c>
      <c r="U313" s="38"/>
      <c r="V313" s="38"/>
      <c r="W313" s="38"/>
      <c r="X313" s="38"/>
      <c r="Y313" s="38"/>
      <c r="Z313" s="38"/>
      <c r="AA313" s="38"/>
      <c r="AB313" s="38"/>
      <c r="AC313" s="38"/>
      <c r="AD313" s="38"/>
      <c r="AE313" s="38"/>
      <c r="AR313" s="229" t="s">
        <v>271</v>
      </c>
      <c r="AT313" s="229" t="s">
        <v>140</v>
      </c>
      <c r="AU313" s="229" t="s">
        <v>82</v>
      </c>
      <c r="AY313" s="17" t="s">
        <v>137</v>
      </c>
      <c r="BE313" s="230">
        <f>IF(N313="základní",J313,0)</f>
        <v>0</v>
      </c>
      <c r="BF313" s="230">
        <f>IF(N313="snížená",J313,0)</f>
        <v>0</v>
      </c>
      <c r="BG313" s="230">
        <f>IF(N313="zákl. přenesená",J313,0)</f>
        <v>0</v>
      </c>
      <c r="BH313" s="230">
        <f>IF(N313="sníž. přenesená",J313,0)</f>
        <v>0</v>
      </c>
      <c r="BI313" s="230">
        <f>IF(N313="nulová",J313,0)</f>
        <v>0</v>
      </c>
      <c r="BJ313" s="17" t="s">
        <v>80</v>
      </c>
      <c r="BK313" s="230">
        <f>ROUND(I313*H313,2)</f>
        <v>0</v>
      </c>
      <c r="BL313" s="17" t="s">
        <v>271</v>
      </c>
      <c r="BM313" s="229" t="s">
        <v>1070</v>
      </c>
    </row>
    <row r="314" s="2" customFormat="1">
      <c r="A314" s="38"/>
      <c r="B314" s="39"/>
      <c r="C314" s="40"/>
      <c r="D314" s="231" t="s">
        <v>147</v>
      </c>
      <c r="E314" s="40"/>
      <c r="F314" s="232" t="s">
        <v>1071</v>
      </c>
      <c r="G314" s="40"/>
      <c r="H314" s="40"/>
      <c r="I314" s="136"/>
      <c r="J314" s="40"/>
      <c r="K314" s="40"/>
      <c r="L314" s="44"/>
      <c r="M314" s="233"/>
      <c r="N314" s="234"/>
      <c r="O314" s="84"/>
      <c r="P314" s="84"/>
      <c r="Q314" s="84"/>
      <c r="R314" s="84"/>
      <c r="S314" s="84"/>
      <c r="T314" s="85"/>
      <c r="U314" s="38"/>
      <c r="V314" s="38"/>
      <c r="W314" s="38"/>
      <c r="X314" s="38"/>
      <c r="Y314" s="38"/>
      <c r="Z314" s="38"/>
      <c r="AA314" s="38"/>
      <c r="AB314" s="38"/>
      <c r="AC314" s="38"/>
      <c r="AD314" s="38"/>
      <c r="AE314" s="38"/>
      <c r="AT314" s="17" t="s">
        <v>147</v>
      </c>
      <c r="AU314" s="17" t="s">
        <v>82</v>
      </c>
    </row>
    <row r="315" s="2" customFormat="1">
      <c r="A315" s="38"/>
      <c r="B315" s="39"/>
      <c r="C315" s="40"/>
      <c r="D315" s="231" t="s">
        <v>169</v>
      </c>
      <c r="E315" s="40"/>
      <c r="F315" s="246" t="s">
        <v>1072</v>
      </c>
      <c r="G315" s="40"/>
      <c r="H315" s="40"/>
      <c r="I315" s="136"/>
      <c r="J315" s="40"/>
      <c r="K315" s="40"/>
      <c r="L315" s="44"/>
      <c r="M315" s="233"/>
      <c r="N315" s="234"/>
      <c r="O315" s="84"/>
      <c r="P315" s="84"/>
      <c r="Q315" s="84"/>
      <c r="R315" s="84"/>
      <c r="S315" s="84"/>
      <c r="T315" s="85"/>
      <c r="U315" s="38"/>
      <c r="V315" s="38"/>
      <c r="W315" s="38"/>
      <c r="X315" s="38"/>
      <c r="Y315" s="38"/>
      <c r="Z315" s="38"/>
      <c r="AA315" s="38"/>
      <c r="AB315" s="38"/>
      <c r="AC315" s="38"/>
      <c r="AD315" s="38"/>
      <c r="AE315" s="38"/>
      <c r="AT315" s="17" t="s">
        <v>169</v>
      </c>
      <c r="AU315" s="17" t="s">
        <v>82</v>
      </c>
    </row>
    <row r="316" s="13" customFormat="1">
      <c r="A316" s="13"/>
      <c r="B316" s="235"/>
      <c r="C316" s="236"/>
      <c r="D316" s="231" t="s">
        <v>149</v>
      </c>
      <c r="E316" s="237" t="s">
        <v>19</v>
      </c>
      <c r="F316" s="238" t="s">
        <v>1073</v>
      </c>
      <c r="G316" s="236"/>
      <c r="H316" s="239">
        <v>1</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149</v>
      </c>
      <c r="AU316" s="245" t="s">
        <v>82</v>
      </c>
      <c r="AV316" s="13" t="s">
        <v>82</v>
      </c>
      <c r="AW316" s="13" t="s">
        <v>33</v>
      </c>
      <c r="AX316" s="13" t="s">
        <v>72</v>
      </c>
      <c r="AY316" s="245" t="s">
        <v>137</v>
      </c>
    </row>
    <row r="317" s="2" customFormat="1" ht="24.15" customHeight="1">
      <c r="A317" s="38"/>
      <c r="B317" s="39"/>
      <c r="C317" s="218" t="s">
        <v>199</v>
      </c>
      <c r="D317" s="218" t="s">
        <v>140</v>
      </c>
      <c r="E317" s="219" t="s">
        <v>1074</v>
      </c>
      <c r="F317" s="220" t="s">
        <v>1075</v>
      </c>
      <c r="G317" s="221" t="s">
        <v>157</v>
      </c>
      <c r="H317" s="222">
        <v>24</v>
      </c>
      <c r="I317" s="223"/>
      <c r="J317" s="224">
        <f>ROUND(I317*H317,2)</f>
        <v>0</v>
      </c>
      <c r="K317" s="220" t="s">
        <v>144</v>
      </c>
      <c r="L317" s="44"/>
      <c r="M317" s="225" t="s">
        <v>19</v>
      </c>
      <c r="N317" s="226" t="s">
        <v>43</v>
      </c>
      <c r="O317" s="84"/>
      <c r="P317" s="227">
        <f>O317*H317</f>
        <v>0</v>
      </c>
      <c r="Q317" s="227">
        <v>0.00029999999999999997</v>
      </c>
      <c r="R317" s="227">
        <f>Q317*H317</f>
        <v>0.0071999999999999998</v>
      </c>
      <c r="S317" s="227">
        <v>0</v>
      </c>
      <c r="T317" s="228">
        <f>S317*H317</f>
        <v>0</v>
      </c>
      <c r="U317" s="38"/>
      <c r="V317" s="38"/>
      <c r="W317" s="38"/>
      <c r="X317" s="38"/>
      <c r="Y317" s="38"/>
      <c r="Z317" s="38"/>
      <c r="AA317" s="38"/>
      <c r="AB317" s="38"/>
      <c r="AC317" s="38"/>
      <c r="AD317" s="38"/>
      <c r="AE317" s="38"/>
      <c r="AR317" s="229" t="s">
        <v>271</v>
      </c>
      <c r="AT317" s="229" t="s">
        <v>140</v>
      </c>
      <c r="AU317" s="229" t="s">
        <v>82</v>
      </c>
      <c r="AY317" s="17" t="s">
        <v>137</v>
      </c>
      <c r="BE317" s="230">
        <f>IF(N317="základní",J317,0)</f>
        <v>0</v>
      </c>
      <c r="BF317" s="230">
        <f>IF(N317="snížená",J317,0)</f>
        <v>0</v>
      </c>
      <c r="BG317" s="230">
        <f>IF(N317="zákl. přenesená",J317,0)</f>
        <v>0</v>
      </c>
      <c r="BH317" s="230">
        <f>IF(N317="sníž. přenesená",J317,0)</f>
        <v>0</v>
      </c>
      <c r="BI317" s="230">
        <f>IF(N317="nulová",J317,0)</f>
        <v>0</v>
      </c>
      <c r="BJ317" s="17" t="s">
        <v>80</v>
      </c>
      <c r="BK317" s="230">
        <f>ROUND(I317*H317,2)</f>
        <v>0</v>
      </c>
      <c r="BL317" s="17" t="s">
        <v>271</v>
      </c>
      <c r="BM317" s="229" t="s">
        <v>1076</v>
      </c>
    </row>
    <row r="318" s="2" customFormat="1">
      <c r="A318" s="38"/>
      <c r="B318" s="39"/>
      <c r="C318" s="40"/>
      <c r="D318" s="231" t="s">
        <v>147</v>
      </c>
      <c r="E318" s="40"/>
      <c r="F318" s="232" t="s">
        <v>1077</v>
      </c>
      <c r="G318" s="40"/>
      <c r="H318" s="40"/>
      <c r="I318" s="136"/>
      <c r="J318" s="40"/>
      <c r="K318" s="40"/>
      <c r="L318" s="44"/>
      <c r="M318" s="233"/>
      <c r="N318" s="234"/>
      <c r="O318" s="84"/>
      <c r="P318" s="84"/>
      <c r="Q318" s="84"/>
      <c r="R318" s="84"/>
      <c r="S318" s="84"/>
      <c r="T318" s="85"/>
      <c r="U318" s="38"/>
      <c r="V318" s="38"/>
      <c r="W318" s="38"/>
      <c r="X318" s="38"/>
      <c r="Y318" s="38"/>
      <c r="Z318" s="38"/>
      <c r="AA318" s="38"/>
      <c r="AB318" s="38"/>
      <c r="AC318" s="38"/>
      <c r="AD318" s="38"/>
      <c r="AE318" s="38"/>
      <c r="AT318" s="17" t="s">
        <v>147</v>
      </c>
      <c r="AU318" s="17" t="s">
        <v>82</v>
      </c>
    </row>
    <row r="319" s="2" customFormat="1" ht="24.15" customHeight="1">
      <c r="A319" s="38"/>
      <c r="B319" s="39"/>
      <c r="C319" s="218" t="s">
        <v>599</v>
      </c>
      <c r="D319" s="218" t="s">
        <v>140</v>
      </c>
      <c r="E319" s="219" t="s">
        <v>1078</v>
      </c>
      <c r="F319" s="220" t="s">
        <v>1079</v>
      </c>
      <c r="G319" s="221" t="s">
        <v>157</v>
      </c>
      <c r="H319" s="222">
        <v>139</v>
      </c>
      <c r="I319" s="223"/>
      <c r="J319" s="224">
        <f>ROUND(I319*H319,2)</f>
        <v>0</v>
      </c>
      <c r="K319" s="220" t="s">
        <v>144</v>
      </c>
      <c r="L319" s="44"/>
      <c r="M319" s="225" t="s">
        <v>19</v>
      </c>
      <c r="N319" s="226" t="s">
        <v>43</v>
      </c>
      <c r="O319" s="84"/>
      <c r="P319" s="227">
        <f>O319*H319</f>
        <v>0</v>
      </c>
      <c r="Q319" s="227">
        <v>0.00035</v>
      </c>
      <c r="R319" s="227">
        <f>Q319*H319</f>
        <v>0.048649999999999999</v>
      </c>
      <c r="S319" s="227">
        <v>0</v>
      </c>
      <c r="T319" s="228">
        <f>S319*H319</f>
        <v>0</v>
      </c>
      <c r="U319" s="38"/>
      <c r="V319" s="38"/>
      <c r="W319" s="38"/>
      <c r="X319" s="38"/>
      <c r="Y319" s="38"/>
      <c r="Z319" s="38"/>
      <c r="AA319" s="38"/>
      <c r="AB319" s="38"/>
      <c r="AC319" s="38"/>
      <c r="AD319" s="38"/>
      <c r="AE319" s="38"/>
      <c r="AR319" s="229" t="s">
        <v>271</v>
      </c>
      <c r="AT319" s="229" t="s">
        <v>140</v>
      </c>
      <c r="AU319" s="229" t="s">
        <v>82</v>
      </c>
      <c r="AY319" s="17" t="s">
        <v>137</v>
      </c>
      <c r="BE319" s="230">
        <f>IF(N319="základní",J319,0)</f>
        <v>0</v>
      </c>
      <c r="BF319" s="230">
        <f>IF(N319="snížená",J319,0)</f>
        <v>0</v>
      </c>
      <c r="BG319" s="230">
        <f>IF(N319="zákl. přenesená",J319,0)</f>
        <v>0</v>
      </c>
      <c r="BH319" s="230">
        <f>IF(N319="sníž. přenesená",J319,0)</f>
        <v>0</v>
      </c>
      <c r="BI319" s="230">
        <f>IF(N319="nulová",J319,0)</f>
        <v>0</v>
      </c>
      <c r="BJ319" s="17" t="s">
        <v>80</v>
      </c>
      <c r="BK319" s="230">
        <f>ROUND(I319*H319,2)</f>
        <v>0</v>
      </c>
      <c r="BL319" s="17" t="s">
        <v>271</v>
      </c>
      <c r="BM319" s="229" t="s">
        <v>1080</v>
      </c>
    </row>
    <row r="320" s="2" customFormat="1">
      <c r="A320" s="38"/>
      <c r="B320" s="39"/>
      <c r="C320" s="40"/>
      <c r="D320" s="231" t="s">
        <v>147</v>
      </c>
      <c r="E320" s="40"/>
      <c r="F320" s="232" t="s">
        <v>1081</v>
      </c>
      <c r="G320" s="40"/>
      <c r="H320" s="40"/>
      <c r="I320" s="136"/>
      <c r="J320" s="40"/>
      <c r="K320" s="40"/>
      <c r="L320" s="44"/>
      <c r="M320" s="233"/>
      <c r="N320" s="234"/>
      <c r="O320" s="84"/>
      <c r="P320" s="84"/>
      <c r="Q320" s="84"/>
      <c r="R320" s="84"/>
      <c r="S320" s="84"/>
      <c r="T320" s="85"/>
      <c r="U320" s="38"/>
      <c r="V320" s="38"/>
      <c r="W320" s="38"/>
      <c r="X320" s="38"/>
      <c r="Y320" s="38"/>
      <c r="Z320" s="38"/>
      <c r="AA320" s="38"/>
      <c r="AB320" s="38"/>
      <c r="AC320" s="38"/>
      <c r="AD320" s="38"/>
      <c r="AE320" s="38"/>
      <c r="AT320" s="17" t="s">
        <v>147</v>
      </c>
      <c r="AU320" s="17" t="s">
        <v>82</v>
      </c>
    </row>
    <row r="321" s="2" customFormat="1" ht="24.15" customHeight="1">
      <c r="A321" s="38"/>
      <c r="B321" s="39"/>
      <c r="C321" s="218" t="s">
        <v>604</v>
      </c>
      <c r="D321" s="218" t="s">
        <v>140</v>
      </c>
      <c r="E321" s="219" t="s">
        <v>1082</v>
      </c>
      <c r="F321" s="220" t="s">
        <v>1083</v>
      </c>
      <c r="G321" s="221" t="s">
        <v>157</v>
      </c>
      <c r="H321" s="222">
        <v>2</v>
      </c>
      <c r="I321" s="223"/>
      <c r="J321" s="224">
        <f>ROUND(I321*H321,2)</f>
        <v>0</v>
      </c>
      <c r="K321" s="220" t="s">
        <v>144</v>
      </c>
      <c r="L321" s="44"/>
      <c r="M321" s="225" t="s">
        <v>19</v>
      </c>
      <c r="N321" s="226" t="s">
        <v>43</v>
      </c>
      <c r="O321" s="84"/>
      <c r="P321" s="227">
        <f>O321*H321</f>
        <v>0</v>
      </c>
      <c r="Q321" s="227">
        <v>0.00056999999999999998</v>
      </c>
      <c r="R321" s="227">
        <f>Q321*H321</f>
        <v>0.00114</v>
      </c>
      <c r="S321" s="227">
        <v>0</v>
      </c>
      <c r="T321" s="228">
        <f>S321*H321</f>
        <v>0</v>
      </c>
      <c r="U321" s="38"/>
      <c r="V321" s="38"/>
      <c r="W321" s="38"/>
      <c r="X321" s="38"/>
      <c r="Y321" s="38"/>
      <c r="Z321" s="38"/>
      <c r="AA321" s="38"/>
      <c r="AB321" s="38"/>
      <c r="AC321" s="38"/>
      <c r="AD321" s="38"/>
      <c r="AE321" s="38"/>
      <c r="AR321" s="229" t="s">
        <v>271</v>
      </c>
      <c r="AT321" s="229" t="s">
        <v>140</v>
      </c>
      <c r="AU321" s="229" t="s">
        <v>82</v>
      </c>
      <c r="AY321" s="17" t="s">
        <v>137</v>
      </c>
      <c r="BE321" s="230">
        <f>IF(N321="základní",J321,0)</f>
        <v>0</v>
      </c>
      <c r="BF321" s="230">
        <f>IF(N321="snížená",J321,0)</f>
        <v>0</v>
      </c>
      <c r="BG321" s="230">
        <f>IF(N321="zákl. přenesená",J321,0)</f>
        <v>0</v>
      </c>
      <c r="BH321" s="230">
        <f>IF(N321="sníž. přenesená",J321,0)</f>
        <v>0</v>
      </c>
      <c r="BI321" s="230">
        <f>IF(N321="nulová",J321,0)</f>
        <v>0</v>
      </c>
      <c r="BJ321" s="17" t="s">
        <v>80</v>
      </c>
      <c r="BK321" s="230">
        <f>ROUND(I321*H321,2)</f>
        <v>0</v>
      </c>
      <c r="BL321" s="17" t="s">
        <v>271</v>
      </c>
      <c r="BM321" s="229" t="s">
        <v>1084</v>
      </c>
    </row>
    <row r="322" s="2" customFormat="1">
      <c r="A322" s="38"/>
      <c r="B322" s="39"/>
      <c r="C322" s="40"/>
      <c r="D322" s="231" t="s">
        <v>147</v>
      </c>
      <c r="E322" s="40"/>
      <c r="F322" s="232" t="s">
        <v>1085</v>
      </c>
      <c r="G322" s="40"/>
      <c r="H322" s="40"/>
      <c r="I322" s="136"/>
      <c r="J322" s="40"/>
      <c r="K322" s="40"/>
      <c r="L322" s="44"/>
      <c r="M322" s="233"/>
      <c r="N322" s="234"/>
      <c r="O322" s="84"/>
      <c r="P322" s="84"/>
      <c r="Q322" s="84"/>
      <c r="R322" s="84"/>
      <c r="S322" s="84"/>
      <c r="T322" s="85"/>
      <c r="U322" s="38"/>
      <c r="V322" s="38"/>
      <c r="W322" s="38"/>
      <c r="X322" s="38"/>
      <c r="Y322" s="38"/>
      <c r="Z322" s="38"/>
      <c r="AA322" s="38"/>
      <c r="AB322" s="38"/>
      <c r="AC322" s="38"/>
      <c r="AD322" s="38"/>
      <c r="AE322" s="38"/>
      <c r="AT322" s="17" t="s">
        <v>147</v>
      </c>
      <c r="AU322" s="17" t="s">
        <v>82</v>
      </c>
    </row>
    <row r="323" s="2" customFormat="1" ht="24.15" customHeight="1">
      <c r="A323" s="38"/>
      <c r="B323" s="39"/>
      <c r="C323" s="218" t="s">
        <v>613</v>
      </c>
      <c r="D323" s="218" t="s">
        <v>140</v>
      </c>
      <c r="E323" s="219" t="s">
        <v>934</v>
      </c>
      <c r="F323" s="220" t="s">
        <v>935</v>
      </c>
      <c r="G323" s="221" t="s">
        <v>310</v>
      </c>
      <c r="H323" s="222">
        <v>0.058000000000000003</v>
      </c>
      <c r="I323" s="223"/>
      <c r="J323" s="224">
        <f>ROUND(I323*H323,2)</f>
        <v>0</v>
      </c>
      <c r="K323" s="220" t="s">
        <v>144</v>
      </c>
      <c r="L323" s="44"/>
      <c r="M323" s="225" t="s">
        <v>19</v>
      </c>
      <c r="N323" s="226" t="s">
        <v>43</v>
      </c>
      <c r="O323" s="84"/>
      <c r="P323" s="227">
        <f>O323*H323</f>
        <v>0</v>
      </c>
      <c r="Q323" s="227">
        <v>0</v>
      </c>
      <c r="R323" s="227">
        <f>Q323*H323</f>
        <v>0</v>
      </c>
      <c r="S323" s="227">
        <v>0</v>
      </c>
      <c r="T323" s="228">
        <f>S323*H323</f>
        <v>0</v>
      </c>
      <c r="U323" s="38"/>
      <c r="V323" s="38"/>
      <c r="W323" s="38"/>
      <c r="X323" s="38"/>
      <c r="Y323" s="38"/>
      <c r="Z323" s="38"/>
      <c r="AA323" s="38"/>
      <c r="AB323" s="38"/>
      <c r="AC323" s="38"/>
      <c r="AD323" s="38"/>
      <c r="AE323" s="38"/>
      <c r="AR323" s="229" t="s">
        <v>271</v>
      </c>
      <c r="AT323" s="229" t="s">
        <v>140</v>
      </c>
      <c r="AU323" s="229" t="s">
        <v>82</v>
      </c>
      <c r="AY323" s="17" t="s">
        <v>137</v>
      </c>
      <c r="BE323" s="230">
        <f>IF(N323="základní",J323,0)</f>
        <v>0</v>
      </c>
      <c r="BF323" s="230">
        <f>IF(N323="snížená",J323,0)</f>
        <v>0</v>
      </c>
      <c r="BG323" s="230">
        <f>IF(N323="zákl. přenesená",J323,0)</f>
        <v>0</v>
      </c>
      <c r="BH323" s="230">
        <f>IF(N323="sníž. přenesená",J323,0)</f>
        <v>0</v>
      </c>
      <c r="BI323" s="230">
        <f>IF(N323="nulová",J323,0)</f>
        <v>0</v>
      </c>
      <c r="BJ323" s="17" t="s">
        <v>80</v>
      </c>
      <c r="BK323" s="230">
        <f>ROUND(I323*H323,2)</f>
        <v>0</v>
      </c>
      <c r="BL323" s="17" t="s">
        <v>271</v>
      </c>
      <c r="BM323" s="229" t="s">
        <v>1086</v>
      </c>
    </row>
    <row r="324" s="2" customFormat="1">
      <c r="A324" s="38"/>
      <c r="B324" s="39"/>
      <c r="C324" s="40"/>
      <c r="D324" s="231" t="s">
        <v>147</v>
      </c>
      <c r="E324" s="40"/>
      <c r="F324" s="232" t="s">
        <v>937</v>
      </c>
      <c r="G324" s="40"/>
      <c r="H324" s="40"/>
      <c r="I324" s="136"/>
      <c r="J324" s="40"/>
      <c r="K324" s="40"/>
      <c r="L324" s="44"/>
      <c r="M324" s="233"/>
      <c r="N324" s="234"/>
      <c r="O324" s="84"/>
      <c r="P324" s="84"/>
      <c r="Q324" s="84"/>
      <c r="R324" s="84"/>
      <c r="S324" s="84"/>
      <c r="T324" s="85"/>
      <c r="U324" s="38"/>
      <c r="V324" s="38"/>
      <c r="W324" s="38"/>
      <c r="X324" s="38"/>
      <c r="Y324" s="38"/>
      <c r="Z324" s="38"/>
      <c r="AA324" s="38"/>
      <c r="AB324" s="38"/>
      <c r="AC324" s="38"/>
      <c r="AD324" s="38"/>
      <c r="AE324" s="38"/>
      <c r="AT324" s="17" t="s">
        <v>147</v>
      </c>
      <c r="AU324" s="17" t="s">
        <v>82</v>
      </c>
    </row>
    <row r="325" s="2" customFormat="1">
      <c r="A325" s="38"/>
      <c r="B325" s="39"/>
      <c r="C325" s="40"/>
      <c r="D325" s="231" t="s">
        <v>169</v>
      </c>
      <c r="E325" s="40"/>
      <c r="F325" s="246" t="s">
        <v>566</v>
      </c>
      <c r="G325" s="40"/>
      <c r="H325" s="40"/>
      <c r="I325" s="136"/>
      <c r="J325" s="40"/>
      <c r="K325" s="40"/>
      <c r="L325" s="44"/>
      <c r="M325" s="270"/>
      <c r="N325" s="271"/>
      <c r="O325" s="272"/>
      <c r="P325" s="272"/>
      <c r="Q325" s="272"/>
      <c r="R325" s="272"/>
      <c r="S325" s="272"/>
      <c r="T325" s="273"/>
      <c r="U325" s="38"/>
      <c r="V325" s="38"/>
      <c r="W325" s="38"/>
      <c r="X325" s="38"/>
      <c r="Y325" s="38"/>
      <c r="Z325" s="38"/>
      <c r="AA325" s="38"/>
      <c r="AB325" s="38"/>
      <c r="AC325" s="38"/>
      <c r="AD325" s="38"/>
      <c r="AE325" s="38"/>
      <c r="AT325" s="17" t="s">
        <v>169</v>
      </c>
      <c r="AU325" s="17" t="s">
        <v>82</v>
      </c>
    </row>
    <row r="326" s="2" customFormat="1" ht="6.96" customHeight="1">
      <c r="A326" s="38"/>
      <c r="B326" s="59"/>
      <c r="C326" s="60"/>
      <c r="D326" s="60"/>
      <c r="E326" s="60"/>
      <c r="F326" s="60"/>
      <c r="G326" s="60"/>
      <c r="H326" s="60"/>
      <c r="I326" s="166"/>
      <c r="J326" s="60"/>
      <c r="K326" s="60"/>
      <c r="L326" s="44"/>
      <c r="M326" s="38"/>
      <c r="O326" s="38"/>
      <c r="P326" s="38"/>
      <c r="Q326" s="38"/>
      <c r="R326" s="38"/>
      <c r="S326" s="38"/>
      <c r="T326" s="38"/>
      <c r="U326" s="38"/>
      <c r="V326" s="38"/>
      <c r="W326" s="38"/>
      <c r="X326" s="38"/>
      <c r="Y326" s="38"/>
      <c r="Z326" s="38"/>
      <c r="AA326" s="38"/>
      <c r="AB326" s="38"/>
      <c r="AC326" s="38"/>
      <c r="AD326" s="38"/>
      <c r="AE326" s="38"/>
    </row>
  </sheetData>
  <sheetProtection sheet="1" autoFilter="0" formatColumns="0" formatRows="0" objects="1" scenarios="1" spinCount="100000" saltValue="kwgFXosR5KGvfHrdFdQJeC7/MkjuiPrdriwRNx5PZrIJzt7pdRan6j2IZAvQ4aKm3ofDD6IY+XziXydWXIB+QQ==" hashValue="sHUua4KYVBlCgiQGYk2yOtNLdLQ23a/rtTjhWeg8gXciAMCSA4xWLoW4OHNVIdTKO1qQAFTW3MQTgX906JvSpg==" algorithmName="SHA-512" password="E3DF"/>
  <autoFilter ref="C87:K325"/>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89</v>
      </c>
    </row>
    <row r="3" s="1" customFormat="1" ht="6.96" customHeight="1">
      <c r="B3" s="129"/>
      <c r="C3" s="130"/>
      <c r="D3" s="130"/>
      <c r="E3" s="130"/>
      <c r="F3" s="130"/>
      <c r="G3" s="130"/>
      <c r="H3" s="130"/>
      <c r="I3" s="131"/>
      <c r="J3" s="130"/>
      <c r="K3" s="130"/>
      <c r="L3" s="20"/>
      <c r="AT3" s="17" t="s">
        <v>82</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Výměna stávajících rozvodů kanalizace - Objekt A1</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1087</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10. 3. 2020</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19</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27</v>
      </c>
      <c r="F15" s="38"/>
      <c r="G15" s="38"/>
      <c r="H15" s="38"/>
      <c r="I15" s="140" t="s">
        <v>28</v>
      </c>
      <c r="J15" s="139" t="s">
        <v>19</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29</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28</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31</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32</v>
      </c>
      <c r="F21" s="38"/>
      <c r="G21" s="38"/>
      <c r="H21" s="38"/>
      <c r="I21" s="140" t="s">
        <v>28</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34</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35</v>
      </c>
      <c r="F24" s="38"/>
      <c r="G24" s="38"/>
      <c r="H24" s="38"/>
      <c r="I24" s="140" t="s">
        <v>28</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36</v>
      </c>
      <c r="E26" s="38"/>
      <c r="F26" s="38"/>
      <c r="G26" s="38"/>
      <c r="H26" s="38"/>
      <c r="I26" s="136"/>
      <c r="J26" s="38"/>
      <c r="K26" s="38"/>
      <c r="L26" s="137"/>
      <c r="S26" s="38"/>
      <c r="T26" s="38"/>
      <c r="U26" s="38"/>
      <c r="V26" s="38"/>
      <c r="W26" s="38"/>
      <c r="X26" s="38"/>
      <c r="Y26" s="38"/>
      <c r="Z26" s="38"/>
      <c r="AA26" s="38"/>
      <c r="AB26" s="38"/>
      <c r="AC26" s="38"/>
      <c r="AD26" s="38"/>
      <c r="AE26" s="38"/>
    </row>
    <row r="27" s="8" customFormat="1" ht="83.25" customHeight="1">
      <c r="A27" s="142"/>
      <c r="B27" s="143"/>
      <c r="C27" s="142"/>
      <c r="D27" s="142"/>
      <c r="E27" s="144" t="s">
        <v>37</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38</v>
      </c>
      <c r="E30" s="38"/>
      <c r="F30" s="38"/>
      <c r="G30" s="38"/>
      <c r="H30" s="38"/>
      <c r="I30" s="136"/>
      <c r="J30" s="150">
        <f>ROUND(J83,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40</v>
      </c>
      <c r="G32" s="38"/>
      <c r="H32" s="38"/>
      <c r="I32" s="152" t="s">
        <v>39</v>
      </c>
      <c r="J32" s="151" t="s">
        <v>41</v>
      </c>
      <c r="K32" s="38"/>
      <c r="L32" s="137"/>
      <c r="S32" s="38"/>
      <c r="T32" s="38"/>
      <c r="U32" s="38"/>
      <c r="V32" s="38"/>
      <c r="W32" s="38"/>
      <c r="X32" s="38"/>
      <c r="Y32" s="38"/>
      <c r="Z32" s="38"/>
      <c r="AA32" s="38"/>
      <c r="AB32" s="38"/>
      <c r="AC32" s="38"/>
      <c r="AD32" s="38"/>
      <c r="AE32" s="38"/>
    </row>
    <row r="33" s="2" customFormat="1" ht="14.4" customHeight="1">
      <c r="A33" s="38"/>
      <c r="B33" s="44"/>
      <c r="C33" s="38"/>
      <c r="D33" s="153" t="s">
        <v>42</v>
      </c>
      <c r="E33" s="134" t="s">
        <v>43</v>
      </c>
      <c r="F33" s="154">
        <f>ROUND((SUM(BE83:BE97)),  2)</f>
        <v>0</v>
      </c>
      <c r="G33" s="38"/>
      <c r="H33" s="38"/>
      <c r="I33" s="155">
        <v>0.20999999999999999</v>
      </c>
      <c r="J33" s="154">
        <f>ROUND(((SUM(BE83:BE97))*I33),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44</v>
      </c>
      <c r="F34" s="154">
        <f>ROUND((SUM(BF83:BF97)),  2)</f>
        <v>0</v>
      </c>
      <c r="G34" s="38"/>
      <c r="H34" s="38"/>
      <c r="I34" s="155">
        <v>0.14999999999999999</v>
      </c>
      <c r="J34" s="154">
        <f>ROUND(((SUM(BF83:BF97))*I34),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45</v>
      </c>
      <c r="F35" s="154">
        <f>ROUND((SUM(BG83:BG97)),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46</v>
      </c>
      <c r="F36" s="154">
        <f>ROUND((SUM(BH83:BH97)),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47</v>
      </c>
      <c r="F37" s="154">
        <f>ROUND((SUM(BI83:BI97)),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Výměna stávajících rozvodů kanalizace - Objekt A1</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VON.A1 - Vedlejší a ostatní náklady - Objekt A1</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K. Vary</v>
      </c>
      <c r="G52" s="40"/>
      <c r="H52" s="40"/>
      <c r="I52" s="140" t="s">
        <v>23</v>
      </c>
      <c r="J52" s="72" t="str">
        <f>IF(J12="","",J12)</f>
        <v>10. 3. 2020</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Domov mládeže a jídelna K.Vary p.o.</v>
      </c>
      <c r="G54" s="40"/>
      <c r="H54" s="40"/>
      <c r="I54" s="140" t="s">
        <v>31</v>
      </c>
      <c r="J54" s="36" t="str">
        <f>E21</f>
        <v>KTS-CZ, s.r.o.</v>
      </c>
      <c r="K54" s="40"/>
      <c r="L54" s="137"/>
      <c r="S54" s="38"/>
      <c r="T54" s="38"/>
      <c r="U54" s="38"/>
      <c r="V54" s="38"/>
      <c r="W54" s="38"/>
      <c r="X54" s="38"/>
      <c r="Y54" s="38"/>
      <c r="Z54" s="38"/>
      <c r="AA54" s="38"/>
      <c r="AB54" s="38"/>
      <c r="AC54" s="38"/>
      <c r="AD54" s="38"/>
      <c r="AE54" s="38"/>
    </row>
    <row r="55" s="2" customFormat="1" ht="25.65" customHeight="1">
      <c r="A55" s="38"/>
      <c r="B55" s="39"/>
      <c r="C55" s="32" t="s">
        <v>29</v>
      </c>
      <c r="D55" s="40"/>
      <c r="E55" s="40"/>
      <c r="F55" s="27" t="str">
        <f>IF(E18="","",E18)</f>
        <v>Vyplň údaj</v>
      </c>
      <c r="G55" s="40"/>
      <c r="H55" s="40"/>
      <c r="I55" s="140" t="s">
        <v>34</v>
      </c>
      <c r="J55" s="36" t="str">
        <f>E24</f>
        <v>Daniela Hahnová, Dipl. technik</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70</v>
      </c>
      <c r="D59" s="40"/>
      <c r="E59" s="40"/>
      <c r="F59" s="40"/>
      <c r="G59" s="40"/>
      <c r="H59" s="40"/>
      <c r="I59" s="136"/>
      <c r="J59" s="102">
        <f>J83</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1088</v>
      </c>
      <c r="E60" s="179"/>
      <c r="F60" s="179"/>
      <c r="G60" s="179"/>
      <c r="H60" s="179"/>
      <c r="I60" s="180"/>
      <c r="J60" s="181">
        <f>J84</f>
        <v>0</v>
      </c>
      <c r="K60" s="177"/>
      <c r="L60" s="182"/>
      <c r="S60" s="9"/>
      <c r="T60" s="9"/>
      <c r="U60" s="9"/>
      <c r="V60" s="9"/>
      <c r="W60" s="9"/>
      <c r="X60" s="9"/>
      <c r="Y60" s="9"/>
      <c r="Z60" s="9"/>
      <c r="AA60" s="9"/>
      <c r="AB60" s="9"/>
      <c r="AC60" s="9"/>
      <c r="AD60" s="9"/>
      <c r="AE60" s="9"/>
    </row>
    <row r="61" s="10" customFormat="1" ht="19.92" customHeight="1">
      <c r="A61" s="10"/>
      <c r="B61" s="183"/>
      <c r="C61" s="184"/>
      <c r="D61" s="185" t="s">
        <v>1089</v>
      </c>
      <c r="E61" s="186"/>
      <c r="F61" s="186"/>
      <c r="G61" s="186"/>
      <c r="H61" s="186"/>
      <c r="I61" s="187"/>
      <c r="J61" s="188">
        <f>J85</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1090</v>
      </c>
      <c r="E62" s="186"/>
      <c r="F62" s="186"/>
      <c r="G62" s="186"/>
      <c r="H62" s="186"/>
      <c r="I62" s="187"/>
      <c r="J62" s="188">
        <f>J88</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1091</v>
      </c>
      <c r="E63" s="186"/>
      <c r="F63" s="186"/>
      <c r="G63" s="186"/>
      <c r="H63" s="186"/>
      <c r="I63" s="187"/>
      <c r="J63" s="188">
        <f>J94</f>
        <v>0</v>
      </c>
      <c r="K63" s="184"/>
      <c r="L63" s="189"/>
      <c r="S63" s="10"/>
      <c r="T63" s="10"/>
      <c r="U63" s="10"/>
      <c r="V63" s="10"/>
      <c r="W63" s="10"/>
      <c r="X63" s="10"/>
      <c r="Y63" s="10"/>
      <c r="Z63" s="10"/>
      <c r="AA63" s="10"/>
      <c r="AB63" s="10"/>
      <c r="AC63" s="10"/>
      <c r="AD63" s="10"/>
      <c r="AE63" s="10"/>
    </row>
    <row r="64" s="2" customFormat="1" ht="21.84" customHeight="1">
      <c r="A64" s="38"/>
      <c r="B64" s="39"/>
      <c r="C64" s="40"/>
      <c r="D64" s="40"/>
      <c r="E64" s="40"/>
      <c r="F64" s="40"/>
      <c r="G64" s="40"/>
      <c r="H64" s="40"/>
      <c r="I64" s="136"/>
      <c r="J64" s="40"/>
      <c r="K64" s="40"/>
      <c r="L64" s="137"/>
      <c r="S64" s="38"/>
      <c r="T64" s="38"/>
      <c r="U64" s="38"/>
      <c r="V64" s="38"/>
      <c r="W64" s="38"/>
      <c r="X64" s="38"/>
      <c r="Y64" s="38"/>
      <c r="Z64" s="38"/>
      <c r="AA64" s="38"/>
      <c r="AB64" s="38"/>
      <c r="AC64" s="38"/>
      <c r="AD64" s="38"/>
      <c r="AE64" s="38"/>
    </row>
    <row r="65" s="2" customFormat="1" ht="6.96" customHeight="1">
      <c r="A65" s="38"/>
      <c r="B65" s="59"/>
      <c r="C65" s="60"/>
      <c r="D65" s="60"/>
      <c r="E65" s="60"/>
      <c r="F65" s="60"/>
      <c r="G65" s="60"/>
      <c r="H65" s="60"/>
      <c r="I65" s="166"/>
      <c r="J65" s="60"/>
      <c r="K65" s="60"/>
      <c r="L65" s="137"/>
      <c r="S65" s="38"/>
      <c r="T65" s="38"/>
      <c r="U65" s="38"/>
      <c r="V65" s="38"/>
      <c r="W65" s="38"/>
      <c r="X65" s="38"/>
      <c r="Y65" s="38"/>
      <c r="Z65" s="38"/>
      <c r="AA65" s="38"/>
      <c r="AB65" s="38"/>
      <c r="AC65" s="38"/>
      <c r="AD65" s="38"/>
      <c r="AE65" s="38"/>
    </row>
    <row r="69" s="2" customFormat="1" ht="6.96" customHeight="1">
      <c r="A69" s="38"/>
      <c r="B69" s="61"/>
      <c r="C69" s="62"/>
      <c r="D69" s="62"/>
      <c r="E69" s="62"/>
      <c r="F69" s="62"/>
      <c r="G69" s="62"/>
      <c r="H69" s="62"/>
      <c r="I69" s="169"/>
      <c r="J69" s="62"/>
      <c r="K69" s="62"/>
      <c r="L69" s="137"/>
      <c r="S69" s="38"/>
      <c r="T69" s="38"/>
      <c r="U69" s="38"/>
      <c r="V69" s="38"/>
      <c r="W69" s="38"/>
      <c r="X69" s="38"/>
      <c r="Y69" s="38"/>
      <c r="Z69" s="38"/>
      <c r="AA69" s="38"/>
      <c r="AB69" s="38"/>
      <c r="AC69" s="38"/>
      <c r="AD69" s="38"/>
      <c r="AE69" s="38"/>
    </row>
    <row r="70" s="2" customFormat="1" ht="24.96" customHeight="1">
      <c r="A70" s="38"/>
      <c r="B70" s="39"/>
      <c r="C70" s="23" t="s">
        <v>122</v>
      </c>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6.96" customHeight="1">
      <c r="A71" s="38"/>
      <c r="B71" s="39"/>
      <c r="C71" s="40"/>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12" customHeight="1">
      <c r="A72" s="38"/>
      <c r="B72" s="39"/>
      <c r="C72" s="32" t="s">
        <v>16</v>
      </c>
      <c r="D72" s="40"/>
      <c r="E72" s="40"/>
      <c r="F72" s="40"/>
      <c r="G72" s="40"/>
      <c r="H72" s="40"/>
      <c r="I72" s="136"/>
      <c r="J72" s="40"/>
      <c r="K72" s="40"/>
      <c r="L72" s="137"/>
      <c r="S72" s="38"/>
      <c r="T72" s="38"/>
      <c r="U72" s="38"/>
      <c r="V72" s="38"/>
      <c r="W72" s="38"/>
      <c r="X72" s="38"/>
      <c r="Y72" s="38"/>
      <c r="Z72" s="38"/>
      <c r="AA72" s="38"/>
      <c r="AB72" s="38"/>
      <c r="AC72" s="38"/>
      <c r="AD72" s="38"/>
      <c r="AE72" s="38"/>
    </row>
    <row r="73" s="2" customFormat="1" ht="16.5" customHeight="1">
      <c r="A73" s="38"/>
      <c r="B73" s="39"/>
      <c r="C73" s="40"/>
      <c r="D73" s="40"/>
      <c r="E73" s="170" t="str">
        <f>E7</f>
        <v>Výměna stávajících rozvodů kanalizace - Objekt A1</v>
      </c>
      <c r="F73" s="32"/>
      <c r="G73" s="32"/>
      <c r="H73" s="32"/>
      <c r="I73" s="136"/>
      <c r="J73" s="40"/>
      <c r="K73" s="40"/>
      <c r="L73" s="137"/>
      <c r="S73" s="38"/>
      <c r="T73" s="38"/>
      <c r="U73" s="38"/>
      <c r="V73" s="38"/>
      <c r="W73" s="38"/>
      <c r="X73" s="38"/>
      <c r="Y73" s="38"/>
      <c r="Z73" s="38"/>
      <c r="AA73" s="38"/>
      <c r="AB73" s="38"/>
      <c r="AC73" s="38"/>
      <c r="AD73" s="38"/>
      <c r="AE73" s="38"/>
    </row>
    <row r="74" s="2" customFormat="1" ht="12" customHeight="1">
      <c r="A74" s="38"/>
      <c r="B74" s="39"/>
      <c r="C74" s="32" t="s">
        <v>91</v>
      </c>
      <c r="D74" s="40"/>
      <c r="E74" s="40"/>
      <c r="F74" s="40"/>
      <c r="G74" s="40"/>
      <c r="H74" s="40"/>
      <c r="I74" s="136"/>
      <c r="J74" s="40"/>
      <c r="K74" s="40"/>
      <c r="L74" s="137"/>
      <c r="S74" s="38"/>
      <c r="T74" s="38"/>
      <c r="U74" s="38"/>
      <c r="V74" s="38"/>
      <c r="W74" s="38"/>
      <c r="X74" s="38"/>
      <c r="Y74" s="38"/>
      <c r="Z74" s="38"/>
      <c r="AA74" s="38"/>
      <c r="AB74" s="38"/>
      <c r="AC74" s="38"/>
      <c r="AD74" s="38"/>
      <c r="AE74" s="38"/>
    </row>
    <row r="75" s="2" customFormat="1" ht="16.5" customHeight="1">
      <c r="A75" s="38"/>
      <c r="B75" s="39"/>
      <c r="C75" s="40"/>
      <c r="D75" s="40"/>
      <c r="E75" s="69" t="str">
        <f>E9</f>
        <v>VON.A1 - Vedlejší a ostatní náklady - Objekt A1</v>
      </c>
      <c r="F75" s="40"/>
      <c r="G75" s="40"/>
      <c r="H75" s="40"/>
      <c r="I75" s="136"/>
      <c r="J75" s="40"/>
      <c r="K75" s="40"/>
      <c r="L75" s="137"/>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136"/>
      <c r="J76" s="40"/>
      <c r="K76" s="40"/>
      <c r="L76" s="137"/>
      <c r="S76" s="38"/>
      <c r="T76" s="38"/>
      <c r="U76" s="38"/>
      <c r="V76" s="38"/>
      <c r="W76" s="38"/>
      <c r="X76" s="38"/>
      <c r="Y76" s="38"/>
      <c r="Z76" s="38"/>
      <c r="AA76" s="38"/>
      <c r="AB76" s="38"/>
      <c r="AC76" s="38"/>
      <c r="AD76" s="38"/>
      <c r="AE76" s="38"/>
    </row>
    <row r="77" s="2" customFormat="1" ht="12" customHeight="1">
      <c r="A77" s="38"/>
      <c r="B77" s="39"/>
      <c r="C77" s="32" t="s">
        <v>21</v>
      </c>
      <c r="D77" s="40"/>
      <c r="E77" s="40"/>
      <c r="F77" s="27" t="str">
        <f>F12</f>
        <v>K. Vary</v>
      </c>
      <c r="G77" s="40"/>
      <c r="H77" s="40"/>
      <c r="I77" s="140" t="s">
        <v>23</v>
      </c>
      <c r="J77" s="72" t="str">
        <f>IF(J12="","",J12)</f>
        <v>10. 3. 2020</v>
      </c>
      <c r="K77" s="40"/>
      <c r="L77" s="137"/>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15.15" customHeight="1">
      <c r="A79" s="38"/>
      <c r="B79" s="39"/>
      <c r="C79" s="32" t="s">
        <v>25</v>
      </c>
      <c r="D79" s="40"/>
      <c r="E79" s="40"/>
      <c r="F79" s="27" t="str">
        <f>E15</f>
        <v>Domov mládeže a jídelna K.Vary p.o.</v>
      </c>
      <c r="G79" s="40"/>
      <c r="H79" s="40"/>
      <c r="I79" s="140" t="s">
        <v>31</v>
      </c>
      <c r="J79" s="36" t="str">
        <f>E21</f>
        <v>KTS-CZ, s.r.o.</v>
      </c>
      <c r="K79" s="40"/>
      <c r="L79" s="137"/>
      <c r="S79" s="38"/>
      <c r="T79" s="38"/>
      <c r="U79" s="38"/>
      <c r="V79" s="38"/>
      <c r="W79" s="38"/>
      <c r="X79" s="38"/>
      <c r="Y79" s="38"/>
      <c r="Z79" s="38"/>
      <c r="AA79" s="38"/>
      <c r="AB79" s="38"/>
      <c r="AC79" s="38"/>
      <c r="AD79" s="38"/>
      <c r="AE79" s="38"/>
    </row>
    <row r="80" s="2" customFormat="1" ht="25.65" customHeight="1">
      <c r="A80" s="38"/>
      <c r="B80" s="39"/>
      <c r="C80" s="32" t="s">
        <v>29</v>
      </c>
      <c r="D80" s="40"/>
      <c r="E80" s="40"/>
      <c r="F80" s="27" t="str">
        <f>IF(E18="","",E18)</f>
        <v>Vyplň údaj</v>
      </c>
      <c r="G80" s="40"/>
      <c r="H80" s="40"/>
      <c r="I80" s="140" t="s">
        <v>34</v>
      </c>
      <c r="J80" s="36" t="str">
        <f>E24</f>
        <v>Daniela Hahnová, Dipl. technik</v>
      </c>
      <c r="K80" s="40"/>
      <c r="L80" s="137"/>
      <c r="S80" s="38"/>
      <c r="T80" s="38"/>
      <c r="U80" s="38"/>
      <c r="V80" s="38"/>
      <c r="W80" s="38"/>
      <c r="X80" s="38"/>
      <c r="Y80" s="38"/>
      <c r="Z80" s="38"/>
      <c r="AA80" s="38"/>
      <c r="AB80" s="38"/>
      <c r="AC80" s="38"/>
      <c r="AD80" s="38"/>
      <c r="AE80" s="38"/>
    </row>
    <row r="81" s="2" customFormat="1" ht="10.32" customHeight="1">
      <c r="A81" s="38"/>
      <c r="B81" s="39"/>
      <c r="C81" s="40"/>
      <c r="D81" s="40"/>
      <c r="E81" s="40"/>
      <c r="F81" s="40"/>
      <c r="G81" s="40"/>
      <c r="H81" s="40"/>
      <c r="I81" s="136"/>
      <c r="J81" s="40"/>
      <c r="K81" s="40"/>
      <c r="L81" s="137"/>
      <c r="S81" s="38"/>
      <c r="T81" s="38"/>
      <c r="U81" s="38"/>
      <c r="V81" s="38"/>
      <c r="W81" s="38"/>
      <c r="X81" s="38"/>
      <c r="Y81" s="38"/>
      <c r="Z81" s="38"/>
      <c r="AA81" s="38"/>
      <c r="AB81" s="38"/>
      <c r="AC81" s="38"/>
      <c r="AD81" s="38"/>
      <c r="AE81" s="38"/>
    </row>
    <row r="82" s="11" customFormat="1" ht="29.28" customHeight="1">
      <c r="A82" s="190"/>
      <c r="B82" s="191"/>
      <c r="C82" s="192" t="s">
        <v>123</v>
      </c>
      <c r="D82" s="193" t="s">
        <v>57</v>
      </c>
      <c r="E82" s="193" t="s">
        <v>53</v>
      </c>
      <c r="F82" s="193" t="s">
        <v>54</v>
      </c>
      <c r="G82" s="193" t="s">
        <v>124</v>
      </c>
      <c r="H82" s="193" t="s">
        <v>125</v>
      </c>
      <c r="I82" s="194" t="s">
        <v>126</v>
      </c>
      <c r="J82" s="193" t="s">
        <v>95</v>
      </c>
      <c r="K82" s="195" t="s">
        <v>127</v>
      </c>
      <c r="L82" s="196"/>
      <c r="M82" s="92" t="s">
        <v>19</v>
      </c>
      <c r="N82" s="93" t="s">
        <v>42</v>
      </c>
      <c r="O82" s="93" t="s">
        <v>128</v>
      </c>
      <c r="P82" s="93" t="s">
        <v>129</v>
      </c>
      <c r="Q82" s="93" t="s">
        <v>130</v>
      </c>
      <c r="R82" s="93" t="s">
        <v>131</v>
      </c>
      <c r="S82" s="93" t="s">
        <v>132</v>
      </c>
      <c r="T82" s="94" t="s">
        <v>133</v>
      </c>
      <c r="U82" s="190"/>
      <c r="V82" s="190"/>
      <c r="W82" s="190"/>
      <c r="X82" s="190"/>
      <c r="Y82" s="190"/>
      <c r="Z82" s="190"/>
      <c r="AA82" s="190"/>
      <c r="AB82" s="190"/>
      <c r="AC82" s="190"/>
      <c r="AD82" s="190"/>
      <c r="AE82" s="190"/>
    </row>
    <row r="83" s="2" customFormat="1" ht="22.8" customHeight="1">
      <c r="A83" s="38"/>
      <c r="B83" s="39"/>
      <c r="C83" s="99" t="s">
        <v>134</v>
      </c>
      <c r="D83" s="40"/>
      <c r="E83" s="40"/>
      <c r="F83" s="40"/>
      <c r="G83" s="40"/>
      <c r="H83" s="40"/>
      <c r="I83" s="136"/>
      <c r="J83" s="197">
        <f>BK83</f>
        <v>0</v>
      </c>
      <c r="K83" s="40"/>
      <c r="L83" s="44"/>
      <c r="M83" s="95"/>
      <c r="N83" s="198"/>
      <c r="O83" s="96"/>
      <c r="P83" s="199">
        <f>P84</f>
        <v>0</v>
      </c>
      <c r="Q83" s="96"/>
      <c r="R83" s="199">
        <f>R84</f>
        <v>0</v>
      </c>
      <c r="S83" s="96"/>
      <c r="T83" s="200">
        <f>T84</f>
        <v>0</v>
      </c>
      <c r="U83" s="38"/>
      <c r="V83" s="38"/>
      <c r="W83" s="38"/>
      <c r="X83" s="38"/>
      <c r="Y83" s="38"/>
      <c r="Z83" s="38"/>
      <c r="AA83" s="38"/>
      <c r="AB83" s="38"/>
      <c r="AC83" s="38"/>
      <c r="AD83" s="38"/>
      <c r="AE83" s="38"/>
      <c r="AT83" s="17" t="s">
        <v>71</v>
      </c>
      <c r="AU83" s="17" t="s">
        <v>96</v>
      </c>
      <c r="BK83" s="201">
        <f>BK84</f>
        <v>0</v>
      </c>
    </row>
    <row r="84" s="12" customFormat="1" ht="25.92" customHeight="1">
      <c r="A84" s="12"/>
      <c r="B84" s="202"/>
      <c r="C84" s="203"/>
      <c r="D84" s="204" t="s">
        <v>71</v>
      </c>
      <c r="E84" s="205" t="s">
        <v>1092</v>
      </c>
      <c r="F84" s="205" t="s">
        <v>1093</v>
      </c>
      <c r="G84" s="203"/>
      <c r="H84" s="203"/>
      <c r="I84" s="206"/>
      <c r="J84" s="207">
        <f>BK84</f>
        <v>0</v>
      </c>
      <c r="K84" s="203"/>
      <c r="L84" s="208"/>
      <c r="M84" s="209"/>
      <c r="N84" s="210"/>
      <c r="O84" s="210"/>
      <c r="P84" s="211">
        <f>P85+P88+P94</f>
        <v>0</v>
      </c>
      <c r="Q84" s="210"/>
      <c r="R84" s="211">
        <f>R85+R88+R94</f>
        <v>0</v>
      </c>
      <c r="S84" s="210"/>
      <c r="T84" s="212">
        <f>T85+T88+T94</f>
        <v>0</v>
      </c>
      <c r="U84" s="12"/>
      <c r="V84" s="12"/>
      <c r="W84" s="12"/>
      <c r="X84" s="12"/>
      <c r="Y84" s="12"/>
      <c r="Z84" s="12"/>
      <c r="AA84" s="12"/>
      <c r="AB84" s="12"/>
      <c r="AC84" s="12"/>
      <c r="AD84" s="12"/>
      <c r="AE84" s="12"/>
      <c r="AR84" s="213" t="s">
        <v>179</v>
      </c>
      <c r="AT84" s="214" t="s">
        <v>71</v>
      </c>
      <c r="AU84" s="214" t="s">
        <v>72</v>
      </c>
      <c r="AY84" s="213" t="s">
        <v>137</v>
      </c>
      <c r="BK84" s="215">
        <f>BK85+BK88+BK94</f>
        <v>0</v>
      </c>
    </row>
    <row r="85" s="12" customFormat="1" ht="22.8" customHeight="1">
      <c r="A85" s="12"/>
      <c r="B85" s="202"/>
      <c r="C85" s="203"/>
      <c r="D85" s="204" t="s">
        <v>71</v>
      </c>
      <c r="E85" s="216" t="s">
        <v>1094</v>
      </c>
      <c r="F85" s="216" t="s">
        <v>1095</v>
      </c>
      <c r="G85" s="203"/>
      <c r="H85" s="203"/>
      <c r="I85" s="206"/>
      <c r="J85" s="217">
        <f>BK85</f>
        <v>0</v>
      </c>
      <c r="K85" s="203"/>
      <c r="L85" s="208"/>
      <c r="M85" s="209"/>
      <c r="N85" s="210"/>
      <c r="O85" s="210"/>
      <c r="P85" s="211">
        <f>SUM(P86:P87)</f>
        <v>0</v>
      </c>
      <c r="Q85" s="210"/>
      <c r="R85" s="211">
        <f>SUM(R86:R87)</f>
        <v>0</v>
      </c>
      <c r="S85" s="210"/>
      <c r="T85" s="212">
        <f>SUM(T86:T87)</f>
        <v>0</v>
      </c>
      <c r="U85" s="12"/>
      <c r="V85" s="12"/>
      <c r="W85" s="12"/>
      <c r="X85" s="12"/>
      <c r="Y85" s="12"/>
      <c r="Z85" s="12"/>
      <c r="AA85" s="12"/>
      <c r="AB85" s="12"/>
      <c r="AC85" s="12"/>
      <c r="AD85" s="12"/>
      <c r="AE85" s="12"/>
      <c r="AR85" s="213" t="s">
        <v>179</v>
      </c>
      <c r="AT85" s="214" t="s">
        <v>71</v>
      </c>
      <c r="AU85" s="214" t="s">
        <v>80</v>
      </c>
      <c r="AY85" s="213" t="s">
        <v>137</v>
      </c>
      <c r="BK85" s="215">
        <f>SUM(BK86:BK87)</f>
        <v>0</v>
      </c>
    </row>
    <row r="86" s="2" customFormat="1" ht="14.4" customHeight="1">
      <c r="A86" s="38"/>
      <c r="B86" s="39"/>
      <c r="C86" s="218" t="s">
        <v>80</v>
      </c>
      <c r="D86" s="218" t="s">
        <v>140</v>
      </c>
      <c r="E86" s="219" t="s">
        <v>1096</v>
      </c>
      <c r="F86" s="220" t="s">
        <v>1097</v>
      </c>
      <c r="G86" s="221" t="s">
        <v>975</v>
      </c>
      <c r="H86" s="222">
        <v>1</v>
      </c>
      <c r="I86" s="223"/>
      <c r="J86" s="224">
        <f>ROUND(I86*H86,2)</f>
        <v>0</v>
      </c>
      <c r="K86" s="220" t="s">
        <v>144</v>
      </c>
      <c r="L86" s="44"/>
      <c r="M86" s="225" t="s">
        <v>19</v>
      </c>
      <c r="N86" s="226" t="s">
        <v>43</v>
      </c>
      <c r="O86" s="84"/>
      <c r="P86" s="227">
        <f>O86*H86</f>
        <v>0</v>
      </c>
      <c r="Q86" s="227">
        <v>0</v>
      </c>
      <c r="R86" s="227">
        <f>Q86*H86</f>
        <v>0</v>
      </c>
      <c r="S86" s="227">
        <v>0</v>
      </c>
      <c r="T86" s="228">
        <f>S86*H86</f>
        <v>0</v>
      </c>
      <c r="U86" s="38"/>
      <c r="V86" s="38"/>
      <c r="W86" s="38"/>
      <c r="X86" s="38"/>
      <c r="Y86" s="38"/>
      <c r="Z86" s="38"/>
      <c r="AA86" s="38"/>
      <c r="AB86" s="38"/>
      <c r="AC86" s="38"/>
      <c r="AD86" s="38"/>
      <c r="AE86" s="38"/>
      <c r="AR86" s="229" t="s">
        <v>1098</v>
      </c>
      <c r="AT86" s="229" t="s">
        <v>140</v>
      </c>
      <c r="AU86" s="229" t="s">
        <v>82</v>
      </c>
      <c r="AY86" s="17" t="s">
        <v>137</v>
      </c>
      <c r="BE86" s="230">
        <f>IF(N86="základní",J86,0)</f>
        <v>0</v>
      </c>
      <c r="BF86" s="230">
        <f>IF(N86="snížená",J86,0)</f>
        <v>0</v>
      </c>
      <c r="BG86" s="230">
        <f>IF(N86="zákl. přenesená",J86,0)</f>
        <v>0</v>
      </c>
      <c r="BH86" s="230">
        <f>IF(N86="sníž. přenesená",J86,0)</f>
        <v>0</v>
      </c>
      <c r="BI86" s="230">
        <f>IF(N86="nulová",J86,0)</f>
        <v>0</v>
      </c>
      <c r="BJ86" s="17" t="s">
        <v>80</v>
      </c>
      <c r="BK86" s="230">
        <f>ROUND(I86*H86,2)</f>
        <v>0</v>
      </c>
      <c r="BL86" s="17" t="s">
        <v>1098</v>
      </c>
      <c r="BM86" s="229" t="s">
        <v>1099</v>
      </c>
    </row>
    <row r="87" s="2" customFormat="1">
      <c r="A87" s="38"/>
      <c r="B87" s="39"/>
      <c r="C87" s="40"/>
      <c r="D87" s="231" t="s">
        <v>147</v>
      </c>
      <c r="E87" s="40"/>
      <c r="F87" s="232" t="s">
        <v>1097</v>
      </c>
      <c r="G87" s="40"/>
      <c r="H87" s="40"/>
      <c r="I87" s="136"/>
      <c r="J87" s="40"/>
      <c r="K87" s="40"/>
      <c r="L87" s="44"/>
      <c r="M87" s="233"/>
      <c r="N87" s="234"/>
      <c r="O87" s="84"/>
      <c r="P87" s="84"/>
      <c r="Q87" s="84"/>
      <c r="R87" s="84"/>
      <c r="S87" s="84"/>
      <c r="T87" s="85"/>
      <c r="U87" s="38"/>
      <c r="V87" s="38"/>
      <c r="W87" s="38"/>
      <c r="X87" s="38"/>
      <c r="Y87" s="38"/>
      <c r="Z87" s="38"/>
      <c r="AA87" s="38"/>
      <c r="AB87" s="38"/>
      <c r="AC87" s="38"/>
      <c r="AD87" s="38"/>
      <c r="AE87" s="38"/>
      <c r="AT87" s="17" t="s">
        <v>147</v>
      </c>
      <c r="AU87" s="17" t="s">
        <v>82</v>
      </c>
    </row>
    <row r="88" s="12" customFormat="1" ht="22.8" customHeight="1">
      <c r="A88" s="12"/>
      <c r="B88" s="202"/>
      <c r="C88" s="203"/>
      <c r="D88" s="204" t="s">
        <v>71</v>
      </c>
      <c r="E88" s="216" t="s">
        <v>1100</v>
      </c>
      <c r="F88" s="216" t="s">
        <v>1101</v>
      </c>
      <c r="G88" s="203"/>
      <c r="H88" s="203"/>
      <c r="I88" s="206"/>
      <c r="J88" s="217">
        <f>BK88</f>
        <v>0</v>
      </c>
      <c r="K88" s="203"/>
      <c r="L88" s="208"/>
      <c r="M88" s="209"/>
      <c r="N88" s="210"/>
      <c r="O88" s="210"/>
      <c r="P88" s="211">
        <f>SUM(P89:P93)</f>
        <v>0</v>
      </c>
      <c r="Q88" s="210"/>
      <c r="R88" s="211">
        <f>SUM(R89:R93)</f>
        <v>0</v>
      </c>
      <c r="S88" s="210"/>
      <c r="T88" s="212">
        <f>SUM(T89:T93)</f>
        <v>0</v>
      </c>
      <c r="U88" s="12"/>
      <c r="V88" s="12"/>
      <c r="W88" s="12"/>
      <c r="X88" s="12"/>
      <c r="Y88" s="12"/>
      <c r="Z88" s="12"/>
      <c r="AA88" s="12"/>
      <c r="AB88" s="12"/>
      <c r="AC88" s="12"/>
      <c r="AD88" s="12"/>
      <c r="AE88" s="12"/>
      <c r="AR88" s="213" t="s">
        <v>179</v>
      </c>
      <c r="AT88" s="214" t="s">
        <v>71</v>
      </c>
      <c r="AU88" s="214" t="s">
        <v>80</v>
      </c>
      <c r="AY88" s="213" t="s">
        <v>137</v>
      </c>
      <c r="BK88" s="215">
        <f>SUM(BK89:BK93)</f>
        <v>0</v>
      </c>
    </row>
    <row r="89" s="2" customFormat="1" ht="14.4" customHeight="1">
      <c r="A89" s="38"/>
      <c r="B89" s="39"/>
      <c r="C89" s="218" t="s">
        <v>82</v>
      </c>
      <c r="D89" s="218" t="s">
        <v>140</v>
      </c>
      <c r="E89" s="219" t="s">
        <v>1102</v>
      </c>
      <c r="F89" s="220" t="s">
        <v>1103</v>
      </c>
      <c r="G89" s="221" t="s">
        <v>975</v>
      </c>
      <c r="H89" s="222">
        <v>1</v>
      </c>
      <c r="I89" s="223"/>
      <c r="J89" s="224">
        <f>ROUND(I89*H89,2)</f>
        <v>0</v>
      </c>
      <c r="K89" s="220" t="s">
        <v>144</v>
      </c>
      <c r="L89" s="44"/>
      <c r="M89" s="225" t="s">
        <v>19</v>
      </c>
      <c r="N89" s="226" t="s">
        <v>43</v>
      </c>
      <c r="O89" s="84"/>
      <c r="P89" s="227">
        <f>O89*H89</f>
        <v>0</v>
      </c>
      <c r="Q89" s="227">
        <v>0</v>
      </c>
      <c r="R89" s="227">
        <f>Q89*H89</f>
        <v>0</v>
      </c>
      <c r="S89" s="227">
        <v>0</v>
      </c>
      <c r="T89" s="228">
        <f>S89*H89</f>
        <v>0</v>
      </c>
      <c r="U89" s="38"/>
      <c r="V89" s="38"/>
      <c r="W89" s="38"/>
      <c r="X89" s="38"/>
      <c r="Y89" s="38"/>
      <c r="Z89" s="38"/>
      <c r="AA89" s="38"/>
      <c r="AB89" s="38"/>
      <c r="AC89" s="38"/>
      <c r="AD89" s="38"/>
      <c r="AE89" s="38"/>
      <c r="AR89" s="229" t="s">
        <v>1098</v>
      </c>
      <c r="AT89" s="229" t="s">
        <v>140</v>
      </c>
      <c r="AU89" s="229" t="s">
        <v>82</v>
      </c>
      <c r="AY89" s="17" t="s">
        <v>137</v>
      </c>
      <c r="BE89" s="230">
        <f>IF(N89="základní",J89,0)</f>
        <v>0</v>
      </c>
      <c r="BF89" s="230">
        <f>IF(N89="snížená",J89,0)</f>
        <v>0</v>
      </c>
      <c r="BG89" s="230">
        <f>IF(N89="zákl. přenesená",J89,0)</f>
        <v>0</v>
      </c>
      <c r="BH89" s="230">
        <f>IF(N89="sníž. přenesená",J89,0)</f>
        <v>0</v>
      </c>
      <c r="BI89" s="230">
        <f>IF(N89="nulová",J89,0)</f>
        <v>0</v>
      </c>
      <c r="BJ89" s="17" t="s">
        <v>80</v>
      </c>
      <c r="BK89" s="230">
        <f>ROUND(I89*H89,2)</f>
        <v>0</v>
      </c>
      <c r="BL89" s="17" t="s">
        <v>1098</v>
      </c>
      <c r="BM89" s="229" t="s">
        <v>1104</v>
      </c>
    </row>
    <row r="90" s="2" customFormat="1">
      <c r="A90" s="38"/>
      <c r="B90" s="39"/>
      <c r="C90" s="40"/>
      <c r="D90" s="231" t="s">
        <v>147</v>
      </c>
      <c r="E90" s="40"/>
      <c r="F90" s="232" t="s">
        <v>1103</v>
      </c>
      <c r="G90" s="40"/>
      <c r="H90" s="40"/>
      <c r="I90" s="136"/>
      <c r="J90" s="40"/>
      <c r="K90" s="40"/>
      <c r="L90" s="44"/>
      <c r="M90" s="233"/>
      <c r="N90" s="234"/>
      <c r="O90" s="84"/>
      <c r="P90" s="84"/>
      <c r="Q90" s="84"/>
      <c r="R90" s="84"/>
      <c r="S90" s="84"/>
      <c r="T90" s="85"/>
      <c r="U90" s="38"/>
      <c r="V90" s="38"/>
      <c r="W90" s="38"/>
      <c r="X90" s="38"/>
      <c r="Y90" s="38"/>
      <c r="Z90" s="38"/>
      <c r="AA90" s="38"/>
      <c r="AB90" s="38"/>
      <c r="AC90" s="38"/>
      <c r="AD90" s="38"/>
      <c r="AE90" s="38"/>
      <c r="AT90" s="17" t="s">
        <v>147</v>
      </c>
      <c r="AU90" s="17" t="s">
        <v>82</v>
      </c>
    </row>
    <row r="91" s="2" customFormat="1" ht="14.4" customHeight="1">
      <c r="A91" s="38"/>
      <c r="B91" s="39"/>
      <c r="C91" s="218" t="s">
        <v>138</v>
      </c>
      <c r="D91" s="218" t="s">
        <v>140</v>
      </c>
      <c r="E91" s="219" t="s">
        <v>1105</v>
      </c>
      <c r="F91" s="220" t="s">
        <v>1106</v>
      </c>
      <c r="G91" s="221" t="s">
        <v>975</v>
      </c>
      <c r="H91" s="222">
        <v>1</v>
      </c>
      <c r="I91" s="223"/>
      <c r="J91" s="224">
        <f>ROUND(I91*H91,2)</f>
        <v>0</v>
      </c>
      <c r="K91" s="220" t="s">
        <v>144</v>
      </c>
      <c r="L91" s="44"/>
      <c r="M91" s="225" t="s">
        <v>19</v>
      </c>
      <c r="N91" s="226" t="s">
        <v>43</v>
      </c>
      <c r="O91" s="84"/>
      <c r="P91" s="227">
        <f>O91*H91</f>
        <v>0</v>
      </c>
      <c r="Q91" s="227">
        <v>0</v>
      </c>
      <c r="R91" s="227">
        <f>Q91*H91</f>
        <v>0</v>
      </c>
      <c r="S91" s="227">
        <v>0</v>
      </c>
      <c r="T91" s="228">
        <f>S91*H91</f>
        <v>0</v>
      </c>
      <c r="U91" s="38"/>
      <c r="V91" s="38"/>
      <c r="W91" s="38"/>
      <c r="X91" s="38"/>
      <c r="Y91" s="38"/>
      <c r="Z91" s="38"/>
      <c r="AA91" s="38"/>
      <c r="AB91" s="38"/>
      <c r="AC91" s="38"/>
      <c r="AD91" s="38"/>
      <c r="AE91" s="38"/>
      <c r="AR91" s="229" t="s">
        <v>1098</v>
      </c>
      <c r="AT91" s="229" t="s">
        <v>140</v>
      </c>
      <c r="AU91" s="229" t="s">
        <v>82</v>
      </c>
      <c r="AY91" s="17" t="s">
        <v>137</v>
      </c>
      <c r="BE91" s="230">
        <f>IF(N91="základní",J91,0)</f>
        <v>0</v>
      </c>
      <c r="BF91" s="230">
        <f>IF(N91="snížená",J91,0)</f>
        <v>0</v>
      </c>
      <c r="BG91" s="230">
        <f>IF(N91="zákl. přenesená",J91,0)</f>
        <v>0</v>
      </c>
      <c r="BH91" s="230">
        <f>IF(N91="sníž. přenesená",J91,0)</f>
        <v>0</v>
      </c>
      <c r="BI91" s="230">
        <f>IF(N91="nulová",J91,0)</f>
        <v>0</v>
      </c>
      <c r="BJ91" s="17" t="s">
        <v>80</v>
      </c>
      <c r="BK91" s="230">
        <f>ROUND(I91*H91,2)</f>
        <v>0</v>
      </c>
      <c r="BL91" s="17" t="s">
        <v>1098</v>
      </c>
      <c r="BM91" s="229" t="s">
        <v>1107</v>
      </c>
    </row>
    <row r="92" s="2" customFormat="1">
      <c r="A92" s="38"/>
      <c r="B92" s="39"/>
      <c r="C92" s="40"/>
      <c r="D92" s="231" t="s">
        <v>147</v>
      </c>
      <c r="E92" s="40"/>
      <c r="F92" s="232" t="s">
        <v>1106</v>
      </c>
      <c r="G92" s="40"/>
      <c r="H92" s="40"/>
      <c r="I92" s="136"/>
      <c r="J92" s="40"/>
      <c r="K92" s="40"/>
      <c r="L92" s="44"/>
      <c r="M92" s="233"/>
      <c r="N92" s="234"/>
      <c r="O92" s="84"/>
      <c r="P92" s="84"/>
      <c r="Q92" s="84"/>
      <c r="R92" s="84"/>
      <c r="S92" s="84"/>
      <c r="T92" s="85"/>
      <c r="U92" s="38"/>
      <c r="V92" s="38"/>
      <c r="W92" s="38"/>
      <c r="X92" s="38"/>
      <c r="Y92" s="38"/>
      <c r="Z92" s="38"/>
      <c r="AA92" s="38"/>
      <c r="AB92" s="38"/>
      <c r="AC92" s="38"/>
      <c r="AD92" s="38"/>
      <c r="AE92" s="38"/>
      <c r="AT92" s="17" t="s">
        <v>147</v>
      </c>
      <c r="AU92" s="17" t="s">
        <v>82</v>
      </c>
    </row>
    <row r="93" s="2" customFormat="1">
      <c r="A93" s="38"/>
      <c r="B93" s="39"/>
      <c r="C93" s="40"/>
      <c r="D93" s="231" t="s">
        <v>207</v>
      </c>
      <c r="E93" s="40"/>
      <c r="F93" s="246" t="s">
        <v>1108</v>
      </c>
      <c r="G93" s="40"/>
      <c r="H93" s="40"/>
      <c r="I93" s="136"/>
      <c r="J93" s="40"/>
      <c r="K93" s="40"/>
      <c r="L93" s="44"/>
      <c r="M93" s="233"/>
      <c r="N93" s="234"/>
      <c r="O93" s="84"/>
      <c r="P93" s="84"/>
      <c r="Q93" s="84"/>
      <c r="R93" s="84"/>
      <c r="S93" s="84"/>
      <c r="T93" s="85"/>
      <c r="U93" s="38"/>
      <c r="V93" s="38"/>
      <c r="W93" s="38"/>
      <c r="X93" s="38"/>
      <c r="Y93" s="38"/>
      <c r="Z93" s="38"/>
      <c r="AA93" s="38"/>
      <c r="AB93" s="38"/>
      <c r="AC93" s="38"/>
      <c r="AD93" s="38"/>
      <c r="AE93" s="38"/>
      <c r="AT93" s="17" t="s">
        <v>207</v>
      </c>
      <c r="AU93" s="17" t="s">
        <v>82</v>
      </c>
    </row>
    <row r="94" s="12" customFormat="1" ht="22.8" customHeight="1">
      <c r="A94" s="12"/>
      <c r="B94" s="202"/>
      <c r="C94" s="203"/>
      <c r="D94" s="204" t="s">
        <v>71</v>
      </c>
      <c r="E94" s="216" t="s">
        <v>1109</v>
      </c>
      <c r="F94" s="216" t="s">
        <v>1110</v>
      </c>
      <c r="G94" s="203"/>
      <c r="H94" s="203"/>
      <c r="I94" s="206"/>
      <c r="J94" s="217">
        <f>BK94</f>
        <v>0</v>
      </c>
      <c r="K94" s="203"/>
      <c r="L94" s="208"/>
      <c r="M94" s="209"/>
      <c r="N94" s="210"/>
      <c r="O94" s="210"/>
      <c r="P94" s="211">
        <f>SUM(P95:P97)</f>
        <v>0</v>
      </c>
      <c r="Q94" s="210"/>
      <c r="R94" s="211">
        <f>SUM(R95:R97)</f>
        <v>0</v>
      </c>
      <c r="S94" s="210"/>
      <c r="T94" s="212">
        <f>SUM(T95:T97)</f>
        <v>0</v>
      </c>
      <c r="U94" s="12"/>
      <c r="V94" s="12"/>
      <c r="W94" s="12"/>
      <c r="X94" s="12"/>
      <c r="Y94" s="12"/>
      <c r="Z94" s="12"/>
      <c r="AA94" s="12"/>
      <c r="AB94" s="12"/>
      <c r="AC94" s="12"/>
      <c r="AD94" s="12"/>
      <c r="AE94" s="12"/>
      <c r="AR94" s="213" t="s">
        <v>179</v>
      </c>
      <c r="AT94" s="214" t="s">
        <v>71</v>
      </c>
      <c r="AU94" s="214" t="s">
        <v>80</v>
      </c>
      <c r="AY94" s="213" t="s">
        <v>137</v>
      </c>
      <c r="BK94" s="215">
        <f>SUM(BK95:BK97)</f>
        <v>0</v>
      </c>
    </row>
    <row r="95" s="2" customFormat="1" ht="14.4" customHeight="1">
      <c r="A95" s="38"/>
      <c r="B95" s="39"/>
      <c r="C95" s="218" t="s">
        <v>145</v>
      </c>
      <c r="D95" s="218" t="s">
        <v>140</v>
      </c>
      <c r="E95" s="219" t="s">
        <v>1111</v>
      </c>
      <c r="F95" s="220" t="s">
        <v>1112</v>
      </c>
      <c r="G95" s="221" t="s">
        <v>975</v>
      </c>
      <c r="H95" s="222">
        <v>1</v>
      </c>
      <c r="I95" s="223"/>
      <c r="J95" s="224">
        <f>ROUND(I95*H95,2)</f>
        <v>0</v>
      </c>
      <c r="K95" s="220" t="s">
        <v>144</v>
      </c>
      <c r="L95" s="44"/>
      <c r="M95" s="225" t="s">
        <v>19</v>
      </c>
      <c r="N95" s="226" t="s">
        <v>43</v>
      </c>
      <c r="O95" s="84"/>
      <c r="P95" s="227">
        <f>O95*H95</f>
        <v>0</v>
      </c>
      <c r="Q95" s="227">
        <v>0</v>
      </c>
      <c r="R95" s="227">
        <f>Q95*H95</f>
        <v>0</v>
      </c>
      <c r="S95" s="227">
        <v>0</v>
      </c>
      <c r="T95" s="228">
        <f>S95*H95</f>
        <v>0</v>
      </c>
      <c r="U95" s="38"/>
      <c r="V95" s="38"/>
      <c r="W95" s="38"/>
      <c r="X95" s="38"/>
      <c r="Y95" s="38"/>
      <c r="Z95" s="38"/>
      <c r="AA95" s="38"/>
      <c r="AB95" s="38"/>
      <c r="AC95" s="38"/>
      <c r="AD95" s="38"/>
      <c r="AE95" s="38"/>
      <c r="AR95" s="229" t="s">
        <v>1098</v>
      </c>
      <c r="AT95" s="229" t="s">
        <v>140</v>
      </c>
      <c r="AU95" s="229" t="s">
        <v>82</v>
      </c>
      <c r="AY95" s="17" t="s">
        <v>137</v>
      </c>
      <c r="BE95" s="230">
        <f>IF(N95="základní",J95,0)</f>
        <v>0</v>
      </c>
      <c r="BF95" s="230">
        <f>IF(N95="snížená",J95,0)</f>
        <v>0</v>
      </c>
      <c r="BG95" s="230">
        <f>IF(N95="zákl. přenesená",J95,0)</f>
        <v>0</v>
      </c>
      <c r="BH95" s="230">
        <f>IF(N95="sníž. přenesená",J95,0)</f>
        <v>0</v>
      </c>
      <c r="BI95" s="230">
        <f>IF(N95="nulová",J95,0)</f>
        <v>0</v>
      </c>
      <c r="BJ95" s="17" t="s">
        <v>80</v>
      </c>
      <c r="BK95" s="230">
        <f>ROUND(I95*H95,2)</f>
        <v>0</v>
      </c>
      <c r="BL95" s="17" t="s">
        <v>1098</v>
      </c>
      <c r="BM95" s="229" t="s">
        <v>1113</v>
      </c>
    </row>
    <row r="96" s="2" customFormat="1">
      <c r="A96" s="38"/>
      <c r="B96" s="39"/>
      <c r="C96" s="40"/>
      <c r="D96" s="231" t="s">
        <v>147</v>
      </c>
      <c r="E96" s="40"/>
      <c r="F96" s="232" t="s">
        <v>1112</v>
      </c>
      <c r="G96" s="40"/>
      <c r="H96" s="40"/>
      <c r="I96" s="136"/>
      <c r="J96" s="40"/>
      <c r="K96" s="40"/>
      <c r="L96" s="44"/>
      <c r="M96" s="233"/>
      <c r="N96" s="234"/>
      <c r="O96" s="84"/>
      <c r="P96" s="84"/>
      <c r="Q96" s="84"/>
      <c r="R96" s="84"/>
      <c r="S96" s="84"/>
      <c r="T96" s="85"/>
      <c r="U96" s="38"/>
      <c r="V96" s="38"/>
      <c r="W96" s="38"/>
      <c r="X96" s="38"/>
      <c r="Y96" s="38"/>
      <c r="Z96" s="38"/>
      <c r="AA96" s="38"/>
      <c r="AB96" s="38"/>
      <c r="AC96" s="38"/>
      <c r="AD96" s="38"/>
      <c r="AE96" s="38"/>
      <c r="AT96" s="17" t="s">
        <v>147</v>
      </c>
      <c r="AU96" s="17" t="s">
        <v>82</v>
      </c>
    </row>
    <row r="97" s="2" customFormat="1">
      <c r="A97" s="38"/>
      <c r="B97" s="39"/>
      <c r="C97" s="40"/>
      <c r="D97" s="231" t="s">
        <v>207</v>
      </c>
      <c r="E97" s="40"/>
      <c r="F97" s="246" t="s">
        <v>1114</v>
      </c>
      <c r="G97" s="40"/>
      <c r="H97" s="40"/>
      <c r="I97" s="136"/>
      <c r="J97" s="40"/>
      <c r="K97" s="40"/>
      <c r="L97" s="44"/>
      <c r="M97" s="270"/>
      <c r="N97" s="271"/>
      <c r="O97" s="272"/>
      <c r="P97" s="272"/>
      <c r="Q97" s="272"/>
      <c r="R97" s="272"/>
      <c r="S97" s="272"/>
      <c r="T97" s="273"/>
      <c r="U97" s="38"/>
      <c r="V97" s="38"/>
      <c r="W97" s="38"/>
      <c r="X97" s="38"/>
      <c r="Y97" s="38"/>
      <c r="Z97" s="38"/>
      <c r="AA97" s="38"/>
      <c r="AB97" s="38"/>
      <c r="AC97" s="38"/>
      <c r="AD97" s="38"/>
      <c r="AE97" s="38"/>
      <c r="AT97" s="17" t="s">
        <v>207</v>
      </c>
      <c r="AU97" s="17" t="s">
        <v>82</v>
      </c>
    </row>
    <row r="98" s="2" customFormat="1" ht="6.96" customHeight="1">
      <c r="A98" s="38"/>
      <c r="B98" s="59"/>
      <c r="C98" s="60"/>
      <c r="D98" s="60"/>
      <c r="E98" s="60"/>
      <c r="F98" s="60"/>
      <c r="G98" s="60"/>
      <c r="H98" s="60"/>
      <c r="I98" s="166"/>
      <c r="J98" s="60"/>
      <c r="K98" s="60"/>
      <c r="L98" s="44"/>
      <c r="M98" s="38"/>
      <c r="O98" s="38"/>
      <c r="P98" s="38"/>
      <c r="Q98" s="38"/>
      <c r="R98" s="38"/>
      <c r="S98" s="38"/>
      <c r="T98" s="38"/>
      <c r="U98" s="38"/>
      <c r="V98" s="38"/>
      <c r="W98" s="38"/>
      <c r="X98" s="38"/>
      <c r="Y98" s="38"/>
      <c r="Z98" s="38"/>
      <c r="AA98" s="38"/>
      <c r="AB98" s="38"/>
      <c r="AC98" s="38"/>
      <c r="AD98" s="38"/>
      <c r="AE98" s="38"/>
    </row>
  </sheetData>
  <sheetProtection sheet="1" autoFilter="0" formatColumns="0" formatRows="0" objects="1" scenarios="1" spinCount="100000" saltValue="1bIwv3+ct6+QX/RVC86h77iTbQ+4QKZzf3vxlWkG5eqHJq6evXUXDroQ2ayRjTS36v0CvzXSDbOfak/JA1NIuQ==" hashValue="ANBZI8TQcosEcxamSX7rO0jMYLc8DciFghGl4KAm59hl1+xo7OCWNP/eAsr3/BJBqD8/jnhtNSTdQdCzxfWoWA==" algorithmName="SHA-512" password="E3DF"/>
  <autoFilter ref="C82:K97"/>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4" customWidth="1"/>
    <col min="2" max="2" width="1.667969" style="274" customWidth="1"/>
    <col min="3" max="4" width="5" style="274" customWidth="1"/>
    <col min="5" max="5" width="11.66016" style="274" customWidth="1"/>
    <col min="6" max="6" width="9.160156" style="274" customWidth="1"/>
    <col min="7" max="7" width="5" style="274" customWidth="1"/>
    <col min="8" max="8" width="77.83203" style="274" customWidth="1"/>
    <col min="9" max="10" width="20" style="274" customWidth="1"/>
    <col min="11" max="11" width="1.667969" style="274" customWidth="1"/>
  </cols>
  <sheetData>
    <row r="1" s="1" customFormat="1" ht="37.5" customHeight="1"/>
    <row r="2" s="1" customFormat="1" ht="7.5" customHeight="1">
      <c r="B2" s="275"/>
      <c r="C2" s="276"/>
      <c r="D2" s="276"/>
      <c r="E2" s="276"/>
      <c r="F2" s="276"/>
      <c r="G2" s="276"/>
      <c r="H2" s="276"/>
      <c r="I2" s="276"/>
      <c r="J2" s="276"/>
      <c r="K2" s="277"/>
    </row>
    <row r="3" s="15" customFormat="1" ht="45" customHeight="1">
      <c r="B3" s="278"/>
      <c r="C3" s="279" t="s">
        <v>1115</v>
      </c>
      <c r="D3" s="279"/>
      <c r="E3" s="279"/>
      <c r="F3" s="279"/>
      <c r="G3" s="279"/>
      <c r="H3" s="279"/>
      <c r="I3" s="279"/>
      <c r="J3" s="279"/>
      <c r="K3" s="280"/>
    </row>
    <row r="4" s="1" customFormat="1" ht="25.5" customHeight="1">
      <c r="B4" s="281"/>
      <c r="C4" s="282" t="s">
        <v>1116</v>
      </c>
      <c r="D4" s="282"/>
      <c r="E4" s="282"/>
      <c r="F4" s="282"/>
      <c r="G4" s="282"/>
      <c r="H4" s="282"/>
      <c r="I4" s="282"/>
      <c r="J4" s="282"/>
      <c r="K4" s="283"/>
    </row>
    <row r="5" s="1" customFormat="1" ht="5.25" customHeight="1">
      <c r="B5" s="281"/>
      <c r="C5" s="284"/>
      <c r="D5" s="284"/>
      <c r="E5" s="284"/>
      <c r="F5" s="284"/>
      <c r="G5" s="284"/>
      <c r="H5" s="284"/>
      <c r="I5" s="284"/>
      <c r="J5" s="284"/>
      <c r="K5" s="283"/>
    </row>
    <row r="6" s="1" customFormat="1" ht="15" customHeight="1">
      <c r="B6" s="281"/>
      <c r="C6" s="285" t="s">
        <v>1117</v>
      </c>
      <c r="D6" s="285"/>
      <c r="E6" s="285"/>
      <c r="F6" s="285"/>
      <c r="G6" s="285"/>
      <c r="H6" s="285"/>
      <c r="I6" s="285"/>
      <c r="J6" s="285"/>
      <c r="K6" s="283"/>
    </row>
    <row r="7" s="1" customFormat="1" ht="15" customHeight="1">
      <c r="B7" s="286"/>
      <c r="C7" s="285" t="s">
        <v>1118</v>
      </c>
      <c r="D7" s="285"/>
      <c r="E7" s="285"/>
      <c r="F7" s="285"/>
      <c r="G7" s="285"/>
      <c r="H7" s="285"/>
      <c r="I7" s="285"/>
      <c r="J7" s="285"/>
      <c r="K7" s="283"/>
    </row>
    <row r="8" s="1" customFormat="1" ht="12.75" customHeight="1">
      <c r="B8" s="286"/>
      <c r="C8" s="285"/>
      <c r="D8" s="285"/>
      <c r="E8" s="285"/>
      <c r="F8" s="285"/>
      <c r="G8" s="285"/>
      <c r="H8" s="285"/>
      <c r="I8" s="285"/>
      <c r="J8" s="285"/>
      <c r="K8" s="283"/>
    </row>
    <row r="9" s="1" customFormat="1" ht="15" customHeight="1">
      <c r="B9" s="286"/>
      <c r="C9" s="285" t="s">
        <v>1119</v>
      </c>
      <c r="D9" s="285"/>
      <c r="E9" s="285"/>
      <c r="F9" s="285"/>
      <c r="G9" s="285"/>
      <c r="H9" s="285"/>
      <c r="I9" s="285"/>
      <c r="J9" s="285"/>
      <c r="K9" s="283"/>
    </row>
    <row r="10" s="1" customFormat="1" ht="15" customHeight="1">
      <c r="B10" s="286"/>
      <c r="C10" s="285"/>
      <c r="D10" s="285" t="s">
        <v>1120</v>
      </c>
      <c r="E10" s="285"/>
      <c r="F10" s="285"/>
      <c r="G10" s="285"/>
      <c r="H10" s="285"/>
      <c r="I10" s="285"/>
      <c r="J10" s="285"/>
      <c r="K10" s="283"/>
    </row>
    <row r="11" s="1" customFormat="1" ht="15" customHeight="1">
      <c r="B11" s="286"/>
      <c r="C11" s="287"/>
      <c r="D11" s="285" t="s">
        <v>1121</v>
      </c>
      <c r="E11" s="285"/>
      <c r="F11" s="285"/>
      <c r="G11" s="285"/>
      <c r="H11" s="285"/>
      <c r="I11" s="285"/>
      <c r="J11" s="285"/>
      <c r="K11" s="283"/>
    </row>
    <row r="12" s="1" customFormat="1" ht="15" customHeight="1">
      <c r="B12" s="286"/>
      <c r="C12" s="287"/>
      <c r="D12" s="285"/>
      <c r="E12" s="285"/>
      <c r="F12" s="285"/>
      <c r="G12" s="285"/>
      <c r="H12" s="285"/>
      <c r="I12" s="285"/>
      <c r="J12" s="285"/>
      <c r="K12" s="283"/>
    </row>
    <row r="13" s="1" customFormat="1" ht="15" customHeight="1">
      <c r="B13" s="286"/>
      <c r="C13" s="287"/>
      <c r="D13" s="288" t="s">
        <v>1122</v>
      </c>
      <c r="E13" s="285"/>
      <c r="F13" s="285"/>
      <c r="G13" s="285"/>
      <c r="H13" s="285"/>
      <c r="I13" s="285"/>
      <c r="J13" s="285"/>
      <c r="K13" s="283"/>
    </row>
    <row r="14" s="1" customFormat="1" ht="12.75" customHeight="1">
      <c r="B14" s="286"/>
      <c r="C14" s="287"/>
      <c r="D14" s="287"/>
      <c r="E14" s="287"/>
      <c r="F14" s="287"/>
      <c r="G14" s="287"/>
      <c r="H14" s="287"/>
      <c r="I14" s="287"/>
      <c r="J14" s="287"/>
      <c r="K14" s="283"/>
    </row>
    <row r="15" s="1" customFormat="1" ht="15" customHeight="1">
      <c r="B15" s="286"/>
      <c r="C15" s="287"/>
      <c r="D15" s="285" t="s">
        <v>1123</v>
      </c>
      <c r="E15" s="285"/>
      <c r="F15" s="285"/>
      <c r="G15" s="285"/>
      <c r="H15" s="285"/>
      <c r="I15" s="285"/>
      <c r="J15" s="285"/>
      <c r="K15" s="283"/>
    </row>
    <row r="16" s="1" customFormat="1" ht="15" customHeight="1">
      <c r="B16" s="286"/>
      <c r="C16" s="287"/>
      <c r="D16" s="285" t="s">
        <v>1124</v>
      </c>
      <c r="E16" s="285"/>
      <c r="F16" s="285"/>
      <c r="G16" s="285"/>
      <c r="H16" s="285"/>
      <c r="I16" s="285"/>
      <c r="J16" s="285"/>
      <c r="K16" s="283"/>
    </row>
    <row r="17" s="1" customFormat="1" ht="15" customHeight="1">
      <c r="B17" s="286"/>
      <c r="C17" s="287"/>
      <c r="D17" s="285" t="s">
        <v>1125</v>
      </c>
      <c r="E17" s="285"/>
      <c r="F17" s="285"/>
      <c r="G17" s="285"/>
      <c r="H17" s="285"/>
      <c r="I17" s="285"/>
      <c r="J17" s="285"/>
      <c r="K17" s="283"/>
    </row>
    <row r="18" s="1" customFormat="1" ht="15" customHeight="1">
      <c r="B18" s="286"/>
      <c r="C18" s="287"/>
      <c r="D18" s="287"/>
      <c r="E18" s="289" t="s">
        <v>79</v>
      </c>
      <c r="F18" s="285" t="s">
        <v>1126</v>
      </c>
      <c r="G18" s="285"/>
      <c r="H18" s="285"/>
      <c r="I18" s="285"/>
      <c r="J18" s="285"/>
      <c r="K18" s="283"/>
    </row>
    <row r="19" s="1" customFormat="1" ht="15" customHeight="1">
      <c r="B19" s="286"/>
      <c r="C19" s="287"/>
      <c r="D19" s="287"/>
      <c r="E19" s="289" t="s">
        <v>1127</v>
      </c>
      <c r="F19" s="285" t="s">
        <v>1128</v>
      </c>
      <c r="G19" s="285"/>
      <c r="H19" s="285"/>
      <c r="I19" s="285"/>
      <c r="J19" s="285"/>
      <c r="K19" s="283"/>
    </row>
    <row r="20" s="1" customFormat="1" ht="15" customHeight="1">
      <c r="B20" s="286"/>
      <c r="C20" s="287"/>
      <c r="D20" s="287"/>
      <c r="E20" s="289" t="s">
        <v>1129</v>
      </c>
      <c r="F20" s="285" t="s">
        <v>1130</v>
      </c>
      <c r="G20" s="285"/>
      <c r="H20" s="285"/>
      <c r="I20" s="285"/>
      <c r="J20" s="285"/>
      <c r="K20" s="283"/>
    </row>
    <row r="21" s="1" customFormat="1" ht="15" customHeight="1">
      <c r="B21" s="286"/>
      <c r="C21" s="287"/>
      <c r="D21" s="287"/>
      <c r="E21" s="289" t="s">
        <v>88</v>
      </c>
      <c r="F21" s="285" t="s">
        <v>1131</v>
      </c>
      <c r="G21" s="285"/>
      <c r="H21" s="285"/>
      <c r="I21" s="285"/>
      <c r="J21" s="285"/>
      <c r="K21" s="283"/>
    </row>
    <row r="22" s="1" customFormat="1" ht="15" customHeight="1">
      <c r="B22" s="286"/>
      <c r="C22" s="287"/>
      <c r="D22" s="287"/>
      <c r="E22" s="289" t="s">
        <v>1132</v>
      </c>
      <c r="F22" s="285" t="s">
        <v>1133</v>
      </c>
      <c r="G22" s="285"/>
      <c r="H22" s="285"/>
      <c r="I22" s="285"/>
      <c r="J22" s="285"/>
      <c r="K22" s="283"/>
    </row>
    <row r="23" s="1" customFormat="1" ht="15" customHeight="1">
      <c r="B23" s="286"/>
      <c r="C23" s="287"/>
      <c r="D23" s="287"/>
      <c r="E23" s="289" t="s">
        <v>1134</v>
      </c>
      <c r="F23" s="285" t="s">
        <v>1135</v>
      </c>
      <c r="G23" s="285"/>
      <c r="H23" s="285"/>
      <c r="I23" s="285"/>
      <c r="J23" s="285"/>
      <c r="K23" s="283"/>
    </row>
    <row r="24" s="1" customFormat="1" ht="12.75" customHeight="1">
      <c r="B24" s="286"/>
      <c r="C24" s="287"/>
      <c r="D24" s="287"/>
      <c r="E24" s="287"/>
      <c r="F24" s="287"/>
      <c r="G24" s="287"/>
      <c r="H24" s="287"/>
      <c r="I24" s="287"/>
      <c r="J24" s="287"/>
      <c r="K24" s="283"/>
    </row>
    <row r="25" s="1" customFormat="1" ht="15" customHeight="1">
      <c r="B25" s="286"/>
      <c r="C25" s="285" t="s">
        <v>1136</v>
      </c>
      <c r="D25" s="285"/>
      <c r="E25" s="285"/>
      <c r="F25" s="285"/>
      <c r="G25" s="285"/>
      <c r="H25" s="285"/>
      <c r="I25" s="285"/>
      <c r="J25" s="285"/>
      <c r="K25" s="283"/>
    </row>
    <row r="26" s="1" customFormat="1" ht="15" customHeight="1">
      <c r="B26" s="286"/>
      <c r="C26" s="285" t="s">
        <v>1137</v>
      </c>
      <c r="D26" s="285"/>
      <c r="E26" s="285"/>
      <c r="F26" s="285"/>
      <c r="G26" s="285"/>
      <c r="H26" s="285"/>
      <c r="I26" s="285"/>
      <c r="J26" s="285"/>
      <c r="K26" s="283"/>
    </row>
    <row r="27" s="1" customFormat="1" ht="15" customHeight="1">
      <c r="B27" s="286"/>
      <c r="C27" s="285"/>
      <c r="D27" s="285" t="s">
        <v>1138</v>
      </c>
      <c r="E27" s="285"/>
      <c r="F27" s="285"/>
      <c r="G27" s="285"/>
      <c r="H27" s="285"/>
      <c r="I27" s="285"/>
      <c r="J27" s="285"/>
      <c r="K27" s="283"/>
    </row>
    <row r="28" s="1" customFormat="1" ht="15" customHeight="1">
      <c r="B28" s="286"/>
      <c r="C28" s="287"/>
      <c r="D28" s="285" t="s">
        <v>1139</v>
      </c>
      <c r="E28" s="285"/>
      <c r="F28" s="285"/>
      <c r="G28" s="285"/>
      <c r="H28" s="285"/>
      <c r="I28" s="285"/>
      <c r="J28" s="285"/>
      <c r="K28" s="283"/>
    </row>
    <row r="29" s="1" customFormat="1" ht="12.75" customHeight="1">
      <c r="B29" s="286"/>
      <c r="C29" s="287"/>
      <c r="D29" s="287"/>
      <c r="E29" s="287"/>
      <c r="F29" s="287"/>
      <c r="G29" s="287"/>
      <c r="H29" s="287"/>
      <c r="I29" s="287"/>
      <c r="J29" s="287"/>
      <c r="K29" s="283"/>
    </row>
    <row r="30" s="1" customFormat="1" ht="15" customHeight="1">
      <c r="B30" s="286"/>
      <c r="C30" s="287"/>
      <c r="D30" s="285" t="s">
        <v>1140</v>
      </c>
      <c r="E30" s="285"/>
      <c r="F30" s="285"/>
      <c r="G30" s="285"/>
      <c r="H30" s="285"/>
      <c r="I30" s="285"/>
      <c r="J30" s="285"/>
      <c r="K30" s="283"/>
    </row>
    <row r="31" s="1" customFormat="1" ht="15" customHeight="1">
      <c r="B31" s="286"/>
      <c r="C31" s="287"/>
      <c r="D31" s="285" t="s">
        <v>1141</v>
      </c>
      <c r="E31" s="285"/>
      <c r="F31" s="285"/>
      <c r="G31" s="285"/>
      <c r="H31" s="285"/>
      <c r="I31" s="285"/>
      <c r="J31" s="285"/>
      <c r="K31" s="283"/>
    </row>
    <row r="32" s="1" customFormat="1" ht="12.75" customHeight="1">
      <c r="B32" s="286"/>
      <c r="C32" s="287"/>
      <c r="D32" s="287"/>
      <c r="E32" s="287"/>
      <c r="F32" s="287"/>
      <c r="G32" s="287"/>
      <c r="H32" s="287"/>
      <c r="I32" s="287"/>
      <c r="J32" s="287"/>
      <c r="K32" s="283"/>
    </row>
    <row r="33" s="1" customFormat="1" ht="15" customHeight="1">
      <c r="B33" s="286"/>
      <c r="C33" s="287"/>
      <c r="D33" s="285" t="s">
        <v>1142</v>
      </c>
      <c r="E33" s="285"/>
      <c r="F33" s="285"/>
      <c r="G33" s="285"/>
      <c r="H33" s="285"/>
      <c r="I33" s="285"/>
      <c r="J33" s="285"/>
      <c r="K33" s="283"/>
    </row>
    <row r="34" s="1" customFormat="1" ht="15" customHeight="1">
      <c r="B34" s="286"/>
      <c r="C34" s="287"/>
      <c r="D34" s="285" t="s">
        <v>1143</v>
      </c>
      <c r="E34" s="285"/>
      <c r="F34" s="285"/>
      <c r="G34" s="285"/>
      <c r="H34" s="285"/>
      <c r="I34" s="285"/>
      <c r="J34" s="285"/>
      <c r="K34" s="283"/>
    </row>
    <row r="35" s="1" customFormat="1" ht="15" customHeight="1">
      <c r="B35" s="286"/>
      <c r="C35" s="287"/>
      <c r="D35" s="285" t="s">
        <v>1144</v>
      </c>
      <c r="E35" s="285"/>
      <c r="F35" s="285"/>
      <c r="G35" s="285"/>
      <c r="H35" s="285"/>
      <c r="I35" s="285"/>
      <c r="J35" s="285"/>
      <c r="K35" s="283"/>
    </row>
    <row r="36" s="1" customFormat="1" ht="15" customHeight="1">
      <c r="B36" s="286"/>
      <c r="C36" s="287"/>
      <c r="D36" s="285"/>
      <c r="E36" s="288" t="s">
        <v>123</v>
      </c>
      <c r="F36" s="285"/>
      <c r="G36" s="285" t="s">
        <v>1145</v>
      </c>
      <c r="H36" s="285"/>
      <c r="I36" s="285"/>
      <c r="J36" s="285"/>
      <c r="K36" s="283"/>
    </row>
    <row r="37" s="1" customFormat="1" ht="30.75" customHeight="1">
      <c r="B37" s="286"/>
      <c r="C37" s="287"/>
      <c r="D37" s="285"/>
      <c r="E37" s="288" t="s">
        <v>1146</v>
      </c>
      <c r="F37" s="285"/>
      <c r="G37" s="285" t="s">
        <v>1147</v>
      </c>
      <c r="H37" s="285"/>
      <c r="I37" s="285"/>
      <c r="J37" s="285"/>
      <c r="K37" s="283"/>
    </row>
    <row r="38" s="1" customFormat="1" ht="15" customHeight="1">
      <c r="B38" s="286"/>
      <c r="C38" s="287"/>
      <c r="D38" s="285"/>
      <c r="E38" s="288" t="s">
        <v>53</v>
      </c>
      <c r="F38" s="285"/>
      <c r="G38" s="285" t="s">
        <v>1148</v>
      </c>
      <c r="H38" s="285"/>
      <c r="I38" s="285"/>
      <c r="J38" s="285"/>
      <c r="K38" s="283"/>
    </row>
    <row r="39" s="1" customFormat="1" ht="15" customHeight="1">
      <c r="B39" s="286"/>
      <c r="C39" s="287"/>
      <c r="D39" s="285"/>
      <c r="E39" s="288" t="s">
        <v>54</v>
      </c>
      <c r="F39" s="285"/>
      <c r="G39" s="285" t="s">
        <v>1149</v>
      </c>
      <c r="H39" s="285"/>
      <c r="I39" s="285"/>
      <c r="J39" s="285"/>
      <c r="K39" s="283"/>
    </row>
    <row r="40" s="1" customFormat="1" ht="15" customHeight="1">
      <c r="B40" s="286"/>
      <c r="C40" s="287"/>
      <c r="D40" s="285"/>
      <c r="E40" s="288" t="s">
        <v>124</v>
      </c>
      <c r="F40" s="285"/>
      <c r="G40" s="285" t="s">
        <v>1150</v>
      </c>
      <c r="H40" s="285"/>
      <c r="I40" s="285"/>
      <c r="J40" s="285"/>
      <c r="K40" s="283"/>
    </row>
    <row r="41" s="1" customFormat="1" ht="15" customHeight="1">
      <c r="B41" s="286"/>
      <c r="C41" s="287"/>
      <c r="D41" s="285"/>
      <c r="E41" s="288" t="s">
        <v>125</v>
      </c>
      <c r="F41" s="285"/>
      <c r="G41" s="285" t="s">
        <v>1151</v>
      </c>
      <c r="H41" s="285"/>
      <c r="I41" s="285"/>
      <c r="J41" s="285"/>
      <c r="K41" s="283"/>
    </row>
    <row r="42" s="1" customFormat="1" ht="15" customHeight="1">
      <c r="B42" s="286"/>
      <c r="C42" s="287"/>
      <c r="D42" s="285"/>
      <c r="E42" s="288" t="s">
        <v>1152</v>
      </c>
      <c r="F42" s="285"/>
      <c r="G42" s="285" t="s">
        <v>1153</v>
      </c>
      <c r="H42" s="285"/>
      <c r="I42" s="285"/>
      <c r="J42" s="285"/>
      <c r="K42" s="283"/>
    </row>
    <row r="43" s="1" customFormat="1" ht="15" customHeight="1">
      <c r="B43" s="286"/>
      <c r="C43" s="287"/>
      <c r="D43" s="285"/>
      <c r="E43" s="288"/>
      <c r="F43" s="285"/>
      <c r="G43" s="285" t="s">
        <v>1154</v>
      </c>
      <c r="H43" s="285"/>
      <c r="I43" s="285"/>
      <c r="J43" s="285"/>
      <c r="K43" s="283"/>
    </row>
    <row r="44" s="1" customFormat="1" ht="15" customHeight="1">
      <c r="B44" s="286"/>
      <c r="C44" s="287"/>
      <c r="D44" s="285"/>
      <c r="E44" s="288" t="s">
        <v>1155</v>
      </c>
      <c r="F44" s="285"/>
      <c r="G44" s="285" t="s">
        <v>1156</v>
      </c>
      <c r="H44" s="285"/>
      <c r="I44" s="285"/>
      <c r="J44" s="285"/>
      <c r="K44" s="283"/>
    </row>
    <row r="45" s="1" customFormat="1" ht="15" customHeight="1">
      <c r="B45" s="286"/>
      <c r="C45" s="287"/>
      <c r="D45" s="285"/>
      <c r="E45" s="288" t="s">
        <v>127</v>
      </c>
      <c r="F45" s="285"/>
      <c r="G45" s="285" t="s">
        <v>1157</v>
      </c>
      <c r="H45" s="285"/>
      <c r="I45" s="285"/>
      <c r="J45" s="285"/>
      <c r="K45" s="283"/>
    </row>
    <row r="46" s="1" customFormat="1" ht="12.75" customHeight="1">
      <c r="B46" s="286"/>
      <c r="C46" s="287"/>
      <c r="D46" s="285"/>
      <c r="E46" s="285"/>
      <c r="F46" s="285"/>
      <c r="G46" s="285"/>
      <c r="H46" s="285"/>
      <c r="I46" s="285"/>
      <c r="J46" s="285"/>
      <c r="K46" s="283"/>
    </row>
    <row r="47" s="1" customFormat="1" ht="15" customHeight="1">
      <c r="B47" s="286"/>
      <c r="C47" s="287"/>
      <c r="D47" s="285" t="s">
        <v>1158</v>
      </c>
      <c r="E47" s="285"/>
      <c r="F47" s="285"/>
      <c r="G47" s="285"/>
      <c r="H47" s="285"/>
      <c r="I47" s="285"/>
      <c r="J47" s="285"/>
      <c r="K47" s="283"/>
    </row>
    <row r="48" s="1" customFormat="1" ht="15" customHeight="1">
      <c r="B48" s="286"/>
      <c r="C48" s="287"/>
      <c r="D48" s="287"/>
      <c r="E48" s="285" t="s">
        <v>1159</v>
      </c>
      <c r="F48" s="285"/>
      <c r="G48" s="285"/>
      <c r="H48" s="285"/>
      <c r="I48" s="285"/>
      <c r="J48" s="285"/>
      <c r="K48" s="283"/>
    </row>
    <row r="49" s="1" customFormat="1" ht="15" customHeight="1">
      <c r="B49" s="286"/>
      <c r="C49" s="287"/>
      <c r="D49" s="287"/>
      <c r="E49" s="285" t="s">
        <v>1160</v>
      </c>
      <c r="F49" s="285"/>
      <c r="G49" s="285"/>
      <c r="H49" s="285"/>
      <c r="I49" s="285"/>
      <c r="J49" s="285"/>
      <c r="K49" s="283"/>
    </row>
    <row r="50" s="1" customFormat="1" ht="15" customHeight="1">
      <c r="B50" s="286"/>
      <c r="C50" s="287"/>
      <c r="D50" s="287"/>
      <c r="E50" s="285" t="s">
        <v>1161</v>
      </c>
      <c r="F50" s="285"/>
      <c r="G50" s="285"/>
      <c r="H50" s="285"/>
      <c r="I50" s="285"/>
      <c r="J50" s="285"/>
      <c r="K50" s="283"/>
    </row>
    <row r="51" s="1" customFormat="1" ht="15" customHeight="1">
      <c r="B51" s="286"/>
      <c r="C51" s="287"/>
      <c r="D51" s="285" t="s">
        <v>1162</v>
      </c>
      <c r="E51" s="285"/>
      <c r="F51" s="285"/>
      <c r="G51" s="285"/>
      <c r="H51" s="285"/>
      <c r="I51" s="285"/>
      <c r="J51" s="285"/>
      <c r="K51" s="283"/>
    </row>
    <row r="52" s="1" customFormat="1" ht="25.5" customHeight="1">
      <c r="B52" s="281"/>
      <c r="C52" s="282" t="s">
        <v>1163</v>
      </c>
      <c r="D52" s="282"/>
      <c r="E52" s="282"/>
      <c r="F52" s="282"/>
      <c r="G52" s="282"/>
      <c r="H52" s="282"/>
      <c r="I52" s="282"/>
      <c r="J52" s="282"/>
      <c r="K52" s="283"/>
    </row>
    <row r="53" s="1" customFormat="1" ht="5.25" customHeight="1">
      <c r="B53" s="281"/>
      <c r="C53" s="284"/>
      <c r="D53" s="284"/>
      <c r="E53" s="284"/>
      <c r="F53" s="284"/>
      <c r="G53" s="284"/>
      <c r="H53" s="284"/>
      <c r="I53" s="284"/>
      <c r="J53" s="284"/>
      <c r="K53" s="283"/>
    </row>
    <row r="54" s="1" customFormat="1" ht="15" customHeight="1">
      <c r="B54" s="281"/>
      <c r="C54" s="285" t="s">
        <v>1164</v>
      </c>
      <c r="D54" s="285"/>
      <c r="E54" s="285"/>
      <c r="F54" s="285"/>
      <c r="G54" s="285"/>
      <c r="H54" s="285"/>
      <c r="I54" s="285"/>
      <c r="J54" s="285"/>
      <c r="K54" s="283"/>
    </row>
    <row r="55" s="1" customFormat="1" ht="15" customHeight="1">
      <c r="B55" s="281"/>
      <c r="C55" s="285" t="s">
        <v>1165</v>
      </c>
      <c r="D55" s="285"/>
      <c r="E55" s="285"/>
      <c r="F55" s="285"/>
      <c r="G55" s="285"/>
      <c r="H55" s="285"/>
      <c r="I55" s="285"/>
      <c r="J55" s="285"/>
      <c r="K55" s="283"/>
    </row>
    <row r="56" s="1" customFormat="1" ht="12.75" customHeight="1">
      <c r="B56" s="281"/>
      <c r="C56" s="285"/>
      <c r="D56" s="285"/>
      <c r="E56" s="285"/>
      <c r="F56" s="285"/>
      <c r="G56" s="285"/>
      <c r="H56" s="285"/>
      <c r="I56" s="285"/>
      <c r="J56" s="285"/>
      <c r="K56" s="283"/>
    </row>
    <row r="57" s="1" customFormat="1" ht="15" customHeight="1">
      <c r="B57" s="281"/>
      <c r="C57" s="285" t="s">
        <v>1166</v>
      </c>
      <c r="D57" s="285"/>
      <c r="E57" s="285"/>
      <c r="F57" s="285"/>
      <c r="G57" s="285"/>
      <c r="H57" s="285"/>
      <c r="I57" s="285"/>
      <c r="J57" s="285"/>
      <c r="K57" s="283"/>
    </row>
    <row r="58" s="1" customFormat="1" ht="15" customHeight="1">
      <c r="B58" s="281"/>
      <c r="C58" s="287"/>
      <c r="D58" s="285" t="s">
        <v>1167</v>
      </c>
      <c r="E58" s="285"/>
      <c r="F58" s="285"/>
      <c r="G58" s="285"/>
      <c r="H58" s="285"/>
      <c r="I58" s="285"/>
      <c r="J58" s="285"/>
      <c r="K58" s="283"/>
    </row>
    <row r="59" s="1" customFormat="1" ht="15" customHeight="1">
      <c r="B59" s="281"/>
      <c r="C59" s="287"/>
      <c r="D59" s="285" t="s">
        <v>1168</v>
      </c>
      <c r="E59" s="285"/>
      <c r="F59" s="285"/>
      <c r="G59" s="285"/>
      <c r="H59" s="285"/>
      <c r="I59" s="285"/>
      <c r="J59" s="285"/>
      <c r="K59" s="283"/>
    </row>
    <row r="60" s="1" customFormat="1" ht="15" customHeight="1">
      <c r="B60" s="281"/>
      <c r="C60" s="287"/>
      <c r="D60" s="285" t="s">
        <v>1169</v>
      </c>
      <c r="E60" s="285"/>
      <c r="F60" s="285"/>
      <c r="G60" s="285"/>
      <c r="H60" s="285"/>
      <c r="I60" s="285"/>
      <c r="J60" s="285"/>
      <c r="K60" s="283"/>
    </row>
    <row r="61" s="1" customFormat="1" ht="15" customHeight="1">
      <c r="B61" s="281"/>
      <c r="C61" s="287"/>
      <c r="D61" s="285" t="s">
        <v>1170</v>
      </c>
      <c r="E61" s="285"/>
      <c r="F61" s="285"/>
      <c r="G61" s="285"/>
      <c r="H61" s="285"/>
      <c r="I61" s="285"/>
      <c r="J61" s="285"/>
      <c r="K61" s="283"/>
    </row>
    <row r="62" s="1" customFormat="1" ht="15" customHeight="1">
      <c r="B62" s="281"/>
      <c r="C62" s="287"/>
      <c r="D62" s="290" t="s">
        <v>1171</v>
      </c>
      <c r="E62" s="290"/>
      <c r="F62" s="290"/>
      <c r="G62" s="290"/>
      <c r="H62" s="290"/>
      <c r="I62" s="290"/>
      <c r="J62" s="290"/>
      <c r="K62" s="283"/>
    </row>
    <row r="63" s="1" customFormat="1" ht="15" customHeight="1">
      <c r="B63" s="281"/>
      <c r="C63" s="287"/>
      <c r="D63" s="285" t="s">
        <v>1172</v>
      </c>
      <c r="E63" s="285"/>
      <c r="F63" s="285"/>
      <c r="G63" s="285"/>
      <c r="H63" s="285"/>
      <c r="I63" s="285"/>
      <c r="J63" s="285"/>
      <c r="K63" s="283"/>
    </row>
    <row r="64" s="1" customFormat="1" ht="12.75" customHeight="1">
      <c r="B64" s="281"/>
      <c r="C64" s="287"/>
      <c r="D64" s="287"/>
      <c r="E64" s="291"/>
      <c r="F64" s="287"/>
      <c r="G64" s="287"/>
      <c r="H64" s="287"/>
      <c r="I64" s="287"/>
      <c r="J64" s="287"/>
      <c r="K64" s="283"/>
    </row>
    <row r="65" s="1" customFormat="1" ht="15" customHeight="1">
      <c r="B65" s="281"/>
      <c r="C65" s="287"/>
      <c r="D65" s="285" t="s">
        <v>1173</v>
      </c>
      <c r="E65" s="285"/>
      <c r="F65" s="285"/>
      <c r="G65" s="285"/>
      <c r="H65" s="285"/>
      <c r="I65" s="285"/>
      <c r="J65" s="285"/>
      <c r="K65" s="283"/>
    </row>
    <row r="66" s="1" customFormat="1" ht="15" customHeight="1">
      <c r="B66" s="281"/>
      <c r="C66" s="287"/>
      <c r="D66" s="290" t="s">
        <v>1174</v>
      </c>
      <c r="E66" s="290"/>
      <c r="F66" s="290"/>
      <c r="G66" s="290"/>
      <c r="H66" s="290"/>
      <c r="I66" s="290"/>
      <c r="J66" s="290"/>
      <c r="K66" s="283"/>
    </row>
    <row r="67" s="1" customFormat="1" ht="15" customHeight="1">
      <c r="B67" s="281"/>
      <c r="C67" s="287"/>
      <c r="D67" s="285" t="s">
        <v>1175</v>
      </c>
      <c r="E67" s="285"/>
      <c r="F67" s="285"/>
      <c r="G67" s="285"/>
      <c r="H67" s="285"/>
      <c r="I67" s="285"/>
      <c r="J67" s="285"/>
      <c r="K67" s="283"/>
    </row>
    <row r="68" s="1" customFormat="1" ht="15" customHeight="1">
      <c r="B68" s="281"/>
      <c r="C68" s="287"/>
      <c r="D68" s="285" t="s">
        <v>1176</v>
      </c>
      <c r="E68" s="285"/>
      <c r="F68" s="285"/>
      <c r="G68" s="285"/>
      <c r="H68" s="285"/>
      <c r="I68" s="285"/>
      <c r="J68" s="285"/>
      <c r="K68" s="283"/>
    </row>
    <row r="69" s="1" customFormat="1" ht="15" customHeight="1">
      <c r="B69" s="281"/>
      <c r="C69" s="287"/>
      <c r="D69" s="285" t="s">
        <v>1177</v>
      </c>
      <c r="E69" s="285"/>
      <c r="F69" s="285"/>
      <c r="G69" s="285"/>
      <c r="H69" s="285"/>
      <c r="I69" s="285"/>
      <c r="J69" s="285"/>
      <c r="K69" s="283"/>
    </row>
    <row r="70" s="1" customFormat="1" ht="15" customHeight="1">
      <c r="B70" s="281"/>
      <c r="C70" s="287"/>
      <c r="D70" s="285" t="s">
        <v>1178</v>
      </c>
      <c r="E70" s="285"/>
      <c r="F70" s="285"/>
      <c r="G70" s="285"/>
      <c r="H70" s="285"/>
      <c r="I70" s="285"/>
      <c r="J70" s="285"/>
      <c r="K70" s="283"/>
    </row>
    <row r="71" s="1" customFormat="1" ht="12.75" customHeight="1">
      <c r="B71" s="292"/>
      <c r="C71" s="293"/>
      <c r="D71" s="293"/>
      <c r="E71" s="293"/>
      <c r="F71" s="293"/>
      <c r="G71" s="293"/>
      <c r="H71" s="293"/>
      <c r="I71" s="293"/>
      <c r="J71" s="293"/>
      <c r="K71" s="294"/>
    </row>
    <row r="72" s="1" customFormat="1" ht="18.75" customHeight="1">
      <c r="B72" s="295"/>
      <c r="C72" s="295"/>
      <c r="D72" s="295"/>
      <c r="E72" s="295"/>
      <c r="F72" s="295"/>
      <c r="G72" s="295"/>
      <c r="H72" s="295"/>
      <c r="I72" s="295"/>
      <c r="J72" s="295"/>
      <c r="K72" s="296"/>
    </row>
    <row r="73" s="1" customFormat="1" ht="18.75" customHeight="1">
      <c r="B73" s="296"/>
      <c r="C73" s="296"/>
      <c r="D73" s="296"/>
      <c r="E73" s="296"/>
      <c r="F73" s="296"/>
      <c r="G73" s="296"/>
      <c r="H73" s="296"/>
      <c r="I73" s="296"/>
      <c r="J73" s="296"/>
      <c r="K73" s="296"/>
    </row>
    <row r="74" s="1" customFormat="1" ht="7.5" customHeight="1">
      <c r="B74" s="297"/>
      <c r="C74" s="298"/>
      <c r="D74" s="298"/>
      <c r="E74" s="298"/>
      <c r="F74" s="298"/>
      <c r="G74" s="298"/>
      <c r="H74" s="298"/>
      <c r="I74" s="298"/>
      <c r="J74" s="298"/>
      <c r="K74" s="299"/>
    </row>
    <row r="75" s="1" customFormat="1" ht="45" customHeight="1">
      <c r="B75" s="300"/>
      <c r="C75" s="301" t="s">
        <v>1179</v>
      </c>
      <c r="D75" s="301"/>
      <c r="E75" s="301"/>
      <c r="F75" s="301"/>
      <c r="G75" s="301"/>
      <c r="H75" s="301"/>
      <c r="I75" s="301"/>
      <c r="J75" s="301"/>
      <c r="K75" s="302"/>
    </row>
    <row r="76" s="1" customFormat="1" ht="17.25" customHeight="1">
      <c r="B76" s="300"/>
      <c r="C76" s="303" t="s">
        <v>1180</v>
      </c>
      <c r="D76" s="303"/>
      <c r="E76" s="303"/>
      <c r="F76" s="303" t="s">
        <v>1181</v>
      </c>
      <c r="G76" s="304"/>
      <c r="H76" s="303" t="s">
        <v>54</v>
      </c>
      <c r="I76" s="303" t="s">
        <v>57</v>
      </c>
      <c r="J76" s="303" t="s">
        <v>1182</v>
      </c>
      <c r="K76" s="302"/>
    </row>
    <row r="77" s="1" customFormat="1" ht="17.25" customHeight="1">
      <c r="B77" s="300"/>
      <c r="C77" s="305" t="s">
        <v>1183</v>
      </c>
      <c r="D77" s="305"/>
      <c r="E77" s="305"/>
      <c r="F77" s="306" t="s">
        <v>1184</v>
      </c>
      <c r="G77" s="307"/>
      <c r="H77" s="305"/>
      <c r="I77" s="305"/>
      <c r="J77" s="305" t="s">
        <v>1185</v>
      </c>
      <c r="K77" s="302"/>
    </row>
    <row r="78" s="1" customFormat="1" ht="5.25" customHeight="1">
      <c r="B78" s="300"/>
      <c r="C78" s="308"/>
      <c r="D78" s="308"/>
      <c r="E78" s="308"/>
      <c r="F78" s="308"/>
      <c r="G78" s="309"/>
      <c r="H78" s="308"/>
      <c r="I78" s="308"/>
      <c r="J78" s="308"/>
      <c r="K78" s="302"/>
    </row>
    <row r="79" s="1" customFormat="1" ht="15" customHeight="1">
      <c r="B79" s="300"/>
      <c r="C79" s="288" t="s">
        <v>53</v>
      </c>
      <c r="D79" s="308"/>
      <c r="E79" s="308"/>
      <c r="F79" s="310" t="s">
        <v>1186</v>
      </c>
      <c r="G79" s="309"/>
      <c r="H79" s="288" t="s">
        <v>1187</v>
      </c>
      <c r="I79" s="288" t="s">
        <v>1188</v>
      </c>
      <c r="J79" s="288">
        <v>20</v>
      </c>
      <c r="K79" s="302"/>
    </row>
    <row r="80" s="1" customFormat="1" ht="15" customHeight="1">
      <c r="B80" s="300"/>
      <c r="C80" s="288" t="s">
        <v>1189</v>
      </c>
      <c r="D80" s="288"/>
      <c r="E80" s="288"/>
      <c r="F80" s="310" t="s">
        <v>1186</v>
      </c>
      <c r="G80" s="309"/>
      <c r="H80" s="288" t="s">
        <v>1190</v>
      </c>
      <c r="I80" s="288" t="s">
        <v>1188</v>
      </c>
      <c r="J80" s="288">
        <v>120</v>
      </c>
      <c r="K80" s="302"/>
    </row>
    <row r="81" s="1" customFormat="1" ht="15" customHeight="1">
      <c r="B81" s="311"/>
      <c r="C81" s="288" t="s">
        <v>1191</v>
      </c>
      <c r="D81" s="288"/>
      <c r="E81" s="288"/>
      <c r="F81" s="310" t="s">
        <v>1192</v>
      </c>
      <c r="G81" s="309"/>
      <c r="H81" s="288" t="s">
        <v>1193</v>
      </c>
      <c r="I81" s="288" t="s">
        <v>1188</v>
      </c>
      <c r="J81" s="288">
        <v>50</v>
      </c>
      <c r="K81" s="302"/>
    </row>
    <row r="82" s="1" customFormat="1" ht="15" customHeight="1">
      <c r="B82" s="311"/>
      <c r="C82" s="288" t="s">
        <v>1194</v>
      </c>
      <c r="D82" s="288"/>
      <c r="E82" s="288"/>
      <c r="F82" s="310" t="s">
        <v>1186</v>
      </c>
      <c r="G82" s="309"/>
      <c r="H82" s="288" t="s">
        <v>1195</v>
      </c>
      <c r="I82" s="288" t="s">
        <v>1196</v>
      </c>
      <c r="J82" s="288"/>
      <c r="K82" s="302"/>
    </row>
    <row r="83" s="1" customFormat="1" ht="15" customHeight="1">
      <c r="B83" s="311"/>
      <c r="C83" s="312" t="s">
        <v>1197</v>
      </c>
      <c r="D83" s="312"/>
      <c r="E83" s="312"/>
      <c r="F83" s="313" t="s">
        <v>1192</v>
      </c>
      <c r="G83" s="312"/>
      <c r="H83" s="312" t="s">
        <v>1198</v>
      </c>
      <c r="I83" s="312" t="s">
        <v>1188</v>
      </c>
      <c r="J83" s="312">
        <v>15</v>
      </c>
      <c r="K83" s="302"/>
    </row>
    <row r="84" s="1" customFormat="1" ht="15" customHeight="1">
      <c r="B84" s="311"/>
      <c r="C84" s="312" t="s">
        <v>1199</v>
      </c>
      <c r="D84" s="312"/>
      <c r="E84" s="312"/>
      <c r="F84" s="313" t="s">
        <v>1192</v>
      </c>
      <c r="G84" s="312"/>
      <c r="H84" s="312" t="s">
        <v>1200</v>
      </c>
      <c r="I84" s="312" t="s">
        <v>1188</v>
      </c>
      <c r="J84" s="312">
        <v>15</v>
      </c>
      <c r="K84" s="302"/>
    </row>
    <row r="85" s="1" customFormat="1" ht="15" customHeight="1">
      <c r="B85" s="311"/>
      <c r="C85" s="312" t="s">
        <v>1201</v>
      </c>
      <c r="D85" s="312"/>
      <c r="E85" s="312"/>
      <c r="F85" s="313" t="s">
        <v>1192</v>
      </c>
      <c r="G85" s="312"/>
      <c r="H85" s="312" t="s">
        <v>1202</v>
      </c>
      <c r="I85" s="312" t="s">
        <v>1188</v>
      </c>
      <c r="J85" s="312">
        <v>20</v>
      </c>
      <c r="K85" s="302"/>
    </row>
    <row r="86" s="1" customFormat="1" ht="15" customHeight="1">
      <c r="B86" s="311"/>
      <c r="C86" s="312" t="s">
        <v>1203</v>
      </c>
      <c r="D86" s="312"/>
      <c r="E86" s="312"/>
      <c r="F86" s="313" t="s">
        <v>1192</v>
      </c>
      <c r="G86" s="312"/>
      <c r="H86" s="312" t="s">
        <v>1204</v>
      </c>
      <c r="I86" s="312" t="s">
        <v>1188</v>
      </c>
      <c r="J86" s="312">
        <v>20</v>
      </c>
      <c r="K86" s="302"/>
    </row>
    <row r="87" s="1" customFormat="1" ht="15" customHeight="1">
      <c r="B87" s="311"/>
      <c r="C87" s="288" t="s">
        <v>1205</v>
      </c>
      <c r="D87" s="288"/>
      <c r="E87" s="288"/>
      <c r="F87" s="310" t="s">
        <v>1192</v>
      </c>
      <c r="G87" s="309"/>
      <c r="H87" s="288" t="s">
        <v>1206</v>
      </c>
      <c r="I87" s="288" t="s">
        <v>1188</v>
      </c>
      <c r="J87" s="288">
        <v>50</v>
      </c>
      <c r="K87" s="302"/>
    </row>
    <row r="88" s="1" customFormat="1" ht="15" customHeight="1">
      <c r="B88" s="311"/>
      <c r="C88" s="288" t="s">
        <v>1207</v>
      </c>
      <c r="D88" s="288"/>
      <c r="E88" s="288"/>
      <c r="F88" s="310" t="s">
        <v>1192</v>
      </c>
      <c r="G88" s="309"/>
      <c r="H88" s="288" t="s">
        <v>1208</v>
      </c>
      <c r="I88" s="288" t="s">
        <v>1188</v>
      </c>
      <c r="J88" s="288">
        <v>20</v>
      </c>
      <c r="K88" s="302"/>
    </row>
    <row r="89" s="1" customFormat="1" ht="15" customHeight="1">
      <c r="B89" s="311"/>
      <c r="C89" s="288" t="s">
        <v>1209</v>
      </c>
      <c r="D89" s="288"/>
      <c r="E89" s="288"/>
      <c r="F89" s="310" t="s">
        <v>1192</v>
      </c>
      <c r="G89" s="309"/>
      <c r="H89" s="288" t="s">
        <v>1210</v>
      </c>
      <c r="I89" s="288" t="s">
        <v>1188</v>
      </c>
      <c r="J89" s="288">
        <v>20</v>
      </c>
      <c r="K89" s="302"/>
    </row>
    <row r="90" s="1" customFormat="1" ht="15" customHeight="1">
      <c r="B90" s="311"/>
      <c r="C90" s="288" t="s">
        <v>1211</v>
      </c>
      <c r="D90" s="288"/>
      <c r="E90" s="288"/>
      <c r="F90" s="310" t="s">
        <v>1192</v>
      </c>
      <c r="G90" s="309"/>
      <c r="H90" s="288" t="s">
        <v>1212</v>
      </c>
      <c r="I90" s="288" t="s">
        <v>1188</v>
      </c>
      <c r="J90" s="288">
        <v>50</v>
      </c>
      <c r="K90" s="302"/>
    </row>
    <row r="91" s="1" customFormat="1" ht="15" customHeight="1">
      <c r="B91" s="311"/>
      <c r="C91" s="288" t="s">
        <v>1213</v>
      </c>
      <c r="D91" s="288"/>
      <c r="E91" s="288"/>
      <c r="F91" s="310" t="s">
        <v>1192</v>
      </c>
      <c r="G91" s="309"/>
      <c r="H91" s="288" t="s">
        <v>1213</v>
      </c>
      <c r="I91" s="288" t="s">
        <v>1188</v>
      </c>
      <c r="J91" s="288">
        <v>50</v>
      </c>
      <c r="K91" s="302"/>
    </row>
    <row r="92" s="1" customFormat="1" ht="15" customHeight="1">
      <c r="B92" s="311"/>
      <c r="C92" s="288" t="s">
        <v>1214</v>
      </c>
      <c r="D92" s="288"/>
      <c r="E92" s="288"/>
      <c r="F92" s="310" t="s">
        <v>1192</v>
      </c>
      <c r="G92" s="309"/>
      <c r="H92" s="288" t="s">
        <v>1215</v>
      </c>
      <c r="I92" s="288" t="s">
        <v>1188</v>
      </c>
      <c r="J92" s="288">
        <v>255</v>
      </c>
      <c r="K92" s="302"/>
    </row>
    <row r="93" s="1" customFormat="1" ht="15" customHeight="1">
      <c r="B93" s="311"/>
      <c r="C93" s="288" t="s">
        <v>1216</v>
      </c>
      <c r="D93" s="288"/>
      <c r="E93" s="288"/>
      <c r="F93" s="310" t="s">
        <v>1186</v>
      </c>
      <c r="G93" s="309"/>
      <c r="H93" s="288" t="s">
        <v>1217</v>
      </c>
      <c r="I93" s="288" t="s">
        <v>1218</v>
      </c>
      <c r="J93" s="288"/>
      <c r="K93" s="302"/>
    </row>
    <row r="94" s="1" customFormat="1" ht="15" customHeight="1">
      <c r="B94" s="311"/>
      <c r="C94" s="288" t="s">
        <v>1219</v>
      </c>
      <c r="D94" s="288"/>
      <c r="E94" s="288"/>
      <c r="F94" s="310" t="s">
        <v>1186</v>
      </c>
      <c r="G94" s="309"/>
      <c r="H94" s="288" t="s">
        <v>1220</v>
      </c>
      <c r="I94" s="288" t="s">
        <v>1221</v>
      </c>
      <c r="J94" s="288"/>
      <c r="K94" s="302"/>
    </row>
    <row r="95" s="1" customFormat="1" ht="15" customHeight="1">
      <c r="B95" s="311"/>
      <c r="C95" s="288" t="s">
        <v>1222</v>
      </c>
      <c r="D95" s="288"/>
      <c r="E95" s="288"/>
      <c r="F95" s="310" t="s">
        <v>1186</v>
      </c>
      <c r="G95" s="309"/>
      <c r="H95" s="288" t="s">
        <v>1222</v>
      </c>
      <c r="I95" s="288" t="s">
        <v>1221</v>
      </c>
      <c r="J95" s="288"/>
      <c r="K95" s="302"/>
    </row>
    <row r="96" s="1" customFormat="1" ht="15" customHeight="1">
      <c r="B96" s="311"/>
      <c r="C96" s="288" t="s">
        <v>38</v>
      </c>
      <c r="D96" s="288"/>
      <c r="E96" s="288"/>
      <c r="F96" s="310" t="s">
        <v>1186</v>
      </c>
      <c r="G96" s="309"/>
      <c r="H96" s="288" t="s">
        <v>1223</v>
      </c>
      <c r="I96" s="288" t="s">
        <v>1221</v>
      </c>
      <c r="J96" s="288"/>
      <c r="K96" s="302"/>
    </row>
    <row r="97" s="1" customFormat="1" ht="15" customHeight="1">
      <c r="B97" s="311"/>
      <c r="C97" s="288" t="s">
        <v>48</v>
      </c>
      <c r="D97" s="288"/>
      <c r="E97" s="288"/>
      <c r="F97" s="310" t="s">
        <v>1186</v>
      </c>
      <c r="G97" s="309"/>
      <c r="H97" s="288" t="s">
        <v>1224</v>
      </c>
      <c r="I97" s="288" t="s">
        <v>1221</v>
      </c>
      <c r="J97" s="288"/>
      <c r="K97" s="302"/>
    </row>
    <row r="98" s="1" customFormat="1" ht="15" customHeight="1">
      <c r="B98" s="314"/>
      <c r="C98" s="315"/>
      <c r="D98" s="315"/>
      <c r="E98" s="315"/>
      <c r="F98" s="315"/>
      <c r="G98" s="315"/>
      <c r="H98" s="315"/>
      <c r="I98" s="315"/>
      <c r="J98" s="315"/>
      <c r="K98" s="316"/>
    </row>
    <row r="99" s="1" customFormat="1" ht="18.75" customHeight="1">
      <c r="B99" s="317"/>
      <c r="C99" s="318"/>
      <c r="D99" s="318"/>
      <c r="E99" s="318"/>
      <c r="F99" s="318"/>
      <c r="G99" s="318"/>
      <c r="H99" s="318"/>
      <c r="I99" s="318"/>
      <c r="J99" s="318"/>
      <c r="K99" s="317"/>
    </row>
    <row r="100" s="1" customFormat="1" ht="18.75" customHeight="1">
      <c r="B100" s="296"/>
      <c r="C100" s="296"/>
      <c r="D100" s="296"/>
      <c r="E100" s="296"/>
      <c r="F100" s="296"/>
      <c r="G100" s="296"/>
      <c r="H100" s="296"/>
      <c r="I100" s="296"/>
      <c r="J100" s="296"/>
      <c r="K100" s="296"/>
    </row>
    <row r="101" s="1" customFormat="1" ht="7.5" customHeight="1">
      <c r="B101" s="297"/>
      <c r="C101" s="298"/>
      <c r="D101" s="298"/>
      <c r="E101" s="298"/>
      <c r="F101" s="298"/>
      <c r="G101" s="298"/>
      <c r="H101" s="298"/>
      <c r="I101" s="298"/>
      <c r="J101" s="298"/>
      <c r="K101" s="299"/>
    </row>
    <row r="102" s="1" customFormat="1" ht="45" customHeight="1">
      <c r="B102" s="300"/>
      <c r="C102" s="301" t="s">
        <v>1225</v>
      </c>
      <c r="D102" s="301"/>
      <c r="E102" s="301"/>
      <c r="F102" s="301"/>
      <c r="G102" s="301"/>
      <c r="H102" s="301"/>
      <c r="I102" s="301"/>
      <c r="J102" s="301"/>
      <c r="K102" s="302"/>
    </row>
    <row r="103" s="1" customFormat="1" ht="17.25" customHeight="1">
      <c r="B103" s="300"/>
      <c r="C103" s="303" t="s">
        <v>1180</v>
      </c>
      <c r="D103" s="303"/>
      <c r="E103" s="303"/>
      <c r="F103" s="303" t="s">
        <v>1181</v>
      </c>
      <c r="G103" s="304"/>
      <c r="H103" s="303" t="s">
        <v>54</v>
      </c>
      <c r="I103" s="303" t="s">
        <v>57</v>
      </c>
      <c r="J103" s="303" t="s">
        <v>1182</v>
      </c>
      <c r="K103" s="302"/>
    </row>
    <row r="104" s="1" customFormat="1" ht="17.25" customHeight="1">
      <c r="B104" s="300"/>
      <c r="C104" s="305" t="s">
        <v>1183</v>
      </c>
      <c r="D104" s="305"/>
      <c r="E104" s="305"/>
      <c r="F104" s="306" t="s">
        <v>1184</v>
      </c>
      <c r="G104" s="307"/>
      <c r="H104" s="305"/>
      <c r="I104" s="305"/>
      <c r="J104" s="305" t="s">
        <v>1185</v>
      </c>
      <c r="K104" s="302"/>
    </row>
    <row r="105" s="1" customFormat="1" ht="5.25" customHeight="1">
      <c r="B105" s="300"/>
      <c r="C105" s="303"/>
      <c r="D105" s="303"/>
      <c r="E105" s="303"/>
      <c r="F105" s="303"/>
      <c r="G105" s="319"/>
      <c r="H105" s="303"/>
      <c r="I105" s="303"/>
      <c r="J105" s="303"/>
      <c r="K105" s="302"/>
    </row>
    <row r="106" s="1" customFormat="1" ht="15" customHeight="1">
      <c r="B106" s="300"/>
      <c r="C106" s="288" t="s">
        <v>53</v>
      </c>
      <c r="D106" s="308"/>
      <c r="E106" s="308"/>
      <c r="F106" s="310" t="s">
        <v>1186</v>
      </c>
      <c r="G106" s="319"/>
      <c r="H106" s="288" t="s">
        <v>1226</v>
      </c>
      <c r="I106" s="288" t="s">
        <v>1188</v>
      </c>
      <c r="J106" s="288">
        <v>20</v>
      </c>
      <c r="K106" s="302"/>
    </row>
    <row r="107" s="1" customFormat="1" ht="15" customHeight="1">
      <c r="B107" s="300"/>
      <c r="C107" s="288" t="s">
        <v>1189</v>
      </c>
      <c r="D107" s="288"/>
      <c r="E107" s="288"/>
      <c r="F107" s="310" t="s">
        <v>1186</v>
      </c>
      <c r="G107" s="288"/>
      <c r="H107" s="288" t="s">
        <v>1226</v>
      </c>
      <c r="I107" s="288" t="s">
        <v>1188</v>
      </c>
      <c r="J107" s="288">
        <v>120</v>
      </c>
      <c r="K107" s="302"/>
    </row>
    <row r="108" s="1" customFormat="1" ht="15" customHeight="1">
      <c r="B108" s="311"/>
      <c r="C108" s="288" t="s">
        <v>1191</v>
      </c>
      <c r="D108" s="288"/>
      <c r="E108" s="288"/>
      <c r="F108" s="310" t="s">
        <v>1192</v>
      </c>
      <c r="G108" s="288"/>
      <c r="H108" s="288" t="s">
        <v>1226</v>
      </c>
      <c r="I108" s="288" t="s">
        <v>1188</v>
      </c>
      <c r="J108" s="288">
        <v>50</v>
      </c>
      <c r="K108" s="302"/>
    </row>
    <row r="109" s="1" customFormat="1" ht="15" customHeight="1">
      <c r="B109" s="311"/>
      <c r="C109" s="288" t="s">
        <v>1194</v>
      </c>
      <c r="D109" s="288"/>
      <c r="E109" s="288"/>
      <c r="F109" s="310" t="s">
        <v>1186</v>
      </c>
      <c r="G109" s="288"/>
      <c r="H109" s="288" t="s">
        <v>1226</v>
      </c>
      <c r="I109" s="288" t="s">
        <v>1196</v>
      </c>
      <c r="J109" s="288"/>
      <c r="K109" s="302"/>
    </row>
    <row r="110" s="1" customFormat="1" ht="15" customHeight="1">
      <c r="B110" s="311"/>
      <c r="C110" s="288" t="s">
        <v>1205</v>
      </c>
      <c r="D110" s="288"/>
      <c r="E110" s="288"/>
      <c r="F110" s="310" t="s">
        <v>1192</v>
      </c>
      <c r="G110" s="288"/>
      <c r="H110" s="288" t="s">
        <v>1226</v>
      </c>
      <c r="I110" s="288" t="s">
        <v>1188</v>
      </c>
      <c r="J110" s="288">
        <v>50</v>
      </c>
      <c r="K110" s="302"/>
    </row>
    <row r="111" s="1" customFormat="1" ht="15" customHeight="1">
      <c r="B111" s="311"/>
      <c r="C111" s="288" t="s">
        <v>1213</v>
      </c>
      <c r="D111" s="288"/>
      <c r="E111" s="288"/>
      <c r="F111" s="310" t="s">
        <v>1192</v>
      </c>
      <c r="G111" s="288"/>
      <c r="H111" s="288" t="s">
        <v>1226</v>
      </c>
      <c r="I111" s="288" t="s">
        <v>1188</v>
      </c>
      <c r="J111" s="288">
        <v>50</v>
      </c>
      <c r="K111" s="302"/>
    </row>
    <row r="112" s="1" customFormat="1" ht="15" customHeight="1">
      <c r="B112" s="311"/>
      <c r="C112" s="288" t="s">
        <v>1211</v>
      </c>
      <c r="D112" s="288"/>
      <c r="E112" s="288"/>
      <c r="F112" s="310" t="s">
        <v>1192</v>
      </c>
      <c r="G112" s="288"/>
      <c r="H112" s="288" t="s">
        <v>1226</v>
      </c>
      <c r="I112" s="288" t="s">
        <v>1188</v>
      </c>
      <c r="J112" s="288">
        <v>50</v>
      </c>
      <c r="K112" s="302"/>
    </row>
    <row r="113" s="1" customFormat="1" ht="15" customHeight="1">
      <c r="B113" s="311"/>
      <c r="C113" s="288" t="s">
        <v>53</v>
      </c>
      <c r="D113" s="288"/>
      <c r="E113" s="288"/>
      <c r="F113" s="310" t="s">
        <v>1186</v>
      </c>
      <c r="G113" s="288"/>
      <c r="H113" s="288" t="s">
        <v>1227</v>
      </c>
      <c r="I113" s="288" t="s">
        <v>1188</v>
      </c>
      <c r="J113" s="288">
        <v>20</v>
      </c>
      <c r="K113" s="302"/>
    </row>
    <row r="114" s="1" customFormat="1" ht="15" customHeight="1">
      <c r="B114" s="311"/>
      <c r="C114" s="288" t="s">
        <v>1228</v>
      </c>
      <c r="D114" s="288"/>
      <c r="E114" s="288"/>
      <c r="F114" s="310" t="s">
        <v>1186</v>
      </c>
      <c r="G114" s="288"/>
      <c r="H114" s="288" t="s">
        <v>1229</v>
      </c>
      <c r="I114" s="288" t="s">
        <v>1188</v>
      </c>
      <c r="J114" s="288">
        <v>120</v>
      </c>
      <c r="K114" s="302"/>
    </row>
    <row r="115" s="1" customFormat="1" ht="15" customHeight="1">
      <c r="B115" s="311"/>
      <c r="C115" s="288" t="s">
        <v>38</v>
      </c>
      <c r="D115" s="288"/>
      <c r="E115" s="288"/>
      <c r="F115" s="310" t="s">
        <v>1186</v>
      </c>
      <c r="G115" s="288"/>
      <c r="H115" s="288" t="s">
        <v>1230</v>
      </c>
      <c r="I115" s="288" t="s">
        <v>1221</v>
      </c>
      <c r="J115" s="288"/>
      <c r="K115" s="302"/>
    </row>
    <row r="116" s="1" customFormat="1" ht="15" customHeight="1">
      <c r="B116" s="311"/>
      <c r="C116" s="288" t="s">
        <v>48</v>
      </c>
      <c r="D116" s="288"/>
      <c r="E116" s="288"/>
      <c r="F116" s="310" t="s">
        <v>1186</v>
      </c>
      <c r="G116" s="288"/>
      <c r="H116" s="288" t="s">
        <v>1231</v>
      </c>
      <c r="I116" s="288" t="s">
        <v>1221</v>
      </c>
      <c r="J116" s="288"/>
      <c r="K116" s="302"/>
    </row>
    <row r="117" s="1" customFormat="1" ht="15" customHeight="1">
      <c r="B117" s="311"/>
      <c r="C117" s="288" t="s">
        <v>57</v>
      </c>
      <c r="D117" s="288"/>
      <c r="E117" s="288"/>
      <c r="F117" s="310" t="s">
        <v>1186</v>
      </c>
      <c r="G117" s="288"/>
      <c r="H117" s="288" t="s">
        <v>1232</v>
      </c>
      <c r="I117" s="288" t="s">
        <v>1233</v>
      </c>
      <c r="J117" s="288"/>
      <c r="K117" s="302"/>
    </row>
    <row r="118" s="1" customFormat="1" ht="15" customHeight="1">
      <c r="B118" s="314"/>
      <c r="C118" s="320"/>
      <c r="D118" s="320"/>
      <c r="E118" s="320"/>
      <c r="F118" s="320"/>
      <c r="G118" s="320"/>
      <c r="H118" s="320"/>
      <c r="I118" s="320"/>
      <c r="J118" s="320"/>
      <c r="K118" s="316"/>
    </row>
    <row r="119" s="1" customFormat="1" ht="18.75" customHeight="1">
      <c r="B119" s="321"/>
      <c r="C119" s="285"/>
      <c r="D119" s="285"/>
      <c r="E119" s="285"/>
      <c r="F119" s="322"/>
      <c r="G119" s="285"/>
      <c r="H119" s="285"/>
      <c r="I119" s="285"/>
      <c r="J119" s="285"/>
      <c r="K119" s="321"/>
    </row>
    <row r="120" s="1" customFormat="1" ht="18.75" customHeight="1">
      <c r="B120" s="296"/>
      <c r="C120" s="296"/>
      <c r="D120" s="296"/>
      <c r="E120" s="296"/>
      <c r="F120" s="296"/>
      <c r="G120" s="296"/>
      <c r="H120" s="296"/>
      <c r="I120" s="296"/>
      <c r="J120" s="296"/>
      <c r="K120" s="296"/>
    </row>
    <row r="121" s="1" customFormat="1" ht="7.5" customHeight="1">
      <c r="B121" s="323"/>
      <c r="C121" s="324"/>
      <c r="D121" s="324"/>
      <c r="E121" s="324"/>
      <c r="F121" s="324"/>
      <c r="G121" s="324"/>
      <c r="H121" s="324"/>
      <c r="I121" s="324"/>
      <c r="J121" s="324"/>
      <c r="K121" s="325"/>
    </row>
    <row r="122" s="1" customFormat="1" ht="45" customHeight="1">
      <c r="B122" s="326"/>
      <c r="C122" s="279" t="s">
        <v>1234</v>
      </c>
      <c r="D122" s="279"/>
      <c r="E122" s="279"/>
      <c r="F122" s="279"/>
      <c r="G122" s="279"/>
      <c r="H122" s="279"/>
      <c r="I122" s="279"/>
      <c r="J122" s="279"/>
      <c r="K122" s="327"/>
    </row>
    <row r="123" s="1" customFormat="1" ht="17.25" customHeight="1">
      <c r="B123" s="328"/>
      <c r="C123" s="303" t="s">
        <v>1180</v>
      </c>
      <c r="D123" s="303"/>
      <c r="E123" s="303"/>
      <c r="F123" s="303" t="s">
        <v>1181</v>
      </c>
      <c r="G123" s="304"/>
      <c r="H123" s="303" t="s">
        <v>54</v>
      </c>
      <c r="I123" s="303" t="s">
        <v>57</v>
      </c>
      <c r="J123" s="303" t="s">
        <v>1182</v>
      </c>
      <c r="K123" s="329"/>
    </row>
    <row r="124" s="1" customFormat="1" ht="17.25" customHeight="1">
      <c r="B124" s="328"/>
      <c r="C124" s="305" t="s">
        <v>1183</v>
      </c>
      <c r="D124" s="305"/>
      <c r="E124" s="305"/>
      <c r="F124" s="306" t="s">
        <v>1184</v>
      </c>
      <c r="G124" s="307"/>
      <c r="H124" s="305"/>
      <c r="I124" s="305"/>
      <c r="J124" s="305" t="s">
        <v>1185</v>
      </c>
      <c r="K124" s="329"/>
    </row>
    <row r="125" s="1" customFormat="1" ht="5.25" customHeight="1">
      <c r="B125" s="330"/>
      <c r="C125" s="308"/>
      <c r="D125" s="308"/>
      <c r="E125" s="308"/>
      <c r="F125" s="308"/>
      <c r="G125" s="288"/>
      <c r="H125" s="308"/>
      <c r="I125" s="308"/>
      <c r="J125" s="308"/>
      <c r="K125" s="331"/>
    </row>
    <row r="126" s="1" customFormat="1" ht="15" customHeight="1">
      <c r="B126" s="330"/>
      <c r="C126" s="288" t="s">
        <v>1189</v>
      </c>
      <c r="D126" s="308"/>
      <c r="E126" s="308"/>
      <c r="F126" s="310" t="s">
        <v>1186</v>
      </c>
      <c r="G126" s="288"/>
      <c r="H126" s="288" t="s">
        <v>1226</v>
      </c>
      <c r="I126" s="288" t="s">
        <v>1188</v>
      </c>
      <c r="J126" s="288">
        <v>120</v>
      </c>
      <c r="K126" s="332"/>
    </row>
    <row r="127" s="1" customFormat="1" ht="15" customHeight="1">
      <c r="B127" s="330"/>
      <c r="C127" s="288" t="s">
        <v>1235</v>
      </c>
      <c r="D127" s="288"/>
      <c r="E127" s="288"/>
      <c r="F127" s="310" t="s">
        <v>1186</v>
      </c>
      <c r="G127" s="288"/>
      <c r="H127" s="288" t="s">
        <v>1236</v>
      </c>
      <c r="I127" s="288" t="s">
        <v>1188</v>
      </c>
      <c r="J127" s="288" t="s">
        <v>1237</v>
      </c>
      <c r="K127" s="332"/>
    </row>
    <row r="128" s="1" customFormat="1" ht="15" customHeight="1">
      <c r="B128" s="330"/>
      <c r="C128" s="288" t="s">
        <v>1134</v>
      </c>
      <c r="D128" s="288"/>
      <c r="E128" s="288"/>
      <c r="F128" s="310" t="s">
        <v>1186</v>
      </c>
      <c r="G128" s="288"/>
      <c r="H128" s="288" t="s">
        <v>1238</v>
      </c>
      <c r="I128" s="288" t="s">
        <v>1188</v>
      </c>
      <c r="J128" s="288" t="s">
        <v>1237</v>
      </c>
      <c r="K128" s="332"/>
    </row>
    <row r="129" s="1" customFormat="1" ht="15" customHeight="1">
      <c r="B129" s="330"/>
      <c r="C129" s="288" t="s">
        <v>1197</v>
      </c>
      <c r="D129" s="288"/>
      <c r="E129" s="288"/>
      <c r="F129" s="310" t="s">
        <v>1192</v>
      </c>
      <c r="G129" s="288"/>
      <c r="H129" s="288" t="s">
        <v>1198</v>
      </c>
      <c r="I129" s="288" t="s">
        <v>1188</v>
      </c>
      <c r="J129" s="288">
        <v>15</v>
      </c>
      <c r="K129" s="332"/>
    </row>
    <row r="130" s="1" customFormat="1" ht="15" customHeight="1">
      <c r="B130" s="330"/>
      <c r="C130" s="312" t="s">
        <v>1199</v>
      </c>
      <c r="D130" s="312"/>
      <c r="E130" s="312"/>
      <c r="F130" s="313" t="s">
        <v>1192</v>
      </c>
      <c r="G130" s="312"/>
      <c r="H130" s="312" t="s">
        <v>1200</v>
      </c>
      <c r="I130" s="312" t="s">
        <v>1188</v>
      </c>
      <c r="J130" s="312">
        <v>15</v>
      </c>
      <c r="K130" s="332"/>
    </row>
    <row r="131" s="1" customFormat="1" ht="15" customHeight="1">
      <c r="B131" s="330"/>
      <c r="C131" s="312" t="s">
        <v>1201</v>
      </c>
      <c r="D131" s="312"/>
      <c r="E131" s="312"/>
      <c r="F131" s="313" t="s">
        <v>1192</v>
      </c>
      <c r="G131" s="312"/>
      <c r="H131" s="312" t="s">
        <v>1202</v>
      </c>
      <c r="I131" s="312" t="s">
        <v>1188</v>
      </c>
      <c r="J131" s="312">
        <v>20</v>
      </c>
      <c r="K131" s="332"/>
    </row>
    <row r="132" s="1" customFormat="1" ht="15" customHeight="1">
      <c r="B132" s="330"/>
      <c r="C132" s="312" t="s">
        <v>1203</v>
      </c>
      <c r="D132" s="312"/>
      <c r="E132" s="312"/>
      <c r="F132" s="313" t="s">
        <v>1192</v>
      </c>
      <c r="G132" s="312"/>
      <c r="H132" s="312" t="s">
        <v>1204</v>
      </c>
      <c r="I132" s="312" t="s">
        <v>1188</v>
      </c>
      <c r="J132" s="312">
        <v>20</v>
      </c>
      <c r="K132" s="332"/>
    </row>
    <row r="133" s="1" customFormat="1" ht="15" customHeight="1">
      <c r="B133" s="330"/>
      <c r="C133" s="288" t="s">
        <v>1191</v>
      </c>
      <c r="D133" s="288"/>
      <c r="E133" s="288"/>
      <c r="F133" s="310" t="s">
        <v>1192</v>
      </c>
      <c r="G133" s="288"/>
      <c r="H133" s="288" t="s">
        <v>1226</v>
      </c>
      <c r="I133" s="288" t="s">
        <v>1188</v>
      </c>
      <c r="J133" s="288">
        <v>50</v>
      </c>
      <c r="K133" s="332"/>
    </row>
    <row r="134" s="1" customFormat="1" ht="15" customHeight="1">
      <c r="B134" s="330"/>
      <c r="C134" s="288" t="s">
        <v>1205</v>
      </c>
      <c r="D134" s="288"/>
      <c r="E134" s="288"/>
      <c r="F134" s="310" t="s">
        <v>1192</v>
      </c>
      <c r="G134" s="288"/>
      <c r="H134" s="288" t="s">
        <v>1226</v>
      </c>
      <c r="I134" s="288" t="s">
        <v>1188</v>
      </c>
      <c r="J134" s="288">
        <v>50</v>
      </c>
      <c r="K134" s="332"/>
    </row>
    <row r="135" s="1" customFormat="1" ht="15" customHeight="1">
      <c r="B135" s="330"/>
      <c r="C135" s="288" t="s">
        <v>1211</v>
      </c>
      <c r="D135" s="288"/>
      <c r="E135" s="288"/>
      <c r="F135" s="310" t="s">
        <v>1192</v>
      </c>
      <c r="G135" s="288"/>
      <c r="H135" s="288" t="s">
        <v>1226</v>
      </c>
      <c r="I135" s="288" t="s">
        <v>1188</v>
      </c>
      <c r="J135" s="288">
        <v>50</v>
      </c>
      <c r="K135" s="332"/>
    </row>
    <row r="136" s="1" customFormat="1" ht="15" customHeight="1">
      <c r="B136" s="330"/>
      <c r="C136" s="288" t="s">
        <v>1213</v>
      </c>
      <c r="D136" s="288"/>
      <c r="E136" s="288"/>
      <c r="F136" s="310" t="s">
        <v>1192</v>
      </c>
      <c r="G136" s="288"/>
      <c r="H136" s="288" t="s">
        <v>1226</v>
      </c>
      <c r="I136" s="288" t="s">
        <v>1188</v>
      </c>
      <c r="J136" s="288">
        <v>50</v>
      </c>
      <c r="K136" s="332"/>
    </row>
    <row r="137" s="1" customFormat="1" ht="15" customHeight="1">
      <c r="B137" s="330"/>
      <c r="C137" s="288" t="s">
        <v>1214</v>
      </c>
      <c r="D137" s="288"/>
      <c r="E137" s="288"/>
      <c r="F137" s="310" t="s">
        <v>1192</v>
      </c>
      <c r="G137" s="288"/>
      <c r="H137" s="288" t="s">
        <v>1239</v>
      </c>
      <c r="I137" s="288" t="s">
        <v>1188</v>
      </c>
      <c r="J137" s="288">
        <v>255</v>
      </c>
      <c r="K137" s="332"/>
    </row>
    <row r="138" s="1" customFormat="1" ht="15" customHeight="1">
      <c r="B138" s="330"/>
      <c r="C138" s="288" t="s">
        <v>1216</v>
      </c>
      <c r="D138" s="288"/>
      <c r="E138" s="288"/>
      <c r="F138" s="310" t="s">
        <v>1186</v>
      </c>
      <c r="G138" s="288"/>
      <c r="H138" s="288" t="s">
        <v>1240</v>
      </c>
      <c r="I138" s="288" t="s">
        <v>1218</v>
      </c>
      <c r="J138" s="288"/>
      <c r="K138" s="332"/>
    </row>
    <row r="139" s="1" customFormat="1" ht="15" customHeight="1">
      <c r="B139" s="330"/>
      <c r="C139" s="288" t="s">
        <v>1219</v>
      </c>
      <c r="D139" s="288"/>
      <c r="E139" s="288"/>
      <c r="F139" s="310" t="s">
        <v>1186</v>
      </c>
      <c r="G139" s="288"/>
      <c r="H139" s="288" t="s">
        <v>1241</v>
      </c>
      <c r="I139" s="288" t="s">
        <v>1221</v>
      </c>
      <c r="J139" s="288"/>
      <c r="K139" s="332"/>
    </row>
    <row r="140" s="1" customFormat="1" ht="15" customHeight="1">
      <c r="B140" s="330"/>
      <c r="C140" s="288" t="s">
        <v>1222</v>
      </c>
      <c r="D140" s="288"/>
      <c r="E140" s="288"/>
      <c r="F140" s="310" t="s">
        <v>1186</v>
      </c>
      <c r="G140" s="288"/>
      <c r="H140" s="288" t="s">
        <v>1222</v>
      </c>
      <c r="I140" s="288" t="s">
        <v>1221</v>
      </c>
      <c r="J140" s="288"/>
      <c r="K140" s="332"/>
    </row>
    <row r="141" s="1" customFormat="1" ht="15" customHeight="1">
      <c r="B141" s="330"/>
      <c r="C141" s="288" t="s">
        <v>38</v>
      </c>
      <c r="D141" s="288"/>
      <c r="E141" s="288"/>
      <c r="F141" s="310" t="s">
        <v>1186</v>
      </c>
      <c r="G141" s="288"/>
      <c r="H141" s="288" t="s">
        <v>1242</v>
      </c>
      <c r="I141" s="288" t="s">
        <v>1221</v>
      </c>
      <c r="J141" s="288"/>
      <c r="K141" s="332"/>
    </row>
    <row r="142" s="1" customFormat="1" ht="15" customHeight="1">
      <c r="B142" s="330"/>
      <c r="C142" s="288" t="s">
        <v>1243</v>
      </c>
      <c r="D142" s="288"/>
      <c r="E142" s="288"/>
      <c r="F142" s="310" t="s">
        <v>1186</v>
      </c>
      <c r="G142" s="288"/>
      <c r="H142" s="288" t="s">
        <v>1244</v>
      </c>
      <c r="I142" s="288" t="s">
        <v>1221</v>
      </c>
      <c r="J142" s="288"/>
      <c r="K142" s="332"/>
    </row>
    <row r="143" s="1" customFormat="1" ht="15" customHeight="1">
      <c r="B143" s="333"/>
      <c r="C143" s="334"/>
      <c r="D143" s="334"/>
      <c r="E143" s="334"/>
      <c r="F143" s="334"/>
      <c r="G143" s="334"/>
      <c r="H143" s="334"/>
      <c r="I143" s="334"/>
      <c r="J143" s="334"/>
      <c r="K143" s="335"/>
    </row>
    <row r="144" s="1" customFormat="1" ht="18.75" customHeight="1">
      <c r="B144" s="285"/>
      <c r="C144" s="285"/>
      <c r="D144" s="285"/>
      <c r="E144" s="285"/>
      <c r="F144" s="322"/>
      <c r="G144" s="285"/>
      <c r="H144" s="285"/>
      <c r="I144" s="285"/>
      <c r="J144" s="285"/>
      <c r="K144" s="285"/>
    </row>
    <row r="145" s="1" customFormat="1" ht="18.75" customHeight="1">
      <c r="B145" s="296"/>
      <c r="C145" s="296"/>
      <c r="D145" s="296"/>
      <c r="E145" s="296"/>
      <c r="F145" s="296"/>
      <c r="G145" s="296"/>
      <c r="H145" s="296"/>
      <c r="I145" s="296"/>
      <c r="J145" s="296"/>
      <c r="K145" s="296"/>
    </row>
    <row r="146" s="1" customFormat="1" ht="7.5" customHeight="1">
      <c r="B146" s="297"/>
      <c r="C146" s="298"/>
      <c r="D146" s="298"/>
      <c r="E146" s="298"/>
      <c r="F146" s="298"/>
      <c r="G146" s="298"/>
      <c r="H146" s="298"/>
      <c r="I146" s="298"/>
      <c r="J146" s="298"/>
      <c r="K146" s="299"/>
    </row>
    <row r="147" s="1" customFormat="1" ht="45" customHeight="1">
      <c r="B147" s="300"/>
      <c r="C147" s="301" t="s">
        <v>1245</v>
      </c>
      <c r="D147" s="301"/>
      <c r="E147" s="301"/>
      <c r="F147" s="301"/>
      <c r="G147" s="301"/>
      <c r="H147" s="301"/>
      <c r="I147" s="301"/>
      <c r="J147" s="301"/>
      <c r="K147" s="302"/>
    </row>
    <row r="148" s="1" customFormat="1" ht="17.25" customHeight="1">
      <c r="B148" s="300"/>
      <c r="C148" s="303" t="s">
        <v>1180</v>
      </c>
      <c r="D148" s="303"/>
      <c r="E148" s="303"/>
      <c r="F148" s="303" t="s">
        <v>1181</v>
      </c>
      <c r="G148" s="304"/>
      <c r="H148" s="303" t="s">
        <v>54</v>
      </c>
      <c r="I148" s="303" t="s">
        <v>57</v>
      </c>
      <c r="J148" s="303" t="s">
        <v>1182</v>
      </c>
      <c r="K148" s="302"/>
    </row>
    <row r="149" s="1" customFormat="1" ht="17.25" customHeight="1">
      <c r="B149" s="300"/>
      <c r="C149" s="305" t="s">
        <v>1183</v>
      </c>
      <c r="D149" s="305"/>
      <c r="E149" s="305"/>
      <c r="F149" s="306" t="s">
        <v>1184</v>
      </c>
      <c r="G149" s="307"/>
      <c r="H149" s="305"/>
      <c r="I149" s="305"/>
      <c r="J149" s="305" t="s">
        <v>1185</v>
      </c>
      <c r="K149" s="302"/>
    </row>
    <row r="150" s="1" customFormat="1" ht="5.25" customHeight="1">
      <c r="B150" s="311"/>
      <c r="C150" s="308"/>
      <c r="D150" s="308"/>
      <c r="E150" s="308"/>
      <c r="F150" s="308"/>
      <c r="G150" s="309"/>
      <c r="H150" s="308"/>
      <c r="I150" s="308"/>
      <c r="J150" s="308"/>
      <c r="K150" s="332"/>
    </row>
    <row r="151" s="1" customFormat="1" ht="15" customHeight="1">
      <c r="B151" s="311"/>
      <c r="C151" s="336" t="s">
        <v>1189</v>
      </c>
      <c r="D151" s="288"/>
      <c r="E151" s="288"/>
      <c r="F151" s="337" t="s">
        <v>1186</v>
      </c>
      <c r="G151" s="288"/>
      <c r="H151" s="336" t="s">
        <v>1226</v>
      </c>
      <c r="I151" s="336" t="s">
        <v>1188</v>
      </c>
      <c r="J151" s="336">
        <v>120</v>
      </c>
      <c r="K151" s="332"/>
    </row>
    <row r="152" s="1" customFormat="1" ht="15" customHeight="1">
      <c r="B152" s="311"/>
      <c r="C152" s="336" t="s">
        <v>1235</v>
      </c>
      <c r="D152" s="288"/>
      <c r="E152" s="288"/>
      <c r="F152" s="337" t="s">
        <v>1186</v>
      </c>
      <c r="G152" s="288"/>
      <c r="H152" s="336" t="s">
        <v>1246</v>
      </c>
      <c r="I152" s="336" t="s">
        <v>1188</v>
      </c>
      <c r="J152" s="336" t="s">
        <v>1237</v>
      </c>
      <c r="K152" s="332"/>
    </row>
    <row r="153" s="1" customFormat="1" ht="15" customHeight="1">
      <c r="B153" s="311"/>
      <c r="C153" s="336" t="s">
        <v>1134</v>
      </c>
      <c r="D153" s="288"/>
      <c r="E153" s="288"/>
      <c r="F153" s="337" t="s">
        <v>1186</v>
      </c>
      <c r="G153" s="288"/>
      <c r="H153" s="336" t="s">
        <v>1247</v>
      </c>
      <c r="I153" s="336" t="s">
        <v>1188</v>
      </c>
      <c r="J153" s="336" t="s">
        <v>1237</v>
      </c>
      <c r="K153" s="332"/>
    </row>
    <row r="154" s="1" customFormat="1" ht="15" customHeight="1">
      <c r="B154" s="311"/>
      <c r="C154" s="336" t="s">
        <v>1191</v>
      </c>
      <c r="D154" s="288"/>
      <c r="E154" s="288"/>
      <c r="F154" s="337" t="s">
        <v>1192</v>
      </c>
      <c r="G154" s="288"/>
      <c r="H154" s="336" t="s">
        <v>1226</v>
      </c>
      <c r="I154" s="336" t="s">
        <v>1188</v>
      </c>
      <c r="J154" s="336">
        <v>50</v>
      </c>
      <c r="K154" s="332"/>
    </row>
    <row r="155" s="1" customFormat="1" ht="15" customHeight="1">
      <c r="B155" s="311"/>
      <c r="C155" s="336" t="s">
        <v>1194</v>
      </c>
      <c r="D155" s="288"/>
      <c r="E155" s="288"/>
      <c r="F155" s="337" t="s">
        <v>1186</v>
      </c>
      <c r="G155" s="288"/>
      <c r="H155" s="336" t="s">
        <v>1226</v>
      </c>
      <c r="I155" s="336" t="s">
        <v>1196</v>
      </c>
      <c r="J155" s="336"/>
      <c r="K155" s="332"/>
    </row>
    <row r="156" s="1" customFormat="1" ht="15" customHeight="1">
      <c r="B156" s="311"/>
      <c r="C156" s="336" t="s">
        <v>1205</v>
      </c>
      <c r="D156" s="288"/>
      <c r="E156" s="288"/>
      <c r="F156" s="337" t="s">
        <v>1192</v>
      </c>
      <c r="G156" s="288"/>
      <c r="H156" s="336" t="s">
        <v>1226</v>
      </c>
      <c r="I156" s="336" t="s">
        <v>1188</v>
      </c>
      <c r="J156" s="336">
        <v>50</v>
      </c>
      <c r="K156" s="332"/>
    </row>
    <row r="157" s="1" customFormat="1" ht="15" customHeight="1">
      <c r="B157" s="311"/>
      <c r="C157" s="336" t="s">
        <v>1213</v>
      </c>
      <c r="D157" s="288"/>
      <c r="E157" s="288"/>
      <c r="F157" s="337" t="s">
        <v>1192</v>
      </c>
      <c r="G157" s="288"/>
      <c r="H157" s="336" t="s">
        <v>1226</v>
      </c>
      <c r="I157" s="336" t="s">
        <v>1188</v>
      </c>
      <c r="J157" s="336">
        <v>50</v>
      </c>
      <c r="K157" s="332"/>
    </row>
    <row r="158" s="1" customFormat="1" ht="15" customHeight="1">
      <c r="B158" s="311"/>
      <c r="C158" s="336" t="s">
        <v>1211</v>
      </c>
      <c r="D158" s="288"/>
      <c r="E158" s="288"/>
      <c r="F158" s="337" t="s">
        <v>1192</v>
      </c>
      <c r="G158" s="288"/>
      <c r="H158" s="336" t="s">
        <v>1226</v>
      </c>
      <c r="I158" s="336" t="s">
        <v>1188</v>
      </c>
      <c r="J158" s="336">
        <v>50</v>
      </c>
      <c r="K158" s="332"/>
    </row>
    <row r="159" s="1" customFormat="1" ht="15" customHeight="1">
      <c r="B159" s="311"/>
      <c r="C159" s="336" t="s">
        <v>94</v>
      </c>
      <c r="D159" s="288"/>
      <c r="E159" s="288"/>
      <c r="F159" s="337" t="s">
        <v>1186</v>
      </c>
      <c r="G159" s="288"/>
      <c r="H159" s="336" t="s">
        <v>1248</v>
      </c>
      <c r="I159" s="336" t="s">
        <v>1188</v>
      </c>
      <c r="J159" s="336" t="s">
        <v>1249</v>
      </c>
      <c r="K159" s="332"/>
    </row>
    <row r="160" s="1" customFormat="1" ht="15" customHeight="1">
      <c r="B160" s="311"/>
      <c r="C160" s="336" t="s">
        <v>1250</v>
      </c>
      <c r="D160" s="288"/>
      <c r="E160" s="288"/>
      <c r="F160" s="337" t="s">
        <v>1186</v>
      </c>
      <c r="G160" s="288"/>
      <c r="H160" s="336" t="s">
        <v>1251</v>
      </c>
      <c r="I160" s="336" t="s">
        <v>1221</v>
      </c>
      <c r="J160" s="336"/>
      <c r="K160" s="332"/>
    </row>
    <row r="161" s="1" customFormat="1" ht="15" customHeight="1">
      <c r="B161" s="338"/>
      <c r="C161" s="320"/>
      <c r="D161" s="320"/>
      <c r="E161" s="320"/>
      <c r="F161" s="320"/>
      <c r="G161" s="320"/>
      <c r="H161" s="320"/>
      <c r="I161" s="320"/>
      <c r="J161" s="320"/>
      <c r="K161" s="339"/>
    </row>
    <row r="162" s="1" customFormat="1" ht="18.75" customHeight="1">
      <c r="B162" s="285"/>
      <c r="C162" s="288"/>
      <c r="D162" s="288"/>
      <c r="E162" s="288"/>
      <c r="F162" s="310"/>
      <c r="G162" s="288"/>
      <c r="H162" s="288"/>
      <c r="I162" s="288"/>
      <c r="J162" s="288"/>
      <c r="K162" s="285"/>
    </row>
    <row r="163" s="1" customFormat="1" ht="18.75" customHeight="1">
      <c r="B163" s="296"/>
      <c r="C163" s="296"/>
      <c r="D163" s="296"/>
      <c r="E163" s="296"/>
      <c r="F163" s="296"/>
      <c r="G163" s="296"/>
      <c r="H163" s="296"/>
      <c r="I163" s="296"/>
      <c r="J163" s="296"/>
      <c r="K163" s="296"/>
    </row>
    <row r="164" s="1" customFormat="1" ht="7.5" customHeight="1">
      <c r="B164" s="275"/>
      <c r="C164" s="276"/>
      <c r="D164" s="276"/>
      <c r="E164" s="276"/>
      <c r="F164" s="276"/>
      <c r="G164" s="276"/>
      <c r="H164" s="276"/>
      <c r="I164" s="276"/>
      <c r="J164" s="276"/>
      <c r="K164" s="277"/>
    </row>
    <row r="165" s="1" customFormat="1" ht="45" customHeight="1">
      <c r="B165" s="278"/>
      <c r="C165" s="279" t="s">
        <v>1252</v>
      </c>
      <c r="D165" s="279"/>
      <c r="E165" s="279"/>
      <c r="F165" s="279"/>
      <c r="G165" s="279"/>
      <c r="H165" s="279"/>
      <c r="I165" s="279"/>
      <c r="J165" s="279"/>
      <c r="K165" s="280"/>
    </row>
    <row r="166" s="1" customFormat="1" ht="17.25" customHeight="1">
      <c r="B166" s="278"/>
      <c r="C166" s="303" t="s">
        <v>1180</v>
      </c>
      <c r="D166" s="303"/>
      <c r="E166" s="303"/>
      <c r="F166" s="303" t="s">
        <v>1181</v>
      </c>
      <c r="G166" s="340"/>
      <c r="H166" s="341" t="s">
        <v>54</v>
      </c>
      <c r="I166" s="341" t="s">
        <v>57</v>
      </c>
      <c r="J166" s="303" t="s">
        <v>1182</v>
      </c>
      <c r="K166" s="280"/>
    </row>
    <row r="167" s="1" customFormat="1" ht="17.25" customHeight="1">
      <c r="B167" s="281"/>
      <c r="C167" s="305" t="s">
        <v>1183</v>
      </c>
      <c r="D167" s="305"/>
      <c r="E167" s="305"/>
      <c r="F167" s="306" t="s">
        <v>1184</v>
      </c>
      <c r="G167" s="342"/>
      <c r="H167" s="343"/>
      <c r="I167" s="343"/>
      <c r="J167" s="305" t="s">
        <v>1185</v>
      </c>
      <c r="K167" s="283"/>
    </row>
    <row r="168" s="1" customFormat="1" ht="5.25" customHeight="1">
      <c r="B168" s="311"/>
      <c r="C168" s="308"/>
      <c r="D168" s="308"/>
      <c r="E168" s="308"/>
      <c r="F168" s="308"/>
      <c r="G168" s="309"/>
      <c r="H168" s="308"/>
      <c r="I168" s="308"/>
      <c r="J168" s="308"/>
      <c r="K168" s="332"/>
    </row>
    <row r="169" s="1" customFormat="1" ht="15" customHeight="1">
      <c r="B169" s="311"/>
      <c r="C169" s="288" t="s">
        <v>1189</v>
      </c>
      <c r="D169" s="288"/>
      <c r="E169" s="288"/>
      <c r="F169" s="310" t="s">
        <v>1186</v>
      </c>
      <c r="G169" s="288"/>
      <c r="H169" s="288" t="s">
        <v>1226</v>
      </c>
      <c r="I169" s="288" t="s">
        <v>1188</v>
      </c>
      <c r="J169" s="288">
        <v>120</v>
      </c>
      <c r="K169" s="332"/>
    </row>
    <row r="170" s="1" customFormat="1" ht="15" customHeight="1">
      <c r="B170" s="311"/>
      <c r="C170" s="288" t="s">
        <v>1235</v>
      </c>
      <c r="D170" s="288"/>
      <c r="E170" s="288"/>
      <c r="F170" s="310" t="s">
        <v>1186</v>
      </c>
      <c r="G170" s="288"/>
      <c r="H170" s="288" t="s">
        <v>1236</v>
      </c>
      <c r="I170" s="288" t="s">
        <v>1188</v>
      </c>
      <c r="J170" s="288" t="s">
        <v>1237</v>
      </c>
      <c r="K170" s="332"/>
    </row>
    <row r="171" s="1" customFormat="1" ht="15" customHeight="1">
      <c r="B171" s="311"/>
      <c r="C171" s="288" t="s">
        <v>1134</v>
      </c>
      <c r="D171" s="288"/>
      <c r="E171" s="288"/>
      <c r="F171" s="310" t="s">
        <v>1186</v>
      </c>
      <c r="G171" s="288"/>
      <c r="H171" s="288" t="s">
        <v>1253</v>
      </c>
      <c r="I171" s="288" t="s">
        <v>1188</v>
      </c>
      <c r="J171" s="288" t="s">
        <v>1237</v>
      </c>
      <c r="K171" s="332"/>
    </row>
    <row r="172" s="1" customFormat="1" ht="15" customHeight="1">
      <c r="B172" s="311"/>
      <c r="C172" s="288" t="s">
        <v>1191</v>
      </c>
      <c r="D172" s="288"/>
      <c r="E172" s="288"/>
      <c r="F172" s="310" t="s">
        <v>1192</v>
      </c>
      <c r="G172" s="288"/>
      <c r="H172" s="288" t="s">
        <v>1253</v>
      </c>
      <c r="I172" s="288" t="s">
        <v>1188</v>
      </c>
      <c r="J172" s="288">
        <v>50</v>
      </c>
      <c r="K172" s="332"/>
    </row>
    <row r="173" s="1" customFormat="1" ht="15" customHeight="1">
      <c r="B173" s="311"/>
      <c r="C173" s="288" t="s">
        <v>1194</v>
      </c>
      <c r="D173" s="288"/>
      <c r="E173" s="288"/>
      <c r="F173" s="310" t="s">
        <v>1186</v>
      </c>
      <c r="G173" s="288"/>
      <c r="H173" s="288" t="s">
        <v>1253</v>
      </c>
      <c r="I173" s="288" t="s">
        <v>1196</v>
      </c>
      <c r="J173" s="288"/>
      <c r="K173" s="332"/>
    </row>
    <row r="174" s="1" customFormat="1" ht="15" customHeight="1">
      <c r="B174" s="311"/>
      <c r="C174" s="288" t="s">
        <v>1205</v>
      </c>
      <c r="D174" s="288"/>
      <c r="E174" s="288"/>
      <c r="F174" s="310" t="s">
        <v>1192</v>
      </c>
      <c r="G174" s="288"/>
      <c r="H174" s="288" t="s">
        <v>1253</v>
      </c>
      <c r="I174" s="288" t="s">
        <v>1188</v>
      </c>
      <c r="J174" s="288">
        <v>50</v>
      </c>
      <c r="K174" s="332"/>
    </row>
    <row r="175" s="1" customFormat="1" ht="15" customHeight="1">
      <c r="B175" s="311"/>
      <c r="C175" s="288" t="s">
        <v>1213</v>
      </c>
      <c r="D175" s="288"/>
      <c r="E175" s="288"/>
      <c r="F175" s="310" t="s">
        <v>1192</v>
      </c>
      <c r="G175" s="288"/>
      <c r="H175" s="288" t="s">
        <v>1253</v>
      </c>
      <c r="I175" s="288" t="s">
        <v>1188</v>
      </c>
      <c r="J175" s="288">
        <v>50</v>
      </c>
      <c r="K175" s="332"/>
    </row>
    <row r="176" s="1" customFormat="1" ht="15" customHeight="1">
      <c r="B176" s="311"/>
      <c r="C176" s="288" t="s">
        <v>1211</v>
      </c>
      <c r="D176" s="288"/>
      <c r="E176" s="288"/>
      <c r="F176" s="310" t="s">
        <v>1192</v>
      </c>
      <c r="G176" s="288"/>
      <c r="H176" s="288" t="s">
        <v>1253</v>
      </c>
      <c r="I176" s="288" t="s">
        <v>1188</v>
      </c>
      <c r="J176" s="288">
        <v>50</v>
      </c>
      <c r="K176" s="332"/>
    </row>
    <row r="177" s="1" customFormat="1" ht="15" customHeight="1">
      <c r="B177" s="311"/>
      <c r="C177" s="288" t="s">
        <v>123</v>
      </c>
      <c r="D177" s="288"/>
      <c r="E177" s="288"/>
      <c r="F177" s="310" t="s">
        <v>1186</v>
      </c>
      <c r="G177" s="288"/>
      <c r="H177" s="288" t="s">
        <v>1254</v>
      </c>
      <c r="I177" s="288" t="s">
        <v>1255</v>
      </c>
      <c r="J177" s="288"/>
      <c r="K177" s="332"/>
    </row>
    <row r="178" s="1" customFormat="1" ht="15" customHeight="1">
      <c r="B178" s="311"/>
      <c r="C178" s="288" t="s">
        <v>57</v>
      </c>
      <c r="D178" s="288"/>
      <c r="E178" s="288"/>
      <c r="F178" s="310" t="s">
        <v>1186</v>
      </c>
      <c r="G178" s="288"/>
      <c r="H178" s="288" t="s">
        <v>1256</v>
      </c>
      <c r="I178" s="288" t="s">
        <v>1257</v>
      </c>
      <c r="J178" s="288">
        <v>1</v>
      </c>
      <c r="K178" s="332"/>
    </row>
    <row r="179" s="1" customFormat="1" ht="15" customHeight="1">
      <c r="B179" s="311"/>
      <c r="C179" s="288" t="s">
        <v>53</v>
      </c>
      <c r="D179" s="288"/>
      <c r="E179" s="288"/>
      <c r="F179" s="310" t="s">
        <v>1186</v>
      </c>
      <c r="G179" s="288"/>
      <c r="H179" s="288" t="s">
        <v>1258</v>
      </c>
      <c r="I179" s="288" t="s">
        <v>1188</v>
      </c>
      <c r="J179" s="288">
        <v>20</v>
      </c>
      <c r="K179" s="332"/>
    </row>
    <row r="180" s="1" customFormat="1" ht="15" customHeight="1">
      <c r="B180" s="311"/>
      <c r="C180" s="288" t="s">
        <v>54</v>
      </c>
      <c r="D180" s="288"/>
      <c r="E180" s="288"/>
      <c r="F180" s="310" t="s">
        <v>1186</v>
      </c>
      <c r="G180" s="288"/>
      <c r="H180" s="288" t="s">
        <v>1259</v>
      </c>
      <c r="I180" s="288" t="s">
        <v>1188</v>
      </c>
      <c r="J180" s="288">
        <v>255</v>
      </c>
      <c r="K180" s="332"/>
    </row>
    <row r="181" s="1" customFormat="1" ht="15" customHeight="1">
      <c r="B181" s="311"/>
      <c r="C181" s="288" t="s">
        <v>124</v>
      </c>
      <c r="D181" s="288"/>
      <c r="E181" s="288"/>
      <c r="F181" s="310" t="s">
        <v>1186</v>
      </c>
      <c r="G181" s="288"/>
      <c r="H181" s="288" t="s">
        <v>1150</v>
      </c>
      <c r="I181" s="288" t="s">
        <v>1188</v>
      </c>
      <c r="J181" s="288">
        <v>10</v>
      </c>
      <c r="K181" s="332"/>
    </row>
    <row r="182" s="1" customFormat="1" ht="15" customHeight="1">
      <c r="B182" s="311"/>
      <c r="C182" s="288" t="s">
        <v>125</v>
      </c>
      <c r="D182" s="288"/>
      <c r="E182" s="288"/>
      <c r="F182" s="310" t="s">
        <v>1186</v>
      </c>
      <c r="G182" s="288"/>
      <c r="H182" s="288" t="s">
        <v>1260</v>
      </c>
      <c r="I182" s="288" t="s">
        <v>1221</v>
      </c>
      <c r="J182" s="288"/>
      <c r="K182" s="332"/>
    </row>
    <row r="183" s="1" customFormat="1" ht="15" customHeight="1">
      <c r="B183" s="311"/>
      <c r="C183" s="288" t="s">
        <v>1261</v>
      </c>
      <c r="D183" s="288"/>
      <c r="E183" s="288"/>
      <c r="F183" s="310" t="s">
        <v>1186</v>
      </c>
      <c r="G183" s="288"/>
      <c r="H183" s="288" t="s">
        <v>1262</v>
      </c>
      <c r="I183" s="288" t="s">
        <v>1221</v>
      </c>
      <c r="J183" s="288"/>
      <c r="K183" s="332"/>
    </row>
    <row r="184" s="1" customFormat="1" ht="15" customHeight="1">
      <c r="B184" s="311"/>
      <c r="C184" s="288" t="s">
        <v>1250</v>
      </c>
      <c r="D184" s="288"/>
      <c r="E184" s="288"/>
      <c r="F184" s="310" t="s">
        <v>1186</v>
      </c>
      <c r="G184" s="288"/>
      <c r="H184" s="288" t="s">
        <v>1263</v>
      </c>
      <c r="I184" s="288" t="s">
        <v>1221</v>
      </c>
      <c r="J184" s="288"/>
      <c r="K184" s="332"/>
    </row>
    <row r="185" s="1" customFormat="1" ht="15" customHeight="1">
      <c r="B185" s="311"/>
      <c r="C185" s="288" t="s">
        <v>127</v>
      </c>
      <c r="D185" s="288"/>
      <c r="E185" s="288"/>
      <c r="F185" s="310" t="s">
        <v>1192</v>
      </c>
      <c r="G185" s="288"/>
      <c r="H185" s="288" t="s">
        <v>1264</v>
      </c>
      <c r="I185" s="288" t="s">
        <v>1188</v>
      </c>
      <c r="J185" s="288">
        <v>50</v>
      </c>
      <c r="K185" s="332"/>
    </row>
    <row r="186" s="1" customFormat="1" ht="15" customHeight="1">
      <c r="B186" s="311"/>
      <c r="C186" s="288" t="s">
        <v>1265</v>
      </c>
      <c r="D186" s="288"/>
      <c r="E186" s="288"/>
      <c r="F186" s="310" t="s">
        <v>1192</v>
      </c>
      <c r="G186" s="288"/>
      <c r="H186" s="288" t="s">
        <v>1266</v>
      </c>
      <c r="I186" s="288" t="s">
        <v>1267</v>
      </c>
      <c r="J186" s="288"/>
      <c r="K186" s="332"/>
    </row>
    <row r="187" s="1" customFormat="1" ht="15" customHeight="1">
      <c r="B187" s="311"/>
      <c r="C187" s="288" t="s">
        <v>1268</v>
      </c>
      <c r="D187" s="288"/>
      <c r="E187" s="288"/>
      <c r="F187" s="310" t="s">
        <v>1192</v>
      </c>
      <c r="G187" s="288"/>
      <c r="H187" s="288" t="s">
        <v>1269</v>
      </c>
      <c r="I187" s="288" t="s">
        <v>1267</v>
      </c>
      <c r="J187" s="288"/>
      <c r="K187" s="332"/>
    </row>
    <row r="188" s="1" customFormat="1" ht="15" customHeight="1">
      <c r="B188" s="311"/>
      <c r="C188" s="288" t="s">
        <v>1270</v>
      </c>
      <c r="D188" s="288"/>
      <c r="E188" s="288"/>
      <c r="F188" s="310" t="s">
        <v>1192</v>
      </c>
      <c r="G188" s="288"/>
      <c r="H188" s="288" t="s">
        <v>1271</v>
      </c>
      <c r="I188" s="288" t="s">
        <v>1267</v>
      </c>
      <c r="J188" s="288"/>
      <c r="K188" s="332"/>
    </row>
    <row r="189" s="1" customFormat="1" ht="15" customHeight="1">
      <c r="B189" s="311"/>
      <c r="C189" s="344" t="s">
        <v>1272</v>
      </c>
      <c r="D189" s="288"/>
      <c r="E189" s="288"/>
      <c r="F189" s="310" t="s">
        <v>1192</v>
      </c>
      <c r="G189" s="288"/>
      <c r="H189" s="288" t="s">
        <v>1273</v>
      </c>
      <c r="I189" s="288" t="s">
        <v>1274</v>
      </c>
      <c r="J189" s="345" t="s">
        <v>1275</v>
      </c>
      <c r="K189" s="332"/>
    </row>
    <row r="190" s="1" customFormat="1" ht="15" customHeight="1">
      <c r="B190" s="311"/>
      <c r="C190" s="295" t="s">
        <v>42</v>
      </c>
      <c r="D190" s="288"/>
      <c r="E190" s="288"/>
      <c r="F190" s="310" t="s">
        <v>1186</v>
      </c>
      <c r="G190" s="288"/>
      <c r="H190" s="285" t="s">
        <v>1276</v>
      </c>
      <c r="I190" s="288" t="s">
        <v>1277</v>
      </c>
      <c r="J190" s="288"/>
      <c r="K190" s="332"/>
    </row>
    <row r="191" s="1" customFormat="1" ht="15" customHeight="1">
      <c r="B191" s="311"/>
      <c r="C191" s="295" t="s">
        <v>1278</v>
      </c>
      <c r="D191" s="288"/>
      <c r="E191" s="288"/>
      <c r="F191" s="310" t="s">
        <v>1186</v>
      </c>
      <c r="G191" s="288"/>
      <c r="H191" s="288" t="s">
        <v>1279</v>
      </c>
      <c r="I191" s="288" t="s">
        <v>1221</v>
      </c>
      <c r="J191" s="288"/>
      <c r="K191" s="332"/>
    </row>
    <row r="192" s="1" customFormat="1" ht="15" customHeight="1">
      <c r="B192" s="311"/>
      <c r="C192" s="295" t="s">
        <v>1280</v>
      </c>
      <c r="D192" s="288"/>
      <c r="E192" s="288"/>
      <c r="F192" s="310" t="s">
        <v>1186</v>
      </c>
      <c r="G192" s="288"/>
      <c r="H192" s="288" t="s">
        <v>1281</v>
      </c>
      <c r="I192" s="288" t="s">
        <v>1221</v>
      </c>
      <c r="J192" s="288"/>
      <c r="K192" s="332"/>
    </row>
    <row r="193" s="1" customFormat="1" ht="15" customHeight="1">
      <c r="B193" s="311"/>
      <c r="C193" s="295" t="s">
        <v>1282</v>
      </c>
      <c r="D193" s="288"/>
      <c r="E193" s="288"/>
      <c r="F193" s="310" t="s">
        <v>1192</v>
      </c>
      <c r="G193" s="288"/>
      <c r="H193" s="288" t="s">
        <v>1283</v>
      </c>
      <c r="I193" s="288" t="s">
        <v>1221</v>
      </c>
      <c r="J193" s="288"/>
      <c r="K193" s="332"/>
    </row>
    <row r="194" s="1" customFormat="1" ht="15" customHeight="1">
      <c r="B194" s="338"/>
      <c r="C194" s="346"/>
      <c r="D194" s="320"/>
      <c r="E194" s="320"/>
      <c r="F194" s="320"/>
      <c r="G194" s="320"/>
      <c r="H194" s="320"/>
      <c r="I194" s="320"/>
      <c r="J194" s="320"/>
      <c r="K194" s="339"/>
    </row>
    <row r="195" s="1" customFormat="1" ht="18.75" customHeight="1">
      <c r="B195" s="285"/>
      <c r="C195" s="288"/>
      <c r="D195" s="288"/>
      <c r="E195" s="288"/>
      <c r="F195" s="310"/>
      <c r="G195" s="288"/>
      <c r="H195" s="288"/>
      <c r="I195" s="288"/>
      <c r="J195" s="288"/>
      <c r="K195" s="285"/>
    </row>
    <row r="196" s="1" customFormat="1" ht="18.75" customHeight="1">
      <c r="B196" s="285"/>
      <c r="C196" s="288"/>
      <c r="D196" s="288"/>
      <c r="E196" s="288"/>
      <c r="F196" s="310"/>
      <c r="G196" s="288"/>
      <c r="H196" s="288"/>
      <c r="I196" s="288"/>
      <c r="J196" s="288"/>
      <c r="K196" s="285"/>
    </row>
    <row r="197" s="1" customFormat="1" ht="18.75" customHeight="1">
      <c r="B197" s="296"/>
      <c r="C197" s="296"/>
      <c r="D197" s="296"/>
      <c r="E197" s="296"/>
      <c r="F197" s="296"/>
      <c r="G197" s="296"/>
      <c r="H197" s="296"/>
      <c r="I197" s="296"/>
      <c r="J197" s="296"/>
      <c r="K197" s="296"/>
    </row>
    <row r="198" s="1" customFormat="1" ht="13.5">
      <c r="B198" s="275"/>
      <c r="C198" s="276"/>
      <c r="D198" s="276"/>
      <c r="E198" s="276"/>
      <c r="F198" s="276"/>
      <c r="G198" s="276"/>
      <c r="H198" s="276"/>
      <c r="I198" s="276"/>
      <c r="J198" s="276"/>
      <c r="K198" s="277"/>
    </row>
    <row r="199" s="1" customFormat="1" ht="21">
      <c r="B199" s="278"/>
      <c r="C199" s="279" t="s">
        <v>1284</v>
      </c>
      <c r="D199" s="279"/>
      <c r="E199" s="279"/>
      <c r="F199" s="279"/>
      <c r="G199" s="279"/>
      <c r="H199" s="279"/>
      <c r="I199" s="279"/>
      <c r="J199" s="279"/>
      <c r="K199" s="280"/>
    </row>
    <row r="200" s="1" customFormat="1" ht="25.5" customHeight="1">
      <c r="B200" s="278"/>
      <c r="C200" s="347" t="s">
        <v>1285</v>
      </c>
      <c r="D200" s="347"/>
      <c r="E200" s="347"/>
      <c r="F200" s="347" t="s">
        <v>1286</v>
      </c>
      <c r="G200" s="348"/>
      <c r="H200" s="347" t="s">
        <v>1287</v>
      </c>
      <c r="I200" s="347"/>
      <c r="J200" s="347"/>
      <c r="K200" s="280"/>
    </row>
    <row r="201" s="1" customFormat="1" ht="5.25" customHeight="1">
      <c r="B201" s="311"/>
      <c r="C201" s="308"/>
      <c r="D201" s="308"/>
      <c r="E201" s="308"/>
      <c r="F201" s="308"/>
      <c r="G201" s="288"/>
      <c r="H201" s="308"/>
      <c r="I201" s="308"/>
      <c r="J201" s="308"/>
      <c r="K201" s="332"/>
    </row>
    <row r="202" s="1" customFormat="1" ht="15" customHeight="1">
      <c r="B202" s="311"/>
      <c r="C202" s="288" t="s">
        <v>1277</v>
      </c>
      <c r="D202" s="288"/>
      <c r="E202" s="288"/>
      <c r="F202" s="310" t="s">
        <v>43</v>
      </c>
      <c r="G202" s="288"/>
      <c r="H202" s="288" t="s">
        <v>1288</v>
      </c>
      <c r="I202" s="288"/>
      <c r="J202" s="288"/>
      <c r="K202" s="332"/>
    </row>
    <row r="203" s="1" customFormat="1" ht="15" customHeight="1">
      <c r="B203" s="311"/>
      <c r="C203" s="317"/>
      <c r="D203" s="288"/>
      <c r="E203" s="288"/>
      <c r="F203" s="310" t="s">
        <v>44</v>
      </c>
      <c r="G203" s="288"/>
      <c r="H203" s="288" t="s">
        <v>1289</v>
      </c>
      <c r="I203" s="288"/>
      <c r="J203" s="288"/>
      <c r="K203" s="332"/>
    </row>
    <row r="204" s="1" customFormat="1" ht="15" customHeight="1">
      <c r="B204" s="311"/>
      <c r="C204" s="317"/>
      <c r="D204" s="288"/>
      <c r="E204" s="288"/>
      <c r="F204" s="310" t="s">
        <v>47</v>
      </c>
      <c r="G204" s="288"/>
      <c r="H204" s="288" t="s">
        <v>1290</v>
      </c>
      <c r="I204" s="288"/>
      <c r="J204" s="288"/>
      <c r="K204" s="332"/>
    </row>
    <row r="205" s="1" customFormat="1" ht="15" customHeight="1">
      <c r="B205" s="311"/>
      <c r="C205" s="288"/>
      <c r="D205" s="288"/>
      <c r="E205" s="288"/>
      <c r="F205" s="310" t="s">
        <v>45</v>
      </c>
      <c r="G205" s="288"/>
      <c r="H205" s="288" t="s">
        <v>1291</v>
      </c>
      <c r="I205" s="288"/>
      <c r="J205" s="288"/>
      <c r="K205" s="332"/>
    </row>
    <row r="206" s="1" customFormat="1" ht="15" customHeight="1">
      <c r="B206" s="311"/>
      <c r="C206" s="288"/>
      <c r="D206" s="288"/>
      <c r="E206" s="288"/>
      <c r="F206" s="310" t="s">
        <v>46</v>
      </c>
      <c r="G206" s="288"/>
      <c r="H206" s="288" t="s">
        <v>1292</v>
      </c>
      <c r="I206" s="288"/>
      <c r="J206" s="288"/>
      <c r="K206" s="332"/>
    </row>
    <row r="207" s="1" customFormat="1" ht="15" customHeight="1">
      <c r="B207" s="311"/>
      <c r="C207" s="288"/>
      <c r="D207" s="288"/>
      <c r="E207" s="288"/>
      <c r="F207" s="310"/>
      <c r="G207" s="288"/>
      <c r="H207" s="288"/>
      <c r="I207" s="288"/>
      <c r="J207" s="288"/>
      <c r="K207" s="332"/>
    </row>
    <row r="208" s="1" customFormat="1" ht="15" customHeight="1">
      <c r="B208" s="311"/>
      <c r="C208" s="288" t="s">
        <v>1233</v>
      </c>
      <c r="D208" s="288"/>
      <c r="E208" s="288"/>
      <c r="F208" s="310" t="s">
        <v>79</v>
      </c>
      <c r="G208" s="288"/>
      <c r="H208" s="288" t="s">
        <v>1293</v>
      </c>
      <c r="I208" s="288"/>
      <c r="J208" s="288"/>
      <c r="K208" s="332"/>
    </row>
    <row r="209" s="1" customFormat="1" ht="15" customHeight="1">
      <c r="B209" s="311"/>
      <c r="C209" s="317"/>
      <c r="D209" s="288"/>
      <c r="E209" s="288"/>
      <c r="F209" s="310" t="s">
        <v>1129</v>
      </c>
      <c r="G209" s="288"/>
      <c r="H209" s="288" t="s">
        <v>1130</v>
      </c>
      <c r="I209" s="288"/>
      <c r="J209" s="288"/>
      <c r="K209" s="332"/>
    </row>
    <row r="210" s="1" customFormat="1" ht="15" customHeight="1">
      <c r="B210" s="311"/>
      <c r="C210" s="288"/>
      <c r="D210" s="288"/>
      <c r="E210" s="288"/>
      <c r="F210" s="310" t="s">
        <v>1127</v>
      </c>
      <c r="G210" s="288"/>
      <c r="H210" s="288" t="s">
        <v>1294</v>
      </c>
      <c r="I210" s="288"/>
      <c r="J210" s="288"/>
      <c r="K210" s="332"/>
    </row>
    <row r="211" s="1" customFormat="1" ht="15" customHeight="1">
      <c r="B211" s="349"/>
      <c r="C211" s="317"/>
      <c r="D211" s="317"/>
      <c r="E211" s="317"/>
      <c r="F211" s="310" t="s">
        <v>88</v>
      </c>
      <c r="G211" s="295"/>
      <c r="H211" s="336" t="s">
        <v>1131</v>
      </c>
      <c r="I211" s="336"/>
      <c r="J211" s="336"/>
      <c r="K211" s="350"/>
    </row>
    <row r="212" s="1" customFormat="1" ht="15" customHeight="1">
      <c r="B212" s="349"/>
      <c r="C212" s="317"/>
      <c r="D212" s="317"/>
      <c r="E212" s="317"/>
      <c r="F212" s="310" t="s">
        <v>1132</v>
      </c>
      <c r="G212" s="295"/>
      <c r="H212" s="336" t="s">
        <v>1295</v>
      </c>
      <c r="I212" s="336"/>
      <c r="J212" s="336"/>
      <c r="K212" s="350"/>
    </row>
    <row r="213" s="1" customFormat="1" ht="15" customHeight="1">
      <c r="B213" s="349"/>
      <c r="C213" s="317"/>
      <c r="D213" s="317"/>
      <c r="E213" s="317"/>
      <c r="F213" s="351"/>
      <c r="G213" s="295"/>
      <c r="H213" s="352"/>
      <c r="I213" s="352"/>
      <c r="J213" s="352"/>
      <c r="K213" s="350"/>
    </row>
    <row r="214" s="1" customFormat="1" ht="15" customHeight="1">
      <c r="B214" s="349"/>
      <c r="C214" s="288" t="s">
        <v>1257</v>
      </c>
      <c r="D214" s="317"/>
      <c r="E214" s="317"/>
      <c r="F214" s="310">
        <v>1</v>
      </c>
      <c r="G214" s="295"/>
      <c r="H214" s="336" t="s">
        <v>1296</v>
      </c>
      <c r="I214" s="336"/>
      <c r="J214" s="336"/>
      <c r="K214" s="350"/>
    </row>
    <row r="215" s="1" customFormat="1" ht="15" customHeight="1">
      <c r="B215" s="349"/>
      <c r="C215" s="317"/>
      <c r="D215" s="317"/>
      <c r="E215" s="317"/>
      <c r="F215" s="310">
        <v>2</v>
      </c>
      <c r="G215" s="295"/>
      <c r="H215" s="336" t="s">
        <v>1297</v>
      </c>
      <c r="I215" s="336"/>
      <c r="J215" s="336"/>
      <c r="K215" s="350"/>
    </row>
    <row r="216" s="1" customFormat="1" ht="15" customHeight="1">
      <c r="B216" s="349"/>
      <c r="C216" s="317"/>
      <c r="D216" s="317"/>
      <c r="E216" s="317"/>
      <c r="F216" s="310">
        <v>3</v>
      </c>
      <c r="G216" s="295"/>
      <c r="H216" s="336" t="s">
        <v>1298</v>
      </c>
      <c r="I216" s="336"/>
      <c r="J216" s="336"/>
      <c r="K216" s="350"/>
    </row>
    <row r="217" s="1" customFormat="1" ht="15" customHeight="1">
      <c r="B217" s="349"/>
      <c r="C217" s="317"/>
      <c r="D217" s="317"/>
      <c r="E217" s="317"/>
      <c r="F217" s="310">
        <v>4</v>
      </c>
      <c r="G217" s="295"/>
      <c r="H217" s="336" t="s">
        <v>1299</v>
      </c>
      <c r="I217" s="336"/>
      <c r="J217" s="336"/>
      <c r="K217" s="350"/>
    </row>
    <row r="218" s="1" customFormat="1" ht="12.75" customHeight="1">
      <c r="B218" s="353"/>
      <c r="C218" s="354"/>
      <c r="D218" s="354"/>
      <c r="E218" s="354"/>
      <c r="F218" s="354"/>
      <c r="G218" s="354"/>
      <c r="H218" s="354"/>
      <c r="I218" s="354"/>
      <c r="J218" s="354"/>
      <c r="K218" s="35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LAPTOP-D\Uzivatel</dc:creator>
  <cp:lastModifiedBy>LAPTOP-D\Uzivatel</cp:lastModifiedBy>
  <dcterms:created xsi:type="dcterms:W3CDTF">2020-06-25T07:47:27Z</dcterms:created>
  <dcterms:modified xsi:type="dcterms:W3CDTF">2020-06-25T07:47:33Z</dcterms:modified>
</cp:coreProperties>
</file>