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201" sheetId="3" r:id="rId3"/>
    <sheet name="SO 202" sheetId="4" r:id="rId4"/>
    <sheet name="SO 203" sheetId="5" r:id="rId5"/>
    <sheet name="SO 204" sheetId="6" r:id="rId6"/>
    <sheet name="SO 205" sheetId="7" r:id="rId7"/>
    <sheet name="VRN" sheetId="8" r:id="rId8"/>
  </sheets>
  <definedNames/>
  <calcPr fullCalcOnLoad="1"/>
</workbook>
</file>

<file path=xl/sharedStrings.xml><?xml version="1.0" encoding="utf-8"?>
<sst xmlns="http://schemas.openxmlformats.org/spreadsheetml/2006/main" count="1593" uniqueCount="351">
  <si>
    <t>Firma: Krajská správa a údržba silnic Karlovarského kraje, příspěvková organizace</t>
  </si>
  <si>
    <t>Soupis objektů s DPH</t>
  </si>
  <si>
    <t>Stavba: TÚ_2019_092 - III/218 7 Rekonstrukce silnice Stříbrná - Bublava, II. etapa</t>
  </si>
  <si>
    <t>Varianta:  - III/218 7 Rekonstrukce silnice Stříbrná - Bublava, II. etapa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</si>
  <si>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</si>
  <si>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</si>
  <si>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</si>
  <si>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</si>
  <si>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</si>
  <si>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</si>
  <si>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</si>
  <si>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</si>
  <si>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</si>
  <si>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</si>
  <si>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</si>
  <si>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TÚ_2019_092</t>
  </si>
  <si>
    <t>III/218 7 Rekonstrukce silnice Stříbrná - Bublava, II. etapa</t>
  </si>
  <si>
    <t>O</t>
  </si>
  <si>
    <t>Rozpočet:</t>
  </si>
  <si>
    <t>0,00</t>
  </si>
  <si>
    <t>15,00</t>
  </si>
  <si>
    <t>21,00</t>
  </si>
  <si>
    <t>3</t>
  </si>
  <si>
    <t>0</t>
  </si>
  <si>
    <t>2</t>
  </si>
  <si>
    <t>SO 101</t>
  </si>
  <si>
    <t>Komunikace</t>
  </si>
  <si>
    <t>Typ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</si>
  <si>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</si>
  <si>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</si>
  <si>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</si>
  <si>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</si>
  <si>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</si>
  <si>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</si>
  <si>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</si>
  <si>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</si>
  <si>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</si>
  <si>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</si>
  <si>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</si>
  <si>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</si>
  <si>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</si>
  <si>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</si>
  <si>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</si>
  <si>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</si>
  <si>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</si>
  <si>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</si>
  <si>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015111</t>
  </si>
  <si>
    <t/>
  </si>
  <si>
    <t>POPLATKY ZA LIKVIDACI ODPADŮ NEKONTAMINOVANÝCH - 17 05 04 VYTĚŽENÉ ZEMINY A HORNINY - I. TŘÍDA TĚŽITELNOSTI</t>
  </si>
  <si>
    <t>T</t>
  </si>
  <si>
    <t>PP</t>
  </si>
  <si>
    <t>VV</t>
  </si>
  <si>
    <t>Bude fakturováno dle vážních lístků po odsouhlasení TDI 
odpad - zemina 
((121,275+143,325+85,281)*1,7)/2=297,399 [A] 
Celkem: A=297,399 [B]</t>
  </si>
  <si>
    <t>TS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</si>
  <si>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</si>
  <si>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015113</t>
  </si>
  <si>
    <t>01</t>
  </si>
  <si>
    <t>POPLATKY ZA LIKVIDACŮ ODPADŮ KONTAMINOVANÝCH - ZEMINY A KAMENIVA</t>
  </si>
  <si>
    <t>Bude fakturováno dle vážních lístků po odsouhlasení TDI 
KONTAMINOVANÝ ODPAD 
odpad - zemina 
((143,325+85,281)*1,7)/2=194,315 [A] 
odpad - kamenivo 
(890,082*2)/2=890,082 [B] 
Celkem: A+B=1 084,397 [C]</t>
  </si>
  <si>
    <t>015130</t>
  </si>
  <si>
    <t>R</t>
  </si>
  <si>
    <t>POPLATKY ZA LIKVIDACŮ ODPADŮ KONTAMINOVANÝCH - 17 03 02 VYBOURANÝ ASFALTOVÝ BETON S OBSAHEM DEHTU</t>
  </si>
  <si>
    <t>- vyfrézovaný materiál z pol. 11372 
- včetně odvozu na skládku a veškeré dopravy  
- položka bude čerpána pouze se souhlasem TDS</t>
  </si>
  <si>
    <t>Bude fakturováno dle vážních lístků po odsouhlasení TDI 
odpad - asfalt 
1519,073=1 519,073 [A] 
Celkem: A=1 519,073 [B]</t>
  </si>
  <si>
    <t>015330</t>
  </si>
  <si>
    <t>POPLATKY ZA LIKVIDACŮ ODPADŮ NEKONTAMINOVANÝCH - 17 05 04 KAMENNÁ SUŤ</t>
  </si>
  <si>
    <t>Bude fakturováno dle vážních lístků po odsouhlasení TDI 
odpad - kamenivo 
(890,082*2)/2=890,082 [A] 
Celkem: A=890,082 [B]</t>
  </si>
  <si>
    <t>015340</t>
  </si>
  <si>
    <t>POPLATKY ZA LIKVIDACŮ ODPADŮ NEKONTAMINOVANÝCH - 02 01 03 PAŘEZY</t>
  </si>
  <si>
    <t>Bude fakturováno dle vážních lístků po odsouhlasení TDI 
odpad - pažezy 
21*0,3=6,300 [A] 
Celkem: A=6,300 [B]</t>
  </si>
  <si>
    <t>Zemní práce</t>
  </si>
  <si>
    <t>112218</t>
  </si>
  <si>
    <t>ODSTRANĚNÍ PAŘEZŮ D DO 0,5M, ODVOZ DO 20KM</t>
  </si>
  <si>
    <t>KUS</t>
  </si>
  <si>
    <t>Odstranění pařezu D do 0,3 m 
3=3,000 [A] 
Odstranění pařezu D do 0,4 m 
2=2,000 [B] 
Odstranění pařezu D do 0,5 m 
5=5,000 [C] 
Celkem: A+B+C=10,000 [D]</t>
  </si>
  <si>
    <t>Odstranění pařezů se měří v [ks] vytrhaných nebo vykopaných pařezů, průměr pařezu je uvažován dle stromu ve výšce 1,3m nad terénem, u stávajícího pařezu se stanoví jako změřený průměr vynásobený  koeficientem 1/1,38.  
Položka zahrnuje zejména:  
- vytrhání nebo vykopání pařezů  
- veškeré zemní práce spojené s odstraněním pařezů  
- dopravu a uložení pařezů, případně další práce s nimi dle pokynů zadávací dokumentace  
- zásyp jam po pařezech.</t>
  </si>
  <si>
    <t>7</t>
  </si>
  <si>
    <t>112228</t>
  </si>
  <si>
    <t>ODSTRANĚNÍ PAŘEZŮ D DO 0,9M, ODVOZ DO 20KM</t>
  </si>
  <si>
    <t>Odstranění pařezu D do 0,6 m 
8=8,000 [A] 
Odstranění pařezu D do 0,7 m 
3=3,000 [B] 
Odstranění pařezu D do 0,9 m 
1=1,000 [C] 
Celkem: A+B+C=12,000 [D]</t>
  </si>
  <si>
    <t>8</t>
  </si>
  <si>
    <t>113328</t>
  </si>
  <si>
    <t>ODSTRAN PODKL ZPEVNĚNÝCH PLOCH Z KAMENIVA NESTMEL, ODVOZ DO 20KM</t>
  </si>
  <si>
    <t>M3</t>
  </si>
  <si>
    <t>Odstranění stávající podkladní vrstvy 
2966,94*0,3=890,082 [A] 
Celkem: A=890,082 [B]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</si>
  <si>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</si>
  <si>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</si>
  <si>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FRÉZOVÁNÍ ZPEVNĚNÝCH PLOCH ASFALTOVÝCH</t>
  </si>
  <si>
    <t>- včetně veškeré manipulace s vyfrézovaným materiálem a jeho naložení</t>
  </si>
  <si>
    <t>Frézování stávajícího krytu 
2966,94*0,2=593,388 [A] 
Celkem: A=593,388 [B]</t>
  </si>
  <si>
    <t>12110</t>
  </si>
  <si>
    <t>SEJMUTÍ ORNICE NEBO LESNÍ PŮDY</t>
  </si>
  <si>
    <t>- včetně dopravy na mezideponii 
- ornice bude zpětně rozprostřena - viz položka 18222</t>
  </si>
  <si>
    <t>(226,94+356,47+132,86+87,61)*0,15=120,582 [A] 
(60,13+55,45+423,79+23,91+58,58)*0,15=93,279 [B] 
Celkem: A+B=213,861 [C]</t>
  </si>
  <si>
    <t>položka zahrnuje sejmutí ornice bez ohledu na tloušťku vrstvy a její vodorovnou dopravu  
nezahrnuje uložení na trvalou skládku</t>
  </si>
  <si>
    <t>11</t>
  </si>
  <si>
    <t>122938</t>
  </si>
  <si>
    <t>ODKOPÁVKY A PROKOPÁVKY OBECNÉ TŘ. III, ODVOZ DO 20KM</t>
  </si>
  <si>
    <t>Propustek KM 0,289 55 
1,35*2,06*11,09+3,2*2,2*2=44,921 [A] 
Propustek KM 0,478 61 
1,35*2,06*9,45+3,2*2,2*2=40,360 [B] 
Celkem: A+B=85,281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</si>
  <si>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</si>
  <si>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</t>
  </si>
  <si>
    <t>12693</t>
  </si>
  <si>
    <t>ZŘÍZENÍ STUPŇŮ V PODLOŽÍ NÁSYPŮ TŘ. III</t>
  </si>
  <si>
    <t>- včetně dopravy</t>
  </si>
  <si>
    <t>násypové těleso: 
KM 0,000 - 0,050: 50*1,8*0,8=72,000 [M] 
KM 0,175 - 0,200: 25*((3,6*1,6)/2)=72,000 [N] 
KM 0,200 - 0,225: 25*((2,2*1,7)/2)=46,750 [O] 
KM 0,225 - 0,250: 25*((2,09+0,00)/2)=26,125 [V] 
KM 0,325 - 0,350: 25*((1,02+2,50)/2)=44,000 [Q] 
KM 0,350 - 0,375: 25*((2,50+1,35)/2)=48,125 [R] 
KM 0,375 - 0,400: 25*((1,35+1,90)/2)=40,625 [S] 
KM 0,400 - 0,425: 25*((1,90+0,00)/2)=23,750 [T] 
KM 0,475 - 0,525: 50*((0,0+1,44+0,0)/3)=24,000 [U] 
Celkem: M+N+O+V+Q+R+S+T+U=397,375 [W]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</si>
  <si>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</si>
  <si>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</t>
  </si>
  <si>
    <t>132938</t>
  </si>
  <si>
    <t>HLOUBENÍ RÝH ŠÍŘ DO 2M PAŽ I NEPAŽ TŘ. III, ODVOZ DO 20KM</t>
  </si>
  <si>
    <t>Hloubení rýh pro trativody 
539,00*0,45*0,5=121,275 [A] 
pro UV 
10*9,8*(0,45*0,5)=22,050 [B] 
Celkem: A+B=143,325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</si>
  <si>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</si>
  <si>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14</t>
  </si>
  <si>
    <t>17110</t>
  </si>
  <si>
    <t>ULOŽENÍ SYPANINY DO NÁSYPŮ SE ZHUTNĚNÍM</t>
  </si>
  <si>
    <t>- včetně dopravy z mezideponie  
- využití materiálu ze stavby z položky 122738 (SO 201 a 202)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</si>
  <si>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</si>
  <si>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15</t>
  </si>
  <si>
    <t>17561</t>
  </si>
  <si>
    <t>OBSYP POTRUBÍ A OBJEKTŮ Z HORNIN KAMENITÝCH</t>
  </si>
  <si>
    <t>Propustek KM 0,289 55 
1,72*8,7=14,964 [A] 
Propustek KM 0,478 61 
1,72*7,5=12,900 [B] 
Celkem: A+B=27,864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</si>
  <si>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                                                                - zemina vytlačená potrubím o DN do 180mm se od kubatury obsypů neodečítá</t>
  </si>
  <si>
    <t>16</t>
  </si>
  <si>
    <t>18110</t>
  </si>
  <si>
    <t>ÚPRAVA PLÁNĚ SE ZHUTNĚNÍM V HORNINĚ TŘ. I</t>
  </si>
  <si>
    <t>M2</t>
  </si>
  <si>
    <t>2966,94*1,025=3 041,114 [A] 
Celkem: A=3 041,114 [B]</t>
  </si>
  <si>
    <t>položka zahrnuje úpravu pláně včetně vyrovnání výškových rozdílů. Míru zhutnění určuje projekt.</t>
  </si>
  <si>
    <t>17</t>
  </si>
  <si>
    <t>18222</t>
  </si>
  <si>
    <t>ROZPROSTŘENÍ ORNICE VE SVAHU V TL DO 0,15M</t>
  </si>
  <si>
    <t>- včetně dopravy z mezideponie 
- ornice bude použita z položky 12110</t>
  </si>
  <si>
    <t>Rozprostření ornice 
226,94+356,47+132,86+87,61=803,880 [A] 
60,13+55,45+423,79+23,91+58,58=621,860 [B] 
Celkem: A+B=1 425,740 [C]</t>
  </si>
  <si>
    <t>položka zahrnuje:  
nutné přemístění ornice z dočasných skládek vzdálených do 50m  
rozprostření ornice v předepsané tloušťce ve svahu přes 1:5</t>
  </si>
  <si>
    <t>18</t>
  </si>
  <si>
    <t>18241</t>
  </si>
  <si>
    <t>ZALOŽENÍ TRÁVNÍKU RUČNÍM VÝSEVEM</t>
  </si>
  <si>
    <t>Založení trávniku 
226,94+356,47+132,86+87,61=803,880 [A] 
60,13+55,45+423,79+23,91+58,58=621,860 [B] 
Celkem: A+B=1 425,740 [C]</t>
  </si>
  <si>
    <t>Zahrnuje dodání předepsané travní směsi, její výsev na ornici, zalévání, první pokosení, to vše bez ohledu na sklon terénu</t>
  </si>
  <si>
    <t>Základy</t>
  </si>
  <si>
    <t>19</t>
  </si>
  <si>
    <t>21263</t>
  </si>
  <si>
    <t>TRATIVODY KOMPLET Z TRUB Z PLAST HMOT DN DO 150MM</t>
  </si>
  <si>
    <t>M</t>
  </si>
  <si>
    <t>Trativod z drenážních trubek korugovaných PE-HD SN 8 perforace 360 
539,00=539,000 [A] 
Celkem: A=539,000 [B]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</si>
  <si>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</si>
  <si>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20</t>
  </si>
  <si>
    <t>21361</t>
  </si>
  <si>
    <t>DRENÁŽNÍ VRSTVY Z GEOTEXTILIE</t>
  </si>
  <si>
    <t>Opláštění trativodu 
539,0*1,6=862,400 [A] 
Celkem: A=862,400 [B]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</si>
  <si>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</si>
  <si>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Vodorovné konstrukce</t>
  </si>
  <si>
    <t>21</t>
  </si>
  <si>
    <t>451311</t>
  </si>
  <si>
    <t>PODKL A VÝPLŇ VRSTVY Z PROST BET DO C8/10</t>
  </si>
  <si>
    <t>Propustek KM 0,289 55 
0,15*10,76*1,1=1,775 [A] 
0,15*1,5*1,9=0,428 [B] 
Propustek KM 0,478 61 
0,15*7,65*1,1=1,262 [E] 
0,15*1,5*1,9=0,428 [F] 
Celkem: A+B+E+F=3,893 [G]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</si>
  <si>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</si>
  <si>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22</t>
  </si>
  <si>
    <t>46131A</t>
  </si>
  <si>
    <t>PATKY Z PROSTÉHO BETONU C20/25</t>
  </si>
  <si>
    <t>0,3*0,5*1,2=0,180 [A] 
0,3*0,5*0,8=0,120 [B] 
Celkem: A+B=0,300 [C]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</si>
  <si>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</si>
  <si>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23</t>
  </si>
  <si>
    <t>465512</t>
  </si>
  <si>
    <t>DLAŽBY Z LOMOVÉHO KAMENE NA MC</t>
  </si>
  <si>
    <t>(0,72+0,9+2,2+1,5+0,9+1,55)*0,35=2,720 [A] 
Celkem: A=2,720 [B]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</si>
  <si>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</si>
  <si>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24</t>
  </si>
  <si>
    <t>56335</t>
  </si>
  <si>
    <t>VOZOVKOVÉ VRSTVY ZE ŠTĚRKODRTI TL. DO 250MM</t>
  </si>
  <si>
    <t>ŠD 0/63 
2966,94*1,025=3 041,114 [A] 
Celkem: A=3 041,114 [B]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</si>
  <si>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</si>
  <si>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25</t>
  </si>
  <si>
    <t>56363</t>
  </si>
  <si>
    <t>VOZOVKOVÉ VRSTVY Z RECYKLOVANÉHO MATERIÁLU TL DO 150MM</t>
  </si>
  <si>
    <t>Sjezdy na lesní pozemky 
24,95+25,81=50,760 [A] 
Celkem: A=50,760 [B]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</si>
  <si>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</si>
  <si>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26</t>
  </si>
  <si>
    <t>56933</t>
  </si>
  <si>
    <t>ZPEVNĚNÍ KRAJNIC ZE ŠTĚRKODRTI TL. DO 150MM</t>
  </si>
  <si>
    <t>ŠD 0/32 
811,06=811,060 [A] 
Celkem: A=811,060 [B]</t>
  </si>
  <si>
    <t>- dodání kameniva předepsané kvality a zrnitosti  
- rozprostření a zhutnění vrstvy v předepsané tloušťce  
- zřízení vrstvy bez rozlišení šířky, pokládání vrstvy po etapách</t>
  </si>
  <si>
    <t>27</t>
  </si>
  <si>
    <t>572211</t>
  </si>
  <si>
    <t>SPOJOVACÍ POSTŘIK Z ASFALTU DO 0,5KG/M2</t>
  </si>
  <si>
    <t>Spojovací postřik 0,35 kg/m2 
2966,94*1,0125=3 004,027 [A] 
Spojovací postřik 0,20 kg/m2 
2966,94*1,015=3 011,444 [B] 
Celkem: A+B=6 015,471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</si>
  <si>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</si>
  <si>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28</t>
  </si>
  <si>
    <t>572221</t>
  </si>
  <si>
    <t>SPOJOVACÍ POSTŘIK Z ASFALTU DO 1,0KG/M2</t>
  </si>
  <si>
    <t>Spojovací postřik 0,70 kg/m2 
2966,94*1,025=3 041,114 [A] 
Celkem: A=3 041,114 [B]</t>
  </si>
  <si>
    <t>29</t>
  </si>
  <si>
    <t>574A43</t>
  </si>
  <si>
    <t>ASFALTOVÝ BETON PRO OBRUSNÉ VRSTVY ACO 11 TL. 50MM</t>
  </si>
  <si>
    <t>ACO 11 
2966,94=2 966,940 [A] 
Celkem: A=2 966,940 [B]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</si>
  <si>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</si>
  <si>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30</t>
  </si>
  <si>
    <t>574C56</t>
  </si>
  <si>
    <t>ASFALTOVÝ BETON PRO LOŽNÍ VRSTVY ACL 16+, 16S TL. 60MM</t>
  </si>
  <si>
    <t>ACL 16+ 
2966,94*1,0125=3 004,027 [A] 
Celkem: A=3 004,027 [B]</t>
  </si>
  <si>
    <t>31</t>
  </si>
  <si>
    <t>574C68</t>
  </si>
  <si>
    <t>ASFALTOVÝ BETON PRO LOŽNÍ VRSTVY ACL 22+, 22S TL. 70MM</t>
  </si>
  <si>
    <t>ACL 22+ 
2966,94*1,015=3 011,444 [A] 
Celkem: A=3 011,444 [B]</t>
  </si>
  <si>
    <t>32</t>
  </si>
  <si>
    <t>58222</t>
  </si>
  <si>
    <t>DLÁŽDĚNÉ KRYTY Z DROBNÝCH KOSTEK DO LOŽE Z MC</t>
  </si>
  <si>
    <t>539*0,5=269,500 [A] 
Celkem: A=269,500 [B]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</si>
  <si>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</si>
  <si>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33</t>
  </si>
  <si>
    <t>58910</t>
  </si>
  <si>
    <t>VÝPLŇ SPAR ASFALTEM</t>
  </si>
  <si>
    <t>Styčná spára napojení nového živičného krytu na stávající 
540,19+5,66+5,5=551,350 [A] 
Celkem: A=551,350 [B]</t>
  </si>
  <si>
    <t>položka zahrnuje:  
- dodávku předepsaného materiálu  
- vyčištění a výplň spar tímto materiálem</t>
  </si>
  <si>
    <t>Potrubí</t>
  </si>
  <si>
    <t>34</t>
  </si>
  <si>
    <t>89712</t>
  </si>
  <si>
    <t>VPUSŤ KANALIZAČNÍ ULIČNÍ KOMPLETNÍ Z BETONOVÝCH DÍLCŮ</t>
  </si>
  <si>
    <t>UV1-UV10 
10=10,000 [A] 
Celkem: A=10,000 [B]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</si>
  <si>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</si>
  <si>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35</t>
  </si>
  <si>
    <t>89721</t>
  </si>
  <si>
    <t>VPUSŤ KANALIZAČNÍ HORSKÁ KOMPLETNÍ MONOLITICKÁ BETONOVÁ</t>
  </si>
  <si>
    <t>Propustek 0,289 55 
1=1,000 [A] 
Propustek 0,478 61 
1=1,000 [B] 
Celkem: A+B=2,000 [C]</t>
  </si>
  <si>
    <t>položka zahrnuje:  
- mříže s rámem, koše na bahno,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nátěry zabraňující soudržnost betonu a bednění,  
- výplň, těsnění  a tmelení spar a spojů,  
- opatření  povrchů  betonu  izolací  proti zemní vlhkosti v částech, kde přijdou do styku se zeminou nebo kamenivem,  
- předepsané podkladní konstrukce</t>
  </si>
  <si>
    <t>36</t>
  </si>
  <si>
    <t>899522</t>
  </si>
  <si>
    <t>OBETONOVÁNÍ POTRUBÍ Z PROSTÉHO BETONU DO C12/15</t>
  </si>
  <si>
    <t>Propustek KM 0,289 55 
10,76*0,48=5,165 [A] 
Propustek KM 0,478 61 
7,65*0,48=3,672 [B] 
Celkem: A+B=8,837 [C]</t>
  </si>
  <si>
    <t>Ostatní konstrukce a práce</t>
  </si>
  <si>
    <t>37</t>
  </si>
  <si>
    <t>9113B1</t>
  </si>
  <si>
    <t>SVODIDLO OCEL SILNIČ JEDNOSTR, ÚROVEŇ ZADRŽ H1 -DODÁVKA A MONTÁŽ</t>
  </si>
  <si>
    <t>540,99=540,990 [A] 
Celkem: A=540,990 [B]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</si>
  <si>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</si>
  <si>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38</t>
  </si>
  <si>
    <t>915231</t>
  </si>
  <si>
    <t>VODOR DOPRAV ZNAČ PLASTEM PROFIL ZVUČÍCÍ - DOD A POKLÁDKA</t>
  </si>
  <si>
    <t>540,99+539,00=1 079,990 [A] 
Celkem: A=1 079,990 [B]</t>
  </si>
  <si>
    <t>položka zahrnuje:  
- dodání a pokládku nátěrového materiálu (měří se pouze natíraná plocha)  
- předznačení a reflexní úpravu</t>
  </si>
  <si>
    <t>39</t>
  </si>
  <si>
    <t>917224</t>
  </si>
  <si>
    <t>SILNIČNÍ A CHODNÍKOVÉ OBRUBY Z BETONOVÝCH OBRUBNÍKŮ ŠÍŘ 150MM</t>
  </si>
  <si>
    <t>538,41+4,2+4,2+4,2+4,2+0,5=555,710 [A] 
Celkem: A=555,710 [B]</t>
  </si>
  <si>
    <t>Položka zahrnuje:  
dodání a pokládku betonových obrubníků o rozměrech předepsaných zadávací dokumentací  
betonové lože i boční betonovou opěrku.</t>
  </si>
  <si>
    <t>40</t>
  </si>
  <si>
    <t>9183C3</t>
  </si>
  <si>
    <t>PROPUSTY Z TRUB DN 500MM PLASTOVÝCH</t>
  </si>
  <si>
    <t>Propustek KM 0,289 55 
11,09=11,090 [A] 
Propustek KM 0,478 61 
9,5=9,500 [B] 
Celkem: A+B=20,590 [C]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</si>
  <si>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</si>
  <si>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41</t>
  </si>
  <si>
    <t>919113</t>
  </si>
  <si>
    <t>ŘEZÁNÍ ASFALTOVÉHO KRYTU VOZOVEK TL DO 150MM</t>
  </si>
  <si>
    <t>Řezání stávajícícho živičného krytu hl do 150 mm 
5,5+5,66=11,160 [A] 
Celkem: A=11,160 [B]</t>
  </si>
  <si>
    <t>položka zahrnuje řezání vozovkové vrstvy v předepsané tloušťce, včetně spotřeby vody</t>
  </si>
  <si>
    <t>SO 201</t>
  </si>
  <si>
    <t>Opěrná gabionová zeď v KM 0,037-0,169</t>
  </si>
  <si>
    <t>122738</t>
  </si>
  <si>
    <t>ODKOPÁVKY A PROKOPÁVKY OBECNÉ TŘ. I, ODVOZ DO 20KM</t>
  </si>
  <si>
    <t>- část materiálu bude použit do položky 458523 ..... 355,500 m3 
- část materiálu bude použit do položky 17110 (SO 101 ..... 275,35 m3)</t>
  </si>
  <si>
    <t>3*2,08+4*3,34+125*4,89=630,850 [A] 
Celkem: A=630,850 [B]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</si>
  <si>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</si>
  <si>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134*2,5=335,000 [A] 
Celkem: A=335,000 [B]</t>
  </si>
  <si>
    <t>Trativod z drenážních trubek korugovaných PE-HD SN 8 perforace 220°  
125+4+4=133,000 [A] 
Celkem: A=133,000 [B]</t>
  </si>
  <si>
    <t>(3*2+4*2,5+125*3)=391,000 [A] 
Celkem: A=391,000 [B]</t>
  </si>
  <si>
    <t>27152</t>
  </si>
  <si>
    <t>POLŠTÁŘE POD ZÁKLADY Z KAMENIVA DRCENÉHO</t>
  </si>
  <si>
    <t>Polštáře zhutněné pod základy z kameniva drceného frakce 0 až 32 mm 
3*0,44+4*0,56+125*0,56=73,560 [A] 
Celkem: A=73,560 [B]</t>
  </si>
  <si>
    <t>položka zahrnuje dodávku předepsaného kameniva, mimostaveništní a vnitrostaveništní dopravu a jeho uložení  
není-li v zadávací dokumentaci uvedeno jinak, jedná se o nakupovaný materiál</t>
  </si>
  <si>
    <t>Svislé konstrukce</t>
  </si>
  <si>
    <t>3272C7</t>
  </si>
  <si>
    <t>ZDI OPĚR, ZÁRUB, NÁBŘEŽ Z GABIONŮ ČÁSTEČNĚ ROVNANÝCH, DRÁT O4,0MM, POVRCHOVÁ ÚPRAVA Zn + Al</t>
  </si>
  <si>
    <t>- polštář pod gabionovou stěnu viz položka 27152</t>
  </si>
  <si>
    <t>Opěrná zeď z gabionů svařovaná síť vyplněná lomovým kamenem 
Úsek A 
2*1+1*1=3,000 [A] 
Úsek B 
2*1+2*1=4,000 [B] 
Úsek C 
125*1=125,000 [C] 
125*1,5=187,500 [D] 
Celkem: A+B+C+D=319,500 [E]</t>
  </si>
  <si>
    <t>- položka zahrnuje dodávku a osazení drátěných košů s výplní lomovým kamenem.  
- gabionové matrace se vykazují v pol.č.2722**.</t>
  </si>
  <si>
    <t>458523</t>
  </si>
  <si>
    <t>VÝPLŇ ZA OPĚRAMI A ZDMI Z KAMENIVA DRCENÉHO, INDEX ZHUTNĚNÍ ID DO 0,9</t>
  </si>
  <si>
    <t>- materiál bude použit z položky č. 122738</t>
  </si>
  <si>
    <t>Hutněný zásyp z vhodného materiálu 
3*1+4*1,75+125*2,5=322,500 [A] 
Obsyp líce opěrné zdi 
132*0,25=33,000 [B] 
Celkem: A+B=355,500 [C]</t>
  </si>
  <si>
    <t>SO 202</t>
  </si>
  <si>
    <t>Opěrná gabionová zeď v KM 0,416-0,498</t>
  </si>
  <si>
    <t>odpad - zemina, bude fakturováno dle vážních lístků po odsouhlasení TDI 
(169,725)*1,65=280,046 [A] 
Celkem: A=280,046 [B]</t>
  </si>
  <si>
    <t>- část materiálu bude použita do položky 458523 ..... 106,830 m3 
- část materiálu bude použita do položky 17110 (SO 101 ..... 122,055 m3)   
- zbývající materiál bude odvezen a uložen na skládku položka 015111 ...... 169,725 m3</t>
  </si>
  <si>
    <t>14*3,33+39*4,89+24*6,72=398,610 [A] 
Celkem: A=398,610 [B]</t>
  </si>
  <si>
    <t>79*2,5=197,500 [A] 
Celkem: A=197,500 [B]</t>
  </si>
  <si>
    <t>Trativod z drenážních trubek korugovaných PE-HD SN 8 perforace 220°  
15,5+15,5+44+3*4=87,000 [A] 
Celkem: A=87,000 [B]</t>
  </si>
  <si>
    <t>(14*2,5+39*3+24*3,5)=236,000 [A] 
Celkem: A=236,000 [B]</t>
  </si>
  <si>
    <t>Polštáře zhutněné pod základy z kameniva drceného frakce 0 až 32 mm 
14*0,56+39*0,56+24*0,69=46,240 [A] 
Celkem: A=46,240 [B]</t>
  </si>
  <si>
    <t>Opěrná zeď z gabionů svařovaná síť vyplněná lomovým kamenem 
14*1,75+39*2,5+24*3,5=206,000 [A] 
Celkem: A=206,000 [B]</t>
  </si>
  <si>
    <t>Hutněný zásyp z vhodného materiálu 
14*0,61+39*0,98+24*1,38=79,880 [A] 
Obsyp líce opěrné zdi 
77*0,35=26,950 [B] 
Celkem: A+B=106,830 [C]</t>
  </si>
  <si>
    <t>SO 203</t>
  </si>
  <si>
    <t>Opěrná gabionová zeď v KM 0,507-0,545</t>
  </si>
  <si>
    <t>odpad - zemina, bude fakturováno dle vážních lístků po odsouhlasení TDI 
(195,60-53,20)*1,65=234,960 [A] 
Celkem: A=234,960 [B]</t>
  </si>
  <si>
    <t>- část materiálu bude použit do položky 458523 
- zbývající materiál bude odvezen a uložen na skládku</t>
  </si>
  <si>
    <t>40*4,89=195,600 [A] 
Celkem: A=195,600 [B]</t>
  </si>
  <si>
    <t>41*2,5=102,500 [A] 
Celkem: A=102,500 [B]</t>
  </si>
  <si>
    <t>Trativod z drenážních trubek korugovaných PE-HD SN 8 perforace 220°  
40+4=44,000 [A] 
Celkem: A=44,000 [B]</t>
  </si>
  <si>
    <t>40*3=120,000 [A] 
Celkem: A=120,000 [B]</t>
  </si>
  <si>
    <t>Trativod z drenážních trubek korugovaných PE-HD SN 8 perforace 220°  
40*0,56=22,400 [A] 
Celkem: A=22,400 [B]</t>
  </si>
  <si>
    <t>40*2,5=100,000 [A] 
Celkem: A=100,000 [B]</t>
  </si>
  <si>
    <t>Hutněný zásyp z vhodného materiálu 
40*0,98=39,200 [A] 
Obsyp líce opěrné zdi  
40*0,35=14,000 [B] 
Celkem: A+B=53,200 [C]</t>
  </si>
  <si>
    <t>SO 204</t>
  </si>
  <si>
    <t>Zárubní gabionová zeď v KM 0,393-0,467</t>
  </si>
  <si>
    <t>odpad - zemina, bude fakturováno dle vážních lístků po odsouhlasení TDI 
(408,74-223,66)*1,65=305,382 [A] 
Celkem: A=305,382 [B]</t>
  </si>
  <si>
    <t>2*1,35+52*4,97+20*7,38=408,740 [A] 
Celkem: A=408,740 [B]</t>
  </si>
  <si>
    <t>76*2,5=190,000 [A] 
Celkem: A=190,000 [B]</t>
  </si>
  <si>
    <t>2*2,05+52*2,82+20*3,55=221,740 [A] 
Celkem: A=221,740 [B]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</si>
  <si>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</si>
  <si>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</si>
  <si>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</si>
  <si>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Trativod z drenážních trubek korugovaných PE-HD SN 8 perforace 220°  
73+3*3=82,000 [A] 
Celkem: A=82,000 [B]</t>
  </si>
  <si>
    <t>2*2+52*3,5+20*4,2=270,000 [A] 
Celkem: A=270,000 [B]</t>
  </si>
  <si>
    <t>Trativod z drenážních trubek korugovaných PE-HD SN 8 perforace 220°  
2*0,44+52*0,64+20*0,73=48,760 [A] 
Celkem: A=48,760 [B]</t>
  </si>
  <si>
    <t>2*1+52*2,5+20*3,7=206,000 [A] 
Celkem: A=206,000 [B]</t>
  </si>
  <si>
    <t>Hutněný zásyp z vhodného materiálu 
2*0,93+52*2,85+20*3,68=223,660 [A] 
Celkem: A=223,660 [B]</t>
  </si>
  <si>
    <t>SO 205</t>
  </si>
  <si>
    <t>Zárubní gabionová zeď v KM 0,484-0,540</t>
  </si>
  <si>
    <t>odpad - zemina, bude fakturováno dle vážních lístků po odsouhlasení TDI 
(302,10-164,65)*1,65=226,793 [A] 
Celkem: A=226,793 [B]</t>
  </si>
  <si>
    <t>4,5*4,58+38*4,98+12,5*7,38=302,100 [A] 
Celkem: A=302,100 [B]</t>
  </si>
  <si>
    <t>55,0*2,75=151,250 [A] 
Celkem: A=151,250 [B]</t>
  </si>
  <si>
    <t>4,5*2,92+38*2,82+12,5*3,55=164,675 [A] 
Celkem: A=164,675 [B]</t>
  </si>
  <si>
    <t>Trativod z drenážních trubek korugovaných PE-HD SN 8 perforace 220°  
55,0+2*3=61,000 [A] 
Celkem: A=61,000 [B]</t>
  </si>
  <si>
    <t>4,5*3+38*3,5+12,5*4,2=199,000 [A] 
Celkem: A=199,000 [B]</t>
  </si>
  <si>
    <t>Trativod z drenážních trubek korugovaných PE-HD SN 8 perforace 220°  
4,5*0,64+38*0,64+12,5*0,73=36,325 [A] 
Celkem: A=36,325 [B]</t>
  </si>
  <si>
    <t>4,5*2+38*2,5+12,5*3,7=150,250 [A] 
Celkem: A=150,250 [B]</t>
  </si>
  <si>
    <t>Hutněný zásyp z vhodného materiálu 
4,5*2,3+38*2,85+12,5*3,68=164,650 [A] 
Celkem: A=164,650 [B]</t>
  </si>
  <si>
    <t>VRN</t>
  </si>
  <si>
    <t>Vedlejší rozpočtové náklady</t>
  </si>
  <si>
    <t>02520</t>
  </si>
  <si>
    <t>ZKOUŠENÍ MATERIÁLŮ NEZÁVISLOU ZKUŠEBNOU</t>
  </si>
  <si>
    <t>KPL</t>
  </si>
  <si>
    <t>Rozbor zemin a asfaltu 
1=1,000 [A] 
Celkem: A=1,000 [B]</t>
  </si>
  <si>
    <t>zahrnuje veškeré náklady spojené s objednatelem požadovanými zkouškami</t>
  </si>
  <si>
    <t>02620</t>
  </si>
  <si>
    <t>ZKOUŠENÍ KONSTRUKCÍ A PRACÍ NEZÁVISLOU ZKUŠEBNOU</t>
  </si>
  <si>
    <t>1=1,000 [A] 
Celkem: A=1,000 [B]</t>
  </si>
  <si>
    <t>02720</t>
  </si>
  <si>
    <t>POMOC PRÁCE ZŘÍZ NEBO ZAJIŠŤ REGULACI A OCHRANU DOPRAVY</t>
  </si>
  <si>
    <t>DIO 
1=1,000 [A] 
Celkem: A=1,000 [B]</t>
  </si>
  <si>
    <t>zahrnuje veškeré náklady spojené s objednatelem požadovanými zařízeními</t>
  </si>
  <si>
    <t>02911</t>
  </si>
  <si>
    <t>OSTATNÍ POŽADAVKY - GEODETICKÉ PRÁCE PO VÝSTAVBĚ</t>
  </si>
  <si>
    <t>zahrnuje veškeré náklady spojené s objednatelem požadovanými pracemi</t>
  </si>
  <si>
    <t>OSTATNÍ POŽADAVKY - GEODETICKÉ PRÁCE PŘED VÝSTAVBOU</t>
  </si>
  <si>
    <t>02</t>
  </si>
  <si>
    <t>OSTATNÍ POŽADAVKY - GEODETICKÉ PRÁCE BĚHEM VÝSTAVBY</t>
  </si>
  <si>
    <t>02944</t>
  </si>
  <si>
    <t>OSTAT POŽADAVKY - DOKUMENTACE SKUTEČ PROVEDENÍ V DIGIT FORMĚ</t>
  </si>
  <si>
    <t>02991</t>
  </si>
  <si>
    <t>OSTATNÍ POŽADAVKY - INFORMAČNÍ TABULE</t>
  </si>
  <si>
    <t>Označení stavby 
1=1,000 [A] 
Celkem: A=1,000 [B]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</si>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</sst>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A18" sqref="A18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8"/>
      <c r="B1" s="1" t="s">
        <v>0</v>
      </c>
      <c r="C1" s="1"/>
      <c r="D1" s="1"/>
      <c r="E1" s="1"/>
    </row>
    <row r="2" spans="1:5" ht="12.75" customHeight="1">
      <c r="A2" s="38"/>
      <c r="B2" s="39" t="s">
        <v>1</v>
      </c>
      <c r="C2" s="1"/>
      <c r="D2" s="1"/>
      <c r="E2" s="1"/>
    </row>
    <row r="3" spans="1:5" ht="19.5" customHeight="1">
      <c r="A3" s="38"/>
      <c r="B3" s="38"/>
      <c r="C3" s="1"/>
      <c r="D3" s="1"/>
      <c r="E3" s="1"/>
    </row>
    <row r="4" spans="1:5" ht="19.5" customHeight="1">
      <c r="A4" s="1"/>
      <c r="B4" s="40" t="s">
        <v>2</v>
      </c>
      <c r="C4" s="38"/>
      <c r="D4" s="38"/>
      <c r="E4" s="1"/>
    </row>
    <row r="5" spans="1:5" ht="12.75" customHeight="1">
      <c r="A5" s="1"/>
      <c r="B5" s="38" t="s">
        <v>3</v>
      </c>
      <c r="C5" s="38"/>
      <c r="D5" s="38"/>
      <c r="E5" s="1"/>
    </row>
    <row r="6" spans="1:5" ht="12.75" customHeight="1">
      <c r="A6" s="1"/>
      <c r="B6" s="3" t="s">
        <v>4</v>
      </c>
      <c r="C6" s="6">
        <f>SUM(C10:C16)</f>
        <v>0</v>
      </c>
      <c r="D6" s="1"/>
      <c r="E6" s="1"/>
    </row>
    <row r="7" spans="1:5" ht="12.75" customHeight="1">
      <c r="A7" s="1"/>
      <c r="B7" s="3" t="s">
        <v>5</v>
      </c>
      <c r="C7" s="6">
        <f>SUM(E10:E16)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6" t="s">
        <v>25</v>
      </c>
      <c r="B10" s="16" t="s">
        <v>26</v>
      </c>
      <c r="C10" s="17">
        <f>'SO 101'!I3</f>
        <v>0</v>
      </c>
      <c r="D10" s="17">
        <f>'SO 101'!O2</f>
        <v>0</v>
      </c>
      <c r="E10" s="17">
        <f aca="true" t="shared" si="0" ref="E10:E16">C10+D10</f>
        <v>0</v>
      </c>
    </row>
    <row r="11" spans="1:5" ht="12.75" customHeight="1">
      <c r="A11" s="16" t="s">
        <v>254</v>
      </c>
      <c r="B11" s="16" t="s">
        <v>255</v>
      </c>
      <c r="C11" s="17">
        <f>'SO 201'!I3</f>
        <v>0</v>
      </c>
      <c r="D11" s="17">
        <f>'SO 201'!O2</f>
        <v>0</v>
      </c>
      <c r="E11" s="17">
        <f t="shared" si="0"/>
        <v>0</v>
      </c>
    </row>
    <row r="12" spans="1:5" ht="12.75" customHeight="1">
      <c r="A12" s="16" t="s">
        <v>278</v>
      </c>
      <c r="B12" s="16" t="s">
        <v>279</v>
      </c>
      <c r="C12" s="17">
        <f>'SO 202'!I3</f>
        <v>0</v>
      </c>
      <c r="D12" s="17">
        <f>'SO 202'!O2</f>
        <v>0</v>
      </c>
      <c r="E12" s="17">
        <f t="shared" si="0"/>
        <v>0</v>
      </c>
    </row>
    <row r="13" spans="1:5" ht="12.75" customHeight="1">
      <c r="A13" s="16" t="s">
        <v>289</v>
      </c>
      <c r="B13" s="16" t="s">
        <v>290</v>
      </c>
      <c r="C13" s="17">
        <f>'SO 203'!I3</f>
        <v>0</v>
      </c>
      <c r="D13" s="17">
        <f>'SO 203'!O2</f>
        <v>0</v>
      </c>
      <c r="E13" s="17">
        <f t="shared" si="0"/>
        <v>0</v>
      </c>
    </row>
    <row r="14" spans="1:5" ht="12.75" customHeight="1">
      <c r="A14" s="16" t="s">
        <v>300</v>
      </c>
      <c r="B14" s="16" t="s">
        <v>301</v>
      </c>
      <c r="C14" s="17">
        <f>'SO 204'!I3</f>
        <v>0</v>
      </c>
      <c r="D14" s="17">
        <f>'SO 204'!O2</f>
        <v>0</v>
      </c>
      <c r="E14" s="17">
        <f t="shared" si="0"/>
        <v>0</v>
      </c>
    </row>
    <row r="15" spans="1:5" ht="12.75" customHeight="1">
      <c r="A15" s="16" t="s">
        <v>314</v>
      </c>
      <c r="B15" s="16" t="s">
        <v>315</v>
      </c>
      <c r="C15" s="17">
        <f>'SO 205'!I3</f>
        <v>0</v>
      </c>
      <c r="D15" s="17">
        <f>'SO 205'!O2</f>
        <v>0</v>
      </c>
      <c r="E15" s="17">
        <f t="shared" si="0"/>
        <v>0</v>
      </c>
    </row>
    <row r="16" spans="1:5" ht="12.75" customHeight="1">
      <c r="A16" s="16" t="s">
        <v>325</v>
      </c>
      <c r="B16" s="16" t="s">
        <v>326</v>
      </c>
      <c r="C16" s="17">
        <f>VRN!I3</f>
        <v>0</v>
      </c>
      <c r="D16" s="17">
        <f>VRN!O2</f>
        <v>0</v>
      </c>
      <c r="E16" s="17">
        <f t="shared" si="0"/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0+O8+O29+O82+O91+O104+O145+O158</f>
        <v>0</v>
      </c>
      <c r="P2" t="s">
        <v>23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25</v>
      </c>
      <c r="I3" s="36">
        <f>0+I8+I29+I82+I91+I104+I145+I158</f>
        <v>0</v>
      </c>
      <c r="O3" t="s">
        <v>19</v>
      </c>
      <c r="P3" t="s">
        <v>24</v>
      </c>
    </row>
    <row r="4" spans="1:16" ht="15" customHeight="1">
      <c r="A4" t="s">
        <v>17</v>
      </c>
      <c r="B4" s="13" t="s">
        <v>18</v>
      </c>
      <c r="C4" s="42" t="s">
        <v>25</v>
      </c>
      <c r="D4" s="43"/>
      <c r="E4" s="14" t="s">
        <v>26</v>
      </c>
      <c r="F4" s="5"/>
      <c r="G4" s="5"/>
      <c r="H4" s="15"/>
      <c r="I4" s="15"/>
      <c r="O4" t="s">
        <v>20</v>
      </c>
      <c r="P4" t="s">
        <v>24</v>
      </c>
    </row>
    <row r="5" spans="1:16" ht="12.75" customHeight="1">
      <c r="A5" s="44" t="s">
        <v>27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23</v>
      </c>
      <c r="B7" s="12" t="s">
        <v>29</v>
      </c>
      <c r="C7" s="12" t="s">
        <v>24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23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25.5">
      <c r="A9" s="21" t="s">
        <v>45</v>
      </c>
      <c r="B9" s="25" t="s">
        <v>29</v>
      </c>
      <c r="C9" s="25" t="s">
        <v>46</v>
      </c>
      <c r="D9" s="21" t="s">
        <v>47</v>
      </c>
      <c r="E9" s="26" t="s">
        <v>48</v>
      </c>
      <c r="F9" s="27" t="s">
        <v>49</v>
      </c>
      <c r="G9" s="28">
        <v>297.399</v>
      </c>
      <c r="H9" s="29">
        <v>0</v>
      </c>
      <c r="I9" s="29">
        <f>ROUND(ROUND(H9,2)*ROUND(G9,3),2)</f>
        <v>0</v>
      </c>
      <c r="O9">
        <f>(I9*21)/100</f>
        <v>0</v>
      </c>
      <c r="P9" t="s">
        <v>24</v>
      </c>
    </row>
    <row r="10" spans="1:5" ht="12.75">
      <c r="A10" s="30" t="s">
        <v>50</v>
      </c>
      <c r="E10" s="31" t="s">
        <v>47</v>
      </c>
    </row>
    <row r="11" spans="1:5" ht="51">
      <c r="A11" s="32" t="s">
        <v>51</v>
      </c>
      <c r="E11" s="33" t="s">
        <v>52</v>
      </c>
    </row>
    <row r="12" spans="1:5" ht="140.25">
      <c r="A12" t="s">
        <v>53</v>
      </c>
      <c r="E12" s="31" t="s">
        <v>54</v>
      </c>
    </row>
    <row r="13" spans="1:16" ht="25.5">
      <c r="A13" s="21" t="s">
        <v>45</v>
      </c>
      <c r="B13" s="25" t="s">
        <v>24</v>
      </c>
      <c r="C13" s="25" t="s">
        <v>55</v>
      </c>
      <c r="D13" s="21" t="s">
        <v>56</v>
      </c>
      <c r="E13" s="26" t="s">
        <v>57</v>
      </c>
      <c r="F13" s="27" t="s">
        <v>49</v>
      </c>
      <c r="G13" s="28">
        <v>1084.397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24</v>
      </c>
    </row>
    <row r="14" spans="1:5" ht="12.75">
      <c r="A14" s="30" t="s">
        <v>50</v>
      </c>
      <c r="E14" s="31" t="s">
        <v>47</v>
      </c>
    </row>
    <row r="15" spans="1:5" ht="89.25">
      <c r="A15" s="32" t="s">
        <v>51</v>
      </c>
      <c r="E15" s="33" t="s">
        <v>58</v>
      </c>
    </row>
    <row r="16" spans="1:5" ht="140.25">
      <c r="A16" t="s">
        <v>53</v>
      </c>
      <c r="E16" s="31" t="s">
        <v>54</v>
      </c>
    </row>
    <row r="17" spans="1:16" ht="25.5">
      <c r="A17" s="21" t="s">
        <v>45</v>
      </c>
      <c r="B17" s="25" t="s">
        <v>22</v>
      </c>
      <c r="C17" s="25" t="s">
        <v>59</v>
      </c>
      <c r="D17" s="21" t="s">
        <v>60</v>
      </c>
      <c r="E17" s="26" t="s">
        <v>61</v>
      </c>
      <c r="F17" s="27" t="s">
        <v>49</v>
      </c>
      <c r="G17" s="28">
        <v>1519.073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24</v>
      </c>
    </row>
    <row r="18" spans="1:5" ht="38.25">
      <c r="A18" s="30" t="s">
        <v>50</v>
      </c>
      <c r="E18" s="31" t="s">
        <v>62</v>
      </c>
    </row>
    <row r="19" spans="1:5" ht="51">
      <c r="A19" s="32" t="s">
        <v>51</v>
      </c>
      <c r="E19" s="33" t="s">
        <v>63</v>
      </c>
    </row>
    <row r="20" spans="1:5" ht="140.25">
      <c r="A20" t="s">
        <v>53</v>
      </c>
      <c r="E20" s="31" t="s">
        <v>54</v>
      </c>
    </row>
    <row r="21" spans="1:16" ht="25.5">
      <c r="A21" s="21" t="s">
        <v>45</v>
      </c>
      <c r="B21" s="25" t="s">
        <v>33</v>
      </c>
      <c r="C21" s="25" t="s">
        <v>64</v>
      </c>
      <c r="D21" s="21" t="s">
        <v>47</v>
      </c>
      <c r="E21" s="26" t="s">
        <v>65</v>
      </c>
      <c r="F21" s="27" t="s">
        <v>49</v>
      </c>
      <c r="G21" s="28">
        <v>890.082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24</v>
      </c>
    </row>
    <row r="22" spans="1:5" ht="12.75">
      <c r="A22" s="30" t="s">
        <v>50</v>
      </c>
      <c r="E22" s="31" t="s">
        <v>47</v>
      </c>
    </row>
    <row r="23" spans="1:5" ht="51">
      <c r="A23" s="32" t="s">
        <v>51</v>
      </c>
      <c r="E23" s="33" t="s">
        <v>66</v>
      </c>
    </row>
    <row r="24" spans="1:5" ht="140.25">
      <c r="A24" t="s">
        <v>53</v>
      </c>
      <c r="E24" s="31" t="s">
        <v>54</v>
      </c>
    </row>
    <row r="25" spans="1:16" ht="25.5">
      <c r="A25" s="21" t="s">
        <v>45</v>
      </c>
      <c r="B25" s="25" t="s">
        <v>35</v>
      </c>
      <c r="C25" s="25" t="s">
        <v>67</v>
      </c>
      <c r="D25" s="21" t="s">
        <v>47</v>
      </c>
      <c r="E25" s="26" t="s">
        <v>68</v>
      </c>
      <c r="F25" s="27" t="s">
        <v>49</v>
      </c>
      <c r="G25" s="28">
        <v>6.3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24</v>
      </c>
    </row>
    <row r="26" spans="1:5" ht="12.75">
      <c r="A26" s="30" t="s">
        <v>50</v>
      </c>
      <c r="E26" s="31" t="s">
        <v>47</v>
      </c>
    </row>
    <row r="27" spans="1:5" ht="51">
      <c r="A27" s="32" t="s">
        <v>51</v>
      </c>
      <c r="E27" s="33" t="s">
        <v>69</v>
      </c>
    </row>
    <row r="28" spans="1:5" ht="140.25">
      <c r="A28" t="s">
        <v>53</v>
      </c>
      <c r="E28" s="31" t="s">
        <v>54</v>
      </c>
    </row>
    <row r="29" spans="1:18" ht="12.75" customHeight="1">
      <c r="A29" s="5" t="s">
        <v>43</v>
      </c>
      <c r="B29" s="5"/>
      <c r="C29" s="34" t="s">
        <v>29</v>
      </c>
      <c r="D29" s="5"/>
      <c r="E29" s="23" t="s">
        <v>70</v>
      </c>
      <c r="F29" s="5"/>
      <c r="G29" s="5"/>
      <c r="H29" s="5"/>
      <c r="I29" s="35">
        <f>0+Q29</f>
        <v>0</v>
      </c>
      <c r="O29">
        <f>0+R29</f>
        <v>0</v>
      </c>
      <c r="Q29">
        <f>0+I30+I34+I38+I42+I46+I50+I54+I58+I62+I66+I70+I74+I78</f>
        <v>0</v>
      </c>
      <c r="R29">
        <f>0+O30+O34+O38+O42+O46+O50+O54+O58+O62+O66+O70+O74+O78</f>
        <v>0</v>
      </c>
    </row>
    <row r="30" spans="1:16" ht="12.75">
      <c r="A30" s="21" t="s">
        <v>45</v>
      </c>
      <c r="B30" s="25" t="s">
        <v>37</v>
      </c>
      <c r="C30" s="25" t="s">
        <v>71</v>
      </c>
      <c r="D30" s="21" t="s">
        <v>47</v>
      </c>
      <c r="E30" s="26" t="s">
        <v>72</v>
      </c>
      <c r="F30" s="27" t="s">
        <v>73</v>
      </c>
      <c r="G30" s="28">
        <v>10</v>
      </c>
      <c r="H30" s="29">
        <v>0</v>
      </c>
      <c r="I30" s="29">
        <f>ROUND(ROUND(H30,2)*ROUND(G30,3),2)</f>
        <v>0</v>
      </c>
      <c r="O30">
        <f>(I30*21)/100</f>
        <v>0</v>
      </c>
      <c r="P30" t="s">
        <v>24</v>
      </c>
    </row>
    <row r="31" spans="1:5" ht="12.75">
      <c r="A31" s="30" t="s">
        <v>50</v>
      </c>
      <c r="E31" s="31" t="s">
        <v>47</v>
      </c>
    </row>
    <row r="32" spans="1:5" ht="89.25">
      <c r="A32" s="32" t="s">
        <v>51</v>
      </c>
      <c r="E32" s="33" t="s">
        <v>74</v>
      </c>
    </row>
    <row r="33" spans="1:5" ht="114.75">
      <c r="A33" t="s">
        <v>53</v>
      </c>
      <c r="E33" s="31" t="s">
        <v>75</v>
      </c>
    </row>
    <row r="34" spans="1:16" ht="12.75">
      <c r="A34" s="21" t="s">
        <v>45</v>
      </c>
      <c r="B34" s="25" t="s">
        <v>76</v>
      </c>
      <c r="C34" s="25" t="s">
        <v>77</v>
      </c>
      <c r="D34" s="21" t="s">
        <v>47</v>
      </c>
      <c r="E34" s="26" t="s">
        <v>78</v>
      </c>
      <c r="F34" s="27" t="s">
        <v>73</v>
      </c>
      <c r="G34" s="28">
        <v>12</v>
      </c>
      <c r="H34" s="29">
        <v>0</v>
      </c>
      <c r="I34" s="29">
        <f>ROUND(ROUND(H34,2)*ROUND(G34,3),2)</f>
        <v>0</v>
      </c>
      <c r="O34">
        <f>(I34*21)/100</f>
        <v>0</v>
      </c>
      <c r="P34" t="s">
        <v>24</v>
      </c>
    </row>
    <row r="35" spans="1:5" ht="12.75">
      <c r="A35" s="30" t="s">
        <v>50</v>
      </c>
      <c r="E35" s="31" t="s">
        <v>47</v>
      </c>
    </row>
    <row r="36" spans="1:5" ht="89.25">
      <c r="A36" s="32" t="s">
        <v>51</v>
      </c>
      <c r="E36" s="33" t="s">
        <v>79</v>
      </c>
    </row>
    <row r="37" spans="1:5" ht="114.75">
      <c r="A37" t="s">
        <v>53</v>
      </c>
      <c r="E37" s="31" t="s">
        <v>75</v>
      </c>
    </row>
    <row r="38" spans="1:16" ht="25.5">
      <c r="A38" s="21" t="s">
        <v>45</v>
      </c>
      <c r="B38" s="25" t="s">
        <v>80</v>
      </c>
      <c r="C38" s="25" t="s">
        <v>81</v>
      </c>
      <c r="D38" s="21" t="s">
        <v>47</v>
      </c>
      <c r="E38" s="26" t="s">
        <v>82</v>
      </c>
      <c r="F38" s="27" t="s">
        <v>83</v>
      </c>
      <c r="G38" s="28">
        <v>890.082</v>
      </c>
      <c r="H38" s="29">
        <v>0</v>
      </c>
      <c r="I38" s="29">
        <f>ROUND(ROUND(H38,2)*ROUND(G38,3),2)</f>
        <v>0</v>
      </c>
      <c r="O38">
        <f>(I38*21)/100</f>
        <v>0</v>
      </c>
      <c r="P38" t="s">
        <v>24</v>
      </c>
    </row>
    <row r="39" spans="1:5" ht="12.75">
      <c r="A39" s="30" t="s">
        <v>50</v>
      </c>
      <c r="E39" s="31" t="s">
        <v>47</v>
      </c>
    </row>
    <row r="40" spans="1:5" ht="38.25">
      <c r="A40" s="32" t="s">
        <v>51</v>
      </c>
      <c r="E40" s="33" t="s">
        <v>84</v>
      </c>
    </row>
    <row r="41" spans="1:5" ht="63.75">
      <c r="A41" t="s">
        <v>53</v>
      </c>
      <c r="E41" s="31" t="s">
        <v>85</v>
      </c>
    </row>
    <row r="42" spans="1:16" ht="12.75">
      <c r="A42" s="21" t="s">
        <v>45</v>
      </c>
      <c r="B42" s="25" t="s">
        <v>40</v>
      </c>
      <c r="C42" s="25" t="s">
        <v>86</v>
      </c>
      <c r="D42" s="21" t="s">
        <v>47</v>
      </c>
      <c r="E42" s="26" t="s">
        <v>87</v>
      </c>
      <c r="F42" s="27" t="s">
        <v>83</v>
      </c>
      <c r="G42" s="28">
        <v>593.388</v>
      </c>
      <c r="H42" s="29">
        <v>0</v>
      </c>
      <c r="I42" s="29">
        <f>ROUND(ROUND(H42,2)*ROUND(G42,3),2)</f>
        <v>0</v>
      </c>
      <c r="O42">
        <f>(I42*21)/100</f>
        <v>0</v>
      </c>
      <c r="P42" t="s">
        <v>24</v>
      </c>
    </row>
    <row r="43" spans="1:5" ht="12.75">
      <c r="A43" s="30" t="s">
        <v>50</v>
      </c>
      <c r="E43" s="31" t="s">
        <v>88</v>
      </c>
    </row>
    <row r="44" spans="1:5" ht="38.25">
      <c r="A44" s="32" t="s">
        <v>51</v>
      </c>
      <c r="E44" s="33" t="s">
        <v>89</v>
      </c>
    </row>
    <row r="45" spans="1:5" ht="63.75">
      <c r="A45" t="s">
        <v>53</v>
      </c>
      <c r="E45" s="31" t="s">
        <v>85</v>
      </c>
    </row>
    <row r="46" spans="1:16" ht="12.75">
      <c r="A46" s="21" t="s">
        <v>45</v>
      </c>
      <c r="B46" s="25" t="s">
        <v>42</v>
      </c>
      <c r="C46" s="25" t="s">
        <v>90</v>
      </c>
      <c r="D46" s="21" t="s">
        <v>47</v>
      </c>
      <c r="E46" s="26" t="s">
        <v>91</v>
      </c>
      <c r="F46" s="27" t="s">
        <v>83</v>
      </c>
      <c r="G46" s="28">
        <v>213.861</v>
      </c>
      <c r="H46" s="29">
        <v>0</v>
      </c>
      <c r="I46" s="29">
        <f>ROUND(ROUND(H46,2)*ROUND(G46,3),2)</f>
        <v>0</v>
      </c>
      <c r="O46">
        <f>(I46*0)/100</f>
        <v>0</v>
      </c>
      <c r="P46" t="s">
        <v>23</v>
      </c>
    </row>
    <row r="47" spans="1:5" ht="25.5">
      <c r="A47" s="30" t="s">
        <v>50</v>
      </c>
      <c r="E47" s="31" t="s">
        <v>92</v>
      </c>
    </row>
    <row r="48" spans="1:5" ht="51">
      <c r="A48" s="32" t="s">
        <v>51</v>
      </c>
      <c r="E48" s="33" t="s">
        <v>93</v>
      </c>
    </row>
    <row r="49" spans="1:5" ht="38.25">
      <c r="A49" t="s">
        <v>53</v>
      </c>
      <c r="E49" s="31" t="s">
        <v>94</v>
      </c>
    </row>
    <row r="50" spans="1:16" ht="12.75">
      <c r="A50" s="21" t="s">
        <v>45</v>
      </c>
      <c r="B50" s="25" t="s">
        <v>95</v>
      </c>
      <c r="C50" s="25" t="s">
        <v>96</v>
      </c>
      <c r="D50" s="21" t="s">
        <v>47</v>
      </c>
      <c r="E50" s="26" t="s">
        <v>97</v>
      </c>
      <c r="F50" s="27" t="s">
        <v>83</v>
      </c>
      <c r="G50" s="28">
        <v>85.281</v>
      </c>
      <c r="H50" s="29">
        <v>0</v>
      </c>
      <c r="I50" s="29">
        <f>ROUND(ROUND(H50,2)*ROUND(G50,3),2)</f>
        <v>0</v>
      </c>
      <c r="O50">
        <f>(I50*21)/100</f>
        <v>0</v>
      </c>
      <c r="P50" t="s">
        <v>24</v>
      </c>
    </row>
    <row r="51" spans="1:5" ht="12.75">
      <c r="A51" s="30" t="s">
        <v>50</v>
      </c>
      <c r="E51" s="31" t="s">
        <v>47</v>
      </c>
    </row>
    <row r="52" spans="1:5" ht="63.75">
      <c r="A52" s="32" t="s">
        <v>51</v>
      </c>
      <c r="E52" s="33" t="s">
        <v>98</v>
      </c>
    </row>
    <row r="53" spans="1:5" ht="369.75">
      <c r="A53" t="s">
        <v>53</v>
      </c>
      <c r="E53" s="31" t="s">
        <v>99</v>
      </c>
    </row>
    <row r="54" spans="1:16" ht="12.75">
      <c r="A54" s="21" t="s">
        <v>45</v>
      </c>
      <c r="B54" s="25" t="s">
        <v>100</v>
      </c>
      <c r="C54" s="25" t="s">
        <v>101</v>
      </c>
      <c r="D54" s="21" t="s">
        <v>47</v>
      </c>
      <c r="E54" s="26" t="s">
        <v>102</v>
      </c>
      <c r="F54" s="27" t="s">
        <v>83</v>
      </c>
      <c r="G54" s="28">
        <v>397.375</v>
      </c>
      <c r="H54" s="29">
        <v>0</v>
      </c>
      <c r="I54" s="29">
        <f>ROUND(ROUND(H54,2)*ROUND(G54,3),2)</f>
        <v>0</v>
      </c>
      <c r="O54">
        <f>(I54*0)/100</f>
        <v>0</v>
      </c>
      <c r="P54" t="s">
        <v>23</v>
      </c>
    </row>
    <row r="55" spans="1:5" ht="12.75">
      <c r="A55" s="30" t="s">
        <v>50</v>
      </c>
      <c r="E55" s="31" t="s">
        <v>103</v>
      </c>
    </row>
    <row r="56" spans="1:5" ht="153">
      <c r="A56" s="32" t="s">
        <v>51</v>
      </c>
      <c r="E56" s="33" t="s">
        <v>104</v>
      </c>
    </row>
    <row r="57" spans="1:5" ht="293.25">
      <c r="A57" t="s">
        <v>53</v>
      </c>
      <c r="E57" s="31" t="s">
        <v>105</v>
      </c>
    </row>
    <row r="58" spans="1:16" ht="12.75">
      <c r="A58" s="21" t="s">
        <v>45</v>
      </c>
      <c r="B58" s="25" t="s">
        <v>106</v>
      </c>
      <c r="C58" s="25" t="s">
        <v>107</v>
      </c>
      <c r="D58" s="21" t="s">
        <v>47</v>
      </c>
      <c r="E58" s="26" t="s">
        <v>108</v>
      </c>
      <c r="F58" s="27" t="s">
        <v>83</v>
      </c>
      <c r="G58" s="28">
        <v>143.325</v>
      </c>
      <c r="H58" s="29">
        <v>0</v>
      </c>
      <c r="I58" s="29">
        <f>ROUND(ROUND(H58,2)*ROUND(G58,3),2)</f>
        <v>0</v>
      </c>
      <c r="O58">
        <f>(I58*21)/100</f>
        <v>0</v>
      </c>
      <c r="P58" t="s">
        <v>24</v>
      </c>
    </row>
    <row r="59" spans="1:5" ht="12.75">
      <c r="A59" s="30" t="s">
        <v>50</v>
      </c>
      <c r="E59" s="31" t="s">
        <v>47</v>
      </c>
    </row>
    <row r="60" spans="1:5" ht="63.75">
      <c r="A60" s="32" t="s">
        <v>51</v>
      </c>
      <c r="E60" s="33" t="s">
        <v>109</v>
      </c>
    </row>
    <row r="61" spans="1:5" ht="318.75">
      <c r="A61" t="s">
        <v>53</v>
      </c>
      <c r="E61" s="31" t="s">
        <v>110</v>
      </c>
    </row>
    <row r="62" spans="1:16" ht="12.75">
      <c r="A62" s="21" t="s">
        <v>45</v>
      </c>
      <c r="B62" s="25" t="s">
        <v>111</v>
      </c>
      <c r="C62" s="25" t="s">
        <v>112</v>
      </c>
      <c r="D62" s="21" t="s">
        <v>47</v>
      </c>
      <c r="E62" s="26" t="s">
        <v>113</v>
      </c>
      <c r="F62" s="27" t="s">
        <v>83</v>
      </c>
      <c r="G62" s="28">
        <v>397.375</v>
      </c>
      <c r="H62" s="29">
        <v>0</v>
      </c>
      <c r="I62" s="29">
        <f>ROUND(ROUND(H62,2)*ROUND(G62,3),2)</f>
        <v>0</v>
      </c>
      <c r="O62">
        <f>(I62*0)/100</f>
        <v>0</v>
      </c>
      <c r="P62" t="s">
        <v>23</v>
      </c>
    </row>
    <row r="63" spans="1:5" ht="25.5">
      <c r="A63" s="30" t="s">
        <v>50</v>
      </c>
      <c r="E63" s="31" t="s">
        <v>114</v>
      </c>
    </row>
    <row r="64" spans="1:5" ht="153">
      <c r="A64" s="32" t="s">
        <v>51</v>
      </c>
      <c r="E64" s="33" t="s">
        <v>104</v>
      </c>
    </row>
    <row r="65" spans="1:5" ht="267.75">
      <c r="A65" t="s">
        <v>53</v>
      </c>
      <c r="E65" s="31" t="s">
        <v>115</v>
      </c>
    </row>
    <row r="66" spans="1:16" ht="12.75">
      <c r="A66" s="21" t="s">
        <v>45</v>
      </c>
      <c r="B66" s="25" t="s">
        <v>116</v>
      </c>
      <c r="C66" s="25" t="s">
        <v>117</v>
      </c>
      <c r="D66" s="21" t="s">
        <v>47</v>
      </c>
      <c r="E66" s="26" t="s">
        <v>118</v>
      </c>
      <c r="F66" s="27" t="s">
        <v>83</v>
      </c>
      <c r="G66" s="28">
        <v>27.864</v>
      </c>
      <c r="H66" s="29">
        <v>0</v>
      </c>
      <c r="I66" s="29">
        <f>ROUND(ROUND(H66,2)*ROUND(G66,3),2)</f>
        <v>0</v>
      </c>
      <c r="O66">
        <f>(I66*21)/100</f>
        <v>0</v>
      </c>
      <c r="P66" t="s">
        <v>24</v>
      </c>
    </row>
    <row r="67" spans="1:5" ht="12.75">
      <c r="A67" s="30" t="s">
        <v>50</v>
      </c>
      <c r="E67" s="31" t="s">
        <v>47</v>
      </c>
    </row>
    <row r="68" spans="1:5" ht="63.75">
      <c r="A68" s="32" t="s">
        <v>51</v>
      </c>
      <c r="E68" s="33" t="s">
        <v>119</v>
      </c>
    </row>
    <row r="69" spans="1:5" ht="280.5">
      <c r="A69" t="s">
        <v>53</v>
      </c>
      <c r="E69" s="31" t="s">
        <v>120</v>
      </c>
    </row>
    <row r="70" spans="1:16" ht="12.75">
      <c r="A70" s="21" t="s">
        <v>45</v>
      </c>
      <c r="B70" s="25" t="s">
        <v>121</v>
      </c>
      <c r="C70" s="25" t="s">
        <v>122</v>
      </c>
      <c r="D70" s="21" t="s">
        <v>47</v>
      </c>
      <c r="E70" s="26" t="s">
        <v>123</v>
      </c>
      <c r="F70" s="27" t="s">
        <v>124</v>
      </c>
      <c r="G70" s="28">
        <v>3041.114</v>
      </c>
      <c r="H70" s="29">
        <v>0</v>
      </c>
      <c r="I70" s="29">
        <f>ROUND(ROUND(H70,2)*ROUND(G70,3),2)</f>
        <v>0</v>
      </c>
      <c r="O70">
        <f>(I70*21)/100</f>
        <v>0</v>
      </c>
      <c r="P70" t="s">
        <v>24</v>
      </c>
    </row>
    <row r="71" spans="1:5" ht="12.75">
      <c r="A71" s="30" t="s">
        <v>50</v>
      </c>
      <c r="E71" s="31" t="s">
        <v>47</v>
      </c>
    </row>
    <row r="72" spans="1:5" ht="25.5">
      <c r="A72" s="32" t="s">
        <v>51</v>
      </c>
      <c r="E72" s="33" t="s">
        <v>125</v>
      </c>
    </row>
    <row r="73" spans="1:5" ht="25.5">
      <c r="A73" t="s">
        <v>53</v>
      </c>
      <c r="E73" s="31" t="s">
        <v>126</v>
      </c>
    </row>
    <row r="74" spans="1:16" ht="12.75">
      <c r="A74" s="21" t="s">
        <v>45</v>
      </c>
      <c r="B74" s="25" t="s">
        <v>127</v>
      </c>
      <c r="C74" s="25" t="s">
        <v>128</v>
      </c>
      <c r="D74" s="21" t="s">
        <v>47</v>
      </c>
      <c r="E74" s="26" t="s">
        <v>129</v>
      </c>
      <c r="F74" s="27" t="s">
        <v>124</v>
      </c>
      <c r="G74" s="28">
        <v>1425.74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24</v>
      </c>
    </row>
    <row r="75" spans="1:5" ht="25.5">
      <c r="A75" s="30" t="s">
        <v>50</v>
      </c>
      <c r="E75" s="31" t="s">
        <v>130</v>
      </c>
    </row>
    <row r="76" spans="1:5" ht="51">
      <c r="A76" s="32" t="s">
        <v>51</v>
      </c>
      <c r="E76" s="33" t="s">
        <v>131</v>
      </c>
    </row>
    <row r="77" spans="1:5" ht="38.25">
      <c r="A77" t="s">
        <v>53</v>
      </c>
      <c r="E77" s="31" t="s">
        <v>132</v>
      </c>
    </row>
    <row r="78" spans="1:16" ht="12.75">
      <c r="A78" s="21" t="s">
        <v>45</v>
      </c>
      <c r="B78" s="25" t="s">
        <v>133</v>
      </c>
      <c r="C78" s="25" t="s">
        <v>134</v>
      </c>
      <c r="D78" s="21" t="s">
        <v>47</v>
      </c>
      <c r="E78" s="26" t="s">
        <v>135</v>
      </c>
      <c r="F78" s="27" t="s">
        <v>124</v>
      </c>
      <c r="G78" s="28">
        <v>1425.74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24</v>
      </c>
    </row>
    <row r="79" spans="1:5" ht="12.75">
      <c r="A79" s="30" t="s">
        <v>50</v>
      </c>
      <c r="E79" s="31" t="s">
        <v>47</v>
      </c>
    </row>
    <row r="80" spans="1:5" ht="51">
      <c r="A80" s="32" t="s">
        <v>51</v>
      </c>
      <c r="E80" s="33" t="s">
        <v>136</v>
      </c>
    </row>
    <row r="81" spans="1:5" ht="25.5">
      <c r="A81" t="s">
        <v>53</v>
      </c>
      <c r="E81" s="31" t="s">
        <v>137</v>
      </c>
    </row>
    <row r="82" spans="1:18" ht="12.75" customHeight="1">
      <c r="A82" s="5" t="s">
        <v>43</v>
      </c>
      <c r="B82" s="5"/>
      <c r="C82" s="34" t="s">
        <v>24</v>
      </c>
      <c r="D82" s="5"/>
      <c r="E82" s="23" t="s">
        <v>138</v>
      </c>
      <c r="F82" s="5"/>
      <c r="G82" s="5"/>
      <c r="H82" s="5"/>
      <c r="I82" s="35">
        <f>0+Q82</f>
        <v>0</v>
      </c>
      <c r="O82">
        <f>0+R82</f>
        <v>0</v>
      </c>
      <c r="Q82">
        <f>0+I83+I87</f>
        <v>0</v>
      </c>
      <c r="R82">
        <f>0+O83+O87</f>
        <v>0</v>
      </c>
    </row>
    <row r="83" spans="1:16" ht="12.75">
      <c r="A83" s="21" t="s">
        <v>45</v>
      </c>
      <c r="B83" s="25" t="s">
        <v>139</v>
      </c>
      <c r="C83" s="25" t="s">
        <v>140</v>
      </c>
      <c r="D83" s="21" t="s">
        <v>47</v>
      </c>
      <c r="E83" s="26" t="s">
        <v>141</v>
      </c>
      <c r="F83" s="27" t="s">
        <v>142</v>
      </c>
      <c r="G83" s="28">
        <v>539</v>
      </c>
      <c r="H83" s="29">
        <v>0</v>
      </c>
      <c r="I83" s="29">
        <f>ROUND(ROUND(H83,2)*ROUND(G83,3),2)</f>
        <v>0</v>
      </c>
      <c r="O83">
        <f>(I83*21)/100</f>
        <v>0</v>
      </c>
      <c r="P83" t="s">
        <v>24</v>
      </c>
    </row>
    <row r="84" spans="1:5" ht="12.75">
      <c r="A84" s="30" t="s">
        <v>50</v>
      </c>
      <c r="E84" s="31" t="s">
        <v>47</v>
      </c>
    </row>
    <row r="85" spans="1:5" ht="38.25">
      <c r="A85" s="32" t="s">
        <v>51</v>
      </c>
      <c r="E85" s="33" t="s">
        <v>143</v>
      </c>
    </row>
    <row r="86" spans="1:5" ht="165.75">
      <c r="A86" t="s">
        <v>53</v>
      </c>
      <c r="E86" s="31" t="s">
        <v>144</v>
      </c>
    </row>
    <row r="87" spans="1:16" ht="12.75">
      <c r="A87" s="21" t="s">
        <v>45</v>
      </c>
      <c r="B87" s="25" t="s">
        <v>145</v>
      </c>
      <c r="C87" s="25" t="s">
        <v>146</v>
      </c>
      <c r="D87" s="21" t="s">
        <v>47</v>
      </c>
      <c r="E87" s="26" t="s">
        <v>147</v>
      </c>
      <c r="F87" s="27" t="s">
        <v>124</v>
      </c>
      <c r="G87" s="28">
        <v>862.4</v>
      </c>
      <c r="H87" s="29">
        <v>0</v>
      </c>
      <c r="I87" s="29">
        <f>ROUND(ROUND(H87,2)*ROUND(G87,3),2)</f>
        <v>0</v>
      </c>
      <c r="O87">
        <f>(I87*21)/100</f>
        <v>0</v>
      </c>
      <c r="P87" t="s">
        <v>24</v>
      </c>
    </row>
    <row r="88" spans="1:5" ht="12.75">
      <c r="A88" s="30" t="s">
        <v>50</v>
      </c>
      <c r="E88" s="31" t="s">
        <v>47</v>
      </c>
    </row>
    <row r="89" spans="1:5" ht="38.25">
      <c r="A89" s="32" t="s">
        <v>51</v>
      </c>
      <c r="E89" s="33" t="s">
        <v>148</v>
      </c>
    </row>
    <row r="90" spans="1:5" ht="51">
      <c r="A90" t="s">
        <v>53</v>
      </c>
      <c r="E90" s="31" t="s">
        <v>149</v>
      </c>
    </row>
    <row r="91" spans="1:18" ht="12.75" customHeight="1">
      <c r="A91" s="5" t="s">
        <v>43</v>
      </c>
      <c r="B91" s="5"/>
      <c r="C91" s="34" t="s">
        <v>33</v>
      </c>
      <c r="D91" s="5"/>
      <c r="E91" s="23" t="s">
        <v>150</v>
      </c>
      <c r="F91" s="5"/>
      <c r="G91" s="5"/>
      <c r="H91" s="5"/>
      <c r="I91" s="35">
        <f>0+Q91</f>
        <v>0</v>
      </c>
      <c r="O91">
        <f>0+R91</f>
        <v>0</v>
      </c>
      <c r="Q91">
        <f>0+I92+I96+I100</f>
        <v>0</v>
      </c>
      <c r="R91">
        <f>0+O92+O96+O100</f>
        <v>0</v>
      </c>
    </row>
    <row r="92" spans="1:16" ht="12.75">
      <c r="A92" s="21" t="s">
        <v>45</v>
      </c>
      <c r="B92" s="25" t="s">
        <v>151</v>
      </c>
      <c r="C92" s="25" t="s">
        <v>152</v>
      </c>
      <c r="D92" s="21" t="s">
        <v>47</v>
      </c>
      <c r="E92" s="26" t="s">
        <v>153</v>
      </c>
      <c r="F92" s="27" t="s">
        <v>83</v>
      </c>
      <c r="G92" s="28">
        <v>3.893</v>
      </c>
      <c r="H92" s="29">
        <v>0</v>
      </c>
      <c r="I92" s="29">
        <f>ROUND(ROUND(H92,2)*ROUND(G92,3),2)</f>
        <v>0</v>
      </c>
      <c r="O92">
        <f>(I92*21)/100</f>
        <v>0</v>
      </c>
      <c r="P92" t="s">
        <v>24</v>
      </c>
    </row>
    <row r="93" spans="1:5" ht="12.75">
      <c r="A93" s="30" t="s">
        <v>50</v>
      </c>
      <c r="E93" s="31" t="s">
        <v>47</v>
      </c>
    </row>
    <row r="94" spans="1:5" ht="89.25">
      <c r="A94" s="32" t="s">
        <v>51</v>
      </c>
      <c r="E94" s="33" t="s">
        <v>154</v>
      </c>
    </row>
    <row r="95" spans="1:5" ht="369.75">
      <c r="A95" t="s">
        <v>53</v>
      </c>
      <c r="E95" s="31" t="s">
        <v>155</v>
      </c>
    </row>
    <row r="96" spans="1:16" ht="12.75">
      <c r="A96" s="21" t="s">
        <v>45</v>
      </c>
      <c r="B96" s="25" t="s">
        <v>156</v>
      </c>
      <c r="C96" s="25" t="s">
        <v>157</v>
      </c>
      <c r="D96" s="21" t="s">
        <v>47</v>
      </c>
      <c r="E96" s="26" t="s">
        <v>158</v>
      </c>
      <c r="F96" s="27" t="s">
        <v>83</v>
      </c>
      <c r="G96" s="28">
        <v>0.3</v>
      </c>
      <c r="H96" s="29">
        <v>0</v>
      </c>
      <c r="I96" s="29">
        <f>ROUND(ROUND(H96,2)*ROUND(G96,3),2)</f>
        <v>0</v>
      </c>
      <c r="O96">
        <f>(I96*21)/100</f>
        <v>0</v>
      </c>
      <c r="P96" t="s">
        <v>24</v>
      </c>
    </row>
    <row r="97" spans="1:5" ht="12.75">
      <c r="A97" s="30" t="s">
        <v>50</v>
      </c>
      <c r="E97" s="31" t="s">
        <v>47</v>
      </c>
    </row>
    <row r="98" spans="1:5" ht="38.25">
      <c r="A98" s="32" t="s">
        <v>51</v>
      </c>
      <c r="E98" s="33" t="s">
        <v>159</v>
      </c>
    </row>
    <row r="99" spans="1:5" ht="293.25">
      <c r="A99" t="s">
        <v>53</v>
      </c>
      <c r="E99" s="31" t="s">
        <v>160</v>
      </c>
    </row>
    <row r="100" spans="1:16" ht="12.75">
      <c r="A100" s="21" t="s">
        <v>45</v>
      </c>
      <c r="B100" s="25" t="s">
        <v>161</v>
      </c>
      <c r="C100" s="25" t="s">
        <v>162</v>
      </c>
      <c r="D100" s="21" t="s">
        <v>47</v>
      </c>
      <c r="E100" s="26" t="s">
        <v>163</v>
      </c>
      <c r="F100" s="27" t="s">
        <v>83</v>
      </c>
      <c r="G100" s="28">
        <v>2.72</v>
      </c>
      <c r="H100" s="29">
        <v>0</v>
      </c>
      <c r="I100" s="29">
        <f>ROUND(ROUND(H100,2)*ROUND(G100,3),2)</f>
        <v>0</v>
      </c>
      <c r="O100">
        <f>(I100*21)/100</f>
        <v>0</v>
      </c>
      <c r="P100" t="s">
        <v>24</v>
      </c>
    </row>
    <row r="101" spans="1:5" ht="12.75">
      <c r="A101" s="30" t="s">
        <v>50</v>
      </c>
      <c r="E101" s="31" t="s">
        <v>47</v>
      </c>
    </row>
    <row r="102" spans="1:5" ht="25.5">
      <c r="A102" s="32" t="s">
        <v>51</v>
      </c>
      <c r="E102" s="33" t="s">
        <v>164</v>
      </c>
    </row>
    <row r="103" spans="1:5" ht="102">
      <c r="A103" t="s">
        <v>53</v>
      </c>
      <c r="E103" s="31" t="s">
        <v>165</v>
      </c>
    </row>
    <row r="104" spans="1:18" ht="12.75" customHeight="1">
      <c r="A104" s="5" t="s">
        <v>43</v>
      </c>
      <c r="B104" s="5"/>
      <c r="C104" s="34" t="s">
        <v>35</v>
      </c>
      <c r="D104" s="5"/>
      <c r="E104" s="23" t="s">
        <v>26</v>
      </c>
      <c r="F104" s="5"/>
      <c r="G104" s="5"/>
      <c r="H104" s="5"/>
      <c r="I104" s="35">
        <f>0+Q104</f>
        <v>0</v>
      </c>
      <c r="O104">
        <f>0+R104</f>
        <v>0</v>
      </c>
      <c r="Q104">
        <f>0+I105+I109+I113+I117+I121+I125+I129+I133+I137+I141</f>
        <v>0</v>
      </c>
      <c r="R104">
        <f>0+O105+O109+O113+O117+O121+O125+O129+O133+O137+O141</f>
        <v>0</v>
      </c>
    </row>
    <row r="105" spans="1:16" ht="12.75">
      <c r="A105" s="21" t="s">
        <v>45</v>
      </c>
      <c r="B105" s="25" t="s">
        <v>166</v>
      </c>
      <c r="C105" s="25" t="s">
        <v>167</v>
      </c>
      <c r="D105" s="21" t="s">
        <v>47</v>
      </c>
      <c r="E105" s="26" t="s">
        <v>168</v>
      </c>
      <c r="F105" s="27" t="s">
        <v>124</v>
      </c>
      <c r="G105" s="28">
        <v>3041.114</v>
      </c>
      <c r="H105" s="29">
        <v>0</v>
      </c>
      <c r="I105" s="29">
        <f>ROUND(ROUND(H105,2)*ROUND(G105,3),2)</f>
        <v>0</v>
      </c>
      <c r="O105">
        <f>(I105*21)/100</f>
        <v>0</v>
      </c>
      <c r="P105" t="s">
        <v>24</v>
      </c>
    </row>
    <row r="106" spans="1:5" ht="12.75">
      <c r="A106" s="30" t="s">
        <v>50</v>
      </c>
      <c r="E106" s="31" t="s">
        <v>47</v>
      </c>
    </row>
    <row r="107" spans="1:5" ht="38.25">
      <c r="A107" s="32" t="s">
        <v>51</v>
      </c>
      <c r="E107" s="33" t="s">
        <v>169</v>
      </c>
    </row>
    <row r="108" spans="1:5" ht="51">
      <c r="A108" t="s">
        <v>53</v>
      </c>
      <c r="E108" s="31" t="s">
        <v>170</v>
      </c>
    </row>
    <row r="109" spans="1:16" ht="12.75">
      <c r="A109" s="21" t="s">
        <v>45</v>
      </c>
      <c r="B109" s="25" t="s">
        <v>171</v>
      </c>
      <c r="C109" s="25" t="s">
        <v>172</v>
      </c>
      <c r="D109" s="21" t="s">
        <v>47</v>
      </c>
      <c r="E109" s="26" t="s">
        <v>173</v>
      </c>
      <c r="F109" s="27" t="s">
        <v>124</v>
      </c>
      <c r="G109" s="28">
        <v>50.76</v>
      </c>
      <c r="H109" s="29">
        <v>0</v>
      </c>
      <c r="I109" s="29">
        <f>ROUND(ROUND(H109,2)*ROUND(G109,3),2)</f>
        <v>0</v>
      </c>
      <c r="O109">
        <f>(I109*21)/100</f>
        <v>0</v>
      </c>
      <c r="P109" t="s">
        <v>24</v>
      </c>
    </row>
    <row r="110" spans="1:5" ht="12.75">
      <c r="A110" s="30" t="s">
        <v>50</v>
      </c>
      <c r="E110" s="31" t="s">
        <v>47</v>
      </c>
    </row>
    <row r="111" spans="1:5" ht="38.25">
      <c r="A111" s="32" t="s">
        <v>51</v>
      </c>
      <c r="E111" s="33" t="s">
        <v>174</v>
      </c>
    </row>
    <row r="112" spans="1:5" ht="102">
      <c r="A112" t="s">
        <v>53</v>
      </c>
      <c r="E112" s="31" t="s">
        <v>175</v>
      </c>
    </row>
    <row r="113" spans="1:16" ht="12.75">
      <c r="A113" s="21" t="s">
        <v>45</v>
      </c>
      <c r="B113" s="25" t="s">
        <v>176</v>
      </c>
      <c r="C113" s="25" t="s">
        <v>177</v>
      </c>
      <c r="D113" s="21" t="s">
        <v>47</v>
      </c>
      <c r="E113" s="26" t="s">
        <v>178</v>
      </c>
      <c r="F113" s="27" t="s">
        <v>124</v>
      </c>
      <c r="G113" s="28">
        <v>811.06</v>
      </c>
      <c r="H113" s="29">
        <v>0</v>
      </c>
      <c r="I113" s="29">
        <f>ROUND(ROUND(H113,2)*ROUND(G113,3),2)</f>
        <v>0</v>
      </c>
      <c r="O113">
        <f>(I113*21)/100</f>
        <v>0</v>
      </c>
      <c r="P113" t="s">
        <v>24</v>
      </c>
    </row>
    <row r="114" spans="1:5" ht="12.75">
      <c r="A114" s="30" t="s">
        <v>50</v>
      </c>
      <c r="E114" s="31" t="s">
        <v>47</v>
      </c>
    </row>
    <row r="115" spans="1:5" ht="38.25">
      <c r="A115" s="32" t="s">
        <v>51</v>
      </c>
      <c r="E115" s="33" t="s">
        <v>179</v>
      </c>
    </row>
    <row r="116" spans="1:5" ht="38.25">
      <c r="A116" t="s">
        <v>53</v>
      </c>
      <c r="E116" s="31" t="s">
        <v>180</v>
      </c>
    </row>
    <row r="117" spans="1:16" ht="12.75">
      <c r="A117" s="21" t="s">
        <v>45</v>
      </c>
      <c r="B117" s="25" t="s">
        <v>181</v>
      </c>
      <c r="C117" s="25" t="s">
        <v>182</v>
      </c>
      <c r="D117" s="21" t="s">
        <v>47</v>
      </c>
      <c r="E117" s="26" t="s">
        <v>183</v>
      </c>
      <c r="F117" s="27" t="s">
        <v>124</v>
      </c>
      <c r="G117" s="28">
        <v>6015.471</v>
      </c>
      <c r="H117" s="29">
        <v>0</v>
      </c>
      <c r="I117" s="29">
        <f>ROUND(ROUND(H117,2)*ROUND(G117,3),2)</f>
        <v>0</v>
      </c>
      <c r="O117">
        <f>(I117*21)/100</f>
        <v>0</v>
      </c>
      <c r="P117" t="s">
        <v>24</v>
      </c>
    </row>
    <row r="118" spans="1:5" ht="12.75">
      <c r="A118" s="30" t="s">
        <v>50</v>
      </c>
      <c r="E118" s="31" t="s">
        <v>47</v>
      </c>
    </row>
    <row r="119" spans="1:5" ht="63.75">
      <c r="A119" s="32" t="s">
        <v>51</v>
      </c>
      <c r="E119" s="33" t="s">
        <v>184</v>
      </c>
    </row>
    <row r="120" spans="1:5" ht="51">
      <c r="A120" t="s">
        <v>53</v>
      </c>
      <c r="E120" s="31" t="s">
        <v>185</v>
      </c>
    </row>
    <row r="121" spans="1:16" ht="12.75">
      <c r="A121" s="21" t="s">
        <v>45</v>
      </c>
      <c r="B121" s="25" t="s">
        <v>186</v>
      </c>
      <c r="C121" s="25" t="s">
        <v>187</v>
      </c>
      <c r="D121" s="21" t="s">
        <v>47</v>
      </c>
      <c r="E121" s="26" t="s">
        <v>188</v>
      </c>
      <c r="F121" s="27" t="s">
        <v>124</v>
      </c>
      <c r="G121" s="28">
        <v>3041.114</v>
      </c>
      <c r="H121" s="29">
        <v>0</v>
      </c>
      <c r="I121" s="29">
        <f>ROUND(ROUND(H121,2)*ROUND(G121,3),2)</f>
        <v>0</v>
      </c>
      <c r="O121">
        <f>(I121*21)/100</f>
        <v>0</v>
      </c>
      <c r="P121" t="s">
        <v>24</v>
      </c>
    </row>
    <row r="122" spans="1:5" ht="12.75">
      <c r="A122" s="30" t="s">
        <v>50</v>
      </c>
      <c r="E122" s="31" t="s">
        <v>47</v>
      </c>
    </row>
    <row r="123" spans="1:5" ht="38.25">
      <c r="A123" s="32" t="s">
        <v>51</v>
      </c>
      <c r="E123" s="33" t="s">
        <v>189</v>
      </c>
    </row>
    <row r="124" spans="1:5" ht="51">
      <c r="A124" t="s">
        <v>53</v>
      </c>
      <c r="E124" s="31" t="s">
        <v>185</v>
      </c>
    </row>
    <row r="125" spans="1:16" ht="12.75">
      <c r="A125" s="21" t="s">
        <v>45</v>
      </c>
      <c r="B125" s="25" t="s">
        <v>190</v>
      </c>
      <c r="C125" s="25" t="s">
        <v>191</v>
      </c>
      <c r="D125" s="21" t="s">
        <v>47</v>
      </c>
      <c r="E125" s="26" t="s">
        <v>192</v>
      </c>
      <c r="F125" s="27" t="s">
        <v>124</v>
      </c>
      <c r="G125" s="28">
        <v>2966.94</v>
      </c>
      <c r="H125" s="29">
        <v>0</v>
      </c>
      <c r="I125" s="29">
        <f>ROUND(ROUND(H125,2)*ROUND(G125,3),2)</f>
        <v>0</v>
      </c>
      <c r="O125">
        <f>(I125*21)/100</f>
        <v>0</v>
      </c>
      <c r="P125" t="s">
        <v>24</v>
      </c>
    </row>
    <row r="126" spans="1:5" ht="12.75">
      <c r="A126" s="30" t="s">
        <v>50</v>
      </c>
      <c r="E126" s="31" t="s">
        <v>47</v>
      </c>
    </row>
    <row r="127" spans="1:5" ht="38.25">
      <c r="A127" s="32" t="s">
        <v>51</v>
      </c>
      <c r="E127" s="33" t="s">
        <v>193</v>
      </c>
    </row>
    <row r="128" spans="1:5" ht="140.25">
      <c r="A128" t="s">
        <v>53</v>
      </c>
      <c r="E128" s="31" t="s">
        <v>194</v>
      </c>
    </row>
    <row r="129" spans="1:16" ht="12.75">
      <c r="A129" s="21" t="s">
        <v>45</v>
      </c>
      <c r="B129" s="25" t="s">
        <v>195</v>
      </c>
      <c r="C129" s="25" t="s">
        <v>196</v>
      </c>
      <c r="D129" s="21" t="s">
        <v>47</v>
      </c>
      <c r="E129" s="26" t="s">
        <v>197</v>
      </c>
      <c r="F129" s="27" t="s">
        <v>124</v>
      </c>
      <c r="G129" s="28">
        <v>3004.027</v>
      </c>
      <c r="H129" s="29">
        <v>0</v>
      </c>
      <c r="I129" s="29">
        <f>ROUND(ROUND(H129,2)*ROUND(G129,3),2)</f>
        <v>0</v>
      </c>
      <c r="O129">
        <f>(I129*21)/100</f>
        <v>0</v>
      </c>
      <c r="P129" t="s">
        <v>24</v>
      </c>
    </row>
    <row r="130" spans="1:5" ht="12.75">
      <c r="A130" s="30" t="s">
        <v>50</v>
      </c>
      <c r="E130" s="31" t="s">
        <v>47</v>
      </c>
    </row>
    <row r="131" spans="1:5" ht="38.25">
      <c r="A131" s="32" t="s">
        <v>51</v>
      </c>
      <c r="E131" s="33" t="s">
        <v>198</v>
      </c>
    </row>
    <row r="132" spans="1:5" ht="140.25">
      <c r="A132" t="s">
        <v>53</v>
      </c>
      <c r="E132" s="31" t="s">
        <v>194</v>
      </c>
    </row>
    <row r="133" spans="1:16" ht="12.75">
      <c r="A133" s="21" t="s">
        <v>45</v>
      </c>
      <c r="B133" s="25" t="s">
        <v>199</v>
      </c>
      <c r="C133" s="25" t="s">
        <v>200</v>
      </c>
      <c r="D133" s="21" t="s">
        <v>47</v>
      </c>
      <c r="E133" s="26" t="s">
        <v>201</v>
      </c>
      <c r="F133" s="27" t="s">
        <v>124</v>
      </c>
      <c r="G133" s="28">
        <v>3011.444</v>
      </c>
      <c r="H133" s="29">
        <v>0</v>
      </c>
      <c r="I133" s="29">
        <f>ROUND(ROUND(H133,2)*ROUND(G133,3),2)</f>
        <v>0</v>
      </c>
      <c r="O133">
        <f>(I133*21)/100</f>
        <v>0</v>
      </c>
      <c r="P133" t="s">
        <v>24</v>
      </c>
    </row>
    <row r="134" spans="1:5" ht="12.75">
      <c r="A134" s="30" t="s">
        <v>50</v>
      </c>
      <c r="E134" s="31" t="s">
        <v>47</v>
      </c>
    </row>
    <row r="135" spans="1:5" ht="38.25">
      <c r="A135" s="32" t="s">
        <v>51</v>
      </c>
      <c r="E135" s="33" t="s">
        <v>202</v>
      </c>
    </row>
    <row r="136" spans="1:5" ht="140.25">
      <c r="A136" t="s">
        <v>53</v>
      </c>
      <c r="E136" s="31" t="s">
        <v>194</v>
      </c>
    </row>
    <row r="137" spans="1:16" ht="12.75">
      <c r="A137" s="21" t="s">
        <v>45</v>
      </c>
      <c r="B137" s="25" t="s">
        <v>203</v>
      </c>
      <c r="C137" s="25" t="s">
        <v>204</v>
      </c>
      <c r="D137" s="21" t="s">
        <v>47</v>
      </c>
      <c r="E137" s="26" t="s">
        <v>205</v>
      </c>
      <c r="F137" s="27" t="s">
        <v>124</v>
      </c>
      <c r="G137" s="28">
        <v>269.5</v>
      </c>
      <c r="H137" s="29">
        <v>0</v>
      </c>
      <c r="I137" s="29">
        <f>ROUND(ROUND(H137,2)*ROUND(G137,3),2)</f>
        <v>0</v>
      </c>
      <c r="O137">
        <f>(I137*21)/100</f>
        <v>0</v>
      </c>
      <c r="P137" t="s">
        <v>24</v>
      </c>
    </row>
    <row r="138" spans="1:5" ht="12.75">
      <c r="A138" s="30" t="s">
        <v>50</v>
      </c>
      <c r="E138" s="31" t="s">
        <v>47</v>
      </c>
    </row>
    <row r="139" spans="1:5" ht="25.5">
      <c r="A139" s="32" t="s">
        <v>51</v>
      </c>
      <c r="E139" s="33" t="s">
        <v>206</v>
      </c>
    </row>
    <row r="140" spans="1:5" ht="165.75">
      <c r="A140" t="s">
        <v>53</v>
      </c>
      <c r="E140" s="31" t="s">
        <v>207</v>
      </c>
    </row>
    <row r="141" spans="1:16" ht="12.75">
      <c r="A141" s="21" t="s">
        <v>45</v>
      </c>
      <c r="B141" s="25" t="s">
        <v>208</v>
      </c>
      <c r="C141" s="25" t="s">
        <v>209</v>
      </c>
      <c r="D141" s="21" t="s">
        <v>47</v>
      </c>
      <c r="E141" s="26" t="s">
        <v>210</v>
      </c>
      <c r="F141" s="27" t="s">
        <v>142</v>
      </c>
      <c r="G141" s="28">
        <v>551.35</v>
      </c>
      <c r="H141" s="29">
        <v>0</v>
      </c>
      <c r="I141" s="29">
        <f>ROUND(ROUND(H141,2)*ROUND(G141,3),2)</f>
        <v>0</v>
      </c>
      <c r="O141">
        <f>(I141*21)/100</f>
        <v>0</v>
      </c>
      <c r="P141" t="s">
        <v>24</v>
      </c>
    </row>
    <row r="142" spans="1:5" ht="12.75">
      <c r="A142" s="30" t="s">
        <v>50</v>
      </c>
      <c r="E142" s="31" t="s">
        <v>47</v>
      </c>
    </row>
    <row r="143" spans="1:5" ht="38.25">
      <c r="A143" s="32" t="s">
        <v>51</v>
      </c>
      <c r="E143" s="33" t="s">
        <v>211</v>
      </c>
    </row>
    <row r="144" spans="1:5" ht="38.25">
      <c r="A144" t="s">
        <v>53</v>
      </c>
      <c r="E144" s="31" t="s">
        <v>212</v>
      </c>
    </row>
    <row r="145" spans="1:18" ht="12.75" customHeight="1">
      <c r="A145" s="5" t="s">
        <v>43</v>
      </c>
      <c r="B145" s="5"/>
      <c r="C145" s="34" t="s">
        <v>80</v>
      </c>
      <c r="D145" s="5"/>
      <c r="E145" s="23" t="s">
        <v>213</v>
      </c>
      <c r="F145" s="5"/>
      <c r="G145" s="5"/>
      <c r="H145" s="5"/>
      <c r="I145" s="35">
        <f>0+Q145</f>
        <v>0</v>
      </c>
      <c r="O145">
        <f>0+R145</f>
        <v>0</v>
      </c>
      <c r="Q145">
        <f>0+I146+I150+I154</f>
        <v>0</v>
      </c>
      <c r="R145">
        <f>0+O146+O150+O154</f>
        <v>0</v>
      </c>
    </row>
    <row r="146" spans="1:16" ht="12.75">
      <c r="A146" s="21" t="s">
        <v>45</v>
      </c>
      <c r="B146" s="25" t="s">
        <v>214</v>
      </c>
      <c r="C146" s="25" t="s">
        <v>215</v>
      </c>
      <c r="D146" s="21" t="s">
        <v>47</v>
      </c>
      <c r="E146" s="26" t="s">
        <v>216</v>
      </c>
      <c r="F146" s="27" t="s">
        <v>73</v>
      </c>
      <c r="G146" s="28">
        <v>10</v>
      </c>
      <c r="H146" s="29">
        <v>0</v>
      </c>
      <c r="I146" s="29">
        <f>ROUND(ROUND(H146,2)*ROUND(G146,3),2)</f>
        <v>0</v>
      </c>
      <c r="O146">
        <f>(I146*21)/100</f>
        <v>0</v>
      </c>
      <c r="P146" t="s">
        <v>24</v>
      </c>
    </row>
    <row r="147" spans="1:5" ht="12.75">
      <c r="A147" s="30" t="s">
        <v>50</v>
      </c>
      <c r="E147" s="31" t="s">
        <v>47</v>
      </c>
    </row>
    <row r="148" spans="1:5" ht="38.25">
      <c r="A148" s="32" t="s">
        <v>51</v>
      </c>
      <c r="E148" s="33" t="s">
        <v>217</v>
      </c>
    </row>
    <row r="149" spans="1:5" ht="76.5">
      <c r="A149" t="s">
        <v>53</v>
      </c>
      <c r="E149" s="31" t="s">
        <v>218</v>
      </c>
    </row>
    <row r="150" spans="1:16" ht="12.75">
      <c r="A150" s="21" t="s">
        <v>45</v>
      </c>
      <c r="B150" s="25" t="s">
        <v>219</v>
      </c>
      <c r="C150" s="25" t="s">
        <v>220</v>
      </c>
      <c r="D150" s="21" t="s">
        <v>47</v>
      </c>
      <c r="E150" s="26" t="s">
        <v>221</v>
      </c>
      <c r="F150" s="27" t="s">
        <v>73</v>
      </c>
      <c r="G150" s="28">
        <v>2</v>
      </c>
      <c r="H150" s="29">
        <v>0</v>
      </c>
      <c r="I150" s="29">
        <f>ROUND(ROUND(H150,2)*ROUND(G150,3),2)</f>
        <v>0</v>
      </c>
      <c r="O150">
        <f>(I150*21)/100</f>
        <v>0</v>
      </c>
      <c r="P150" t="s">
        <v>24</v>
      </c>
    </row>
    <row r="151" spans="1:5" ht="12.75">
      <c r="A151" s="30" t="s">
        <v>50</v>
      </c>
      <c r="E151" s="31" t="s">
        <v>47</v>
      </c>
    </row>
    <row r="152" spans="1:5" ht="63.75">
      <c r="A152" s="32" t="s">
        <v>51</v>
      </c>
      <c r="E152" s="33" t="s">
        <v>222</v>
      </c>
    </row>
    <row r="153" spans="1:5" ht="242.25">
      <c r="A153" t="s">
        <v>53</v>
      </c>
      <c r="E153" s="31" t="s">
        <v>223</v>
      </c>
    </row>
    <row r="154" spans="1:16" ht="12.75">
      <c r="A154" s="21" t="s">
        <v>45</v>
      </c>
      <c r="B154" s="25" t="s">
        <v>224</v>
      </c>
      <c r="C154" s="25" t="s">
        <v>225</v>
      </c>
      <c r="D154" s="21" t="s">
        <v>47</v>
      </c>
      <c r="E154" s="26" t="s">
        <v>226</v>
      </c>
      <c r="F154" s="27" t="s">
        <v>83</v>
      </c>
      <c r="G154" s="28">
        <v>8.837</v>
      </c>
      <c r="H154" s="29">
        <v>0</v>
      </c>
      <c r="I154" s="29">
        <f>ROUND(ROUND(H154,2)*ROUND(G154,3),2)</f>
        <v>0</v>
      </c>
      <c r="O154">
        <f>(I154*21)/100</f>
        <v>0</v>
      </c>
      <c r="P154" t="s">
        <v>24</v>
      </c>
    </row>
    <row r="155" spans="1:5" ht="12.75">
      <c r="A155" s="30" t="s">
        <v>50</v>
      </c>
      <c r="E155" s="31" t="s">
        <v>47</v>
      </c>
    </row>
    <row r="156" spans="1:5" ht="63.75">
      <c r="A156" s="32" t="s">
        <v>51</v>
      </c>
      <c r="E156" s="33" t="s">
        <v>227</v>
      </c>
    </row>
    <row r="157" spans="1:5" ht="369.75">
      <c r="A157" t="s">
        <v>53</v>
      </c>
      <c r="E157" s="31" t="s">
        <v>155</v>
      </c>
    </row>
    <row r="158" spans="1:18" ht="12.75" customHeight="1">
      <c r="A158" s="5" t="s">
        <v>43</v>
      </c>
      <c r="B158" s="5"/>
      <c r="C158" s="34" t="s">
        <v>40</v>
      </c>
      <c r="D158" s="5"/>
      <c r="E158" s="23" t="s">
        <v>228</v>
      </c>
      <c r="F158" s="5"/>
      <c r="G158" s="5"/>
      <c r="H158" s="5"/>
      <c r="I158" s="35">
        <f>0+Q158</f>
        <v>0</v>
      </c>
      <c r="O158">
        <f>0+R158</f>
        <v>0</v>
      </c>
      <c r="Q158">
        <f>0+I159+I163+I167+I171+I175</f>
        <v>0</v>
      </c>
      <c r="R158">
        <f>0+O159+O163+O167+O171+O175</f>
        <v>0</v>
      </c>
    </row>
    <row r="159" spans="1:16" ht="25.5">
      <c r="A159" s="21" t="s">
        <v>45</v>
      </c>
      <c r="B159" s="25" t="s">
        <v>229</v>
      </c>
      <c r="C159" s="25" t="s">
        <v>230</v>
      </c>
      <c r="D159" s="21" t="s">
        <v>47</v>
      </c>
      <c r="E159" s="26" t="s">
        <v>231</v>
      </c>
      <c r="F159" s="27" t="s">
        <v>142</v>
      </c>
      <c r="G159" s="28">
        <v>540.99</v>
      </c>
      <c r="H159" s="29">
        <v>0</v>
      </c>
      <c r="I159" s="29">
        <f>ROUND(ROUND(H159,2)*ROUND(G159,3),2)</f>
        <v>0</v>
      </c>
      <c r="O159">
        <f>(I159*21)/100</f>
        <v>0</v>
      </c>
      <c r="P159" t="s">
        <v>24</v>
      </c>
    </row>
    <row r="160" spans="1:5" ht="12.75">
      <c r="A160" s="30" t="s">
        <v>50</v>
      </c>
      <c r="E160" s="31" t="s">
        <v>47</v>
      </c>
    </row>
    <row r="161" spans="1:5" ht="25.5">
      <c r="A161" s="32" t="s">
        <v>51</v>
      </c>
      <c r="E161" s="33" t="s">
        <v>232</v>
      </c>
    </row>
    <row r="162" spans="1:5" ht="127.5">
      <c r="A162" t="s">
        <v>53</v>
      </c>
      <c r="E162" s="31" t="s">
        <v>233</v>
      </c>
    </row>
    <row r="163" spans="1:16" ht="12.75">
      <c r="A163" s="21" t="s">
        <v>45</v>
      </c>
      <c r="B163" s="25" t="s">
        <v>234</v>
      </c>
      <c r="C163" s="25" t="s">
        <v>235</v>
      </c>
      <c r="D163" s="21" t="s">
        <v>47</v>
      </c>
      <c r="E163" s="26" t="s">
        <v>236</v>
      </c>
      <c r="F163" s="27" t="s">
        <v>124</v>
      </c>
      <c r="G163" s="28">
        <v>1079.99</v>
      </c>
      <c r="H163" s="29">
        <v>0</v>
      </c>
      <c r="I163" s="29">
        <f>ROUND(ROUND(H163,2)*ROUND(G163,3),2)</f>
        <v>0</v>
      </c>
      <c r="O163">
        <f>(I163*21)/100</f>
        <v>0</v>
      </c>
      <c r="P163" t="s">
        <v>24</v>
      </c>
    </row>
    <row r="164" spans="1:5" ht="12.75">
      <c r="A164" s="30" t="s">
        <v>50</v>
      </c>
      <c r="E164" s="31" t="s">
        <v>47</v>
      </c>
    </row>
    <row r="165" spans="1:5" ht="25.5">
      <c r="A165" s="32" t="s">
        <v>51</v>
      </c>
      <c r="E165" s="33" t="s">
        <v>237</v>
      </c>
    </row>
    <row r="166" spans="1:5" ht="38.25">
      <c r="A166" t="s">
        <v>53</v>
      </c>
      <c r="E166" s="31" t="s">
        <v>238</v>
      </c>
    </row>
    <row r="167" spans="1:16" ht="12.75">
      <c r="A167" s="21" t="s">
        <v>45</v>
      </c>
      <c r="B167" s="25" t="s">
        <v>239</v>
      </c>
      <c r="C167" s="25" t="s">
        <v>240</v>
      </c>
      <c r="D167" s="21" t="s">
        <v>47</v>
      </c>
      <c r="E167" s="26" t="s">
        <v>241</v>
      </c>
      <c r="F167" s="27" t="s">
        <v>142</v>
      </c>
      <c r="G167" s="28">
        <v>555.71</v>
      </c>
      <c r="H167" s="29">
        <v>0</v>
      </c>
      <c r="I167" s="29">
        <f>ROUND(ROUND(H167,2)*ROUND(G167,3),2)</f>
        <v>0</v>
      </c>
      <c r="O167">
        <f>(I167*21)/100</f>
        <v>0</v>
      </c>
      <c r="P167" t="s">
        <v>24</v>
      </c>
    </row>
    <row r="168" spans="1:5" ht="12.75">
      <c r="A168" s="30" t="s">
        <v>50</v>
      </c>
      <c r="E168" s="31" t="s">
        <v>47</v>
      </c>
    </row>
    <row r="169" spans="1:5" ht="25.5">
      <c r="A169" s="32" t="s">
        <v>51</v>
      </c>
      <c r="E169" s="33" t="s">
        <v>242</v>
      </c>
    </row>
    <row r="170" spans="1:5" ht="51">
      <c r="A170" t="s">
        <v>53</v>
      </c>
      <c r="E170" s="31" t="s">
        <v>243</v>
      </c>
    </row>
    <row r="171" spans="1:16" ht="12.75">
      <c r="A171" s="21" t="s">
        <v>45</v>
      </c>
      <c r="B171" s="25" t="s">
        <v>244</v>
      </c>
      <c r="C171" s="25" t="s">
        <v>245</v>
      </c>
      <c r="D171" s="21" t="s">
        <v>47</v>
      </c>
      <c r="E171" s="26" t="s">
        <v>246</v>
      </c>
      <c r="F171" s="27" t="s">
        <v>142</v>
      </c>
      <c r="G171" s="28">
        <v>20.59</v>
      </c>
      <c r="H171" s="29">
        <v>0</v>
      </c>
      <c r="I171" s="29">
        <f>ROUND(ROUND(H171,2)*ROUND(G171,3),2)</f>
        <v>0</v>
      </c>
      <c r="O171">
        <f>(I171*21)/100</f>
        <v>0</v>
      </c>
      <c r="P171" t="s">
        <v>24</v>
      </c>
    </row>
    <row r="172" spans="1:5" ht="12.75">
      <c r="A172" s="30" t="s">
        <v>50</v>
      </c>
      <c r="E172" s="31" t="s">
        <v>47</v>
      </c>
    </row>
    <row r="173" spans="1:5" ht="63.75">
      <c r="A173" s="32" t="s">
        <v>51</v>
      </c>
      <c r="E173" s="33" t="s">
        <v>247</v>
      </c>
    </row>
    <row r="174" spans="1:5" ht="63.75">
      <c r="A174" t="s">
        <v>53</v>
      </c>
      <c r="E174" s="31" t="s">
        <v>248</v>
      </c>
    </row>
    <row r="175" spans="1:16" ht="12.75">
      <c r="A175" s="21" t="s">
        <v>45</v>
      </c>
      <c r="B175" s="25" t="s">
        <v>249</v>
      </c>
      <c r="C175" s="25" t="s">
        <v>250</v>
      </c>
      <c r="D175" s="21" t="s">
        <v>47</v>
      </c>
      <c r="E175" s="26" t="s">
        <v>251</v>
      </c>
      <c r="F175" s="27" t="s">
        <v>142</v>
      </c>
      <c r="G175" s="28">
        <v>11.16</v>
      </c>
      <c r="H175" s="29">
        <v>0</v>
      </c>
      <c r="I175" s="29">
        <f>ROUND(ROUND(H175,2)*ROUND(G175,3),2)</f>
        <v>0</v>
      </c>
      <c r="O175">
        <f>(I175*21)/100</f>
        <v>0</v>
      </c>
      <c r="P175" t="s">
        <v>24</v>
      </c>
    </row>
    <row r="176" spans="1:5" ht="12.75">
      <c r="A176" s="30" t="s">
        <v>50</v>
      </c>
      <c r="E176" s="31" t="s">
        <v>47</v>
      </c>
    </row>
    <row r="177" spans="1:5" ht="38.25">
      <c r="A177" s="32" t="s">
        <v>51</v>
      </c>
      <c r="E177" s="33" t="s">
        <v>252</v>
      </c>
    </row>
    <row r="178" spans="1:5" ht="25.5">
      <c r="A178" t="s">
        <v>53</v>
      </c>
      <c r="E178" s="31" t="s">
        <v>253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0+O8+O9+O18+O31+O36</f>
        <v>0</v>
      </c>
      <c r="P2" t="s">
        <v>23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254</v>
      </c>
      <c r="I3" s="36">
        <f>0+I8+I9+I18+I31+I36</f>
        <v>0</v>
      </c>
      <c r="O3" t="s">
        <v>19</v>
      </c>
      <c r="P3" t="s">
        <v>24</v>
      </c>
    </row>
    <row r="4" spans="1:16" ht="15" customHeight="1">
      <c r="A4" t="s">
        <v>17</v>
      </c>
      <c r="B4" s="13" t="s">
        <v>18</v>
      </c>
      <c r="C4" s="42" t="s">
        <v>254</v>
      </c>
      <c r="D4" s="43"/>
      <c r="E4" s="14" t="s">
        <v>255</v>
      </c>
      <c r="F4" s="5"/>
      <c r="G4" s="5"/>
      <c r="H4" s="15"/>
      <c r="I4" s="15"/>
      <c r="O4" t="s">
        <v>20</v>
      </c>
      <c r="P4" t="s">
        <v>24</v>
      </c>
    </row>
    <row r="5" spans="1:16" ht="12.75" customHeight="1">
      <c r="A5" s="44" t="s">
        <v>27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23</v>
      </c>
      <c r="B7" s="12" t="s">
        <v>29</v>
      </c>
      <c r="C7" s="12" t="s">
        <v>24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5" ht="12.75" customHeight="1">
      <c r="A8" s="9" t="s">
        <v>43</v>
      </c>
      <c r="B8" s="9"/>
      <c r="C8" s="18" t="s">
        <v>23</v>
      </c>
      <c r="D8" s="9"/>
      <c r="E8" s="20" t="s">
        <v>44</v>
      </c>
      <c r="F8" s="9"/>
      <c r="G8" s="9"/>
      <c r="H8" s="9"/>
      <c r="I8" s="19">
        <f>0</f>
        <v>0</v>
      </c>
      <c r="O8">
        <f>0</f>
        <v>0</v>
      </c>
    </row>
    <row r="9" spans="1:18" ht="12.75" customHeight="1">
      <c r="A9" s="5" t="s">
        <v>43</v>
      </c>
      <c r="B9" s="5"/>
      <c r="C9" s="34" t="s">
        <v>29</v>
      </c>
      <c r="D9" s="5"/>
      <c r="E9" s="37" t="s">
        <v>70</v>
      </c>
      <c r="F9" s="5"/>
      <c r="G9" s="5"/>
      <c r="H9" s="5"/>
      <c r="I9" s="35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2.75">
      <c r="A10" s="21" t="s">
        <v>45</v>
      </c>
      <c r="B10" s="25" t="s">
        <v>29</v>
      </c>
      <c r="C10" s="25" t="s">
        <v>256</v>
      </c>
      <c r="D10" s="21" t="s">
        <v>47</v>
      </c>
      <c r="E10" s="26" t="s">
        <v>257</v>
      </c>
      <c r="F10" s="27" t="s">
        <v>83</v>
      </c>
      <c r="G10" s="28">
        <v>630.85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24</v>
      </c>
    </row>
    <row r="11" spans="1:5" ht="25.5">
      <c r="A11" s="30" t="s">
        <v>50</v>
      </c>
      <c r="E11" s="31" t="s">
        <v>258</v>
      </c>
    </row>
    <row r="12" spans="1:5" ht="25.5">
      <c r="A12" s="32" t="s">
        <v>51</v>
      </c>
      <c r="E12" s="33" t="s">
        <v>259</v>
      </c>
    </row>
    <row r="13" spans="1:5" ht="369.75">
      <c r="A13" t="s">
        <v>53</v>
      </c>
      <c r="E13" s="31" t="s">
        <v>260</v>
      </c>
    </row>
    <row r="14" spans="1:16" ht="12.75">
      <c r="A14" s="21" t="s">
        <v>45</v>
      </c>
      <c r="B14" s="25" t="s">
        <v>24</v>
      </c>
      <c r="C14" s="25" t="s">
        <v>122</v>
      </c>
      <c r="D14" s="21" t="s">
        <v>47</v>
      </c>
      <c r="E14" s="26" t="s">
        <v>123</v>
      </c>
      <c r="F14" s="27" t="s">
        <v>124</v>
      </c>
      <c r="G14" s="28">
        <v>335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24</v>
      </c>
    </row>
    <row r="15" spans="1:5" ht="12.75">
      <c r="A15" s="30" t="s">
        <v>50</v>
      </c>
      <c r="E15" s="31" t="s">
        <v>47</v>
      </c>
    </row>
    <row r="16" spans="1:5" ht="25.5">
      <c r="A16" s="32" t="s">
        <v>51</v>
      </c>
      <c r="E16" s="33" t="s">
        <v>261</v>
      </c>
    </row>
    <row r="17" spans="1:5" ht="25.5">
      <c r="A17" t="s">
        <v>53</v>
      </c>
      <c r="E17" s="31" t="s">
        <v>126</v>
      </c>
    </row>
    <row r="18" spans="1:18" ht="12.75" customHeight="1">
      <c r="A18" s="5" t="s">
        <v>43</v>
      </c>
      <c r="B18" s="5"/>
      <c r="C18" s="34" t="s">
        <v>24</v>
      </c>
      <c r="D18" s="5"/>
      <c r="E18" s="23" t="s">
        <v>138</v>
      </c>
      <c r="F18" s="5"/>
      <c r="G18" s="5"/>
      <c r="H18" s="5"/>
      <c r="I18" s="35">
        <f>0+Q18</f>
        <v>0</v>
      </c>
      <c r="O18">
        <f>0+R18</f>
        <v>0</v>
      </c>
      <c r="Q18">
        <f>0+I19+I23+I27</f>
        <v>0</v>
      </c>
      <c r="R18">
        <f>0+O19+O23+O27</f>
        <v>0</v>
      </c>
    </row>
    <row r="19" spans="1:16" ht="12.75">
      <c r="A19" s="21" t="s">
        <v>45</v>
      </c>
      <c r="B19" s="25" t="s">
        <v>22</v>
      </c>
      <c r="C19" s="25" t="s">
        <v>140</v>
      </c>
      <c r="D19" s="21" t="s">
        <v>47</v>
      </c>
      <c r="E19" s="26" t="s">
        <v>141</v>
      </c>
      <c r="F19" s="27" t="s">
        <v>142</v>
      </c>
      <c r="G19" s="28">
        <v>133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24</v>
      </c>
    </row>
    <row r="20" spans="1:5" ht="12.75">
      <c r="A20" s="30" t="s">
        <v>50</v>
      </c>
      <c r="E20" s="31" t="s">
        <v>47</v>
      </c>
    </row>
    <row r="21" spans="1:5" ht="38.25">
      <c r="A21" s="32" t="s">
        <v>51</v>
      </c>
      <c r="E21" s="33" t="s">
        <v>262</v>
      </c>
    </row>
    <row r="22" spans="1:5" ht="165.75">
      <c r="A22" t="s">
        <v>53</v>
      </c>
      <c r="E22" s="31" t="s">
        <v>144</v>
      </c>
    </row>
    <row r="23" spans="1:16" ht="12.75">
      <c r="A23" s="21" t="s">
        <v>45</v>
      </c>
      <c r="B23" s="25" t="s">
        <v>33</v>
      </c>
      <c r="C23" s="25" t="s">
        <v>146</v>
      </c>
      <c r="D23" s="21" t="s">
        <v>47</v>
      </c>
      <c r="E23" s="26" t="s">
        <v>147</v>
      </c>
      <c r="F23" s="27" t="s">
        <v>124</v>
      </c>
      <c r="G23" s="28">
        <v>391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24</v>
      </c>
    </row>
    <row r="24" spans="1:5" ht="12.75">
      <c r="A24" s="30" t="s">
        <v>50</v>
      </c>
      <c r="E24" s="31" t="s">
        <v>47</v>
      </c>
    </row>
    <row r="25" spans="1:5" ht="25.5">
      <c r="A25" s="32" t="s">
        <v>51</v>
      </c>
      <c r="E25" s="33" t="s">
        <v>263</v>
      </c>
    </row>
    <row r="26" spans="1:5" ht="51">
      <c r="A26" t="s">
        <v>53</v>
      </c>
      <c r="E26" s="31" t="s">
        <v>149</v>
      </c>
    </row>
    <row r="27" spans="1:16" ht="12.75">
      <c r="A27" s="21" t="s">
        <v>45</v>
      </c>
      <c r="B27" s="25" t="s">
        <v>35</v>
      </c>
      <c r="C27" s="25" t="s">
        <v>264</v>
      </c>
      <c r="D27" s="21" t="s">
        <v>47</v>
      </c>
      <c r="E27" s="26" t="s">
        <v>265</v>
      </c>
      <c r="F27" s="27" t="s">
        <v>83</v>
      </c>
      <c r="G27" s="28">
        <v>73.56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24</v>
      </c>
    </row>
    <row r="28" spans="1:5" ht="12.75">
      <c r="A28" s="30" t="s">
        <v>50</v>
      </c>
      <c r="E28" s="31" t="s">
        <v>47</v>
      </c>
    </row>
    <row r="29" spans="1:5" ht="38.25">
      <c r="A29" s="32" t="s">
        <v>51</v>
      </c>
      <c r="E29" s="33" t="s">
        <v>266</v>
      </c>
    </row>
    <row r="30" spans="1:5" ht="38.25">
      <c r="A30" t="s">
        <v>53</v>
      </c>
      <c r="E30" s="31" t="s">
        <v>267</v>
      </c>
    </row>
    <row r="31" spans="1:18" ht="12.75" customHeight="1">
      <c r="A31" s="5" t="s">
        <v>43</v>
      </c>
      <c r="B31" s="5"/>
      <c r="C31" s="34" t="s">
        <v>22</v>
      </c>
      <c r="D31" s="5"/>
      <c r="E31" s="23" t="s">
        <v>268</v>
      </c>
      <c r="F31" s="5"/>
      <c r="G31" s="5"/>
      <c r="H31" s="5"/>
      <c r="I31" s="35">
        <f>0+Q31</f>
        <v>0</v>
      </c>
      <c r="O31">
        <f>0+R31</f>
        <v>0</v>
      </c>
      <c r="Q31">
        <f>0+I32</f>
        <v>0</v>
      </c>
      <c r="R31">
        <f>0+O32</f>
        <v>0</v>
      </c>
    </row>
    <row r="32" spans="1:16" ht="25.5">
      <c r="A32" s="21" t="s">
        <v>45</v>
      </c>
      <c r="B32" s="25" t="s">
        <v>37</v>
      </c>
      <c r="C32" s="25" t="s">
        <v>269</v>
      </c>
      <c r="D32" s="21" t="s">
        <v>47</v>
      </c>
      <c r="E32" s="26" t="s">
        <v>270</v>
      </c>
      <c r="F32" s="27" t="s">
        <v>83</v>
      </c>
      <c r="G32" s="28">
        <v>319.5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24</v>
      </c>
    </row>
    <row r="33" spans="1:5" ht="12.75">
      <c r="A33" s="30" t="s">
        <v>50</v>
      </c>
      <c r="E33" s="31" t="s">
        <v>271</v>
      </c>
    </row>
    <row r="34" spans="1:5" ht="114.75">
      <c r="A34" s="32" t="s">
        <v>51</v>
      </c>
      <c r="E34" s="33" t="s">
        <v>272</v>
      </c>
    </row>
    <row r="35" spans="1:5" ht="38.25">
      <c r="A35" t="s">
        <v>53</v>
      </c>
      <c r="E35" s="31" t="s">
        <v>273</v>
      </c>
    </row>
    <row r="36" spans="1:18" ht="12.75" customHeight="1">
      <c r="A36" s="5" t="s">
        <v>43</v>
      </c>
      <c r="B36" s="5"/>
      <c r="C36" s="34" t="s">
        <v>33</v>
      </c>
      <c r="D36" s="5"/>
      <c r="E36" s="23" t="s">
        <v>150</v>
      </c>
      <c r="F36" s="5"/>
      <c r="G36" s="5"/>
      <c r="H36" s="5"/>
      <c r="I36" s="35">
        <f>0+Q36</f>
        <v>0</v>
      </c>
      <c r="O36">
        <f>0+R36</f>
        <v>0</v>
      </c>
      <c r="Q36">
        <f>0+I37</f>
        <v>0</v>
      </c>
      <c r="R36">
        <f>0+O37</f>
        <v>0</v>
      </c>
    </row>
    <row r="37" spans="1:16" ht="25.5">
      <c r="A37" s="21" t="s">
        <v>45</v>
      </c>
      <c r="B37" s="25" t="s">
        <v>76</v>
      </c>
      <c r="C37" s="25" t="s">
        <v>274</v>
      </c>
      <c r="D37" s="21" t="s">
        <v>47</v>
      </c>
      <c r="E37" s="26" t="s">
        <v>275</v>
      </c>
      <c r="F37" s="27" t="s">
        <v>83</v>
      </c>
      <c r="G37" s="28">
        <v>355.5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24</v>
      </c>
    </row>
    <row r="38" spans="1:5" ht="12.75">
      <c r="A38" s="30" t="s">
        <v>50</v>
      </c>
      <c r="E38" s="31" t="s">
        <v>276</v>
      </c>
    </row>
    <row r="39" spans="1:5" ht="63.75">
      <c r="A39" s="32" t="s">
        <v>51</v>
      </c>
      <c r="E39" s="33" t="s">
        <v>277</v>
      </c>
    </row>
    <row r="40" spans="1:5" ht="38.25">
      <c r="A40" t="s">
        <v>53</v>
      </c>
      <c r="E40" s="31" t="s">
        <v>267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0+O8+O13+O22+O35+O40</f>
        <v>0</v>
      </c>
      <c r="P2" t="s">
        <v>23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278</v>
      </c>
      <c r="I3" s="36">
        <f>0+I8+I13+I22+I35+I40</f>
        <v>0</v>
      </c>
      <c r="O3" t="s">
        <v>19</v>
      </c>
      <c r="P3" t="s">
        <v>24</v>
      </c>
    </row>
    <row r="4" spans="1:16" ht="15" customHeight="1">
      <c r="A4" t="s">
        <v>17</v>
      </c>
      <c r="B4" s="13" t="s">
        <v>18</v>
      </c>
      <c r="C4" s="42" t="s">
        <v>278</v>
      </c>
      <c r="D4" s="43"/>
      <c r="E4" s="14" t="s">
        <v>279</v>
      </c>
      <c r="F4" s="5"/>
      <c r="G4" s="5"/>
      <c r="H4" s="15"/>
      <c r="I4" s="15"/>
      <c r="O4" t="s">
        <v>20</v>
      </c>
      <c r="P4" t="s">
        <v>24</v>
      </c>
    </row>
    <row r="5" spans="1:16" ht="12.75" customHeight="1">
      <c r="A5" s="44" t="s">
        <v>27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23</v>
      </c>
      <c r="B7" s="12" t="s">
        <v>29</v>
      </c>
      <c r="C7" s="12" t="s">
        <v>24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23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25.5">
      <c r="A9" s="21" t="s">
        <v>45</v>
      </c>
      <c r="B9" s="25" t="s">
        <v>29</v>
      </c>
      <c r="C9" s="25" t="s">
        <v>46</v>
      </c>
      <c r="D9" s="21" t="s">
        <v>47</v>
      </c>
      <c r="E9" s="26" t="s">
        <v>48</v>
      </c>
      <c r="F9" s="27" t="s">
        <v>49</v>
      </c>
      <c r="G9" s="28">
        <v>280.046</v>
      </c>
      <c r="H9" s="29">
        <v>0</v>
      </c>
      <c r="I9" s="29">
        <f>ROUND(ROUND(H9,2)*ROUND(G9,3),2)</f>
        <v>0</v>
      </c>
      <c r="O9">
        <f>(I9*21)/100</f>
        <v>0</v>
      </c>
      <c r="P9" t="s">
        <v>24</v>
      </c>
    </row>
    <row r="10" spans="1:5" ht="12.75">
      <c r="A10" s="30" t="s">
        <v>50</v>
      </c>
      <c r="E10" s="31" t="s">
        <v>47</v>
      </c>
    </row>
    <row r="11" spans="1:5" ht="38.25">
      <c r="A11" s="32" t="s">
        <v>51</v>
      </c>
      <c r="E11" s="33" t="s">
        <v>280</v>
      </c>
    </row>
    <row r="12" spans="1:5" ht="140.25">
      <c r="A12" t="s">
        <v>53</v>
      </c>
      <c r="E12" s="31" t="s">
        <v>54</v>
      </c>
    </row>
    <row r="13" spans="1:18" ht="12.75" customHeight="1">
      <c r="A13" s="5" t="s">
        <v>43</v>
      </c>
      <c r="B13" s="5"/>
      <c r="C13" s="34" t="s">
        <v>29</v>
      </c>
      <c r="D13" s="5"/>
      <c r="E13" s="23" t="s">
        <v>70</v>
      </c>
      <c r="F13" s="5"/>
      <c r="G13" s="5"/>
      <c r="H13" s="5"/>
      <c r="I13" s="35">
        <f>0+Q13</f>
        <v>0</v>
      </c>
      <c r="O13">
        <f>0+R13</f>
        <v>0</v>
      </c>
      <c r="Q13">
        <f>0+I14+I18</f>
        <v>0</v>
      </c>
      <c r="R13">
        <f>0+O14+O18</f>
        <v>0</v>
      </c>
    </row>
    <row r="14" spans="1:16" ht="12.75">
      <c r="A14" s="21" t="s">
        <v>45</v>
      </c>
      <c r="B14" s="25" t="s">
        <v>24</v>
      </c>
      <c r="C14" s="25" t="s">
        <v>256</v>
      </c>
      <c r="D14" s="21" t="s">
        <v>47</v>
      </c>
      <c r="E14" s="26" t="s">
        <v>257</v>
      </c>
      <c r="F14" s="27" t="s">
        <v>83</v>
      </c>
      <c r="G14" s="28">
        <v>398.61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24</v>
      </c>
    </row>
    <row r="15" spans="1:5" ht="51">
      <c r="A15" s="30" t="s">
        <v>50</v>
      </c>
      <c r="E15" s="31" t="s">
        <v>281</v>
      </c>
    </row>
    <row r="16" spans="1:5" ht="25.5">
      <c r="A16" s="32" t="s">
        <v>51</v>
      </c>
      <c r="E16" s="33" t="s">
        <v>282</v>
      </c>
    </row>
    <row r="17" spans="1:5" ht="369.75">
      <c r="A17" t="s">
        <v>53</v>
      </c>
      <c r="E17" s="31" t="s">
        <v>260</v>
      </c>
    </row>
    <row r="18" spans="1:16" ht="12.75">
      <c r="A18" s="21" t="s">
        <v>45</v>
      </c>
      <c r="B18" s="25" t="s">
        <v>22</v>
      </c>
      <c r="C18" s="25" t="s">
        <v>122</v>
      </c>
      <c r="D18" s="21" t="s">
        <v>47</v>
      </c>
      <c r="E18" s="26" t="s">
        <v>123</v>
      </c>
      <c r="F18" s="27" t="s">
        <v>124</v>
      </c>
      <c r="G18" s="28">
        <v>197.5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24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51</v>
      </c>
      <c r="E20" s="33" t="s">
        <v>283</v>
      </c>
    </row>
    <row r="21" spans="1:5" ht="25.5">
      <c r="A21" t="s">
        <v>53</v>
      </c>
      <c r="E21" s="31" t="s">
        <v>126</v>
      </c>
    </row>
    <row r="22" spans="1:18" ht="12.75" customHeight="1">
      <c r="A22" s="5" t="s">
        <v>43</v>
      </c>
      <c r="B22" s="5"/>
      <c r="C22" s="34" t="s">
        <v>24</v>
      </c>
      <c r="D22" s="5"/>
      <c r="E22" s="23" t="s">
        <v>138</v>
      </c>
      <c r="F22" s="5"/>
      <c r="G22" s="5"/>
      <c r="H22" s="5"/>
      <c r="I22" s="35">
        <f>0+Q22</f>
        <v>0</v>
      </c>
      <c r="O22">
        <f>0+R22</f>
        <v>0</v>
      </c>
      <c r="Q22">
        <f>0+I23+I27+I31</f>
        <v>0</v>
      </c>
      <c r="R22">
        <f>0+O23+O27+O31</f>
        <v>0</v>
      </c>
    </row>
    <row r="23" spans="1:16" ht="12.75">
      <c r="A23" s="21" t="s">
        <v>45</v>
      </c>
      <c r="B23" s="25" t="s">
        <v>33</v>
      </c>
      <c r="C23" s="25" t="s">
        <v>140</v>
      </c>
      <c r="D23" s="21" t="s">
        <v>47</v>
      </c>
      <c r="E23" s="26" t="s">
        <v>141</v>
      </c>
      <c r="F23" s="27" t="s">
        <v>142</v>
      </c>
      <c r="G23" s="28">
        <v>87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24</v>
      </c>
    </row>
    <row r="24" spans="1:5" ht="12.75">
      <c r="A24" s="30" t="s">
        <v>50</v>
      </c>
      <c r="E24" s="31" t="s">
        <v>47</v>
      </c>
    </row>
    <row r="25" spans="1:5" ht="38.25">
      <c r="A25" s="32" t="s">
        <v>51</v>
      </c>
      <c r="E25" s="33" t="s">
        <v>284</v>
      </c>
    </row>
    <row r="26" spans="1:5" ht="165.75">
      <c r="A26" t="s">
        <v>53</v>
      </c>
      <c r="E26" s="31" t="s">
        <v>144</v>
      </c>
    </row>
    <row r="27" spans="1:16" ht="12.75">
      <c r="A27" s="21" t="s">
        <v>45</v>
      </c>
      <c r="B27" s="25" t="s">
        <v>35</v>
      </c>
      <c r="C27" s="25" t="s">
        <v>146</v>
      </c>
      <c r="D27" s="21" t="s">
        <v>47</v>
      </c>
      <c r="E27" s="26" t="s">
        <v>147</v>
      </c>
      <c r="F27" s="27" t="s">
        <v>124</v>
      </c>
      <c r="G27" s="28">
        <v>236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24</v>
      </c>
    </row>
    <row r="28" spans="1:5" ht="12.75">
      <c r="A28" s="30" t="s">
        <v>50</v>
      </c>
      <c r="E28" s="31" t="s">
        <v>47</v>
      </c>
    </row>
    <row r="29" spans="1:5" ht="25.5">
      <c r="A29" s="32" t="s">
        <v>51</v>
      </c>
      <c r="E29" s="33" t="s">
        <v>285</v>
      </c>
    </row>
    <row r="30" spans="1:5" ht="51">
      <c r="A30" t="s">
        <v>53</v>
      </c>
      <c r="E30" s="31" t="s">
        <v>149</v>
      </c>
    </row>
    <row r="31" spans="1:16" ht="12.75">
      <c r="A31" s="21" t="s">
        <v>45</v>
      </c>
      <c r="B31" s="25" t="s">
        <v>37</v>
      </c>
      <c r="C31" s="25" t="s">
        <v>264</v>
      </c>
      <c r="D31" s="21" t="s">
        <v>47</v>
      </c>
      <c r="E31" s="26" t="s">
        <v>265</v>
      </c>
      <c r="F31" s="27" t="s">
        <v>83</v>
      </c>
      <c r="G31" s="28">
        <v>46.24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24</v>
      </c>
    </row>
    <row r="32" spans="1:5" ht="12.75">
      <c r="A32" s="30" t="s">
        <v>50</v>
      </c>
      <c r="E32" s="31" t="s">
        <v>47</v>
      </c>
    </row>
    <row r="33" spans="1:5" ht="38.25">
      <c r="A33" s="32" t="s">
        <v>51</v>
      </c>
      <c r="E33" s="33" t="s">
        <v>286</v>
      </c>
    </row>
    <row r="34" spans="1:5" ht="38.25">
      <c r="A34" t="s">
        <v>53</v>
      </c>
      <c r="E34" s="31" t="s">
        <v>267</v>
      </c>
    </row>
    <row r="35" spans="1:18" ht="12.75" customHeight="1">
      <c r="A35" s="5" t="s">
        <v>43</v>
      </c>
      <c r="B35" s="5"/>
      <c r="C35" s="34" t="s">
        <v>22</v>
      </c>
      <c r="D35" s="5"/>
      <c r="E35" s="23" t="s">
        <v>268</v>
      </c>
      <c r="F35" s="5"/>
      <c r="G35" s="5"/>
      <c r="H35" s="5"/>
      <c r="I35" s="35">
        <f>0+Q35</f>
        <v>0</v>
      </c>
      <c r="O35">
        <f>0+R35</f>
        <v>0</v>
      </c>
      <c r="Q35">
        <f>0+I36</f>
        <v>0</v>
      </c>
      <c r="R35">
        <f>0+O36</f>
        <v>0</v>
      </c>
    </row>
    <row r="36" spans="1:16" ht="25.5">
      <c r="A36" s="21" t="s">
        <v>45</v>
      </c>
      <c r="B36" s="25" t="s">
        <v>76</v>
      </c>
      <c r="C36" s="25" t="s">
        <v>269</v>
      </c>
      <c r="D36" s="21" t="s">
        <v>47</v>
      </c>
      <c r="E36" s="26" t="s">
        <v>270</v>
      </c>
      <c r="F36" s="27" t="s">
        <v>83</v>
      </c>
      <c r="G36" s="28">
        <v>206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24</v>
      </c>
    </row>
    <row r="37" spans="1:5" ht="12.75">
      <c r="A37" s="30" t="s">
        <v>50</v>
      </c>
      <c r="E37" s="31" t="s">
        <v>271</v>
      </c>
    </row>
    <row r="38" spans="1:5" ht="38.25">
      <c r="A38" s="32" t="s">
        <v>51</v>
      </c>
      <c r="E38" s="33" t="s">
        <v>287</v>
      </c>
    </row>
    <row r="39" spans="1:5" ht="38.25">
      <c r="A39" t="s">
        <v>53</v>
      </c>
      <c r="E39" s="31" t="s">
        <v>273</v>
      </c>
    </row>
    <row r="40" spans="1:18" ht="12.75" customHeight="1">
      <c r="A40" s="5" t="s">
        <v>43</v>
      </c>
      <c r="B40" s="5"/>
      <c r="C40" s="34" t="s">
        <v>33</v>
      </c>
      <c r="D40" s="5"/>
      <c r="E40" s="23" t="s">
        <v>150</v>
      </c>
      <c r="F40" s="5"/>
      <c r="G40" s="5"/>
      <c r="H40" s="5"/>
      <c r="I40" s="35">
        <f>0+Q40</f>
        <v>0</v>
      </c>
      <c r="O40">
        <f>0+R40</f>
        <v>0</v>
      </c>
      <c r="Q40">
        <f>0+I41</f>
        <v>0</v>
      </c>
      <c r="R40">
        <f>0+O41</f>
        <v>0</v>
      </c>
    </row>
    <row r="41" spans="1:16" ht="25.5">
      <c r="A41" s="21" t="s">
        <v>45</v>
      </c>
      <c r="B41" s="25" t="s">
        <v>80</v>
      </c>
      <c r="C41" s="25" t="s">
        <v>274</v>
      </c>
      <c r="D41" s="21" t="s">
        <v>47</v>
      </c>
      <c r="E41" s="26" t="s">
        <v>275</v>
      </c>
      <c r="F41" s="27" t="s">
        <v>83</v>
      </c>
      <c r="G41" s="28">
        <v>106.83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24</v>
      </c>
    </row>
    <row r="42" spans="1:5" ht="12.75">
      <c r="A42" s="30" t="s">
        <v>50</v>
      </c>
      <c r="E42" s="31" t="s">
        <v>276</v>
      </c>
    </row>
    <row r="43" spans="1:5" ht="63.75">
      <c r="A43" s="32" t="s">
        <v>51</v>
      </c>
      <c r="E43" s="33" t="s">
        <v>288</v>
      </c>
    </row>
    <row r="44" spans="1:5" ht="38.25">
      <c r="A44" t="s">
        <v>53</v>
      </c>
      <c r="E44" s="31" t="s">
        <v>267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0+O8+O13+O22+O35+O40</f>
        <v>0</v>
      </c>
      <c r="P2" t="s">
        <v>23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289</v>
      </c>
      <c r="I3" s="36">
        <f>0+I8+I13+I22+I35+I40</f>
        <v>0</v>
      </c>
      <c r="O3" t="s">
        <v>19</v>
      </c>
      <c r="P3" t="s">
        <v>24</v>
      </c>
    </row>
    <row r="4" spans="1:16" ht="15" customHeight="1">
      <c r="A4" t="s">
        <v>17</v>
      </c>
      <c r="B4" s="13" t="s">
        <v>18</v>
      </c>
      <c r="C4" s="42" t="s">
        <v>289</v>
      </c>
      <c r="D4" s="43"/>
      <c r="E4" s="14" t="s">
        <v>290</v>
      </c>
      <c r="F4" s="5"/>
      <c r="G4" s="5"/>
      <c r="H4" s="15"/>
      <c r="I4" s="15"/>
      <c r="O4" t="s">
        <v>20</v>
      </c>
      <c r="P4" t="s">
        <v>24</v>
      </c>
    </row>
    <row r="5" spans="1:16" ht="12.75" customHeight="1">
      <c r="A5" s="44" t="s">
        <v>27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23</v>
      </c>
      <c r="B7" s="12" t="s">
        <v>29</v>
      </c>
      <c r="C7" s="12" t="s">
        <v>24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23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25.5">
      <c r="A9" s="21" t="s">
        <v>45</v>
      </c>
      <c r="B9" s="25" t="s">
        <v>29</v>
      </c>
      <c r="C9" s="25" t="s">
        <v>46</v>
      </c>
      <c r="D9" s="21" t="s">
        <v>47</v>
      </c>
      <c r="E9" s="26" t="s">
        <v>48</v>
      </c>
      <c r="F9" s="27" t="s">
        <v>49</v>
      </c>
      <c r="G9" s="28">
        <v>234.96</v>
      </c>
      <c r="H9" s="29">
        <v>0</v>
      </c>
      <c r="I9" s="29">
        <f>ROUND(ROUND(H9,2)*ROUND(G9,3),2)</f>
        <v>0</v>
      </c>
      <c r="O9">
        <f>(I9*21)/100</f>
        <v>0</v>
      </c>
      <c r="P9" t="s">
        <v>24</v>
      </c>
    </row>
    <row r="10" spans="1:5" ht="12.75">
      <c r="A10" s="30" t="s">
        <v>50</v>
      </c>
      <c r="E10" s="31" t="s">
        <v>47</v>
      </c>
    </row>
    <row r="11" spans="1:5" ht="38.25">
      <c r="A11" s="32" t="s">
        <v>51</v>
      </c>
      <c r="E11" s="33" t="s">
        <v>291</v>
      </c>
    </row>
    <row r="12" spans="1:5" ht="140.25">
      <c r="A12" t="s">
        <v>53</v>
      </c>
      <c r="E12" s="31" t="s">
        <v>54</v>
      </c>
    </row>
    <row r="13" spans="1:18" ht="12.75" customHeight="1">
      <c r="A13" s="5" t="s">
        <v>43</v>
      </c>
      <c r="B13" s="5"/>
      <c r="C13" s="34" t="s">
        <v>29</v>
      </c>
      <c r="D13" s="5"/>
      <c r="E13" s="23" t="s">
        <v>70</v>
      </c>
      <c r="F13" s="5"/>
      <c r="G13" s="5"/>
      <c r="H13" s="5"/>
      <c r="I13" s="35">
        <f>0+Q13</f>
        <v>0</v>
      </c>
      <c r="O13">
        <f>0+R13</f>
        <v>0</v>
      </c>
      <c r="Q13">
        <f>0+I14+I18</f>
        <v>0</v>
      </c>
      <c r="R13">
        <f>0+O14+O18</f>
        <v>0</v>
      </c>
    </row>
    <row r="14" spans="1:16" ht="12.75">
      <c r="A14" s="21" t="s">
        <v>45</v>
      </c>
      <c r="B14" s="25" t="s">
        <v>24</v>
      </c>
      <c r="C14" s="25" t="s">
        <v>256</v>
      </c>
      <c r="D14" s="21" t="s">
        <v>47</v>
      </c>
      <c r="E14" s="26" t="s">
        <v>257</v>
      </c>
      <c r="F14" s="27" t="s">
        <v>83</v>
      </c>
      <c r="G14" s="28">
        <v>195.6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24</v>
      </c>
    </row>
    <row r="15" spans="1:5" ht="25.5">
      <c r="A15" s="30" t="s">
        <v>50</v>
      </c>
      <c r="E15" s="31" t="s">
        <v>292</v>
      </c>
    </row>
    <row r="16" spans="1:5" ht="25.5">
      <c r="A16" s="32" t="s">
        <v>51</v>
      </c>
      <c r="E16" s="33" t="s">
        <v>293</v>
      </c>
    </row>
    <row r="17" spans="1:5" ht="369.75">
      <c r="A17" t="s">
        <v>53</v>
      </c>
      <c r="E17" s="31" t="s">
        <v>260</v>
      </c>
    </row>
    <row r="18" spans="1:16" ht="12.75">
      <c r="A18" s="21" t="s">
        <v>45</v>
      </c>
      <c r="B18" s="25" t="s">
        <v>22</v>
      </c>
      <c r="C18" s="25" t="s">
        <v>122</v>
      </c>
      <c r="D18" s="21" t="s">
        <v>47</v>
      </c>
      <c r="E18" s="26" t="s">
        <v>123</v>
      </c>
      <c r="F18" s="27" t="s">
        <v>124</v>
      </c>
      <c r="G18" s="28">
        <v>102.5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24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51</v>
      </c>
      <c r="E20" s="33" t="s">
        <v>294</v>
      </c>
    </row>
    <row r="21" spans="1:5" ht="25.5">
      <c r="A21" t="s">
        <v>53</v>
      </c>
      <c r="E21" s="31" t="s">
        <v>126</v>
      </c>
    </row>
    <row r="22" spans="1:18" ht="12.75" customHeight="1">
      <c r="A22" s="5" t="s">
        <v>43</v>
      </c>
      <c r="B22" s="5"/>
      <c r="C22" s="34" t="s">
        <v>24</v>
      </c>
      <c r="D22" s="5"/>
      <c r="E22" s="23" t="s">
        <v>138</v>
      </c>
      <c r="F22" s="5"/>
      <c r="G22" s="5"/>
      <c r="H22" s="5"/>
      <c r="I22" s="35">
        <f>0+Q22</f>
        <v>0</v>
      </c>
      <c r="O22">
        <f>0+R22</f>
        <v>0</v>
      </c>
      <c r="Q22">
        <f>0+I23+I27+I31</f>
        <v>0</v>
      </c>
      <c r="R22">
        <f>0+O23+O27+O31</f>
        <v>0</v>
      </c>
    </row>
    <row r="23" spans="1:16" ht="12.75">
      <c r="A23" s="21" t="s">
        <v>45</v>
      </c>
      <c r="B23" s="25" t="s">
        <v>33</v>
      </c>
      <c r="C23" s="25" t="s">
        <v>140</v>
      </c>
      <c r="D23" s="21" t="s">
        <v>47</v>
      </c>
      <c r="E23" s="26" t="s">
        <v>141</v>
      </c>
      <c r="F23" s="27" t="s">
        <v>142</v>
      </c>
      <c r="G23" s="28">
        <v>44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24</v>
      </c>
    </row>
    <row r="24" spans="1:5" ht="12.75">
      <c r="A24" s="30" t="s">
        <v>50</v>
      </c>
      <c r="E24" s="31" t="s">
        <v>47</v>
      </c>
    </row>
    <row r="25" spans="1:5" ht="38.25">
      <c r="A25" s="32" t="s">
        <v>51</v>
      </c>
      <c r="E25" s="33" t="s">
        <v>295</v>
      </c>
    </row>
    <row r="26" spans="1:5" ht="165.75">
      <c r="A26" t="s">
        <v>53</v>
      </c>
      <c r="E26" s="31" t="s">
        <v>144</v>
      </c>
    </row>
    <row r="27" spans="1:16" ht="12.75">
      <c r="A27" s="21" t="s">
        <v>45</v>
      </c>
      <c r="B27" s="25" t="s">
        <v>35</v>
      </c>
      <c r="C27" s="25" t="s">
        <v>146</v>
      </c>
      <c r="D27" s="21" t="s">
        <v>47</v>
      </c>
      <c r="E27" s="26" t="s">
        <v>147</v>
      </c>
      <c r="F27" s="27" t="s">
        <v>124</v>
      </c>
      <c r="G27" s="28">
        <v>120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24</v>
      </c>
    </row>
    <row r="28" spans="1:5" ht="12.75">
      <c r="A28" s="30" t="s">
        <v>50</v>
      </c>
      <c r="E28" s="31" t="s">
        <v>47</v>
      </c>
    </row>
    <row r="29" spans="1:5" ht="25.5">
      <c r="A29" s="32" t="s">
        <v>51</v>
      </c>
      <c r="E29" s="33" t="s">
        <v>296</v>
      </c>
    </row>
    <row r="30" spans="1:5" ht="51">
      <c r="A30" t="s">
        <v>53</v>
      </c>
      <c r="E30" s="31" t="s">
        <v>149</v>
      </c>
    </row>
    <row r="31" spans="1:16" ht="12.75">
      <c r="A31" s="21" t="s">
        <v>45</v>
      </c>
      <c r="B31" s="25" t="s">
        <v>37</v>
      </c>
      <c r="C31" s="25" t="s">
        <v>264</v>
      </c>
      <c r="D31" s="21" t="s">
        <v>47</v>
      </c>
      <c r="E31" s="26" t="s">
        <v>265</v>
      </c>
      <c r="F31" s="27" t="s">
        <v>83</v>
      </c>
      <c r="G31" s="28">
        <v>22.4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24</v>
      </c>
    </row>
    <row r="32" spans="1:5" ht="12.75">
      <c r="A32" s="30" t="s">
        <v>50</v>
      </c>
      <c r="E32" s="31" t="s">
        <v>47</v>
      </c>
    </row>
    <row r="33" spans="1:5" ht="38.25">
      <c r="A33" s="32" t="s">
        <v>51</v>
      </c>
      <c r="E33" s="33" t="s">
        <v>297</v>
      </c>
    </row>
    <row r="34" spans="1:5" ht="38.25">
      <c r="A34" t="s">
        <v>53</v>
      </c>
      <c r="E34" s="31" t="s">
        <v>267</v>
      </c>
    </row>
    <row r="35" spans="1:18" ht="12.75" customHeight="1">
      <c r="A35" s="5" t="s">
        <v>43</v>
      </c>
      <c r="B35" s="5"/>
      <c r="C35" s="34" t="s">
        <v>22</v>
      </c>
      <c r="D35" s="5"/>
      <c r="E35" s="23" t="s">
        <v>268</v>
      </c>
      <c r="F35" s="5"/>
      <c r="G35" s="5"/>
      <c r="H35" s="5"/>
      <c r="I35" s="35">
        <f>0+Q35</f>
        <v>0</v>
      </c>
      <c r="O35">
        <f>0+R35</f>
        <v>0</v>
      </c>
      <c r="Q35">
        <f>0+I36</f>
        <v>0</v>
      </c>
      <c r="R35">
        <f>0+O36</f>
        <v>0</v>
      </c>
    </row>
    <row r="36" spans="1:16" ht="25.5">
      <c r="A36" s="21" t="s">
        <v>45</v>
      </c>
      <c r="B36" s="25" t="s">
        <v>76</v>
      </c>
      <c r="C36" s="25" t="s">
        <v>269</v>
      </c>
      <c r="D36" s="21" t="s">
        <v>47</v>
      </c>
      <c r="E36" s="26" t="s">
        <v>270</v>
      </c>
      <c r="F36" s="27" t="s">
        <v>83</v>
      </c>
      <c r="G36" s="28">
        <v>100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24</v>
      </c>
    </row>
    <row r="37" spans="1:5" ht="12.75">
      <c r="A37" s="30" t="s">
        <v>50</v>
      </c>
      <c r="E37" s="31" t="s">
        <v>271</v>
      </c>
    </row>
    <row r="38" spans="1:5" ht="25.5">
      <c r="A38" s="32" t="s">
        <v>51</v>
      </c>
      <c r="E38" s="33" t="s">
        <v>298</v>
      </c>
    </row>
    <row r="39" spans="1:5" ht="38.25">
      <c r="A39" t="s">
        <v>53</v>
      </c>
      <c r="E39" s="31" t="s">
        <v>273</v>
      </c>
    </row>
    <row r="40" spans="1:18" ht="12.75" customHeight="1">
      <c r="A40" s="5" t="s">
        <v>43</v>
      </c>
      <c r="B40" s="5"/>
      <c r="C40" s="34" t="s">
        <v>33</v>
      </c>
      <c r="D40" s="5"/>
      <c r="E40" s="23" t="s">
        <v>150</v>
      </c>
      <c r="F40" s="5"/>
      <c r="G40" s="5"/>
      <c r="H40" s="5"/>
      <c r="I40" s="35">
        <f>0+Q40</f>
        <v>0</v>
      </c>
      <c r="O40">
        <f>0+R40</f>
        <v>0</v>
      </c>
      <c r="Q40">
        <f>0+I41</f>
        <v>0</v>
      </c>
      <c r="R40">
        <f>0+O41</f>
        <v>0</v>
      </c>
    </row>
    <row r="41" spans="1:16" ht="25.5">
      <c r="A41" s="21" t="s">
        <v>45</v>
      </c>
      <c r="B41" s="25" t="s">
        <v>80</v>
      </c>
      <c r="C41" s="25" t="s">
        <v>274</v>
      </c>
      <c r="D41" s="21" t="s">
        <v>47</v>
      </c>
      <c r="E41" s="26" t="s">
        <v>275</v>
      </c>
      <c r="F41" s="27" t="s">
        <v>83</v>
      </c>
      <c r="G41" s="28">
        <v>53.2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24</v>
      </c>
    </row>
    <row r="42" spans="1:5" ht="12.75">
      <c r="A42" s="30" t="s">
        <v>50</v>
      </c>
      <c r="E42" s="31" t="s">
        <v>276</v>
      </c>
    </row>
    <row r="43" spans="1:5" ht="63.75">
      <c r="A43" s="32" t="s">
        <v>51</v>
      </c>
      <c r="E43" s="33" t="s">
        <v>299</v>
      </c>
    </row>
    <row r="44" spans="1:5" ht="38.25">
      <c r="A44" t="s">
        <v>53</v>
      </c>
      <c r="E44" s="31" t="s">
        <v>267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0+O8+O13+O30+O43+O48</f>
        <v>0</v>
      </c>
      <c r="P2" t="s">
        <v>23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300</v>
      </c>
      <c r="I3" s="36">
        <f>0+I8+I13+I30+I43+I48</f>
        <v>0</v>
      </c>
      <c r="O3" t="s">
        <v>19</v>
      </c>
      <c r="P3" t="s">
        <v>24</v>
      </c>
    </row>
    <row r="4" spans="1:16" ht="15" customHeight="1">
      <c r="A4" t="s">
        <v>17</v>
      </c>
      <c r="B4" s="13" t="s">
        <v>18</v>
      </c>
      <c r="C4" s="42" t="s">
        <v>300</v>
      </c>
      <c r="D4" s="43"/>
      <c r="E4" s="14" t="s">
        <v>301</v>
      </c>
      <c r="F4" s="5"/>
      <c r="G4" s="5"/>
      <c r="H4" s="15"/>
      <c r="I4" s="15"/>
      <c r="O4" t="s">
        <v>20</v>
      </c>
      <c r="P4" t="s">
        <v>24</v>
      </c>
    </row>
    <row r="5" spans="1:16" ht="12.75" customHeight="1">
      <c r="A5" s="44" t="s">
        <v>27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23</v>
      </c>
      <c r="B7" s="12" t="s">
        <v>29</v>
      </c>
      <c r="C7" s="12" t="s">
        <v>24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23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25.5">
      <c r="A9" s="21" t="s">
        <v>45</v>
      </c>
      <c r="B9" s="25" t="s">
        <v>29</v>
      </c>
      <c r="C9" s="25" t="s">
        <v>46</v>
      </c>
      <c r="D9" s="21" t="s">
        <v>47</v>
      </c>
      <c r="E9" s="26" t="s">
        <v>48</v>
      </c>
      <c r="F9" s="27" t="s">
        <v>49</v>
      </c>
      <c r="G9" s="28">
        <v>305.382</v>
      </c>
      <c r="H9" s="29">
        <v>0</v>
      </c>
      <c r="I9" s="29">
        <f>ROUND(ROUND(H9,2)*ROUND(G9,3),2)</f>
        <v>0</v>
      </c>
      <c r="O9">
        <f>(I9*21)/100</f>
        <v>0</v>
      </c>
      <c r="P9" t="s">
        <v>24</v>
      </c>
    </row>
    <row r="10" spans="1:5" ht="12.75">
      <c r="A10" s="30" t="s">
        <v>50</v>
      </c>
      <c r="E10" s="31" t="s">
        <v>47</v>
      </c>
    </row>
    <row r="11" spans="1:5" ht="38.25">
      <c r="A11" s="32" t="s">
        <v>51</v>
      </c>
      <c r="E11" s="33" t="s">
        <v>302</v>
      </c>
    </row>
    <row r="12" spans="1:5" ht="140.25">
      <c r="A12" t="s">
        <v>53</v>
      </c>
      <c r="E12" s="31" t="s">
        <v>54</v>
      </c>
    </row>
    <row r="13" spans="1:18" ht="12.75" customHeight="1">
      <c r="A13" s="5" t="s">
        <v>43</v>
      </c>
      <c r="B13" s="5"/>
      <c r="C13" s="34" t="s">
        <v>29</v>
      </c>
      <c r="D13" s="5"/>
      <c r="E13" s="23" t="s">
        <v>70</v>
      </c>
      <c r="F13" s="5"/>
      <c r="G13" s="5"/>
      <c r="H13" s="5"/>
      <c r="I13" s="35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2.75">
      <c r="A14" s="21" t="s">
        <v>45</v>
      </c>
      <c r="B14" s="25" t="s">
        <v>24</v>
      </c>
      <c r="C14" s="25" t="s">
        <v>256</v>
      </c>
      <c r="D14" s="21" t="s">
        <v>47</v>
      </c>
      <c r="E14" s="26" t="s">
        <v>257</v>
      </c>
      <c r="F14" s="27" t="s">
        <v>83</v>
      </c>
      <c r="G14" s="28">
        <v>408.74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24</v>
      </c>
    </row>
    <row r="15" spans="1:5" ht="25.5">
      <c r="A15" s="30" t="s">
        <v>50</v>
      </c>
      <c r="E15" s="31" t="s">
        <v>292</v>
      </c>
    </row>
    <row r="16" spans="1:5" ht="25.5">
      <c r="A16" s="32" t="s">
        <v>51</v>
      </c>
      <c r="E16" s="33" t="s">
        <v>303</v>
      </c>
    </row>
    <row r="17" spans="1:5" ht="369.75">
      <c r="A17" t="s">
        <v>53</v>
      </c>
      <c r="E17" s="31" t="s">
        <v>260</v>
      </c>
    </row>
    <row r="18" spans="1:16" ht="12.75">
      <c r="A18" s="21" t="s">
        <v>45</v>
      </c>
      <c r="B18" s="25" t="s">
        <v>22</v>
      </c>
      <c r="C18" s="25" t="s">
        <v>122</v>
      </c>
      <c r="D18" s="21" t="s">
        <v>47</v>
      </c>
      <c r="E18" s="26" t="s">
        <v>123</v>
      </c>
      <c r="F18" s="27" t="s">
        <v>124</v>
      </c>
      <c r="G18" s="28">
        <v>190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24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51</v>
      </c>
      <c r="E20" s="33" t="s">
        <v>304</v>
      </c>
    </row>
    <row r="21" spans="1:5" ht="25.5">
      <c r="A21" t="s">
        <v>53</v>
      </c>
      <c r="E21" s="31" t="s">
        <v>126</v>
      </c>
    </row>
    <row r="22" spans="1:16" ht="12.75">
      <c r="A22" s="21" t="s">
        <v>45</v>
      </c>
      <c r="B22" s="25" t="s">
        <v>33</v>
      </c>
      <c r="C22" s="25" t="s">
        <v>128</v>
      </c>
      <c r="D22" s="21" t="s">
        <v>47</v>
      </c>
      <c r="E22" s="26" t="s">
        <v>129</v>
      </c>
      <c r="F22" s="27" t="s">
        <v>124</v>
      </c>
      <c r="G22" s="28">
        <v>221.74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24</v>
      </c>
    </row>
    <row r="23" spans="1:5" ht="12.75">
      <c r="A23" s="30" t="s">
        <v>50</v>
      </c>
      <c r="E23" s="31" t="s">
        <v>47</v>
      </c>
    </row>
    <row r="24" spans="1:5" ht="25.5">
      <c r="A24" s="32" t="s">
        <v>51</v>
      </c>
      <c r="E24" s="33" t="s">
        <v>305</v>
      </c>
    </row>
    <row r="25" spans="1:5" ht="38.25">
      <c r="A25" t="s">
        <v>53</v>
      </c>
      <c r="E25" s="31" t="s">
        <v>132</v>
      </c>
    </row>
    <row r="26" spans="1:16" ht="12.75">
      <c r="A26" s="21" t="s">
        <v>45</v>
      </c>
      <c r="B26" s="25" t="s">
        <v>35</v>
      </c>
      <c r="C26" s="25" t="s">
        <v>306</v>
      </c>
      <c r="D26" s="21" t="s">
        <v>47</v>
      </c>
      <c r="E26" s="26" t="s">
        <v>307</v>
      </c>
      <c r="F26" s="27" t="s">
        <v>124</v>
      </c>
      <c r="G26" s="28">
        <v>221.74</v>
      </c>
      <c r="H26" s="29">
        <v>0</v>
      </c>
      <c r="I26" s="29">
        <f>ROUND(ROUND(H26,2)*ROUND(G26,3),2)</f>
        <v>0</v>
      </c>
      <c r="O26">
        <f>(I26*21)/100</f>
        <v>0</v>
      </c>
      <c r="P26" t="s">
        <v>24</v>
      </c>
    </row>
    <row r="27" spans="1:5" ht="12.75">
      <c r="A27" s="30" t="s">
        <v>50</v>
      </c>
      <c r="E27" s="31" t="s">
        <v>47</v>
      </c>
    </row>
    <row r="28" spans="1:5" ht="25.5">
      <c r="A28" s="32" t="s">
        <v>51</v>
      </c>
      <c r="E28" s="33" t="s">
        <v>305</v>
      </c>
    </row>
    <row r="29" spans="1:5" ht="25.5">
      <c r="A29" t="s">
        <v>53</v>
      </c>
      <c r="E29" s="31" t="s">
        <v>308</v>
      </c>
    </row>
    <row r="30" spans="1:18" ht="12.75" customHeight="1">
      <c r="A30" s="5" t="s">
        <v>43</v>
      </c>
      <c r="B30" s="5"/>
      <c r="C30" s="34" t="s">
        <v>24</v>
      </c>
      <c r="D30" s="5"/>
      <c r="E30" s="23" t="s">
        <v>138</v>
      </c>
      <c r="F30" s="5"/>
      <c r="G30" s="5"/>
      <c r="H30" s="5"/>
      <c r="I30" s="35">
        <f>0+Q30</f>
        <v>0</v>
      </c>
      <c r="O30">
        <f>0+R30</f>
        <v>0</v>
      </c>
      <c r="Q30">
        <f>0+I31+I35+I39</f>
        <v>0</v>
      </c>
      <c r="R30">
        <f>0+O31+O35+O39</f>
        <v>0</v>
      </c>
    </row>
    <row r="31" spans="1:16" ht="12.75">
      <c r="A31" s="21" t="s">
        <v>45</v>
      </c>
      <c r="B31" s="25" t="s">
        <v>37</v>
      </c>
      <c r="C31" s="25" t="s">
        <v>140</v>
      </c>
      <c r="D31" s="21" t="s">
        <v>47</v>
      </c>
      <c r="E31" s="26" t="s">
        <v>141</v>
      </c>
      <c r="F31" s="27" t="s">
        <v>142</v>
      </c>
      <c r="G31" s="28">
        <v>82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24</v>
      </c>
    </row>
    <row r="32" spans="1:5" ht="12.75">
      <c r="A32" s="30" t="s">
        <v>50</v>
      </c>
      <c r="E32" s="31" t="s">
        <v>47</v>
      </c>
    </row>
    <row r="33" spans="1:5" ht="38.25">
      <c r="A33" s="32" t="s">
        <v>51</v>
      </c>
      <c r="E33" s="33" t="s">
        <v>309</v>
      </c>
    </row>
    <row r="34" spans="1:5" ht="165.75">
      <c r="A34" t="s">
        <v>53</v>
      </c>
      <c r="E34" s="31" t="s">
        <v>144</v>
      </c>
    </row>
    <row r="35" spans="1:16" ht="12.75">
      <c r="A35" s="21" t="s">
        <v>45</v>
      </c>
      <c r="B35" s="25" t="s">
        <v>76</v>
      </c>
      <c r="C35" s="25" t="s">
        <v>146</v>
      </c>
      <c r="D35" s="21" t="s">
        <v>47</v>
      </c>
      <c r="E35" s="26" t="s">
        <v>147</v>
      </c>
      <c r="F35" s="27" t="s">
        <v>124</v>
      </c>
      <c r="G35" s="28">
        <v>270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24</v>
      </c>
    </row>
    <row r="36" spans="1:5" ht="12.75">
      <c r="A36" s="30" t="s">
        <v>50</v>
      </c>
      <c r="E36" s="31" t="s">
        <v>47</v>
      </c>
    </row>
    <row r="37" spans="1:5" ht="25.5">
      <c r="A37" s="32" t="s">
        <v>51</v>
      </c>
      <c r="E37" s="33" t="s">
        <v>310</v>
      </c>
    </row>
    <row r="38" spans="1:5" ht="51">
      <c r="A38" t="s">
        <v>53</v>
      </c>
      <c r="E38" s="31" t="s">
        <v>149</v>
      </c>
    </row>
    <row r="39" spans="1:16" ht="12.75">
      <c r="A39" s="21" t="s">
        <v>45</v>
      </c>
      <c r="B39" s="25" t="s">
        <v>80</v>
      </c>
      <c r="C39" s="25" t="s">
        <v>264</v>
      </c>
      <c r="D39" s="21" t="s">
        <v>47</v>
      </c>
      <c r="E39" s="26" t="s">
        <v>265</v>
      </c>
      <c r="F39" s="27" t="s">
        <v>83</v>
      </c>
      <c r="G39" s="28">
        <v>48.76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24</v>
      </c>
    </row>
    <row r="40" spans="1:5" ht="12.75">
      <c r="A40" s="30" t="s">
        <v>50</v>
      </c>
      <c r="E40" s="31" t="s">
        <v>47</v>
      </c>
    </row>
    <row r="41" spans="1:5" ht="38.25">
      <c r="A41" s="32" t="s">
        <v>51</v>
      </c>
      <c r="E41" s="33" t="s">
        <v>311</v>
      </c>
    </row>
    <row r="42" spans="1:5" ht="38.25">
      <c r="A42" t="s">
        <v>53</v>
      </c>
      <c r="E42" s="31" t="s">
        <v>267</v>
      </c>
    </row>
    <row r="43" spans="1:18" ht="12.75" customHeight="1">
      <c r="A43" s="5" t="s">
        <v>43</v>
      </c>
      <c r="B43" s="5"/>
      <c r="C43" s="34" t="s">
        <v>22</v>
      </c>
      <c r="D43" s="5"/>
      <c r="E43" s="23" t="s">
        <v>268</v>
      </c>
      <c r="F43" s="5"/>
      <c r="G43" s="5"/>
      <c r="H43" s="5"/>
      <c r="I43" s="35">
        <f>0+Q43</f>
        <v>0</v>
      </c>
      <c r="O43">
        <f>0+R43</f>
        <v>0</v>
      </c>
      <c r="Q43">
        <f>0+I44</f>
        <v>0</v>
      </c>
      <c r="R43">
        <f>0+O44</f>
        <v>0</v>
      </c>
    </row>
    <row r="44" spans="1:16" ht="25.5">
      <c r="A44" s="21" t="s">
        <v>45</v>
      </c>
      <c r="B44" s="25" t="s">
        <v>40</v>
      </c>
      <c r="C44" s="25" t="s">
        <v>269</v>
      </c>
      <c r="D44" s="21" t="s">
        <v>47</v>
      </c>
      <c r="E44" s="26" t="s">
        <v>270</v>
      </c>
      <c r="F44" s="27" t="s">
        <v>83</v>
      </c>
      <c r="G44" s="28">
        <v>206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24</v>
      </c>
    </row>
    <row r="45" spans="1:5" ht="12.75">
      <c r="A45" s="30" t="s">
        <v>50</v>
      </c>
      <c r="E45" s="31" t="s">
        <v>271</v>
      </c>
    </row>
    <row r="46" spans="1:5" ht="25.5">
      <c r="A46" s="32" t="s">
        <v>51</v>
      </c>
      <c r="E46" s="33" t="s">
        <v>312</v>
      </c>
    </row>
    <row r="47" spans="1:5" ht="38.25">
      <c r="A47" t="s">
        <v>53</v>
      </c>
      <c r="E47" s="31" t="s">
        <v>273</v>
      </c>
    </row>
    <row r="48" spans="1:18" ht="12.75" customHeight="1">
      <c r="A48" s="5" t="s">
        <v>43</v>
      </c>
      <c r="B48" s="5"/>
      <c r="C48" s="34" t="s">
        <v>33</v>
      </c>
      <c r="D48" s="5"/>
      <c r="E48" s="23" t="s">
        <v>150</v>
      </c>
      <c r="F48" s="5"/>
      <c r="G48" s="5"/>
      <c r="H48" s="5"/>
      <c r="I48" s="35">
        <f>0+Q48</f>
        <v>0</v>
      </c>
      <c r="O48">
        <f>0+R48</f>
        <v>0</v>
      </c>
      <c r="Q48">
        <f>0+I49</f>
        <v>0</v>
      </c>
      <c r="R48">
        <f>0+O49</f>
        <v>0</v>
      </c>
    </row>
    <row r="49" spans="1:16" ht="25.5">
      <c r="A49" s="21" t="s">
        <v>45</v>
      </c>
      <c r="B49" s="25" t="s">
        <v>42</v>
      </c>
      <c r="C49" s="25" t="s">
        <v>274</v>
      </c>
      <c r="D49" s="21" t="s">
        <v>47</v>
      </c>
      <c r="E49" s="26" t="s">
        <v>275</v>
      </c>
      <c r="F49" s="27" t="s">
        <v>83</v>
      </c>
      <c r="G49" s="28">
        <v>223.66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24</v>
      </c>
    </row>
    <row r="50" spans="1:5" ht="12.75">
      <c r="A50" s="30" t="s">
        <v>50</v>
      </c>
      <c r="E50" s="31" t="s">
        <v>276</v>
      </c>
    </row>
    <row r="51" spans="1:5" ht="38.25">
      <c r="A51" s="32" t="s">
        <v>51</v>
      </c>
      <c r="E51" s="33" t="s">
        <v>313</v>
      </c>
    </row>
    <row r="52" spans="1:5" ht="38.25">
      <c r="A52" t="s">
        <v>53</v>
      </c>
      <c r="E52" s="31" t="s">
        <v>267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0+O8+O13+O30+O43+O48</f>
        <v>0</v>
      </c>
      <c r="P2" t="s">
        <v>23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314</v>
      </c>
      <c r="I3" s="36">
        <f>0+I8+I13+I30+I43+I48</f>
        <v>0</v>
      </c>
      <c r="O3" t="s">
        <v>19</v>
      </c>
      <c r="P3" t="s">
        <v>24</v>
      </c>
    </row>
    <row r="4" spans="1:16" ht="15" customHeight="1">
      <c r="A4" t="s">
        <v>17</v>
      </c>
      <c r="B4" s="13" t="s">
        <v>18</v>
      </c>
      <c r="C4" s="42" t="s">
        <v>314</v>
      </c>
      <c r="D4" s="43"/>
      <c r="E4" s="14" t="s">
        <v>315</v>
      </c>
      <c r="F4" s="5"/>
      <c r="G4" s="5"/>
      <c r="H4" s="15"/>
      <c r="I4" s="15"/>
      <c r="O4" t="s">
        <v>20</v>
      </c>
      <c r="P4" t="s">
        <v>24</v>
      </c>
    </row>
    <row r="5" spans="1:16" ht="12.75" customHeight="1">
      <c r="A5" s="44" t="s">
        <v>27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23</v>
      </c>
      <c r="B7" s="12" t="s">
        <v>29</v>
      </c>
      <c r="C7" s="12" t="s">
        <v>24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23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25.5">
      <c r="A9" s="21" t="s">
        <v>45</v>
      </c>
      <c r="B9" s="25" t="s">
        <v>29</v>
      </c>
      <c r="C9" s="25" t="s">
        <v>46</v>
      </c>
      <c r="D9" s="21" t="s">
        <v>47</v>
      </c>
      <c r="E9" s="26" t="s">
        <v>48</v>
      </c>
      <c r="F9" s="27" t="s">
        <v>49</v>
      </c>
      <c r="G9" s="28">
        <v>226.793</v>
      </c>
      <c r="H9" s="29">
        <v>0</v>
      </c>
      <c r="I9" s="29">
        <f>ROUND(ROUND(H9,2)*ROUND(G9,3),2)</f>
        <v>0</v>
      </c>
      <c r="O9">
        <f>(I9*21)/100</f>
        <v>0</v>
      </c>
      <c r="P9" t="s">
        <v>24</v>
      </c>
    </row>
    <row r="10" spans="1:5" ht="12.75">
      <c r="A10" s="30" t="s">
        <v>50</v>
      </c>
      <c r="E10" s="31" t="s">
        <v>47</v>
      </c>
    </row>
    <row r="11" spans="1:5" ht="38.25">
      <c r="A11" s="32" t="s">
        <v>51</v>
      </c>
      <c r="E11" s="33" t="s">
        <v>316</v>
      </c>
    </row>
    <row r="12" spans="1:5" ht="140.25">
      <c r="A12" t="s">
        <v>53</v>
      </c>
      <c r="E12" s="31" t="s">
        <v>54</v>
      </c>
    </row>
    <row r="13" spans="1:18" ht="12.75" customHeight="1">
      <c r="A13" s="5" t="s">
        <v>43</v>
      </c>
      <c r="B13" s="5"/>
      <c r="C13" s="34" t="s">
        <v>29</v>
      </c>
      <c r="D13" s="5"/>
      <c r="E13" s="23" t="s">
        <v>70</v>
      </c>
      <c r="F13" s="5"/>
      <c r="G13" s="5"/>
      <c r="H13" s="5"/>
      <c r="I13" s="35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2.75">
      <c r="A14" s="21" t="s">
        <v>45</v>
      </c>
      <c r="B14" s="25" t="s">
        <v>24</v>
      </c>
      <c r="C14" s="25" t="s">
        <v>256</v>
      </c>
      <c r="D14" s="21" t="s">
        <v>47</v>
      </c>
      <c r="E14" s="26" t="s">
        <v>257</v>
      </c>
      <c r="F14" s="27" t="s">
        <v>83</v>
      </c>
      <c r="G14" s="28">
        <v>302.1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24</v>
      </c>
    </row>
    <row r="15" spans="1:5" ht="25.5">
      <c r="A15" s="30" t="s">
        <v>50</v>
      </c>
      <c r="E15" s="31" t="s">
        <v>292</v>
      </c>
    </row>
    <row r="16" spans="1:5" ht="25.5">
      <c r="A16" s="32" t="s">
        <v>51</v>
      </c>
      <c r="E16" s="33" t="s">
        <v>317</v>
      </c>
    </row>
    <row r="17" spans="1:5" ht="369.75">
      <c r="A17" t="s">
        <v>53</v>
      </c>
      <c r="E17" s="31" t="s">
        <v>260</v>
      </c>
    </row>
    <row r="18" spans="1:16" ht="12.75">
      <c r="A18" s="21" t="s">
        <v>45</v>
      </c>
      <c r="B18" s="25" t="s">
        <v>22</v>
      </c>
      <c r="C18" s="25" t="s">
        <v>122</v>
      </c>
      <c r="D18" s="21" t="s">
        <v>47</v>
      </c>
      <c r="E18" s="26" t="s">
        <v>123</v>
      </c>
      <c r="F18" s="27" t="s">
        <v>124</v>
      </c>
      <c r="G18" s="28">
        <v>151.25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24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51</v>
      </c>
      <c r="E20" s="33" t="s">
        <v>318</v>
      </c>
    </row>
    <row r="21" spans="1:5" ht="25.5">
      <c r="A21" t="s">
        <v>53</v>
      </c>
      <c r="E21" s="31" t="s">
        <v>126</v>
      </c>
    </row>
    <row r="22" spans="1:16" ht="12.75">
      <c r="A22" s="21" t="s">
        <v>45</v>
      </c>
      <c r="B22" s="25" t="s">
        <v>33</v>
      </c>
      <c r="C22" s="25" t="s">
        <v>128</v>
      </c>
      <c r="D22" s="21" t="s">
        <v>47</v>
      </c>
      <c r="E22" s="26" t="s">
        <v>129</v>
      </c>
      <c r="F22" s="27" t="s">
        <v>124</v>
      </c>
      <c r="G22" s="28">
        <v>164.675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24</v>
      </c>
    </row>
    <row r="23" spans="1:5" ht="12.75">
      <c r="A23" s="30" t="s">
        <v>50</v>
      </c>
      <c r="E23" s="31" t="s">
        <v>47</v>
      </c>
    </row>
    <row r="24" spans="1:5" ht="25.5">
      <c r="A24" s="32" t="s">
        <v>51</v>
      </c>
      <c r="E24" s="33" t="s">
        <v>319</v>
      </c>
    </row>
    <row r="25" spans="1:5" ht="38.25">
      <c r="A25" t="s">
        <v>53</v>
      </c>
      <c r="E25" s="31" t="s">
        <v>132</v>
      </c>
    </row>
    <row r="26" spans="1:16" ht="12.75">
      <c r="A26" s="21" t="s">
        <v>45</v>
      </c>
      <c r="B26" s="25" t="s">
        <v>35</v>
      </c>
      <c r="C26" s="25" t="s">
        <v>306</v>
      </c>
      <c r="D26" s="21" t="s">
        <v>47</v>
      </c>
      <c r="E26" s="26" t="s">
        <v>307</v>
      </c>
      <c r="F26" s="27" t="s">
        <v>124</v>
      </c>
      <c r="G26" s="28">
        <v>164.675</v>
      </c>
      <c r="H26" s="29">
        <v>0</v>
      </c>
      <c r="I26" s="29">
        <f>ROUND(ROUND(H26,2)*ROUND(G26,3),2)</f>
        <v>0</v>
      </c>
      <c r="O26">
        <f>(I26*21)/100</f>
        <v>0</v>
      </c>
      <c r="P26" t="s">
        <v>24</v>
      </c>
    </row>
    <row r="27" spans="1:5" ht="12.75">
      <c r="A27" s="30" t="s">
        <v>50</v>
      </c>
      <c r="E27" s="31" t="s">
        <v>47</v>
      </c>
    </row>
    <row r="28" spans="1:5" ht="25.5">
      <c r="A28" s="32" t="s">
        <v>51</v>
      </c>
      <c r="E28" s="33" t="s">
        <v>319</v>
      </c>
    </row>
    <row r="29" spans="1:5" ht="25.5">
      <c r="A29" t="s">
        <v>53</v>
      </c>
      <c r="E29" s="31" t="s">
        <v>308</v>
      </c>
    </row>
    <row r="30" spans="1:18" ht="12.75" customHeight="1">
      <c r="A30" s="5" t="s">
        <v>43</v>
      </c>
      <c r="B30" s="5"/>
      <c r="C30" s="34" t="s">
        <v>24</v>
      </c>
      <c r="D30" s="5"/>
      <c r="E30" s="23" t="s">
        <v>138</v>
      </c>
      <c r="F30" s="5"/>
      <c r="G30" s="5"/>
      <c r="H30" s="5"/>
      <c r="I30" s="35">
        <f>0+Q30</f>
        <v>0</v>
      </c>
      <c r="O30">
        <f>0+R30</f>
        <v>0</v>
      </c>
      <c r="Q30">
        <f>0+I31+I35+I39</f>
        <v>0</v>
      </c>
      <c r="R30">
        <f>0+O31+O35+O39</f>
        <v>0</v>
      </c>
    </row>
    <row r="31" spans="1:16" ht="12.75">
      <c r="A31" s="21" t="s">
        <v>45</v>
      </c>
      <c r="B31" s="25" t="s">
        <v>37</v>
      </c>
      <c r="C31" s="25" t="s">
        <v>140</v>
      </c>
      <c r="D31" s="21" t="s">
        <v>47</v>
      </c>
      <c r="E31" s="26" t="s">
        <v>141</v>
      </c>
      <c r="F31" s="27" t="s">
        <v>142</v>
      </c>
      <c r="G31" s="28">
        <v>61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24</v>
      </c>
    </row>
    <row r="32" spans="1:5" ht="12.75">
      <c r="A32" s="30" t="s">
        <v>50</v>
      </c>
      <c r="E32" s="31" t="s">
        <v>47</v>
      </c>
    </row>
    <row r="33" spans="1:5" ht="38.25">
      <c r="A33" s="32" t="s">
        <v>51</v>
      </c>
      <c r="E33" s="33" t="s">
        <v>320</v>
      </c>
    </row>
    <row r="34" spans="1:5" ht="165.75">
      <c r="A34" t="s">
        <v>53</v>
      </c>
      <c r="E34" s="31" t="s">
        <v>144</v>
      </c>
    </row>
    <row r="35" spans="1:16" ht="12.75">
      <c r="A35" s="21" t="s">
        <v>45</v>
      </c>
      <c r="B35" s="25" t="s">
        <v>76</v>
      </c>
      <c r="C35" s="25" t="s">
        <v>146</v>
      </c>
      <c r="D35" s="21" t="s">
        <v>47</v>
      </c>
      <c r="E35" s="26" t="s">
        <v>147</v>
      </c>
      <c r="F35" s="27" t="s">
        <v>124</v>
      </c>
      <c r="G35" s="28">
        <v>199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24</v>
      </c>
    </row>
    <row r="36" spans="1:5" ht="12.75">
      <c r="A36" s="30" t="s">
        <v>50</v>
      </c>
      <c r="E36" s="31" t="s">
        <v>47</v>
      </c>
    </row>
    <row r="37" spans="1:5" ht="25.5">
      <c r="A37" s="32" t="s">
        <v>51</v>
      </c>
      <c r="E37" s="33" t="s">
        <v>321</v>
      </c>
    </row>
    <row r="38" spans="1:5" ht="51">
      <c r="A38" t="s">
        <v>53</v>
      </c>
      <c r="E38" s="31" t="s">
        <v>149</v>
      </c>
    </row>
    <row r="39" spans="1:16" ht="12.75">
      <c r="A39" s="21" t="s">
        <v>45</v>
      </c>
      <c r="B39" s="25" t="s">
        <v>80</v>
      </c>
      <c r="C39" s="25" t="s">
        <v>264</v>
      </c>
      <c r="D39" s="21" t="s">
        <v>47</v>
      </c>
      <c r="E39" s="26" t="s">
        <v>265</v>
      </c>
      <c r="F39" s="27" t="s">
        <v>83</v>
      </c>
      <c r="G39" s="28">
        <v>36.325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24</v>
      </c>
    </row>
    <row r="40" spans="1:5" ht="12.75">
      <c r="A40" s="30" t="s">
        <v>50</v>
      </c>
      <c r="E40" s="31" t="s">
        <v>47</v>
      </c>
    </row>
    <row r="41" spans="1:5" ht="38.25">
      <c r="A41" s="32" t="s">
        <v>51</v>
      </c>
      <c r="E41" s="33" t="s">
        <v>322</v>
      </c>
    </row>
    <row r="42" spans="1:5" ht="38.25">
      <c r="A42" t="s">
        <v>53</v>
      </c>
      <c r="E42" s="31" t="s">
        <v>267</v>
      </c>
    </row>
    <row r="43" spans="1:18" ht="12.75" customHeight="1">
      <c r="A43" s="5" t="s">
        <v>43</v>
      </c>
      <c r="B43" s="5"/>
      <c r="C43" s="34" t="s">
        <v>22</v>
      </c>
      <c r="D43" s="5"/>
      <c r="E43" s="23" t="s">
        <v>268</v>
      </c>
      <c r="F43" s="5"/>
      <c r="G43" s="5"/>
      <c r="H43" s="5"/>
      <c r="I43" s="35">
        <f>0+Q43</f>
        <v>0</v>
      </c>
      <c r="O43">
        <f>0+R43</f>
        <v>0</v>
      </c>
      <c r="Q43">
        <f>0+I44</f>
        <v>0</v>
      </c>
      <c r="R43">
        <f>0+O44</f>
        <v>0</v>
      </c>
    </row>
    <row r="44" spans="1:16" ht="25.5">
      <c r="A44" s="21" t="s">
        <v>45</v>
      </c>
      <c r="B44" s="25" t="s">
        <v>40</v>
      </c>
      <c r="C44" s="25" t="s">
        <v>269</v>
      </c>
      <c r="D44" s="21" t="s">
        <v>47</v>
      </c>
      <c r="E44" s="26" t="s">
        <v>270</v>
      </c>
      <c r="F44" s="27" t="s">
        <v>83</v>
      </c>
      <c r="G44" s="28">
        <v>150.25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24</v>
      </c>
    </row>
    <row r="45" spans="1:5" ht="12.75">
      <c r="A45" s="30" t="s">
        <v>50</v>
      </c>
      <c r="E45" s="31" t="s">
        <v>271</v>
      </c>
    </row>
    <row r="46" spans="1:5" ht="25.5">
      <c r="A46" s="32" t="s">
        <v>51</v>
      </c>
      <c r="E46" s="33" t="s">
        <v>323</v>
      </c>
    </row>
    <row r="47" spans="1:5" ht="38.25">
      <c r="A47" t="s">
        <v>53</v>
      </c>
      <c r="E47" s="31" t="s">
        <v>273</v>
      </c>
    </row>
    <row r="48" spans="1:18" ht="12.75" customHeight="1">
      <c r="A48" s="5" t="s">
        <v>43</v>
      </c>
      <c r="B48" s="5"/>
      <c r="C48" s="34" t="s">
        <v>33</v>
      </c>
      <c r="D48" s="5"/>
      <c r="E48" s="23" t="s">
        <v>150</v>
      </c>
      <c r="F48" s="5"/>
      <c r="G48" s="5"/>
      <c r="H48" s="5"/>
      <c r="I48" s="35">
        <f>0+Q48</f>
        <v>0</v>
      </c>
      <c r="O48">
        <f>0+R48</f>
        <v>0</v>
      </c>
      <c r="Q48">
        <f>0+I49</f>
        <v>0</v>
      </c>
      <c r="R48">
        <f>0+O49</f>
        <v>0</v>
      </c>
    </row>
    <row r="49" spans="1:16" ht="25.5">
      <c r="A49" s="21" t="s">
        <v>45</v>
      </c>
      <c r="B49" s="25" t="s">
        <v>42</v>
      </c>
      <c r="C49" s="25" t="s">
        <v>274</v>
      </c>
      <c r="D49" s="21" t="s">
        <v>47</v>
      </c>
      <c r="E49" s="26" t="s">
        <v>275</v>
      </c>
      <c r="F49" s="27" t="s">
        <v>83</v>
      </c>
      <c r="G49" s="28">
        <v>164.65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24</v>
      </c>
    </row>
    <row r="50" spans="1:5" ht="12.75">
      <c r="A50" s="30" t="s">
        <v>50</v>
      </c>
      <c r="E50" s="31" t="s">
        <v>276</v>
      </c>
    </row>
    <row r="51" spans="1:5" ht="38.25">
      <c r="A51" s="32" t="s">
        <v>51</v>
      </c>
      <c r="E51" s="33" t="s">
        <v>324</v>
      </c>
    </row>
    <row r="52" spans="1:5" ht="38.25">
      <c r="A52" t="s">
        <v>53</v>
      </c>
      <c r="E52" s="31" t="s">
        <v>267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23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325</v>
      </c>
      <c r="I3" s="36">
        <f>0+I8</f>
        <v>0</v>
      </c>
      <c r="O3" t="s">
        <v>19</v>
      </c>
      <c r="P3" t="s">
        <v>24</v>
      </c>
    </row>
    <row r="4" spans="1:16" ht="15" customHeight="1">
      <c r="A4" t="s">
        <v>17</v>
      </c>
      <c r="B4" s="13" t="s">
        <v>18</v>
      </c>
      <c r="C4" s="42" t="s">
        <v>325</v>
      </c>
      <c r="D4" s="43"/>
      <c r="E4" s="14" t="s">
        <v>326</v>
      </c>
      <c r="F4" s="5"/>
      <c r="G4" s="5"/>
      <c r="H4" s="15"/>
      <c r="I4" s="15"/>
      <c r="O4" t="s">
        <v>20</v>
      </c>
      <c r="P4" t="s">
        <v>24</v>
      </c>
    </row>
    <row r="5" spans="1:16" ht="12.75" customHeight="1">
      <c r="A5" s="44" t="s">
        <v>27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23</v>
      </c>
      <c r="B7" s="12" t="s">
        <v>29</v>
      </c>
      <c r="C7" s="12" t="s">
        <v>24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23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21" t="s">
        <v>45</v>
      </c>
      <c r="B9" s="25" t="s">
        <v>29</v>
      </c>
      <c r="C9" s="25" t="s">
        <v>327</v>
      </c>
      <c r="D9" s="21" t="s">
        <v>47</v>
      </c>
      <c r="E9" s="26" t="s">
        <v>328</v>
      </c>
      <c r="F9" s="27" t="s">
        <v>329</v>
      </c>
      <c r="G9" s="28">
        <v>1</v>
      </c>
      <c r="H9" s="29">
        <v>0</v>
      </c>
      <c r="I9" s="29">
        <f>ROUND(ROUND(H9,2)*ROUND(G9,3),2)</f>
        <v>0</v>
      </c>
      <c r="O9">
        <f>(I9*21)/100</f>
        <v>0</v>
      </c>
      <c r="P9" t="s">
        <v>24</v>
      </c>
    </row>
    <row r="10" spans="1:5" ht="12.75">
      <c r="A10" s="30" t="s">
        <v>50</v>
      </c>
      <c r="E10" s="31" t="s">
        <v>47</v>
      </c>
    </row>
    <row r="11" spans="1:5" ht="38.25">
      <c r="A11" s="32" t="s">
        <v>51</v>
      </c>
      <c r="E11" s="33" t="s">
        <v>330</v>
      </c>
    </row>
    <row r="12" spans="1:5" ht="12.75">
      <c r="A12" t="s">
        <v>53</v>
      </c>
      <c r="E12" s="31" t="s">
        <v>331</v>
      </c>
    </row>
    <row r="13" spans="1:16" ht="12.75">
      <c r="A13" s="21" t="s">
        <v>45</v>
      </c>
      <c r="B13" s="25" t="s">
        <v>24</v>
      </c>
      <c r="C13" s="25" t="s">
        <v>332</v>
      </c>
      <c r="D13" s="21" t="s">
        <v>47</v>
      </c>
      <c r="E13" s="26" t="s">
        <v>333</v>
      </c>
      <c r="F13" s="27" t="s">
        <v>329</v>
      </c>
      <c r="G13" s="28">
        <v>1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24</v>
      </c>
    </row>
    <row r="14" spans="1:5" ht="12.75">
      <c r="A14" s="30" t="s">
        <v>50</v>
      </c>
      <c r="E14" s="31" t="s">
        <v>47</v>
      </c>
    </row>
    <row r="15" spans="1:5" ht="25.5">
      <c r="A15" s="32" t="s">
        <v>51</v>
      </c>
      <c r="E15" s="33" t="s">
        <v>334</v>
      </c>
    </row>
    <row r="16" spans="1:5" ht="12.75">
      <c r="A16" t="s">
        <v>53</v>
      </c>
      <c r="E16" s="31" t="s">
        <v>331</v>
      </c>
    </row>
    <row r="17" spans="1:16" ht="12.75">
      <c r="A17" s="21" t="s">
        <v>45</v>
      </c>
      <c r="B17" s="25" t="s">
        <v>22</v>
      </c>
      <c r="C17" s="25" t="s">
        <v>335</v>
      </c>
      <c r="D17" s="21" t="s">
        <v>47</v>
      </c>
      <c r="E17" s="26" t="s">
        <v>336</v>
      </c>
      <c r="F17" s="27" t="s">
        <v>329</v>
      </c>
      <c r="G17" s="28">
        <v>1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24</v>
      </c>
    </row>
    <row r="18" spans="1:5" ht="12.75">
      <c r="A18" s="30" t="s">
        <v>50</v>
      </c>
      <c r="E18" s="31" t="s">
        <v>47</v>
      </c>
    </row>
    <row r="19" spans="1:5" ht="38.25">
      <c r="A19" s="32" t="s">
        <v>51</v>
      </c>
      <c r="E19" s="33" t="s">
        <v>337</v>
      </c>
    </row>
    <row r="20" spans="1:5" ht="12.75">
      <c r="A20" t="s">
        <v>53</v>
      </c>
      <c r="E20" s="31" t="s">
        <v>338</v>
      </c>
    </row>
    <row r="21" spans="1:16" ht="12.75">
      <c r="A21" s="21" t="s">
        <v>45</v>
      </c>
      <c r="B21" s="25" t="s">
        <v>33</v>
      </c>
      <c r="C21" s="25" t="s">
        <v>339</v>
      </c>
      <c r="D21" s="21" t="s">
        <v>47</v>
      </c>
      <c r="E21" s="26" t="s">
        <v>340</v>
      </c>
      <c r="F21" s="27" t="s">
        <v>329</v>
      </c>
      <c r="G21" s="28">
        <v>1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24</v>
      </c>
    </row>
    <row r="22" spans="1:5" ht="12.75">
      <c r="A22" s="30" t="s">
        <v>50</v>
      </c>
      <c r="E22" s="31" t="s">
        <v>47</v>
      </c>
    </row>
    <row r="23" spans="1:5" ht="25.5">
      <c r="A23" s="32" t="s">
        <v>51</v>
      </c>
      <c r="E23" s="33" t="s">
        <v>334</v>
      </c>
    </row>
    <row r="24" spans="1:5" ht="12.75">
      <c r="A24" t="s">
        <v>53</v>
      </c>
      <c r="E24" s="31" t="s">
        <v>341</v>
      </c>
    </row>
    <row r="25" spans="1:16" ht="12.75">
      <c r="A25" s="21" t="s">
        <v>45</v>
      </c>
      <c r="B25" s="25" t="s">
        <v>35</v>
      </c>
      <c r="C25" s="25" t="s">
        <v>339</v>
      </c>
      <c r="D25" s="21" t="s">
        <v>56</v>
      </c>
      <c r="E25" s="26" t="s">
        <v>342</v>
      </c>
      <c r="F25" s="27" t="s">
        <v>329</v>
      </c>
      <c r="G25" s="28">
        <v>1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24</v>
      </c>
    </row>
    <row r="26" spans="1:5" ht="12.75">
      <c r="A26" s="30" t="s">
        <v>50</v>
      </c>
      <c r="E26" s="31" t="s">
        <v>47</v>
      </c>
    </row>
    <row r="27" spans="1:5" ht="25.5">
      <c r="A27" s="32" t="s">
        <v>51</v>
      </c>
      <c r="E27" s="33" t="s">
        <v>334</v>
      </c>
    </row>
    <row r="28" spans="1:5" ht="12.75">
      <c r="A28" t="s">
        <v>53</v>
      </c>
      <c r="E28" s="31" t="s">
        <v>341</v>
      </c>
    </row>
    <row r="29" spans="1:16" ht="12.75">
      <c r="A29" s="21" t="s">
        <v>45</v>
      </c>
      <c r="B29" s="25" t="s">
        <v>37</v>
      </c>
      <c r="C29" s="25" t="s">
        <v>339</v>
      </c>
      <c r="D29" s="21" t="s">
        <v>343</v>
      </c>
      <c r="E29" s="26" t="s">
        <v>344</v>
      </c>
      <c r="F29" s="27" t="s">
        <v>329</v>
      </c>
      <c r="G29" s="28">
        <v>1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24</v>
      </c>
    </row>
    <row r="30" spans="1:5" ht="12.75">
      <c r="A30" s="30" t="s">
        <v>50</v>
      </c>
      <c r="E30" s="31" t="s">
        <v>47</v>
      </c>
    </row>
    <row r="31" spans="1:5" ht="25.5">
      <c r="A31" s="32" t="s">
        <v>51</v>
      </c>
      <c r="E31" s="33" t="s">
        <v>334</v>
      </c>
    </row>
    <row r="32" spans="1:5" ht="12.75">
      <c r="A32" t="s">
        <v>53</v>
      </c>
      <c r="E32" s="31" t="s">
        <v>341</v>
      </c>
    </row>
    <row r="33" spans="1:16" ht="12.75">
      <c r="A33" s="21" t="s">
        <v>45</v>
      </c>
      <c r="B33" s="25" t="s">
        <v>76</v>
      </c>
      <c r="C33" s="25" t="s">
        <v>345</v>
      </c>
      <c r="D33" s="21" t="s">
        <v>47</v>
      </c>
      <c r="E33" s="26" t="s">
        <v>346</v>
      </c>
      <c r="F33" s="27" t="s">
        <v>329</v>
      </c>
      <c r="G33" s="28">
        <v>1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24</v>
      </c>
    </row>
    <row r="34" spans="1:5" ht="12.75">
      <c r="A34" s="30" t="s">
        <v>50</v>
      </c>
      <c r="E34" s="31" t="s">
        <v>47</v>
      </c>
    </row>
    <row r="35" spans="1:5" ht="25.5">
      <c r="A35" s="32" t="s">
        <v>51</v>
      </c>
      <c r="E35" s="33" t="s">
        <v>334</v>
      </c>
    </row>
    <row r="36" spans="1:5" ht="12.75">
      <c r="A36" t="s">
        <v>53</v>
      </c>
      <c r="E36" s="31" t="s">
        <v>341</v>
      </c>
    </row>
    <row r="37" spans="1:16" ht="12.75">
      <c r="A37" s="21" t="s">
        <v>45</v>
      </c>
      <c r="B37" s="25" t="s">
        <v>80</v>
      </c>
      <c r="C37" s="25" t="s">
        <v>347</v>
      </c>
      <c r="D37" s="21" t="s">
        <v>47</v>
      </c>
      <c r="E37" s="26" t="s">
        <v>348</v>
      </c>
      <c r="F37" s="27" t="s">
        <v>73</v>
      </c>
      <c r="G37" s="28">
        <v>1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24</v>
      </c>
    </row>
    <row r="38" spans="1:5" ht="12.75">
      <c r="A38" s="30" t="s">
        <v>50</v>
      </c>
      <c r="E38" s="31" t="s">
        <v>47</v>
      </c>
    </row>
    <row r="39" spans="1:5" ht="38.25">
      <c r="A39" s="32" t="s">
        <v>51</v>
      </c>
      <c r="E39" s="33" t="s">
        <v>349</v>
      </c>
    </row>
    <row r="40" spans="1:5" ht="89.25">
      <c r="A40" t="s">
        <v>53</v>
      </c>
      <c r="E40" s="31" t="s">
        <v>350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dcterms:modified xsi:type="dcterms:W3CDTF">2020-06-25T11:40:24Z</dcterms:modified>
  <cp:category/>
  <cp:version/>
  <cp:contentType/>
  <cp:contentStatus/>
</cp:coreProperties>
</file>