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00" activeTab="0"/>
  </bookViews>
  <sheets>
    <sheet name="Rekapitulace stavby" sheetId="1" r:id="rId1"/>
    <sheet name="D.1.1 - Stavební práce" sheetId="2" r:id="rId2"/>
    <sheet name="D.1.4. - Elektroinstalace..." sheetId="3" r:id="rId3"/>
    <sheet name="D.2.1 - Technologie výtahu" sheetId="4" r:id="rId4"/>
    <sheet name="VON - Vedlejší a ostatní ..." sheetId="5" r:id="rId5"/>
    <sheet name="Pokyny pro vyplnění" sheetId="6" r:id="rId6"/>
  </sheets>
  <definedNames>
    <definedName name="_xlnm._FilterDatabase" localSheetId="1" hidden="1">'D.1.1 - Stavební práce'!$C$99:$K$335</definedName>
    <definedName name="_xlnm._FilterDatabase" localSheetId="2" hidden="1">'D.1.4. - Elektroinstalace...'!$C$83:$K$160</definedName>
    <definedName name="_xlnm._FilterDatabase" localSheetId="3" hidden="1">'D.2.1 - Technologie výtahu'!$C$80:$K$86</definedName>
    <definedName name="_xlnm._FilterDatabase" localSheetId="4" hidden="1">'VON - Vedlejší a ostatní ...'!$C$83:$K$106</definedName>
    <definedName name="_xlnm.Print_Area" localSheetId="1">'D.1.1 - Stavební práce'!$C$4:$J$39,'D.1.1 - Stavební práce'!$C$45:$J$81,'D.1.1 - Stavební práce'!$C$87:$K$335</definedName>
    <definedName name="_xlnm.Print_Area" localSheetId="2">'D.1.4. - Elektroinstalace...'!$C$4:$J$39,'D.1.4. - Elektroinstalace...'!$C$45:$J$65,'D.1.4. - Elektroinstalace...'!$C$71:$K$160</definedName>
    <definedName name="_xlnm.Print_Area" localSheetId="3">'D.2.1 - Technologie výtahu'!$C$4:$J$39,'D.2.1 - Technologie výtahu'!$C$45:$J$62,'D.2.1 - Technologie výtahu'!$C$68:$K$86</definedName>
    <definedName name="_xlnm.Print_Area" localSheetId="5">'Pokyny pro vyplnění'!$B$2:$K$71,'Pokyny pro vyplnění'!$B$74:$K$118,'Pokyny pro vyplnění'!$B$121:$K$190,'Pokyny pro vyplnění'!$B$198:$K$218</definedName>
    <definedName name="_xlnm.Print_Area" localSheetId="0">'Rekapitulace stavby'!$D$4:$AO$36,'Rekapitulace stavby'!$C$42:$AQ$59</definedName>
    <definedName name="_xlnm.Print_Area" localSheetId="4">'VON - Vedlejší a ostatní ...'!$C$4:$J$39,'VON - Vedlejší a ostatní ...'!$C$45:$J$65,'VON - Vedlejší a ostatní ...'!$C$71:$K$106</definedName>
    <definedName name="_xlnm.Print_Titles" localSheetId="0">'Rekapitulace stavby'!$52:$52</definedName>
    <definedName name="_xlnm.Print_Titles" localSheetId="1">'D.1.1 - Stavební práce'!$99:$99</definedName>
    <definedName name="_xlnm.Print_Titles" localSheetId="2">'D.1.4. - Elektroinstalace...'!$83:$83</definedName>
    <definedName name="_xlnm.Print_Titles" localSheetId="3">'D.2.1 - Technologie výtahu'!$80:$80</definedName>
    <definedName name="_xlnm.Print_Titles" localSheetId="4">'VON - Vedlejší a ostatní ...'!$83:$83</definedName>
  </definedNames>
  <calcPr calcId="162913"/>
</workbook>
</file>

<file path=xl/sharedStrings.xml><?xml version="1.0" encoding="utf-8"?>
<sst xmlns="http://schemas.openxmlformats.org/spreadsheetml/2006/main" count="3911" uniqueCount="879">
  <si>
    <t>Export Komplet</t>
  </si>
  <si>
    <t>VZ</t>
  </si>
  <si>
    <t>2.0</t>
  </si>
  <si>
    <t>ZAMOK</t>
  </si>
  <si>
    <t>False</t>
  </si>
  <si>
    <t>{ffd9f379-5c8d-44f9-83e9-8e4c53b2de7e}</t>
  </si>
  <si>
    <t>0,01</t>
  </si>
  <si>
    <t>21</t>
  </si>
  <si>
    <t>15</t>
  </si>
  <si>
    <t>REKAPITULACE STAVBY</t>
  </si>
  <si>
    <t>v ---  níže se nacházejí doplnkové a pomocné údaje k sestavám  --- v</t>
  </si>
  <si>
    <t>Návod na vyplnění</t>
  </si>
  <si>
    <t>0,001</t>
  </si>
  <si>
    <t>Kód:</t>
  </si>
  <si>
    <t>20h040</t>
  </si>
  <si>
    <t>Měnit lze pouze buňky se žlutým podbarvením!
1) v Rekapitulaci stavby vyplňte údaje o Uchazeči (přenesou se do ostatních sestav i v jiných listech)
2) na vybraných listech vyplňte v sestavě Soupis prací ceny u položek</t>
  </si>
  <si>
    <t>Stavba:</t>
  </si>
  <si>
    <t>Gymnázium Sokolov a Krajské vzdělávací centrum, p.o. – výměna výtahu</t>
  </si>
  <si>
    <t>KSO:</t>
  </si>
  <si>
    <t/>
  </si>
  <si>
    <t>CC-CZ:</t>
  </si>
  <si>
    <t>Místo:</t>
  </si>
  <si>
    <t>Sokolov, Husitská č.p. 2053</t>
  </si>
  <si>
    <t>Datum:</t>
  </si>
  <si>
    <t>31. 3. 2020</t>
  </si>
  <si>
    <t>Zadavatel:</t>
  </si>
  <si>
    <t>IČ:</t>
  </si>
  <si>
    <t>Karlovarský kraj, Závodní 353/88, 36006 K. Vary</t>
  </si>
  <si>
    <t>DIČ:</t>
  </si>
  <si>
    <t>Uchazeč:</t>
  </si>
  <si>
    <t>Vyplň údaj</t>
  </si>
  <si>
    <t>Projektant:</t>
  </si>
  <si>
    <t xml:space="preserve">Ing. arch. Břetislav Kubíček </t>
  </si>
  <si>
    <t>True</t>
  </si>
  <si>
    <t>Zpracovatel:</t>
  </si>
  <si>
    <t>Daniela Hahnová</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</si>
  <si>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</si>
  <si>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</si>
  <si>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</si>
  <si>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</si>
  <si>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</si>
  <si>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</si>
  <si>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</si>
  <si>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</si>
  <si>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</si>
  <si>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</si>
  <si>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</si>
  <si>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</si>
  <si>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</si>
  <si>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</si>
  <si>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</si>
  <si>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</si>
  <si>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</si>
  <si>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</si>
  <si>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</si>
  <si>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</si>
  <si>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</si>
  <si>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</si>
  <si>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</si>
  <si>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</si>
  <si>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</si>
  <si>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</si>
  <si>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</si>
  <si>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</si>
  <si>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</si>
  <si>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</si>
  <si>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</si>
  <si>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</si>
  <si>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</si>
  <si>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</si>
  <si>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</si>
  <si>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</si>
  <si>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</si>
  <si>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</si>
  <si>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</si>
  <si>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</si>
  <si>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</si>
  <si>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D.1.1</t>
  </si>
  <si>
    <t>Stavební práce</t>
  </si>
  <si>
    <t>STA</t>
  </si>
  <si>
    <t>1</t>
  </si>
  <si>
    <t>{92e57168-32e8-4987-b655-39d529f6a9ba}</t>
  </si>
  <si>
    <t>2</t>
  </si>
  <si>
    <t>D.1.4.</t>
  </si>
  <si>
    <t>Elektroinstalace silnoproud</t>
  </si>
  <si>
    <t>{ed332f53-c61e-433e-b3d3-45c3a6935c4d}</t>
  </si>
  <si>
    <t>D.2.1</t>
  </si>
  <si>
    <t>Technologie výtahu</t>
  </si>
  <si>
    <t>PRO</t>
  </si>
  <si>
    <t>{1204a6fe-288b-4a53-9b0a-f486a43ceea6}</t>
  </si>
  <si>
    <t>VON</t>
  </si>
  <si>
    <t>Vedlejší a ostatní náklady</t>
  </si>
  <si>
    <t>{531f6e73-2e45-4ca1-9dce-53d86c8d8389}</t>
  </si>
  <si>
    <t>KRYCÍ LIST SOUPISU PRACÍ</t>
  </si>
  <si>
    <t>Objekt:</t>
  </si>
  <si>
    <t>D.1.1 - Stavební práce</t>
  </si>
  <si>
    <t>REKAPITULACE ČLENĚNÍ SOUPISU PRACÍ</t>
  </si>
  <si>
    <t>Kód dílu - Popis</t>
  </si>
  <si>
    <t>Cena celkem [CZK]</t>
  </si>
  <si>
    <t>-1</t>
  </si>
  <si>
    <t>HSV - Práce a dodávky HSV</t>
  </si>
  <si>
    <t xml:space="preserve">    3 - Svislé a kompletní konstrukce</t>
  </si>
  <si>
    <t xml:space="preserve">    4 - Vodorovné konstrukce</t>
  </si>
  <si>
    <t xml:space="preserve">    6 - Úpravy povrchů, podlahy a osazování výplní</t>
  </si>
  <si>
    <t xml:space="preserve">      61 - Úprava povrchů vnitřních</t>
  </si>
  <si>
    <t xml:space="preserve">      63 - Podlahy a podlahové konstrukce</t>
  </si>
  <si>
    <t xml:space="preserve">    9 - Ostatní konstrukce a práce, bourání</t>
  </si>
  <si>
    <t xml:space="preserve">      94 - Lešení a stavební výtahy</t>
  </si>
  <si>
    <t xml:space="preserve">      95 - Různé dokončovací konstrukce a práce pozemních staveb</t>
  </si>
  <si>
    <t xml:space="preserve">      96 - Bourání konstrukcí</t>
  </si>
  <si>
    <t xml:space="preserve">    997 - Přesun sutě</t>
  </si>
  <si>
    <t xml:space="preserve">    998 - Přesun hmot</t>
  </si>
  <si>
    <t>PSV - Práce a dodávky PSV</t>
  </si>
  <si>
    <t xml:space="preserve">    751 - Vzduchotechnika</t>
  </si>
  <si>
    <t xml:space="preserve">    767 - Konstrukce zámečnické</t>
  </si>
  <si>
    <t xml:space="preserve">    771 - Podlahy z dlaždic</t>
  </si>
  <si>
    <t xml:space="preserve">    772 - Podlahy z kamene</t>
  </si>
  <si>
    <t xml:space="preserve">    783 - Dokončovací práce - nátěry</t>
  </si>
  <si>
    <t xml:space="preserve">    784 - Dokončovací práce - malby a tapety</t>
  </si>
  <si>
    <t>M - Práce a dodávky M</t>
  </si>
  <si>
    <t xml:space="preserve">    33-M - Montáže dopr.zaříz.,sklad. zař. a váh</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</si>
  <si>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</si>
  <si>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</si>
  <si>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</si>
  <si>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</si>
  <si>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</si>
  <si>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</si>
  <si>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</si>
  <si>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</si>
  <si>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</si>
  <si>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</si>
  <si>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</si>
  <si>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</si>
  <si>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</si>
  <si>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</si>
  <si>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</si>
  <si>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</si>
  <si>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</si>
  <si>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</si>
  <si>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</si>
  <si>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310236241</t>
  </si>
  <si>
    <t>Zazdívka otvorů pl do 0,09 m2 ve zdivu nadzákladovém cihlami pálenými tl do 300 mm</t>
  </si>
  <si>
    <t>kus</t>
  </si>
  <si>
    <t>CS ÚRS 2020 01</t>
  </si>
  <si>
    <t>4</t>
  </si>
  <si>
    <t>1883808309</t>
  </si>
  <si>
    <t>PP</t>
  </si>
  <si>
    <t>Zazdívka otvorů ve zdivu nadzákladovém cihlami pálenými plochy přes 0,0225 m2 do 0,09 m2, ve zdi tl. do 300 mm</t>
  </si>
  <si>
    <t>VV</t>
  </si>
  <si>
    <t>" 1.pp - původní prostup do strojovny" 1</t>
  </si>
  <si>
    <t>310237241</t>
  </si>
  <si>
    <t>Zazdívka otvorů pl do 0,25 m2 ve zdivu nadzákladovém cihlami pálenými tl do 300 mm</t>
  </si>
  <si>
    <t>-750167442</t>
  </si>
  <si>
    <t>Zazdívka otvorů ve zdivu nadzákladovém cihlami pálenými plochy přes 0,09 m2 do 0,25 m2, ve zdi tl. do 300 mm</t>
  </si>
  <si>
    <t>349231811</t>
  </si>
  <si>
    <t>Přizdívka ostění s ozubem z cihel tl do 150 mm</t>
  </si>
  <si>
    <t>m2</t>
  </si>
  <si>
    <t>-999060186</t>
  </si>
  <si>
    <t>Přizdívka z cihel ostění s ozubem ve vybouraných otvorech, s vysekáním kapes pro zavázaní přes 80 do 150 mm</t>
  </si>
  <si>
    <t>PSC</t>
  </si>
  <si>
    <t xml:space="preserve">Poznámka k souboru cen:
1. Ceny jsou určeny pro přizdívku ostění zavazovaného do přilehlého zdiva.
2. Ceny neplatí pro přizdívku ostění do 80 mm tloušťky; tyto se oceňují příslušnými cenami souboru cen 319 20- . Vyrovnání nerovného povrchu vnitřního i vnějšího zdiva.
3. Množství měrných jednotek se určuje jako součin tloušťky zdi a výšky přizdívaného o ostění.
</t>
  </si>
  <si>
    <t>" úprava otvoru dveří výtahu" 0,32*(1,12+2,12*2)*5</t>
  </si>
  <si>
    <t>Vodorovné konstrukce</t>
  </si>
  <si>
    <t>413941123</t>
  </si>
  <si>
    <t>Osazování ocelových válcovaných nosníků stropů I, IE, U, UE nebo L do č. 22</t>
  </si>
  <si>
    <t>t</t>
  </si>
  <si>
    <t>1206332552</t>
  </si>
  <si>
    <t>Osazování ocelových válcovaných nosníků ve stropech I nebo IE nebo U nebo UE nebo L č. 14 až 22 nebo výšky do 220 mm</t>
  </si>
  <si>
    <t xml:space="preserve">Poznámka k souboru cen:
1. Ceny jsou určeny pro zednické osazování na cementovou maltu (min. MC-15).
2. Dodávka ocelových nosníků se oceňuje ve specifikaci.
3. Ztratné lze dohodnout ve směrné výši 8 % na krytí nákladů na řezání příslušných délek z hutních délek nosníků a na zbytkový odpad (prořez).
</t>
  </si>
  <si>
    <t>" IPE 160 dl.2100mm" 2,1*15,8*0,001</t>
  </si>
  <si>
    <t>5</t>
  </si>
  <si>
    <t>M</t>
  </si>
  <si>
    <t>13010748</t>
  </si>
  <si>
    <t>ocel profilová IPE 160 jakost 11 375</t>
  </si>
  <si>
    <t>8</t>
  </si>
  <si>
    <t>-362265527</t>
  </si>
  <si>
    <t>6</t>
  </si>
  <si>
    <t>413232221</t>
  </si>
  <si>
    <t>Zazdívka zhlaví válcovaných nosníků v do 300 mm</t>
  </si>
  <si>
    <t>1093947406</t>
  </si>
  <si>
    <t>Zazdívka zhlaví stropních trámů nebo válcovaných nosníků pálenými cihlami válcovaných nosníků, výšky přes 150 do 300 mm</t>
  </si>
  <si>
    <t>" pro nosník IPE16" 2</t>
  </si>
  <si>
    <t>Úpravy povrchů, podlahy a osazování výplní</t>
  </si>
  <si>
    <t>61</t>
  </si>
  <si>
    <t>Úprava povrchů vnitřních</t>
  </si>
  <si>
    <t>7</t>
  </si>
  <si>
    <t>612315122</t>
  </si>
  <si>
    <t>Vápenná štuková omítka rýh ve stěnách šířky do 300 mm</t>
  </si>
  <si>
    <t>-1206366705</t>
  </si>
  <si>
    <t>Vápenná omítka rýh štuková ve stěnách, šířky rýhy přes 150 do 300 mm</t>
  </si>
  <si>
    <t>" po demontáži výtahu" 0,2*(1,5+14,01+3,54)*2</t>
  </si>
  <si>
    <t>611315222</t>
  </si>
  <si>
    <t>Vápenná štuková omítka malých ploch do 0,25 m2 na stropech</t>
  </si>
  <si>
    <t>-866089969</t>
  </si>
  <si>
    <t>Vápenná omítka jednotlivých malých ploch štuková na stropech, plochy jednotlivě přes 0,09 do 0,25 m2</t>
  </si>
  <si>
    <t>" po demontáži výtahu" 2*5</t>
  </si>
  <si>
    <t>9</t>
  </si>
  <si>
    <t>612325302</t>
  </si>
  <si>
    <t>Vápenocementová štuková omítka ostění nebo nadpraží</t>
  </si>
  <si>
    <t>287710482</t>
  </si>
  <si>
    <t>Vápenocementová omítka ostění nebo nadpraží štuková</t>
  </si>
  <si>
    <t xml:space="preserve">Poznámka k souboru cen:
1. Ceny lze použít jen pro ocenění samostatně upravovaného ostění a nadpraží ( např. při dodatečné výměně oken nebo zárubní ) v šířce do 300 mm okolo upravovaného otvoru.
</t>
  </si>
  <si>
    <t>10</t>
  </si>
  <si>
    <t>619995001</t>
  </si>
  <si>
    <t>Začištění omítek kolem oken, dveří, podlah nebo obkladů</t>
  </si>
  <si>
    <t>m</t>
  </si>
  <si>
    <t>957306127</t>
  </si>
  <si>
    <t>Začištění omítek (s dodáním hmot) kolem oken, dveří, podlah, obkladů apod.</t>
  </si>
  <si>
    <t xml:space="preserve">Poznámka k souboru cen:
1. Cenu -5001 lze použít pouze v případě provádění opravy nebo osazování nových oken, dveří, obkladů, podlah apod.; nelze ji použít v případech provádění opravy omítek nebo nové omítky v celé ploše.
</t>
  </si>
  <si>
    <t>" úprava otvoru dveří výtahu - napojení po úpravách" (1,12+2,12*2)*5</t>
  </si>
  <si>
    <t>11</t>
  </si>
  <si>
    <t>622143003</t>
  </si>
  <si>
    <t>Montáž omítkových plastových nebo pozinkovaných rohových profilů s tkaninou</t>
  </si>
  <si>
    <t>2113568123</t>
  </si>
  <si>
    <t>Montáž omítkových profilů plastových, pozinkovaných nebo dřevěných upevněných vtlačením do podkladní vrstvy nebo přibitím rohových s tkaninou</t>
  </si>
  <si>
    <t xml:space="preserve">Poznámka k souboru cen: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</si>
  <si>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 úprava otvoru dveří výtahu - rohové lišty" (2,12*2)*5</t>
  </si>
  <si>
    <t>12</t>
  </si>
  <si>
    <t>55343025</t>
  </si>
  <si>
    <t>profil rohový Pz+PVC pro vnější omítky tl 7mm</t>
  </si>
  <si>
    <t>1773883422</t>
  </si>
  <si>
    <t>21,2*1,05 'Přepočtené koeficientem množství</t>
  </si>
  <si>
    <t>63</t>
  </si>
  <si>
    <t>Podlahy a podlahové konstrukce</t>
  </si>
  <si>
    <t>13</t>
  </si>
  <si>
    <t>631311121</t>
  </si>
  <si>
    <t>Doplnění dosavadních mazanin betonem prostým plochy do 1 m2 tloušťky do 80 mm</t>
  </si>
  <si>
    <t>m3</t>
  </si>
  <si>
    <t>-299045363</t>
  </si>
  <si>
    <t>Doplnění dosavadních mazanin prostým betonem s dodáním hmot, bez potěru, plochy jednotlivě do 1 m2 a tl. do 80 mm</t>
  </si>
  <si>
    <t>" úprava prahu dveří" 0,05*0,32*1,12*5</t>
  </si>
  <si>
    <t>Ostatní konstrukce a práce, bourání</t>
  </si>
  <si>
    <t>94</t>
  </si>
  <si>
    <t>Lešení a stavební výtahy</t>
  </si>
  <si>
    <t>14</t>
  </si>
  <si>
    <t>949311112</t>
  </si>
  <si>
    <t>Montáž lešení trubkového do šachet o půdorysné ploše do 6 m2 v do 20 m</t>
  </si>
  <si>
    <t>-652794615</t>
  </si>
  <si>
    <t>Montáž lešení trubkového do šachet (výtahových, potrubních) o půdorysné ploše do 6 m2, výšky přes 10 do 20 m</t>
  </si>
  <si>
    <t xml:space="preserve">Poznámka k souboru cen:
1. V cenách nejsou započteny náklady na vysekání otvorů ve zdivu, světlíku nebo šachtě; tyto stavební práce se oceňují příslušnými cenami katalogu 801-3 Budovy a haly - bourání konstrukcí.
2. Množství měrných jednotek se určuje v běžných metrech výšky šachty nebo světlíku.
3. Montáž lešení trubkového do šachet výšky přes 50 m se oceňuje individuálně.
</t>
  </si>
  <si>
    <t>" výška šachty" 1,5+14,01+3,54</t>
  </si>
  <si>
    <t>949311211</t>
  </si>
  <si>
    <t>Příplatek k lešení trubkovému do šachet do 6 m2 v do 30 m za první a ZKD den použití</t>
  </si>
  <si>
    <t>1480486258</t>
  </si>
  <si>
    <t>Montáž lešení trubkového do šachet (výtahových, potrubních) Příplatek za první a každý další den použití lešení k ceně -1111, -1112 nebo -1113</t>
  </si>
  <si>
    <t>P</t>
  </si>
  <si>
    <t>Poznámka k položce:
na 1 měsíc</t>
  </si>
  <si>
    <t>19,05*30*1</t>
  </si>
  <si>
    <t>16</t>
  </si>
  <si>
    <t>949311812</t>
  </si>
  <si>
    <t>Demontáž lešení trubkového do šachet o půdorysné ploše do 6 m2 v do 20 m</t>
  </si>
  <si>
    <t>387864488</t>
  </si>
  <si>
    <t>Demontáž lešení trubkového do šachet (výtahových, potrubních) o půdorysné ploše do 6 m2, výšky přes 10 do 20 m</t>
  </si>
  <si>
    <t xml:space="preserve">Poznámka k souboru cen:
1. Demontáž lešení trubkového do šachet výšky přes 50 m se oceňuje individuálně.
</t>
  </si>
  <si>
    <t>17</t>
  </si>
  <si>
    <t>949211131</t>
  </si>
  <si>
    <t>Montáž lešeňové podlahy pro trubková lešení ve světlíku o ploše do 6 m2 s příčníky</t>
  </si>
  <si>
    <t>-609074468</t>
  </si>
  <si>
    <t>Montáž lešeňové podlahy pro trubková lešení z fošen, prken nebo dřevěných sbíjených lešeňových dílců ve světlíku nebo šachtě o půdorysné ploše do 6 m2 s příčníky nebo podélníky</t>
  </si>
  <si>
    <t xml:space="preserve">Poznámka k souboru cen:
1. V cenách nejsou započteny náklady na vysekání otvorů ve zdivu, světlíku nebo šachtě; tyto stavební práce se oceňují příslušnými cenami katalogu 801-3 Budovy a haly - bourání konstrukcí.
2. Ceny -1111 až -1122 lze použít i pro montáž lešeňové podlahy ve světlíku nebo šachtě o půdorysné ploše přes 6 m2.
3. Množství měrných jednotek se určuje v m2 půdorysné plochy pracovní podlahy.
4. Montáž lešeňové podlahy ve výšce přes 25 m se oceňuje individuálně.
</t>
  </si>
  <si>
    <t>" podlahy v úrovni stanic" 1,82*2,47*5</t>
  </si>
  <si>
    <t>18</t>
  </si>
  <si>
    <t>949211231</t>
  </si>
  <si>
    <t>Příplatek k lešeňové podlaze pro trubková lešení ve světlíku za první a ZKD den použití</t>
  </si>
  <si>
    <t>1944461547</t>
  </si>
  <si>
    <t>Montáž lešeňové podlahy pro trubková lešení Příplatek za první a každý další den použití lešení k ceně -1131 nebo -1132</t>
  </si>
  <si>
    <t>22,477*30</t>
  </si>
  <si>
    <t>19</t>
  </si>
  <si>
    <t>949211831</t>
  </si>
  <si>
    <t>Demontáž lešeňové podlahy pro trubková lešení ve světlíku o ploše do 6 m2 s příčníky</t>
  </si>
  <si>
    <t>-1842719650</t>
  </si>
  <si>
    <t>Demontáž lešeňové podlahy pro trubková lešení z fošen, prken nebo dřevěných sbíjených lešeňových dílců ve světlíku nebo šachtě o půdorysné ploše do 6 m2 s příčníky nebo podélníky</t>
  </si>
  <si>
    <t xml:space="preserve">Poznámka k souboru cen:
1. Ceny -1811 až -1822 lze použít i pro demontáž lešeňové podlahy ve světlíku nebo šachtě o půdorysné ploše přes 6 m2.
2. Demontáž lešeňové podlahy ve výšce přes 25 m se oceňuje individuálně.
</t>
  </si>
  <si>
    <t>95</t>
  </si>
  <si>
    <t>Různé dokončovací konstrukce a práce pozemních staveb</t>
  </si>
  <si>
    <t>20</t>
  </si>
  <si>
    <t>952901111</t>
  </si>
  <si>
    <t>Vyčištění budov bytové a občanské výstavby při výšce podlaží do 4 m</t>
  </si>
  <si>
    <t>337982050</t>
  </si>
  <si>
    <t>Vyčištění budov nebo objektů před předáním do užívání budov bytové nebo občanské výstavby, světlé výšky podlaží do 4 m</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</si>
  <si>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</si>
  <si>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 stanice před výtahem" 2,0*2,0*5</t>
  </si>
  <si>
    <t>" vstupní chodba" 50</t>
  </si>
  <si>
    <t>" výtah" 1,82*2,47</t>
  </si>
  <si>
    <t>96</t>
  </si>
  <si>
    <t>Bourání konstrukcí</t>
  </si>
  <si>
    <t>967031733</t>
  </si>
  <si>
    <t>Přisekání plošné zdiva z cihel pálených na MV nebo MVC tl do 150 mm</t>
  </si>
  <si>
    <t>-2062439165</t>
  </si>
  <si>
    <t>Přisekání (špicování) plošné nebo rovných ostění zdiva z cihel pálených plošné, na maltu vápennou nebo vápenocementovou, tl. na maltu vápennou nebo vápenocementovou, tl. do 150 mm</t>
  </si>
  <si>
    <t>22</t>
  </si>
  <si>
    <t>973031324</t>
  </si>
  <si>
    <t>Vysekání kapes ve zdivu cihelném na MV nebo MVC pl do 0,10 m2 hl do 150 mm</t>
  </si>
  <si>
    <t>-695232799</t>
  </si>
  <si>
    <t>Vysekání výklenků nebo kapes ve zdivu z cihel na maltu vápennou nebo vápenocementovou kapes, plochy do 0,10 m2, hl. do 150 mm</t>
  </si>
  <si>
    <t>23</t>
  </si>
  <si>
    <t>965081212</t>
  </si>
  <si>
    <t>Bourání podlah z dlaždic keramických nebo xylolitových tl do 10 mm plochy do 1 m2</t>
  </si>
  <si>
    <t>489059506</t>
  </si>
  <si>
    <t>Bourání podlah z dlaždic bez podkladního lože nebo mazaniny, s jakoukoliv výplní spár keramických nebo xylolitových tl. do 10 mm, plochy do 1 m2</t>
  </si>
  <si>
    <t xml:space="preserve">Poznámka k souboru cen:
1. Odsekání soklíků se oceňuje cenami souboru cen 965 08.
</t>
  </si>
  <si>
    <t>" úprava prahu dveří" 0,32*1,12*4</t>
  </si>
  <si>
    <t>24</t>
  </si>
  <si>
    <t>965081312</t>
  </si>
  <si>
    <t>Bourání podlah z dlaždic betonových, teracových nebo čedičových tl do 20 mm plochy do 1 m2</t>
  </si>
  <si>
    <t>798752809</t>
  </si>
  <si>
    <t>Bourání podlah z dlaždic bez podkladního lože nebo mazaniny, s jakoukoliv výplní spár betonových, teracových nebo čedičových tl. do 20 mm, plochy do 1 m2</t>
  </si>
  <si>
    <t>" úprava prahu dveří 1.pp žula" 0,32*1,12*1</t>
  </si>
  <si>
    <t>997</t>
  </si>
  <si>
    <t>Přesun sutě</t>
  </si>
  <si>
    <t>25</t>
  </si>
  <si>
    <t>997013155</t>
  </si>
  <si>
    <t>Vnitrostaveništní doprava suti a vybouraných hmot pro budovy v do 18 m s omezením mechanizace</t>
  </si>
  <si>
    <t>-1979714009</t>
  </si>
  <si>
    <t>Vnitrostaveništní doprava suti a vybouraných hmot vodorovně do 50 m svisle s omezením mechanizace pro budovy a haly výšky přes 15 do 18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</si>
  <si>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</si>
  <si>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26</t>
  </si>
  <si>
    <t>997013501</t>
  </si>
  <si>
    <t>Odvoz suti a vybouraných hmot na skládku nebo meziskládku do 1 km se složením</t>
  </si>
  <si>
    <t>524796262</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</si>
  <si>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</si>
  <si>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</si>
  <si>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27</t>
  </si>
  <si>
    <t>997013509</t>
  </si>
  <si>
    <t>Příplatek k odvozu suti a vybouraných hmot na skládku ZKD 1 km přes 1 km</t>
  </si>
  <si>
    <t>-1279321845</t>
  </si>
  <si>
    <t>Odvoz suti a vybouraných hmot na skládku nebo meziskládku se složením, na vzdálenost Příplatek k ceně za každý další i započatý 1 km přes 1 km</t>
  </si>
  <si>
    <t>Poznámka k položce:
celkem 5Km</t>
  </si>
  <si>
    <t>3,129*4 'Přepočtené koeficientem množství</t>
  </si>
  <si>
    <t>28</t>
  </si>
  <si>
    <t>997013631</t>
  </si>
  <si>
    <t>Poplatek za uložení na skládce (skládkovné) stavebního odpadu směsného kód odpadu 17 09 04</t>
  </si>
  <si>
    <t>-2074142575</t>
  </si>
  <si>
    <t>Poplatek za uložení stavebního odpadu na skládce (skládkovné) směsného stavebního a demoličního zatříděného do Katalogu odpadů pod kódem 17 09 04</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</si>
  <si>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</si>
  <si>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</si>
  <si>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</si>
  <si>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29</t>
  </si>
  <si>
    <t>998017003</t>
  </si>
  <si>
    <t>Přesun hmot s omezením mechanizace pro budovy v do 24 m</t>
  </si>
  <si>
    <t>201784207</t>
  </si>
  <si>
    <t>Přesun hmot pro budovy občanské výstavby, bydlení, výrobu a služby s omezením mechanizace vodorovná dopravní vzdálenost do 100 m pro budovy s jakoukoliv nosnou konstrukcí výšky přes 12 do 24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</si>
  <si>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</si>
  <si>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</si>
  <si>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</si>
  <si>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751</t>
  </si>
  <si>
    <t>Vzduchotechnika</t>
  </si>
  <si>
    <t>30</t>
  </si>
  <si>
    <t>751398021</t>
  </si>
  <si>
    <t>Mtž větrací mřížky stěnové do 0,040 m2</t>
  </si>
  <si>
    <t>-879815796</t>
  </si>
  <si>
    <t>Montáž ostatních zařízení větrací mřížky stěnové, průřezu do 0,040 m2</t>
  </si>
  <si>
    <t>" výtahová šachta 2ks PO odolnost EW15" 2</t>
  </si>
  <si>
    <t>31</t>
  </si>
  <si>
    <t>553414R1</t>
  </si>
  <si>
    <t>mřížka větrací EW 15-90 DPI              300x300x30mm</t>
  </si>
  <si>
    <t>32</t>
  </si>
  <si>
    <t>-61190922</t>
  </si>
  <si>
    <t>mřížka větrací EW 15-90 DPI      300x300x30mm</t>
  </si>
  <si>
    <t>751398821</t>
  </si>
  <si>
    <t>Demontáž větrací mřížky stěnové do průřezu 0,040 m2</t>
  </si>
  <si>
    <t>-589438296</t>
  </si>
  <si>
    <t>Demontáž ostatních zařízení větrací mřížky stěnové, průřezu do 0,040 m2</t>
  </si>
  <si>
    <t>33</t>
  </si>
  <si>
    <t>998751102</t>
  </si>
  <si>
    <t>Přesun hmot tonážní pro vzduchotechniku v objektech v do 24 m</t>
  </si>
  <si>
    <t>-956455382</t>
  </si>
  <si>
    <t>Přesun hmot pro vzduchotechniku stanovený z hmotnosti přesunovaného materiálu vodorovná dopravní vzdálenost do 100 m v objektech výšky přes 12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</si>
  <si>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</si>
  <si>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767</t>
  </si>
  <si>
    <t>Konstrukce zámečnické</t>
  </si>
  <si>
    <t>34</t>
  </si>
  <si>
    <t>767641812</t>
  </si>
  <si>
    <t>Demontáž automatických dveří lineárních nebo teleskopických v do 2,2 m š do 2,0 m</t>
  </si>
  <si>
    <t>-2100966267</t>
  </si>
  <si>
    <t>Demontáž automatických dveří výšky do 2200 mm lineráních nebo teleskopických, šířky přes 1000 mm do 2000 mm</t>
  </si>
  <si>
    <t>" stanice výtahu š=1120mm" 1+3+1</t>
  </si>
  <si>
    <t>771</t>
  </si>
  <si>
    <t>Podlahy z dlaždic</t>
  </si>
  <si>
    <t>35</t>
  </si>
  <si>
    <t>771121011</t>
  </si>
  <si>
    <t>Nátěr penetrační na podlahu</t>
  </si>
  <si>
    <t>-39290744</t>
  </si>
  <si>
    <t>Příprava podkladu před provedením dlažby nátěr penetrační na podlahu</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</si>
  <si>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</si>
  <si>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 úprava prahu dveří" 0,32*1,12*5</t>
  </si>
  <si>
    <t>36</t>
  </si>
  <si>
    <t>771151021</t>
  </si>
  <si>
    <t>Samonivelační stěrka podlah pevnosti 30 MPa tl 3 mm</t>
  </si>
  <si>
    <t>-1425324019</t>
  </si>
  <si>
    <t>Příprava podkladu před provedením dlažby samonivelační stěrka min.pevnosti 30 MPa, tloušťky do 3 mm</t>
  </si>
  <si>
    <t>37</t>
  </si>
  <si>
    <t>771474111</t>
  </si>
  <si>
    <t>Montáž soklů z dlaždic keramických rovných flexibilní lepidlo v do 65 mm</t>
  </si>
  <si>
    <t>2034691456</t>
  </si>
  <si>
    <t>Montáž soklů z dlaždic keramických lepených flexibilním lepidlem rovných, výšky do 65 mm</t>
  </si>
  <si>
    <t>" úprava prahu dveří" 0,32*2*4</t>
  </si>
  <si>
    <t>38</t>
  </si>
  <si>
    <t>771574263</t>
  </si>
  <si>
    <t>Montáž podlah keramických pro mechanické zatížení protiskluzných lepených flexibilním lepidlem do 12 ks/m2</t>
  </si>
  <si>
    <t>-1583449814</t>
  </si>
  <si>
    <t>Montáž podlah z dlaždic keramických lepených flexibilním lepidlem maloformátových pro vysoké mechanické zatížení protiskluzných nebo reliéfních (bezbariérových) přes 9 do 12 ks/m2</t>
  </si>
  <si>
    <t xml:space="preserve">Poznámka k souboru cen:
1. Položky jsou učeny pro všechy druhy povrchových úprav.
</t>
  </si>
  <si>
    <t>39</t>
  </si>
  <si>
    <t>59761409</t>
  </si>
  <si>
    <t>dlažba keramická slinutá protiskluzná do interiéru i exteriéru pro vysoké mechanické namáhání přes 9 do 12ks/m2</t>
  </si>
  <si>
    <t>1375548784</t>
  </si>
  <si>
    <t>Poznámka k položce:
odstín dle stávající !!!</t>
  </si>
  <si>
    <t>" úprava prahu dveří" 0,32*2*4*0,065</t>
  </si>
  <si>
    <t>1,6*1,1 'Přepočtené koeficientem množství</t>
  </si>
  <si>
    <t>40</t>
  </si>
  <si>
    <t>771577111</t>
  </si>
  <si>
    <t>Příplatek k montáži podlah keramických lepených flexibilním lepidlem za plochu do 5 m2</t>
  </si>
  <si>
    <t>-1659692028</t>
  </si>
  <si>
    <t>Montáž podlah z dlaždic keramických lepených flexibilním lepidlem Příplatek k cenám za plochu do 5 m2 jednotlivě</t>
  </si>
  <si>
    <t>41</t>
  </si>
  <si>
    <t>771577114</t>
  </si>
  <si>
    <t>Příplatek k montáži podlah keramických lepených flexibilním lepidlem za spárování tmelem dvousložkovým</t>
  </si>
  <si>
    <t>-162505125</t>
  </si>
  <si>
    <t>Montáž podlah z dlaždic keramických lepených flexibilním lepidlem Příplatek k cenám za dvousložkový spárovací tmel</t>
  </si>
  <si>
    <t>42</t>
  </si>
  <si>
    <t>998771103</t>
  </si>
  <si>
    <t>Přesun hmot tonážní pro podlahy z dlaždic v objektech v do 24 m</t>
  </si>
  <si>
    <t>971205831</t>
  </si>
  <si>
    <t>Přesun hmot pro podlahy z dlaždic stanovený z hmotnosti přesunovaného materiálu vodorovná dopravní vzdálenost do 50 m v objektech výšky přes 12 do 24 m</t>
  </si>
  <si>
    <t>772</t>
  </si>
  <si>
    <t>Podlahy z kamene</t>
  </si>
  <si>
    <t>43</t>
  </si>
  <si>
    <t>772421133</t>
  </si>
  <si>
    <t>Montáž obkladu soklů svislých deskami lepenými z kamene tl do 30 mm</t>
  </si>
  <si>
    <t>1613746731</t>
  </si>
  <si>
    <t>Montáž obkladu soklů deskami z kamene kladených do lepidla svislých nebo šikmých stěn s lícem rovným, tl. do 30 mm</t>
  </si>
  <si>
    <t>" úprava prahu dveří sokl" 0,32*2*1</t>
  </si>
  <si>
    <t>44</t>
  </si>
  <si>
    <t>58386140</t>
  </si>
  <si>
    <t>sokl rovný tryskaná žula v 100mm tl 20mm</t>
  </si>
  <si>
    <t>666588632</t>
  </si>
  <si>
    <t>0,64*1,04 'Přepočtené koeficientem množství</t>
  </si>
  <si>
    <t>45</t>
  </si>
  <si>
    <t>772521240</t>
  </si>
  <si>
    <t>Kladení dlažby z kamene z pravoúhlých desek a dlaždic lepených tl do 30 mm</t>
  </si>
  <si>
    <t>1950056951</t>
  </si>
  <si>
    <t>Kladení dlažby z kamene do lepidla z nejvýše dvou rozdílných druhů pravoúhlých desek nebo dlaždic ve skladbě se pravidelně opakujících, tl. do 30 mm</t>
  </si>
  <si>
    <t xml:space="preserve">Poznámka k souboru cen:
1. Vyrovnání podkladu se oceňuje cenami souboru cen 771 99-01 Vyrovnání podkladu samonivelační stěrkou části A01 katalogu 771 Podlahy z dlaždic.
2. V cenách kladení dlažby na terče 772 52-81 jsou započteny i náklady na dodávku terčů.
</t>
  </si>
  <si>
    <t>" úprava prahu dveří 1.pp" 0,32*1,12*1</t>
  </si>
  <si>
    <t>46</t>
  </si>
  <si>
    <t>58381091</t>
  </si>
  <si>
    <t>deska dlažební leštěná žula 300x300mm tl 20mm</t>
  </si>
  <si>
    <t>-429638906</t>
  </si>
  <si>
    <t>0,358*1,04 'Přepočtené koeficientem množství</t>
  </si>
  <si>
    <t>47</t>
  </si>
  <si>
    <t>998772103</t>
  </si>
  <si>
    <t>Přesun hmot tonážní pro podlahy z kamene v objektech v do 60 m</t>
  </si>
  <si>
    <t>-1727204344</t>
  </si>
  <si>
    <t>Přesun hmot pro kamenné dlažby, obklady schodišťových stupňů a soklů stanovený z hmotnosti přesunovaného materiálu vodorovná dopravní vzdálenost do 50 m v objektech výšky přes 12 do 60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</si>
  <si>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</si>
  <si>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783</t>
  </si>
  <si>
    <t>Dokončovací práce - nátěry</t>
  </si>
  <si>
    <t>48</t>
  </si>
  <si>
    <t>783301311</t>
  </si>
  <si>
    <t>Odmaštění zámečnických konstrukcí vodou ředitelným odmašťovačem</t>
  </si>
  <si>
    <t>226551246</t>
  </si>
  <si>
    <t>Příprava podkladu zámečnických konstrukcí před provedením nátěru odmaštění odmašťovačem vodou ředitelným</t>
  </si>
  <si>
    <t>" IPE 160 dl.2100mm" 2,1*0,623</t>
  </si>
  <si>
    <t>49</t>
  </si>
  <si>
    <t>783314201</t>
  </si>
  <si>
    <t>Základní antikorozní jednonásobný syntetický standardní nátěr zámečnických konstrukcí</t>
  </si>
  <si>
    <t>157000924</t>
  </si>
  <si>
    <t>Základní antikorozní nátěr zámečnických konstrukcí jednonásobný syntetický standardní</t>
  </si>
  <si>
    <t>50</t>
  </si>
  <si>
    <t>783317101</t>
  </si>
  <si>
    <t>Krycí jednonásobný syntetický standardní nátěr zámečnických konstrukcí</t>
  </si>
  <si>
    <t>-1582099972</t>
  </si>
  <si>
    <t>Krycí nátěr (email) zámečnických konstrukcí jednonásobný syntetický standardní</t>
  </si>
  <si>
    <t>Poznámka k položce:
dvojnásobný</t>
  </si>
  <si>
    <t>1,308*2 'Přepočtené koeficientem množství</t>
  </si>
  <si>
    <t>784</t>
  </si>
  <si>
    <t>Dokončovací práce - malby a tapety</t>
  </si>
  <si>
    <t>51</t>
  </si>
  <si>
    <t>784171111</t>
  </si>
  <si>
    <t>Zakrytí vnitřních ploch stěn v místnostech výšky do 3,80 m</t>
  </si>
  <si>
    <t>-962884476</t>
  </si>
  <si>
    <t>Zakrytí nemalovaných ploch (materiál ve specifikaci) včetně pozdějšího odkrytí svislých ploch např. stěn, oken, dveří v místnostech výšky do 3,80</t>
  </si>
  <si>
    <t xml:space="preserve">Poznámka k souboru cen:
1. V cenách nejsou započteny náklady na dodávku fólie, tyto se oceňují ve speifikaci.Ztratné lze stanovit ve výši 5%.
</t>
  </si>
  <si>
    <t>" výtahové dveře" 1,12*2,12*5</t>
  </si>
  <si>
    <t>" dveře strojovna" 0,9*2,0*2</t>
  </si>
  <si>
    <t>52</t>
  </si>
  <si>
    <t>58124844</t>
  </si>
  <si>
    <t>fólie pro malířské potřeby zakrývací tl 25µ 4x5m</t>
  </si>
  <si>
    <t>804447049</t>
  </si>
  <si>
    <t>15,472*1,05 'Přepočtené koeficientem množství</t>
  </si>
  <si>
    <t>53</t>
  </si>
  <si>
    <t>784121001</t>
  </si>
  <si>
    <t>Oškrabání malby v mísnostech výšky do 3,80 m</t>
  </si>
  <si>
    <t>750551086</t>
  </si>
  <si>
    <t>Oškrabání malby v místnostech výšky do 3,80 m</t>
  </si>
  <si>
    <t xml:space="preserve">Poznámka k souboru cen:
1. Cenami souboru cen se oceňuje jakýkoli počet současně škrabaných vrstev barvy.
</t>
  </si>
  <si>
    <t>" ve stávající strojovně 40%" 0,4*((3,54-1,2)*(2,25+2,65)*2+2,25*2,65)</t>
  </si>
  <si>
    <t>54</t>
  </si>
  <si>
    <t>784161501</t>
  </si>
  <si>
    <t>Celoplošné vyhlazení podkladu disperzní stěrkou v místnostech výšky do 3,80 m</t>
  </si>
  <si>
    <t>1150289700</t>
  </si>
  <si>
    <t>Celoplošné vyrovnání podkladu disperzní stěrkou, tloušťky do 3 mm vyhlazením v místnostech výšky do 3,80 m</t>
  </si>
  <si>
    <t>55</t>
  </si>
  <si>
    <t>784181121</t>
  </si>
  <si>
    <t>Hloubková jednonásobná penetrace podkladu v místnostech výšky do 3,80 m</t>
  </si>
  <si>
    <t>832383627</t>
  </si>
  <si>
    <t>Penetrace podkladu jednonásobná hloubková v místnostech výšky do 3,80 m</t>
  </si>
  <si>
    <t>" ve stávající strojovně " (3,54-1,2)*(2,25+2,65)*2+2,25*2,65</t>
  </si>
  <si>
    <t>" ostění výtahových dveří" 0,32*(1,12+2,12*2)*5</t>
  </si>
  <si>
    <t>" začištění na chodbě okolo dveří" 1,0*(1,12+2*2,12)*5</t>
  </si>
  <si>
    <t>56</t>
  </si>
  <si>
    <t>784221101</t>
  </si>
  <si>
    <t>Dvojnásobné bílé malby ze směsí za sucha dobře otěruvzdorných v místnostech do 3,80 m</t>
  </si>
  <si>
    <t>1285119876</t>
  </si>
  <si>
    <t>Malby z malířských směsí otěruvzdorných za sucha dvojnásobné, bílé za sucha otěruvzdorné dobře v místnostech výšky do 3,80 m</t>
  </si>
  <si>
    <t>57</t>
  </si>
  <si>
    <t>784660141</t>
  </si>
  <si>
    <t>Jednonásobný obnovovací syntetický nátěr linkrusty v místnosti výšky do 3,80 m</t>
  </si>
  <si>
    <t>631445477</t>
  </si>
  <si>
    <t>Linkrustace obnovovací nátěr linkrusty, jednonásobný syntetický v místnostech výšky do 3,80 m</t>
  </si>
  <si>
    <t xml:space="preserve">Poznámka k souboru cen:
1. Pozn. V cenách linkrustace -0101 až -0109 a-0111 až -0119 jsou započteny náklady na penetrační nátěr, modelovací hmotu ze sádrové stěrky příslušné tloušťky, provedení reliéfu, penetrační nátěr a dvojnásobný krycí nátěr.
</t>
  </si>
  <si>
    <t>" ve stávající strojovně " 1,2*(2,25+2,65)*2</t>
  </si>
  <si>
    <t>58</t>
  </si>
  <si>
    <t>784121005</t>
  </si>
  <si>
    <t>Oškrabání malby v mísnostech výšky přes 5,00 m</t>
  </si>
  <si>
    <t>-1715455570</t>
  </si>
  <si>
    <t>Oškrabání malby v místnostech výšky přes 5,00 m</t>
  </si>
  <si>
    <t>" výtahová šachta 30% plochy oprava" 0,3*((1,82+2,47)*2*(1,5+14,01+3,54)+1,82*2,47)</t>
  </si>
  <si>
    <t>59</t>
  </si>
  <si>
    <t>784161505</t>
  </si>
  <si>
    <t>Celoplošné vyhlazení podkladu disperzní stěrkou v místnostech výšky přes 5,00 m</t>
  </si>
  <si>
    <t>-818987359</t>
  </si>
  <si>
    <t>Celoplošné vyrovnání podkladu disperzní stěrkou, tloušťky do 3 mm vyhlazením v místnostech výšky přes 5,00 m</t>
  </si>
  <si>
    <t>60</t>
  </si>
  <si>
    <t>784181115</t>
  </si>
  <si>
    <t>Základní silikátová jednonásobná penetrace podkladu v místnostech výšky přes 5,00 m</t>
  </si>
  <si>
    <t>498604879</t>
  </si>
  <si>
    <t>Penetrace podkladu jednonásobná základní silikátová v místnostech výšky přes 5,00 m</t>
  </si>
  <si>
    <t>" výtahová šachta " ((1,82+2,47)*2*(1,5+14,01+3,54)+1,82*2,47)</t>
  </si>
  <si>
    <t>784321035</t>
  </si>
  <si>
    <t>Dvojnásobné silikátové bílé malby v místnosti výšky přes 5,00 m</t>
  </si>
  <si>
    <t>-171575690</t>
  </si>
  <si>
    <t>Malby silikátové dvojnásobné, bílé v místnostech výšky přes 5,00 m</t>
  </si>
  <si>
    <t>Poznámka k položce:
pro bezprašnost povrchu</t>
  </si>
  <si>
    <t>Práce a dodávky M</t>
  </si>
  <si>
    <t>33-M</t>
  </si>
  <si>
    <t>Montáže dopr.zaříz.,sklad. zař. a váh</t>
  </si>
  <si>
    <t>62</t>
  </si>
  <si>
    <t>6339600R2</t>
  </si>
  <si>
    <t>DEmontáž a ekologická likvidace stávajícího výtahu, včetně strojovny výtahu</t>
  </si>
  <si>
    <t>soubor</t>
  </si>
  <si>
    <t>64</t>
  </si>
  <si>
    <t>-796460192</t>
  </si>
  <si>
    <t>D.1.4. - Elektroinstalace silnoproud</t>
  </si>
  <si>
    <t xml:space="preserve">    741 - Elektroinstalace - silnoproud</t>
  </si>
  <si>
    <t xml:space="preserve">      D1 - Materiál elektromontážní</t>
  </si>
  <si>
    <t xml:space="preserve">      D2 - Elektromontáže</t>
  </si>
  <si>
    <t xml:space="preserve">      D3 - Ostatní náklady</t>
  </si>
  <si>
    <t>741</t>
  </si>
  <si>
    <t>Elektroinstalace - silnoproud</t>
  </si>
  <si>
    <t>D1</t>
  </si>
  <si>
    <t>Materiál elektromontážní</t>
  </si>
  <si>
    <t>000142309</t>
  </si>
  <si>
    <t>kabel 1kV PRAFlaDur P60-R B2cas1do - J 5x10</t>
  </si>
  <si>
    <t>000171109</t>
  </si>
  <si>
    <t>vodič CY 10  /H07V-U/</t>
  </si>
  <si>
    <t>000900001</t>
  </si>
  <si>
    <t>Flexibilní požární pěna vč.směšovače EI60 (325ml)</t>
  </si>
  <si>
    <t>ks</t>
  </si>
  <si>
    <t>000435176</t>
  </si>
  <si>
    <t>jistič 3pól/ch.C/10kA 32A</t>
  </si>
  <si>
    <t>000438752</t>
  </si>
  <si>
    <t>proudový chránič 4pol 40A/300mA,typ B, 10kA</t>
  </si>
  <si>
    <t>000356102</t>
  </si>
  <si>
    <t>Kabelový žlab 60x75x1,5</t>
  </si>
  <si>
    <t>10.153.77</t>
  </si>
  <si>
    <t>Spojka kabelového žlabu</t>
  </si>
  <si>
    <t>KS</t>
  </si>
  <si>
    <t>10.587.47</t>
  </si>
  <si>
    <t>Šroub s maticí 6x10 pro spojku žlabu</t>
  </si>
  <si>
    <t>10.887.92</t>
  </si>
  <si>
    <t>Požární kotva pr.8</t>
  </si>
  <si>
    <t>000356902</t>
  </si>
  <si>
    <t>závitová tyč M8 2000mm</t>
  </si>
  <si>
    <t>000356842</t>
  </si>
  <si>
    <t>Montážní profil pro kabelový žlab 41X21 Zn</t>
  </si>
  <si>
    <t>000362465</t>
  </si>
  <si>
    <t>Matice M8</t>
  </si>
  <si>
    <t>000356912</t>
  </si>
  <si>
    <t>Matice spojovací M8</t>
  </si>
  <si>
    <t>11.224.72</t>
  </si>
  <si>
    <t>Podložka velká</t>
  </si>
  <si>
    <t>018011008</t>
  </si>
  <si>
    <t>šroub 6x20 šestihraný</t>
  </si>
  <si>
    <t>095235530</t>
  </si>
  <si>
    <t>podložka velká</t>
  </si>
  <si>
    <t>10.587.45</t>
  </si>
  <si>
    <t>Jednotl.kabelová příchytka (18-21)</t>
  </si>
  <si>
    <t>10.549.33</t>
  </si>
  <si>
    <t>Požární kotva pr.6</t>
  </si>
  <si>
    <t>pol1</t>
  </si>
  <si>
    <t>Prořez</t>
  </si>
  <si>
    <t>%</t>
  </si>
  <si>
    <t>787369748</t>
  </si>
  <si>
    <t>pol2</t>
  </si>
  <si>
    <t>Podružný materiál</t>
  </si>
  <si>
    <t>435974757</t>
  </si>
  <si>
    <t>D2</t>
  </si>
  <si>
    <t>Elektromontáže</t>
  </si>
  <si>
    <t>210810954</t>
  </si>
  <si>
    <t>kabel(-1kV CHKE)pevně 3x25/4x16/12x4/19x2,5/24x1,5</t>
  </si>
  <si>
    <t>210800851</t>
  </si>
  <si>
    <t>vodič Cu(-CY,CYA) pevně uložený do 1x35</t>
  </si>
  <si>
    <t>210990001</t>
  </si>
  <si>
    <t>provedení požární ucpávky</t>
  </si>
  <si>
    <t>210120452</t>
  </si>
  <si>
    <t>jistič vč.zapojení 3pól/63A</t>
  </si>
  <si>
    <t>210120492</t>
  </si>
  <si>
    <t>proudový chránič vč.zapojení 4pól/63A</t>
  </si>
  <si>
    <t>210020303</t>
  </si>
  <si>
    <t>kabelový žlab 60x75 úplný</t>
  </si>
  <si>
    <t>210020151</t>
  </si>
  <si>
    <t>stojina nebo závěs s výložníky zesílené provedení</t>
  </si>
  <si>
    <t>kg</t>
  </si>
  <si>
    <t>210100003</t>
  </si>
  <si>
    <t>ukončení v rozvaděči vč.zapojení vodiče do 16mm2</t>
  </si>
  <si>
    <t>pol3</t>
  </si>
  <si>
    <t>PPV pro elektromontáže</t>
  </si>
  <si>
    <t>-1582237910</t>
  </si>
  <si>
    <t>D3</t>
  </si>
  <si>
    <t>Ostatní náklady</t>
  </si>
  <si>
    <t>219990011</t>
  </si>
  <si>
    <t>úprava stáv.rozvaděče pro osazení nových přístrojů</t>
  </si>
  <si>
    <t>hod</t>
  </si>
  <si>
    <t>219001211</t>
  </si>
  <si>
    <t>vybour.otvoru ve zdi/cihla/ do pr.60mm/tl.do 0,15m</t>
  </si>
  <si>
    <t>219001212</t>
  </si>
  <si>
    <t>vybour.otvoru ve zdi/cihla/ do pr.60mm/tl.do 0,30m</t>
  </si>
  <si>
    <t>pol4</t>
  </si>
  <si>
    <t>provozní vlivy</t>
  </si>
  <si>
    <t>209278529</t>
  </si>
  <si>
    <t>pol5</t>
  </si>
  <si>
    <t>kompletační činnost</t>
  </si>
  <si>
    <t>-744123132</t>
  </si>
  <si>
    <t>741810001</t>
  </si>
  <si>
    <t>Celková prohlídka elektrického rozvodu a zařízení do 100 000,- Kč</t>
  </si>
  <si>
    <t>-1379706406</t>
  </si>
  <si>
    <t>Zkoušky a prohlídky elektrických rozvodů a zařízení celková prohlídka a vyhotovení revizní zprávy pro objem montážních prací do 100 tis. Kč</t>
  </si>
  <si>
    <t xml:space="preserve">Poznámka k souboru cen:
1. Ceny -0001 až -0011 jsou určeny pro objem montážních prací včetně všech nákladů.
</t>
  </si>
  <si>
    <t>D.2.1 - Technologie výtahu</t>
  </si>
  <si>
    <t>6339600R1</t>
  </si>
  <si>
    <t>D+M osobní lanový výtah bez strojovny</t>
  </si>
  <si>
    <t>1916559992</t>
  </si>
  <si>
    <t>D+M osobní lanový výtah bez strojovny, včetně dopravy, dokumentace, uvedení do provozu, zkoušek, dokladů, tabulek, zaškolení</t>
  </si>
  <si>
    <t>Poznámka k položce:
Podrobný popis v technické zprávě D.1.1.1</t>
  </si>
  <si>
    <t>VON - Vedlejší a ostatní náklady</t>
  </si>
  <si>
    <t>VRN - Vedlejší rozpočtové náklady</t>
  </si>
  <si>
    <t xml:space="preserve">    VRN1 - Průzkumné, geodetické a projektové práce</t>
  </si>
  <si>
    <t xml:space="preserve">    VRN3 - Zařízení staveniště</t>
  </si>
  <si>
    <t xml:space="preserve">    VRN5 - Finanční náklady</t>
  </si>
  <si>
    <t xml:space="preserve">    VRN7 - Provozní vlivy</t>
  </si>
  <si>
    <t>VRN</t>
  </si>
  <si>
    <t>Vedlejší rozpočtové náklady</t>
  </si>
  <si>
    <t>VRN1</t>
  </si>
  <si>
    <t>Průzkumné, geodetické a projektové práce</t>
  </si>
  <si>
    <t>013254000</t>
  </si>
  <si>
    <t>Dokumentace skutečného provedení stavby</t>
  </si>
  <si>
    <t>1024</t>
  </si>
  <si>
    <t>-228715360</t>
  </si>
  <si>
    <t>VRN3</t>
  </si>
  <si>
    <t>Zařízení staveniště</t>
  </si>
  <si>
    <t>032903000</t>
  </si>
  <si>
    <t>Náklady na provoz a údržbu vybavení staveniště</t>
  </si>
  <si>
    <t>-1363922202</t>
  </si>
  <si>
    <t>033203000</t>
  </si>
  <si>
    <t>Energie pro zařízení staveniště</t>
  </si>
  <si>
    <t>-2124707551</t>
  </si>
  <si>
    <t>034503000</t>
  </si>
  <si>
    <t>Informační tabule na staveništi</t>
  </si>
  <si>
    <t>-100214650</t>
  </si>
  <si>
    <t>035103001</t>
  </si>
  <si>
    <t>Pronájem ploch</t>
  </si>
  <si>
    <t>-1371938246</t>
  </si>
  <si>
    <t>Poznámka k položce:
zábor pozemku pro kontejner suti ( cca 50m2)</t>
  </si>
  <si>
    <t>VRN5</t>
  </si>
  <si>
    <t>Finanční náklady</t>
  </si>
  <si>
    <t>051002000</t>
  </si>
  <si>
    <t>Pojistné</t>
  </si>
  <si>
    <t>-1211365588</t>
  </si>
  <si>
    <t>Poznámka k položce:
pojištění stavby</t>
  </si>
  <si>
    <t>VRN7</t>
  </si>
  <si>
    <t>Provozní vlivy</t>
  </si>
  <si>
    <t>071103000</t>
  </si>
  <si>
    <t>Provoz investora</t>
  </si>
  <si>
    <t>1468441202</t>
  </si>
  <si>
    <t>Poznámka k položce:
opatření k zajištění bezpečnosti účastníků realizace akce a veřejnosti (ohrazení v hale 5 x)</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</si>
  <si>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</si>
  <si>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</si>
  <si>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</si>
  <si>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</si>
  <si>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</si>
  <si>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</si>
  <si>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</si>
  <si>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</si>
  <si>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</si>
  <si>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</si>
  <si>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</si>
  <si>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</si>
  <si>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</si>
  <si>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</si>
  <si>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Provozní soubor</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</si>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</sst>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6">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0" borderId="0" applyNumberFormat="0" applyFill="0" applyBorder="0" applyAlignment="0" applyProtection="0"/>
  </cellStyleXfs>
  <cellXfs count="367">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0" fillId="0" borderId="0" xfId="0" applyAlignment="1">
      <alignment horizontal="center"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2" fillId="0" borderId="0" xfId="0" applyFont="1" applyAlignment="1" applyProtection="1">
      <alignment horizontal="left" vertical="center"/>
      <protection/>
    </xf>
    <xf numFmtId="0" fontId="13" fillId="0" borderId="0" xfId="0" applyFont="1" applyAlignment="1">
      <alignment horizontal="left" vertical="center"/>
    </xf>
    <xf numFmtId="0" fontId="14"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6"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6"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0" fillId="4" borderId="13" xfId="0" applyFont="1" applyFill="1" applyBorder="1" applyAlignment="1" applyProtection="1">
      <alignment horizontal="center" vertical="center"/>
      <protection/>
    </xf>
    <xf numFmtId="0" fontId="21" fillId="0" borderId="14" xfId="0" applyFont="1" applyBorder="1" applyAlignment="1" applyProtection="1">
      <alignment horizontal="center" vertical="center" wrapText="1"/>
      <protection/>
    </xf>
    <xf numFmtId="0" fontId="21" fillId="0" borderId="15" xfId="0" applyFont="1" applyBorder="1" applyAlignment="1" applyProtection="1">
      <alignment horizontal="center" vertical="center" wrapText="1"/>
      <protection/>
    </xf>
    <xf numFmtId="0" fontId="21"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2" fillId="0" borderId="0" xfId="0" applyFont="1" applyAlignment="1" applyProtection="1">
      <alignment horizontal="left" vertical="center"/>
      <protection/>
    </xf>
    <xf numFmtId="0" fontId="22" fillId="0" borderId="0" xfId="0" applyFont="1" applyAlignment="1" applyProtection="1">
      <alignment vertical="center"/>
      <protection/>
    </xf>
    <xf numFmtId="4" fontId="22"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8" fillId="0" borderId="18" xfId="0" applyNumberFormat="1" applyFont="1" applyBorder="1" applyAlignment="1" applyProtection="1">
      <alignment vertical="center"/>
      <protection/>
    </xf>
    <xf numFmtId="4" fontId="18" fillId="0" borderId="0" xfId="0" applyNumberFormat="1" applyFont="1" applyBorder="1" applyAlignment="1" applyProtection="1">
      <alignment vertical="center"/>
      <protection/>
    </xf>
    <xf numFmtId="166" fontId="18" fillId="0" borderId="0" xfId="0" applyNumberFormat="1" applyFont="1" applyBorder="1" applyAlignment="1" applyProtection="1">
      <alignment vertical="center"/>
      <protection/>
    </xf>
    <xf numFmtId="4" fontId="18" fillId="0" borderId="12" xfId="0" applyNumberFormat="1" applyFont="1" applyBorder="1" applyAlignment="1" applyProtection="1">
      <alignment vertical="center"/>
      <protection/>
    </xf>
    <xf numFmtId="0" fontId="5" fillId="0" borderId="0" xfId="0" applyFont="1" applyAlignment="1">
      <alignment horizontal="left" vertical="center"/>
    </xf>
    <xf numFmtId="0" fontId="23" fillId="0" borderId="0" xfId="0" applyFont="1" applyAlignment="1">
      <alignment horizontal="left" vertical="center"/>
    </xf>
    <xf numFmtId="0" fontId="24" fillId="0" borderId="0" xfId="20" applyFont="1" applyAlignment="1">
      <alignment horizontal="center" vertical="center"/>
    </xf>
    <xf numFmtId="0" fontId="6" fillId="0" borderId="3" xfId="0" applyFont="1" applyBorder="1" applyAlignment="1" applyProtection="1">
      <alignment vertical="center"/>
      <protection/>
    </xf>
    <xf numFmtId="0" fontId="25" fillId="0" borderId="0" xfId="0" applyFont="1" applyAlignment="1" applyProtection="1">
      <alignment vertical="center"/>
      <protection/>
    </xf>
    <xf numFmtId="0" fontId="26"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7" fillId="0" borderId="18" xfId="0" applyNumberFormat="1" applyFont="1" applyBorder="1" applyAlignment="1" applyProtection="1">
      <alignment vertical="center"/>
      <protection/>
    </xf>
    <xf numFmtId="4" fontId="27" fillId="0" borderId="0" xfId="0" applyNumberFormat="1" applyFont="1" applyBorder="1" applyAlignment="1" applyProtection="1">
      <alignment vertical="center"/>
      <protection/>
    </xf>
    <xf numFmtId="166" fontId="27" fillId="0" borderId="0" xfId="0" applyNumberFormat="1" applyFont="1" applyBorder="1" applyAlignment="1" applyProtection="1">
      <alignment vertical="center"/>
      <protection/>
    </xf>
    <xf numFmtId="4" fontId="27" fillId="0" borderId="12" xfId="0" applyNumberFormat="1" applyFont="1" applyBorder="1" applyAlignment="1" applyProtection="1">
      <alignment vertical="center"/>
      <protection/>
    </xf>
    <xf numFmtId="0" fontId="6" fillId="0" borderId="0" xfId="0" applyFont="1" applyAlignment="1">
      <alignment horizontal="left" vertical="center"/>
    </xf>
    <xf numFmtId="4" fontId="27" fillId="0" borderId="19" xfId="0" applyNumberFormat="1" applyFont="1" applyBorder="1" applyAlignment="1" applyProtection="1">
      <alignment vertical="center"/>
      <protection/>
    </xf>
    <xf numFmtId="4" fontId="27" fillId="0" borderId="20" xfId="0" applyNumberFormat="1" applyFont="1" applyBorder="1" applyAlignment="1" applyProtection="1">
      <alignment vertical="center"/>
      <protection/>
    </xf>
    <xf numFmtId="166" fontId="27" fillId="0" borderId="20" xfId="0" applyNumberFormat="1" applyFont="1" applyBorder="1" applyAlignment="1" applyProtection="1">
      <alignment vertical="center"/>
      <protection/>
    </xf>
    <xf numFmtId="4" fontId="27"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2" fillId="0" borderId="0" xfId="0" applyFont="1" applyAlignment="1">
      <alignment horizontal="left" vertical="center"/>
    </xf>
    <xf numFmtId="0" fontId="28"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6" fillId="0" borderId="0" xfId="0" applyFont="1" applyAlignment="1">
      <alignment horizontal="left" vertical="center"/>
    </xf>
    <xf numFmtId="4" fontId="22"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19"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0"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0" fillId="4" borderId="0" xfId="0" applyFont="1" applyFill="1" applyAlignment="1" applyProtection="1">
      <alignment horizontal="right" vertical="center"/>
      <protection/>
    </xf>
    <xf numFmtId="0" fontId="29"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0" fillId="4" borderId="14" xfId="0" applyFont="1" applyFill="1" applyBorder="1" applyAlignment="1" applyProtection="1">
      <alignment horizontal="center" vertical="center" wrapText="1"/>
      <protection/>
    </xf>
    <xf numFmtId="0" fontId="20" fillId="4" borderId="15" xfId="0" applyFont="1" applyFill="1" applyBorder="1" applyAlignment="1" applyProtection="1">
      <alignment horizontal="center" vertical="center" wrapText="1"/>
      <protection/>
    </xf>
    <xf numFmtId="0" fontId="20" fillId="4" borderId="15" xfId="0" applyFont="1" applyFill="1" applyBorder="1" applyAlignment="1" applyProtection="1">
      <alignment horizontal="center" vertical="center" wrapText="1"/>
      <protection locked="0"/>
    </xf>
    <xf numFmtId="0" fontId="20"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2" fillId="0" borderId="0" xfId="0" applyNumberFormat="1" applyFont="1" applyAlignment="1" applyProtection="1">
      <alignment/>
      <protection/>
    </xf>
    <xf numFmtId="0" fontId="0" fillId="0" borderId="10" xfId="0" applyBorder="1" applyAlignment="1" applyProtection="1">
      <alignment vertical="center"/>
      <protection/>
    </xf>
    <xf numFmtId="166" fontId="30" fillId="0" borderId="10" xfId="0" applyNumberFormat="1" applyFont="1" applyBorder="1" applyAlignment="1" applyProtection="1">
      <alignment/>
      <protection/>
    </xf>
    <xf numFmtId="166" fontId="30" fillId="0" borderId="11" xfId="0" applyNumberFormat="1" applyFont="1" applyBorder="1" applyAlignment="1" applyProtection="1">
      <alignment/>
      <protection/>
    </xf>
    <xf numFmtId="4" fontId="31"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0" fillId="0" borderId="22" xfId="0" applyFont="1" applyBorder="1" applyAlignment="1" applyProtection="1">
      <alignment horizontal="center" vertical="center"/>
      <protection/>
    </xf>
    <xf numFmtId="49" fontId="20" fillId="0" borderId="22" xfId="0" applyNumberFormat="1" applyFont="1" applyBorder="1" applyAlignment="1" applyProtection="1">
      <alignment horizontal="left" vertical="center" wrapText="1"/>
      <protection/>
    </xf>
    <xf numFmtId="0" fontId="20" fillId="0" borderId="22" xfId="0" applyFont="1" applyBorder="1" applyAlignment="1" applyProtection="1">
      <alignment horizontal="left" vertical="center" wrapText="1"/>
      <protection/>
    </xf>
    <xf numFmtId="0" fontId="20" fillId="0" borderId="22" xfId="0" applyFont="1" applyBorder="1" applyAlignment="1" applyProtection="1">
      <alignment horizontal="center" vertical="center" wrapText="1"/>
      <protection/>
    </xf>
    <xf numFmtId="167" fontId="20" fillId="0" borderId="22" xfId="0" applyNumberFormat="1" applyFont="1" applyBorder="1" applyAlignment="1" applyProtection="1">
      <alignment vertical="center"/>
      <protection/>
    </xf>
    <xf numFmtId="4" fontId="20" fillId="2" borderId="22" xfId="0" applyNumberFormat="1" applyFont="1" applyFill="1" applyBorder="1" applyAlignment="1" applyProtection="1">
      <alignment vertical="center"/>
      <protection locked="0"/>
    </xf>
    <xf numFmtId="4" fontId="20" fillId="0" borderId="22" xfId="0" applyNumberFormat="1" applyFont="1" applyBorder="1" applyAlignment="1" applyProtection="1">
      <alignment vertical="center"/>
      <protection/>
    </xf>
    <xf numFmtId="0" fontId="21" fillId="2" borderId="18" xfId="0" applyFont="1" applyFill="1" applyBorder="1" applyAlignment="1" applyProtection="1">
      <alignment horizontal="left" vertical="center"/>
      <protection locked="0"/>
    </xf>
    <xf numFmtId="0" fontId="21" fillId="0" borderId="0" xfId="0" applyFont="1" applyBorder="1" applyAlignment="1" applyProtection="1">
      <alignment horizontal="center" vertical="center"/>
      <protection/>
    </xf>
    <xf numFmtId="166" fontId="21" fillId="0" borderId="0" xfId="0" applyNumberFormat="1" applyFont="1" applyBorder="1" applyAlignment="1" applyProtection="1">
      <alignment vertical="center"/>
      <protection/>
    </xf>
    <xf numFmtId="166" fontId="21" fillId="0" borderId="12" xfId="0" applyNumberFormat="1" applyFont="1" applyBorder="1" applyAlignment="1" applyProtection="1">
      <alignment vertical="center"/>
      <protection/>
    </xf>
    <xf numFmtId="0" fontId="20" fillId="0" borderId="0" xfId="0" applyFont="1" applyAlignment="1">
      <alignment horizontal="left" vertical="center"/>
    </xf>
    <xf numFmtId="4" fontId="0" fillId="0" borderId="0" xfId="0" applyNumberFormat="1" applyFont="1" applyAlignment="1">
      <alignment vertical="center"/>
    </xf>
    <xf numFmtId="0" fontId="32" fillId="0" borderId="0" xfId="0" applyFont="1" applyAlignment="1" applyProtection="1">
      <alignment horizontal="left" vertical="center"/>
      <protection/>
    </xf>
    <xf numFmtId="0" fontId="33" fillId="0" borderId="0" xfId="0" applyFont="1" applyAlignment="1" applyProtection="1">
      <alignment horizontal="left" vertical="center" wrapText="1"/>
      <protection/>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34" fillId="0" borderId="0" xfId="0" applyFont="1" applyAlignment="1" applyProtection="1">
      <alignment vertical="center" wrapText="1"/>
      <protection/>
    </xf>
    <xf numFmtId="0" fontId="35" fillId="0" borderId="22" xfId="0" applyFont="1" applyBorder="1" applyAlignment="1" applyProtection="1">
      <alignment horizontal="center" vertical="center"/>
      <protection/>
    </xf>
    <xf numFmtId="49" fontId="35" fillId="0" borderId="22" xfId="0" applyNumberFormat="1" applyFont="1" applyBorder="1" applyAlignment="1" applyProtection="1">
      <alignment horizontal="left" vertical="center" wrapText="1"/>
      <protection/>
    </xf>
    <xf numFmtId="0" fontId="35" fillId="0" borderId="22" xfId="0" applyFont="1" applyBorder="1" applyAlignment="1" applyProtection="1">
      <alignment horizontal="left" vertical="center" wrapText="1"/>
      <protection/>
    </xf>
    <xf numFmtId="0" fontId="35" fillId="0" borderId="22" xfId="0" applyFont="1" applyBorder="1" applyAlignment="1" applyProtection="1">
      <alignment horizontal="center" vertical="center" wrapText="1"/>
      <protection/>
    </xf>
    <xf numFmtId="167" fontId="35" fillId="0" borderId="22" xfId="0" applyNumberFormat="1" applyFont="1" applyBorder="1" applyAlignment="1" applyProtection="1">
      <alignment vertical="center"/>
      <protection/>
    </xf>
    <xf numFmtId="4" fontId="35" fillId="2" borderId="22" xfId="0" applyNumberFormat="1" applyFont="1" applyFill="1" applyBorder="1" applyAlignment="1" applyProtection="1">
      <alignment vertical="center"/>
      <protection locked="0"/>
    </xf>
    <xf numFmtId="4" fontId="35" fillId="0" borderId="22" xfId="0" applyNumberFormat="1" applyFont="1" applyBorder="1" applyAlignment="1" applyProtection="1">
      <alignment vertical="center"/>
      <protection/>
    </xf>
    <xf numFmtId="0" fontId="36" fillId="0" borderId="3" xfId="0" applyFont="1" applyBorder="1" applyAlignment="1">
      <alignment vertical="center"/>
    </xf>
    <xf numFmtId="0" fontId="35" fillId="2" borderId="18"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167" fontId="35" fillId="2" borderId="22" xfId="0" applyNumberFormat="1" applyFont="1" applyFill="1" applyBorder="1" applyAlignment="1" applyProtection="1">
      <alignment vertical="center"/>
      <protection locked="0"/>
    </xf>
    <xf numFmtId="167" fontId="20" fillId="2" borderId="22" xfId="0" applyNumberFormat="1" applyFont="1" applyFill="1" applyBorder="1" applyAlignment="1" applyProtection="1">
      <alignment vertical="center"/>
      <protection locked="0"/>
    </xf>
    <xf numFmtId="0" fontId="0" fillId="0" borderId="0" xfId="0" applyAlignment="1">
      <alignment vertical="top"/>
    </xf>
    <xf numFmtId="0" fontId="37" fillId="0" borderId="23" xfId="0" applyFont="1" applyBorder="1" applyAlignment="1">
      <alignment vertical="center" wrapText="1"/>
    </xf>
    <xf numFmtId="0" fontId="37" fillId="0" borderId="24" xfId="0" applyFont="1" applyBorder="1" applyAlignment="1">
      <alignment vertical="center" wrapText="1"/>
    </xf>
    <xf numFmtId="0" fontId="37" fillId="0" borderId="25" xfId="0" applyFont="1" applyBorder="1" applyAlignment="1">
      <alignment vertical="center" wrapText="1"/>
    </xf>
    <xf numFmtId="0" fontId="37" fillId="0" borderId="26"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26" xfId="0" applyFont="1" applyBorder="1" applyAlignment="1">
      <alignment vertical="center" wrapText="1"/>
    </xf>
    <xf numFmtId="0" fontId="37" fillId="0" borderId="27" xfId="0" applyFont="1" applyBorder="1" applyAlignment="1">
      <alignment vertical="center" wrapText="1"/>
    </xf>
    <xf numFmtId="0" fontId="39" fillId="0" borderId="0" xfId="0" applyFont="1" applyBorder="1" applyAlignment="1">
      <alignment horizontal="left" vertical="center" wrapText="1"/>
    </xf>
    <xf numFmtId="0" fontId="40" fillId="0" borderId="0" xfId="0" applyFont="1" applyBorder="1" applyAlignment="1">
      <alignment horizontal="left" vertical="center" wrapText="1"/>
    </xf>
    <xf numFmtId="0" fontId="40" fillId="0" borderId="26" xfId="0" applyFont="1" applyBorder="1" applyAlignment="1">
      <alignment vertical="center" wrapText="1"/>
    </xf>
    <xf numFmtId="0" fontId="40" fillId="0" borderId="0" xfId="0" applyFont="1" applyBorder="1" applyAlignment="1">
      <alignment vertical="center" wrapText="1"/>
    </xf>
    <xf numFmtId="0" fontId="40" fillId="0" borderId="0" xfId="0" applyFont="1" applyBorder="1" applyAlignment="1">
      <alignment horizontal="left" vertical="center"/>
    </xf>
    <xf numFmtId="0" fontId="40" fillId="0" borderId="0" xfId="0" applyFont="1" applyBorder="1" applyAlignment="1">
      <alignment vertical="center"/>
    </xf>
    <xf numFmtId="49" fontId="40" fillId="0" borderId="0" xfId="0" applyNumberFormat="1" applyFont="1" applyBorder="1" applyAlignment="1">
      <alignment vertical="center" wrapText="1"/>
    </xf>
    <xf numFmtId="0" fontId="37" fillId="0" borderId="28" xfId="0" applyFont="1" applyBorder="1" applyAlignment="1">
      <alignment vertical="center" wrapText="1"/>
    </xf>
    <xf numFmtId="0" fontId="41" fillId="0" borderId="29" xfId="0" applyFont="1" applyBorder="1" applyAlignment="1">
      <alignment vertical="center" wrapText="1"/>
    </xf>
    <xf numFmtId="0" fontId="37" fillId="0" borderId="30" xfId="0" applyFont="1" applyBorder="1" applyAlignment="1">
      <alignment vertical="center" wrapText="1"/>
    </xf>
    <xf numFmtId="0" fontId="37" fillId="0" borderId="0" xfId="0" applyFont="1" applyBorder="1" applyAlignment="1">
      <alignment vertical="top"/>
    </xf>
    <xf numFmtId="0" fontId="37" fillId="0" borderId="0" xfId="0" applyFont="1" applyAlignment="1">
      <alignment vertical="top"/>
    </xf>
    <xf numFmtId="0" fontId="37" fillId="0" borderId="23" xfId="0" applyFont="1" applyBorder="1" applyAlignment="1">
      <alignment horizontal="left" vertical="center"/>
    </xf>
    <xf numFmtId="0" fontId="37" fillId="0" borderId="24" xfId="0" applyFont="1" applyBorder="1" applyAlignment="1">
      <alignment horizontal="left" vertical="center"/>
    </xf>
    <xf numFmtId="0" fontId="37" fillId="0" borderId="25" xfId="0" applyFont="1" applyBorder="1" applyAlignment="1">
      <alignment horizontal="left" vertical="center"/>
    </xf>
    <xf numFmtId="0" fontId="37" fillId="0" borderId="26" xfId="0" applyFont="1" applyBorder="1" applyAlignment="1">
      <alignment horizontal="left" vertical="center"/>
    </xf>
    <xf numFmtId="0" fontId="37" fillId="0" borderId="27" xfId="0" applyFont="1" applyBorder="1" applyAlignment="1">
      <alignment horizontal="left" vertical="center"/>
    </xf>
    <xf numFmtId="0" fontId="39" fillId="0" borderId="0" xfId="0" applyFont="1" applyBorder="1" applyAlignment="1">
      <alignment horizontal="left" vertical="center"/>
    </xf>
    <xf numFmtId="0" fontId="42" fillId="0" borderId="0" xfId="0" applyFont="1" applyAlignment="1">
      <alignment horizontal="left" vertical="center"/>
    </xf>
    <xf numFmtId="0" fontId="39" fillId="0" borderId="29" xfId="0" applyFont="1" applyBorder="1" applyAlignment="1">
      <alignment horizontal="left" vertical="center"/>
    </xf>
    <xf numFmtId="0" fontId="39" fillId="0" borderId="29" xfId="0" applyFont="1" applyBorder="1" applyAlignment="1">
      <alignment horizontal="center" vertical="center"/>
    </xf>
    <xf numFmtId="0" fontId="42" fillId="0" borderId="29" xfId="0" applyFont="1" applyBorder="1" applyAlignment="1">
      <alignment horizontal="left" vertical="center"/>
    </xf>
    <xf numFmtId="0" fontId="43" fillId="0" borderId="0" xfId="0" applyFont="1" applyBorder="1" applyAlignment="1">
      <alignment horizontal="left" vertical="center"/>
    </xf>
    <xf numFmtId="0" fontId="40" fillId="0" borderId="0" xfId="0" applyFont="1" applyAlignment="1">
      <alignment horizontal="left" vertical="center"/>
    </xf>
    <xf numFmtId="0" fontId="40" fillId="0" borderId="0" xfId="0" applyFont="1" applyBorder="1" applyAlignment="1">
      <alignment horizontal="center" vertical="center"/>
    </xf>
    <xf numFmtId="0" fontId="40" fillId="0" borderId="26" xfId="0" applyFont="1" applyBorder="1" applyAlignment="1">
      <alignment horizontal="lef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37" fillId="0" borderId="28" xfId="0" applyFont="1" applyBorder="1" applyAlignment="1">
      <alignment horizontal="left" vertical="center"/>
    </xf>
    <xf numFmtId="0" fontId="41" fillId="0" borderId="29" xfId="0" applyFont="1" applyBorder="1" applyAlignment="1">
      <alignment horizontal="left" vertical="center"/>
    </xf>
    <xf numFmtId="0" fontId="37" fillId="0" borderId="30" xfId="0" applyFont="1" applyBorder="1" applyAlignment="1">
      <alignment horizontal="left" vertical="center"/>
    </xf>
    <xf numFmtId="0" fontId="37" fillId="0" borderId="0" xfId="0" applyFont="1" applyBorder="1" applyAlignment="1">
      <alignment horizontal="left" vertical="center"/>
    </xf>
    <xf numFmtId="0" fontId="41" fillId="0" borderId="0" xfId="0" applyFont="1" applyBorder="1" applyAlignment="1">
      <alignment horizontal="left" vertical="center"/>
    </xf>
    <xf numFmtId="0" fontId="42" fillId="0" borderId="0" xfId="0" applyFont="1" applyBorder="1" applyAlignment="1">
      <alignment horizontal="left" vertical="center"/>
    </xf>
    <xf numFmtId="0" fontId="40" fillId="0" borderId="29" xfId="0" applyFont="1" applyBorder="1" applyAlignment="1">
      <alignment horizontal="left" vertical="center"/>
    </xf>
    <xf numFmtId="0" fontId="37" fillId="0" borderId="0" xfId="0" applyFont="1" applyBorder="1" applyAlignment="1">
      <alignment horizontal="left" vertical="center" wrapText="1"/>
    </xf>
    <xf numFmtId="0" fontId="40" fillId="0" borderId="0" xfId="0" applyFont="1" applyBorder="1" applyAlignment="1">
      <alignment horizontal="center" vertical="center" wrapText="1"/>
    </xf>
    <xf numFmtId="0" fontId="37" fillId="0" borderId="23" xfId="0" applyFont="1" applyBorder="1" applyAlignment="1">
      <alignment horizontal="left" vertical="center" wrapText="1"/>
    </xf>
    <xf numFmtId="0" fontId="37" fillId="0" borderId="24" xfId="0" applyFont="1" applyBorder="1" applyAlignment="1">
      <alignment horizontal="left" vertical="center" wrapText="1"/>
    </xf>
    <xf numFmtId="0" fontId="37" fillId="0" borderId="25"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0" fillId="0" borderId="27" xfId="0" applyFont="1" applyBorder="1" applyAlignment="1">
      <alignment horizontal="left" vertical="center"/>
    </xf>
    <xf numFmtId="0" fontId="40" fillId="0" borderId="28" xfId="0" applyFont="1" applyBorder="1" applyAlignment="1">
      <alignment horizontal="left" vertical="center" wrapText="1"/>
    </xf>
    <xf numFmtId="0" fontId="40" fillId="0" borderId="29" xfId="0" applyFont="1" applyBorder="1" applyAlignment="1">
      <alignment horizontal="left" vertical="center" wrapText="1"/>
    </xf>
    <xf numFmtId="0" fontId="40" fillId="0" borderId="30" xfId="0" applyFont="1" applyBorder="1" applyAlignment="1">
      <alignment horizontal="left" vertical="center" wrapText="1"/>
    </xf>
    <xf numFmtId="0" fontId="40" fillId="0" borderId="0" xfId="0" applyFont="1" applyBorder="1" applyAlignment="1">
      <alignment horizontal="left" vertical="top"/>
    </xf>
    <xf numFmtId="0" fontId="40" fillId="0" borderId="0" xfId="0" applyFont="1" applyBorder="1" applyAlignment="1">
      <alignment horizontal="center" vertical="top"/>
    </xf>
    <xf numFmtId="0" fontId="40" fillId="0" borderId="28" xfId="0" applyFont="1" applyBorder="1" applyAlignment="1">
      <alignment horizontal="left" vertical="center"/>
    </xf>
    <xf numFmtId="0" fontId="40" fillId="0" borderId="30" xfId="0" applyFont="1" applyBorder="1" applyAlignment="1">
      <alignment horizontal="left" vertical="center"/>
    </xf>
    <xf numFmtId="0" fontId="42" fillId="0" borderId="0" xfId="0" applyFont="1" applyAlignment="1">
      <alignment vertical="center"/>
    </xf>
    <xf numFmtId="0" fontId="39" fillId="0" borderId="0" xfId="0" applyFont="1" applyBorder="1" applyAlignment="1">
      <alignment vertical="center"/>
    </xf>
    <xf numFmtId="0" fontId="42" fillId="0" borderId="29" xfId="0" applyFont="1" applyBorder="1" applyAlignment="1">
      <alignment vertical="center"/>
    </xf>
    <xf numFmtId="0" fontId="39" fillId="0" borderId="29" xfId="0" applyFont="1" applyBorder="1" applyAlignment="1">
      <alignment vertical="center"/>
    </xf>
    <xf numFmtId="0" fontId="0" fillId="0" borderId="0" xfId="0" applyBorder="1" applyAlignment="1">
      <alignment vertical="top"/>
    </xf>
    <xf numFmtId="49" fontId="40" fillId="0" borderId="0" xfId="0" applyNumberFormat="1" applyFont="1" applyBorder="1" applyAlignment="1">
      <alignment horizontal="left" vertical="center"/>
    </xf>
    <xf numFmtId="0" fontId="0" fillId="0" borderId="29" xfId="0" applyBorder="1" applyAlignment="1">
      <alignment vertical="top"/>
    </xf>
    <xf numFmtId="0" fontId="39" fillId="0" borderId="29" xfId="0" applyFont="1" applyBorder="1" applyAlignment="1">
      <alignment horizontal="left"/>
    </xf>
    <xf numFmtId="0" fontId="42" fillId="0" borderId="29" xfId="0" applyFont="1" applyBorder="1" applyAlignment="1">
      <alignment/>
    </xf>
    <xf numFmtId="0" fontId="37" fillId="0" borderId="26" xfId="0" applyFont="1" applyBorder="1" applyAlignment="1">
      <alignment vertical="top"/>
    </xf>
    <xf numFmtId="0" fontId="37" fillId="0" borderId="27" xfId="0" applyFont="1" applyBorder="1" applyAlignment="1">
      <alignment vertical="top"/>
    </xf>
    <xf numFmtId="0" fontId="37" fillId="0" borderId="0" xfId="0" applyFont="1" applyBorder="1" applyAlignment="1">
      <alignment horizontal="center" vertical="center"/>
    </xf>
    <xf numFmtId="0" fontId="37" fillId="0" borderId="0" xfId="0" applyFont="1" applyBorder="1" applyAlignment="1">
      <alignment horizontal="left" vertical="top"/>
    </xf>
    <xf numFmtId="0" fontId="37" fillId="0" borderId="28" xfId="0" applyFont="1" applyBorder="1" applyAlignment="1">
      <alignment vertical="top"/>
    </xf>
    <xf numFmtId="0" fontId="37" fillId="0" borderId="29" xfId="0" applyFont="1" applyBorder="1" applyAlignment="1">
      <alignment vertical="top"/>
    </xf>
    <xf numFmtId="0" fontId="37" fillId="0" borderId="30" xfId="0" applyFont="1" applyBorder="1" applyAlignment="1">
      <alignment vertical="top"/>
    </xf>
    <xf numFmtId="0" fontId="0" fillId="0" borderId="0" xfId="0"/>
    <xf numFmtId="4" fontId="17"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15" fillId="0" borderId="0" xfId="0" applyFont="1" applyAlignment="1">
      <alignment horizontal="left" vertical="top" wrapText="1"/>
    </xf>
    <xf numFmtId="0" fontId="15" fillId="0" borderId="0" xfId="0" applyFont="1" applyAlignment="1">
      <alignment horizontal="left" vertical="center"/>
    </xf>
    <xf numFmtId="0" fontId="17"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6"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6" fillId="0" borderId="0" xfId="0" applyNumberFormat="1" applyFont="1" applyAlignment="1" applyProtection="1">
      <alignment vertical="center"/>
      <protection/>
    </xf>
    <xf numFmtId="0" fontId="26" fillId="0" borderId="0" xfId="0" applyFont="1" applyAlignment="1" applyProtection="1">
      <alignment vertical="center"/>
      <protection/>
    </xf>
    <xf numFmtId="0" fontId="25" fillId="0" borderId="0" xfId="0" applyFont="1" applyAlignment="1" applyProtection="1">
      <alignment horizontal="left" vertical="center" wrapText="1"/>
      <protection/>
    </xf>
    <xf numFmtId="4" fontId="22" fillId="0" borderId="0" xfId="0" applyNumberFormat="1" applyFont="1" applyAlignment="1" applyProtection="1">
      <alignment horizontal="right" vertical="center"/>
      <protection/>
    </xf>
    <xf numFmtId="4" fontId="22" fillId="0" borderId="0" xfId="0" applyNumberFormat="1" applyFont="1" applyAlignment="1" applyProtection="1">
      <alignment vertical="center"/>
      <protection/>
    </xf>
    <xf numFmtId="0" fontId="20" fillId="4" borderId="6" xfId="0" applyFont="1" applyFill="1" applyBorder="1" applyAlignment="1" applyProtection="1">
      <alignment horizontal="center" vertical="center"/>
      <protection/>
    </xf>
    <xf numFmtId="0" fontId="20" fillId="4" borderId="7" xfId="0" applyFont="1" applyFill="1" applyBorder="1" applyAlignment="1" applyProtection="1">
      <alignment horizontal="left" vertical="center"/>
      <protection/>
    </xf>
    <xf numFmtId="0" fontId="20" fillId="4" borderId="7" xfId="0" applyFont="1" applyFill="1" applyBorder="1" applyAlignment="1" applyProtection="1">
      <alignment horizontal="right" vertical="center"/>
      <protection/>
    </xf>
    <xf numFmtId="0" fontId="20" fillId="4" borderId="7" xfId="0" applyFont="1" applyFill="1" applyBorder="1" applyAlignment="1" applyProtection="1">
      <alignment horizontal="center"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18" fillId="0" borderId="17" xfId="0" applyFont="1" applyBorder="1" applyAlignment="1">
      <alignment horizontal="center" vertical="center"/>
    </xf>
    <xf numFmtId="0" fontId="18" fillId="0" borderId="10" xfId="0" applyFont="1" applyBorder="1" applyAlignment="1">
      <alignment horizontal="left" vertical="center"/>
    </xf>
    <xf numFmtId="0" fontId="19" fillId="0" borderId="18" xfId="0" applyFont="1" applyBorder="1" applyAlignment="1">
      <alignment horizontal="left" vertical="center"/>
    </xf>
    <xf numFmtId="0" fontId="19" fillId="0" borderId="0" xfId="0" applyFont="1" applyBorder="1" applyAlignment="1">
      <alignment horizontal="left" vertical="center"/>
    </xf>
    <xf numFmtId="0" fontId="19" fillId="0" borderId="18" xfId="0" applyFont="1" applyBorder="1" applyAlignment="1" applyProtection="1">
      <alignment horizontal="left" vertical="center"/>
      <protection/>
    </xf>
    <xf numFmtId="0" fontId="19" fillId="0" borderId="0" xfId="0" applyFont="1" applyBorder="1" applyAlignment="1" applyProtection="1">
      <alignment horizontal="lef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40" fillId="0" borderId="0" xfId="0" applyFont="1" applyBorder="1" applyAlignment="1">
      <alignment horizontal="left" vertical="center" wrapText="1"/>
    </xf>
    <xf numFmtId="0" fontId="38" fillId="0" borderId="0" xfId="0" applyFont="1" applyBorder="1" applyAlignment="1">
      <alignment horizontal="center" vertical="center" wrapText="1"/>
    </xf>
    <xf numFmtId="0" fontId="39" fillId="0" borderId="29" xfId="0" applyFont="1" applyBorder="1" applyAlignment="1">
      <alignment horizontal="left" wrapText="1"/>
    </xf>
    <xf numFmtId="0" fontId="38" fillId="0" borderId="0" xfId="0" applyFont="1" applyBorder="1" applyAlignment="1">
      <alignment horizontal="center" vertical="center"/>
    </xf>
    <xf numFmtId="49" fontId="40" fillId="0" borderId="0" xfId="0" applyNumberFormat="1" applyFont="1" applyBorder="1" applyAlignment="1">
      <alignment horizontal="left" vertical="center" wrapText="1"/>
    </xf>
    <xf numFmtId="0" fontId="40" fillId="0" borderId="0" xfId="0" applyFont="1" applyBorder="1" applyAlignment="1">
      <alignment horizontal="left" vertical="top"/>
    </xf>
    <xf numFmtId="0" fontId="40" fillId="0" borderId="0" xfId="0" applyFont="1" applyBorder="1" applyAlignment="1">
      <alignment horizontal="left" vertical="center"/>
    </xf>
    <xf numFmtId="0" fontId="39" fillId="0" borderId="29"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0"/>
  <sheetViews>
    <sheetView showGridLines="0" tabSelected="1" workbookViewId="0" topLeftCell="A1"/>
  </sheetViews>
  <sheetFormatPr defaultColWidth="9.140625" defaultRowHeight="12"/>
  <cols>
    <col min="1" max="1" width="7.140625" style="1" customWidth="1"/>
    <col min="2" max="2" width="1.421875" style="1" customWidth="1"/>
    <col min="3" max="3" width="3.421875" style="1" customWidth="1"/>
    <col min="4" max="33" width="2.28125" style="1" customWidth="1"/>
    <col min="34" max="34" width="2.8515625" style="1" customWidth="1"/>
    <col min="35" max="35" width="27.140625" style="1" customWidth="1"/>
    <col min="36" max="37" width="2.140625" style="1" customWidth="1"/>
    <col min="38" max="38" width="7.140625" style="1" customWidth="1"/>
    <col min="39" max="39" width="2.8515625" style="1" customWidth="1"/>
    <col min="40" max="40" width="11.421875" style="1" customWidth="1"/>
    <col min="41" max="41" width="6.421875" style="1" customWidth="1"/>
    <col min="42" max="42" width="3.421875" style="1" customWidth="1"/>
    <col min="43" max="43" width="13.421875" style="1" customWidth="1"/>
    <col min="44" max="44" width="11.7109375" style="1" customWidth="1"/>
    <col min="45" max="47" width="22.140625" style="1" hidden="1" customWidth="1"/>
    <col min="48" max="49" width="18.421875" style="1" hidden="1" customWidth="1"/>
    <col min="50" max="51" width="21.421875" style="1" hidden="1" customWidth="1"/>
    <col min="52" max="52" width="18.421875" style="1" hidden="1" customWidth="1"/>
    <col min="53" max="53" width="16.421875" style="1" hidden="1" customWidth="1"/>
    <col min="54" max="54" width="21.421875" style="1" hidden="1" customWidth="1"/>
    <col min="55" max="55" width="18.421875" style="1" hidden="1" customWidth="1"/>
    <col min="56" max="56" width="16.421875" style="1" hidden="1" customWidth="1"/>
    <col min="57" max="57" width="57.00390625" style="1" customWidth="1"/>
    <col min="71" max="91" width="9.140625" style="1" hidden="1" customWidth="1"/>
  </cols>
  <sheetData>
    <row r="1" spans="1:74" ht="12">
      <c r="A1" s="15" t="s">
        <v>0</v>
      </c>
      <c r="AZ1" s="15" t="s">
        <v>1</v>
      </c>
      <c r="BA1" s="15" t="s">
        <v>2</v>
      </c>
      <c r="BB1" s="15" t="s">
        <v>3</v>
      </c>
      <c r="BT1" s="15" t="s">
        <v>4</v>
      </c>
      <c r="BU1" s="15" t="s">
        <v>4</v>
      </c>
      <c r="BV1" s="15" t="s">
        <v>5</v>
      </c>
    </row>
    <row r="2" spans="44:72" s="1" customFormat="1" ht="36.95" customHeight="1">
      <c r="AR2" s="309"/>
      <c r="AS2" s="309"/>
      <c r="AT2" s="309"/>
      <c r="AU2" s="309"/>
      <c r="AV2" s="309"/>
      <c r="AW2" s="309"/>
      <c r="AX2" s="309"/>
      <c r="AY2" s="309"/>
      <c r="AZ2" s="309"/>
      <c r="BA2" s="309"/>
      <c r="BB2" s="309"/>
      <c r="BC2" s="309"/>
      <c r="BD2" s="309"/>
      <c r="BE2" s="309"/>
      <c r="BS2" s="16" t="s">
        <v>6</v>
      </c>
      <c r="BT2" s="16" t="s">
        <v>7</v>
      </c>
    </row>
    <row r="3" spans="2:72" s="1" customFormat="1"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s="1" customFormat="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s="1" customFormat="1" ht="12" customHeight="1">
      <c r="B5" s="20"/>
      <c r="C5" s="21"/>
      <c r="D5" s="25" t="s">
        <v>13</v>
      </c>
      <c r="E5" s="21"/>
      <c r="F5" s="21"/>
      <c r="G5" s="21"/>
      <c r="H5" s="21"/>
      <c r="I5" s="21"/>
      <c r="J5" s="21"/>
      <c r="K5" s="320" t="s">
        <v>14</v>
      </c>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21"/>
      <c r="AQ5" s="21"/>
      <c r="AR5" s="19"/>
      <c r="BE5" s="317" t="s">
        <v>15</v>
      </c>
      <c r="BS5" s="16" t="s">
        <v>6</v>
      </c>
    </row>
    <row r="6" spans="2:71" s="1" customFormat="1" ht="36.95" customHeight="1">
      <c r="B6" s="20"/>
      <c r="C6" s="21"/>
      <c r="D6" s="27" t="s">
        <v>16</v>
      </c>
      <c r="E6" s="21"/>
      <c r="F6" s="21"/>
      <c r="G6" s="21"/>
      <c r="H6" s="21"/>
      <c r="I6" s="21"/>
      <c r="J6" s="21"/>
      <c r="K6" s="322" t="s">
        <v>17</v>
      </c>
      <c r="L6" s="321"/>
      <c r="M6" s="321"/>
      <c r="N6" s="321"/>
      <c r="O6" s="321"/>
      <c r="P6" s="321"/>
      <c r="Q6" s="321"/>
      <c r="R6" s="321"/>
      <c r="S6" s="321"/>
      <c r="T6" s="321"/>
      <c r="U6" s="321"/>
      <c r="V6" s="321"/>
      <c r="W6" s="321"/>
      <c r="X6" s="321"/>
      <c r="Y6" s="321"/>
      <c r="Z6" s="321"/>
      <c r="AA6" s="321"/>
      <c r="AB6" s="321"/>
      <c r="AC6" s="321"/>
      <c r="AD6" s="321"/>
      <c r="AE6" s="321"/>
      <c r="AF6" s="321"/>
      <c r="AG6" s="321"/>
      <c r="AH6" s="321"/>
      <c r="AI6" s="321"/>
      <c r="AJ6" s="321"/>
      <c r="AK6" s="321"/>
      <c r="AL6" s="321"/>
      <c r="AM6" s="321"/>
      <c r="AN6" s="321"/>
      <c r="AO6" s="321"/>
      <c r="AP6" s="21"/>
      <c r="AQ6" s="21"/>
      <c r="AR6" s="19"/>
      <c r="BE6" s="318"/>
      <c r="BS6" s="16" t="s">
        <v>6</v>
      </c>
    </row>
    <row r="7" spans="2:71" s="1" customFormat="1" ht="12" customHeight="1">
      <c r="B7" s="20"/>
      <c r="C7" s="21"/>
      <c r="D7" s="28"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28" t="s">
        <v>20</v>
      </c>
      <c r="AL7" s="21"/>
      <c r="AM7" s="21"/>
      <c r="AN7" s="26" t="s">
        <v>19</v>
      </c>
      <c r="AO7" s="21"/>
      <c r="AP7" s="21"/>
      <c r="AQ7" s="21"/>
      <c r="AR7" s="19"/>
      <c r="BE7" s="318"/>
      <c r="BS7" s="16" t="s">
        <v>6</v>
      </c>
    </row>
    <row r="8" spans="2:71" s="1" customFormat="1" ht="12" customHeight="1">
      <c r="B8" s="20"/>
      <c r="C8" s="21"/>
      <c r="D8" s="28" t="s">
        <v>21</v>
      </c>
      <c r="E8" s="21"/>
      <c r="F8" s="21"/>
      <c r="G8" s="21"/>
      <c r="H8" s="21"/>
      <c r="I8" s="21"/>
      <c r="J8" s="21"/>
      <c r="K8" s="26" t="s">
        <v>22</v>
      </c>
      <c r="L8" s="21"/>
      <c r="M8" s="21"/>
      <c r="N8" s="21"/>
      <c r="O8" s="21"/>
      <c r="P8" s="21"/>
      <c r="Q8" s="21"/>
      <c r="R8" s="21"/>
      <c r="S8" s="21"/>
      <c r="T8" s="21"/>
      <c r="U8" s="21"/>
      <c r="V8" s="21"/>
      <c r="W8" s="21"/>
      <c r="X8" s="21"/>
      <c r="Y8" s="21"/>
      <c r="Z8" s="21"/>
      <c r="AA8" s="21"/>
      <c r="AB8" s="21"/>
      <c r="AC8" s="21"/>
      <c r="AD8" s="21"/>
      <c r="AE8" s="21"/>
      <c r="AF8" s="21"/>
      <c r="AG8" s="21"/>
      <c r="AH8" s="21"/>
      <c r="AI8" s="21"/>
      <c r="AJ8" s="21"/>
      <c r="AK8" s="28" t="s">
        <v>23</v>
      </c>
      <c r="AL8" s="21"/>
      <c r="AM8" s="21"/>
      <c r="AN8" s="29" t="s">
        <v>24</v>
      </c>
      <c r="AO8" s="21"/>
      <c r="AP8" s="21"/>
      <c r="AQ8" s="21"/>
      <c r="AR8" s="19"/>
      <c r="BE8" s="318"/>
      <c r="BS8" s="16" t="s">
        <v>6</v>
      </c>
    </row>
    <row r="9" spans="2:71" s="1" customFormat="1" ht="14.45"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18"/>
      <c r="BS9" s="16" t="s">
        <v>6</v>
      </c>
    </row>
    <row r="10" spans="2:71" s="1" customFormat="1" ht="12" customHeight="1">
      <c r="B10" s="20"/>
      <c r="C10" s="21"/>
      <c r="D10" s="28" t="s">
        <v>25</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8" t="s">
        <v>26</v>
      </c>
      <c r="AL10" s="21"/>
      <c r="AM10" s="21"/>
      <c r="AN10" s="26" t="s">
        <v>19</v>
      </c>
      <c r="AO10" s="21"/>
      <c r="AP10" s="21"/>
      <c r="AQ10" s="21"/>
      <c r="AR10" s="19"/>
      <c r="BE10" s="318"/>
      <c r="BS10" s="16" t="s">
        <v>6</v>
      </c>
    </row>
    <row r="11" spans="2:71" s="1" customFormat="1" ht="18.4" customHeight="1">
      <c r="B11" s="20"/>
      <c r="C11" s="21"/>
      <c r="D11" s="21"/>
      <c r="E11" s="26" t="s">
        <v>27</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8" t="s">
        <v>28</v>
      </c>
      <c r="AL11" s="21"/>
      <c r="AM11" s="21"/>
      <c r="AN11" s="26" t="s">
        <v>19</v>
      </c>
      <c r="AO11" s="21"/>
      <c r="AP11" s="21"/>
      <c r="AQ11" s="21"/>
      <c r="AR11" s="19"/>
      <c r="BE11" s="318"/>
      <c r="BS11" s="16" t="s">
        <v>6</v>
      </c>
    </row>
    <row r="12" spans="2:71" s="1" customFormat="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18"/>
      <c r="BS12" s="16" t="s">
        <v>6</v>
      </c>
    </row>
    <row r="13" spans="2:71" s="1" customFormat="1" ht="12" customHeight="1">
      <c r="B13" s="20"/>
      <c r="C13" s="21"/>
      <c r="D13" s="28" t="s">
        <v>29</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8" t="s">
        <v>26</v>
      </c>
      <c r="AL13" s="21"/>
      <c r="AM13" s="21"/>
      <c r="AN13" s="30" t="s">
        <v>30</v>
      </c>
      <c r="AO13" s="21"/>
      <c r="AP13" s="21"/>
      <c r="AQ13" s="21"/>
      <c r="AR13" s="19"/>
      <c r="BE13" s="318"/>
      <c r="BS13" s="16" t="s">
        <v>6</v>
      </c>
    </row>
    <row r="14" spans="2:71" ht="12.75">
      <c r="B14" s="20"/>
      <c r="C14" s="21"/>
      <c r="D14" s="21"/>
      <c r="E14" s="323" t="s">
        <v>30</v>
      </c>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28" t="s">
        <v>28</v>
      </c>
      <c r="AL14" s="21"/>
      <c r="AM14" s="21"/>
      <c r="AN14" s="30" t="s">
        <v>30</v>
      </c>
      <c r="AO14" s="21"/>
      <c r="AP14" s="21"/>
      <c r="AQ14" s="21"/>
      <c r="AR14" s="19"/>
      <c r="BE14" s="318"/>
      <c r="BS14" s="16" t="s">
        <v>6</v>
      </c>
    </row>
    <row r="15" spans="2:71" s="1" customFormat="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18"/>
      <c r="BS15" s="16" t="s">
        <v>4</v>
      </c>
    </row>
    <row r="16" spans="2:71" s="1" customFormat="1" ht="12" customHeight="1">
      <c r="B16" s="20"/>
      <c r="C16" s="21"/>
      <c r="D16" s="28" t="s">
        <v>31</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8" t="s">
        <v>26</v>
      </c>
      <c r="AL16" s="21"/>
      <c r="AM16" s="21"/>
      <c r="AN16" s="26" t="s">
        <v>19</v>
      </c>
      <c r="AO16" s="21"/>
      <c r="AP16" s="21"/>
      <c r="AQ16" s="21"/>
      <c r="AR16" s="19"/>
      <c r="BE16" s="318"/>
      <c r="BS16" s="16" t="s">
        <v>4</v>
      </c>
    </row>
    <row r="17" spans="2:71" s="1" customFormat="1" ht="18.4" customHeight="1">
      <c r="B17" s="20"/>
      <c r="C17" s="21"/>
      <c r="D17" s="21"/>
      <c r="E17" s="26" t="s">
        <v>32</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8" t="s">
        <v>28</v>
      </c>
      <c r="AL17" s="21"/>
      <c r="AM17" s="21"/>
      <c r="AN17" s="26" t="s">
        <v>19</v>
      </c>
      <c r="AO17" s="21"/>
      <c r="AP17" s="21"/>
      <c r="AQ17" s="21"/>
      <c r="AR17" s="19"/>
      <c r="BE17" s="318"/>
      <c r="BS17" s="16" t="s">
        <v>33</v>
      </c>
    </row>
    <row r="18" spans="2:71" s="1" customFormat="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18"/>
      <c r="BS18" s="16" t="s">
        <v>6</v>
      </c>
    </row>
    <row r="19" spans="2:71" s="1" customFormat="1" ht="12" customHeight="1">
      <c r="B19" s="20"/>
      <c r="C19" s="21"/>
      <c r="D19" s="28" t="s">
        <v>34</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8" t="s">
        <v>26</v>
      </c>
      <c r="AL19" s="21"/>
      <c r="AM19" s="21"/>
      <c r="AN19" s="26" t="s">
        <v>19</v>
      </c>
      <c r="AO19" s="21"/>
      <c r="AP19" s="21"/>
      <c r="AQ19" s="21"/>
      <c r="AR19" s="19"/>
      <c r="BE19" s="318"/>
      <c r="BS19" s="16" t="s">
        <v>6</v>
      </c>
    </row>
    <row r="20" spans="2:71" s="1" customFormat="1" ht="18.4" customHeight="1">
      <c r="B20" s="20"/>
      <c r="C20" s="21"/>
      <c r="D20" s="21"/>
      <c r="E20" s="26" t="s">
        <v>35</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8" t="s">
        <v>28</v>
      </c>
      <c r="AL20" s="21"/>
      <c r="AM20" s="21"/>
      <c r="AN20" s="26" t="s">
        <v>19</v>
      </c>
      <c r="AO20" s="21"/>
      <c r="AP20" s="21"/>
      <c r="AQ20" s="21"/>
      <c r="AR20" s="19"/>
      <c r="BE20" s="318"/>
      <c r="BS20" s="16" t="s">
        <v>33</v>
      </c>
    </row>
    <row r="21" spans="2:57" s="1" customFormat="1"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18"/>
    </row>
    <row r="22" spans="2:57" s="1" customFormat="1" ht="12" customHeight="1">
      <c r="B22" s="20"/>
      <c r="C22" s="21"/>
      <c r="D22" s="28" t="s">
        <v>36</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18"/>
    </row>
    <row r="23" spans="2:57" s="1" customFormat="1" ht="60" customHeight="1">
      <c r="B23" s="20"/>
      <c r="C23" s="21"/>
      <c r="D23" s="21"/>
      <c r="E23" s="325" t="s">
        <v>37</v>
      </c>
      <c r="F23" s="325"/>
      <c r="G23" s="325"/>
      <c r="H23" s="325"/>
      <c r="I23" s="325"/>
      <c r="J23" s="325"/>
      <c r="K23" s="325"/>
      <c r="L23" s="325"/>
      <c r="M23" s="325"/>
      <c r="N23" s="325"/>
      <c r="O23" s="325"/>
      <c r="P23" s="325"/>
      <c r="Q23" s="325"/>
      <c r="R23" s="325"/>
      <c r="S23" s="325"/>
      <c r="T23" s="325"/>
      <c r="U23" s="325"/>
      <c r="V23" s="325"/>
      <c r="W23" s="325"/>
      <c r="X23" s="325"/>
      <c r="Y23" s="325"/>
      <c r="Z23" s="325"/>
      <c r="AA23" s="325"/>
      <c r="AB23" s="325"/>
      <c r="AC23" s="325"/>
      <c r="AD23" s="325"/>
      <c r="AE23" s="325"/>
      <c r="AF23" s="325"/>
      <c r="AG23" s="325"/>
      <c r="AH23" s="325"/>
      <c r="AI23" s="325"/>
      <c r="AJ23" s="325"/>
      <c r="AK23" s="325"/>
      <c r="AL23" s="325"/>
      <c r="AM23" s="325"/>
      <c r="AN23" s="325"/>
      <c r="AO23" s="21"/>
      <c r="AP23" s="21"/>
      <c r="AQ23" s="21"/>
      <c r="AR23" s="19"/>
      <c r="BE23" s="318"/>
    </row>
    <row r="24" spans="2:57" s="1" customFormat="1"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18"/>
    </row>
    <row r="25" spans="2:57" s="1" customFormat="1" ht="6.95" customHeight="1">
      <c r="B25" s="20"/>
      <c r="C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21"/>
      <c r="AQ25" s="21"/>
      <c r="AR25" s="19"/>
      <c r="BE25" s="318"/>
    </row>
    <row r="26" spans="1:57" s="2" customFormat="1" ht="25.9" customHeight="1">
      <c r="A26" s="33"/>
      <c r="B26" s="34"/>
      <c r="C26" s="35"/>
      <c r="D26" s="36" t="s">
        <v>38</v>
      </c>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26">
        <f>ROUND(AG54,2)</f>
        <v>0</v>
      </c>
      <c r="AL26" s="327"/>
      <c r="AM26" s="327"/>
      <c r="AN26" s="327"/>
      <c r="AO26" s="327"/>
      <c r="AP26" s="35"/>
      <c r="AQ26" s="35"/>
      <c r="AR26" s="38"/>
      <c r="BE26" s="318"/>
    </row>
    <row r="27" spans="1:57" s="2" customFormat="1" ht="6.95" customHeight="1">
      <c r="A27" s="33"/>
      <c r="B27" s="34"/>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8"/>
      <c r="BE27" s="318"/>
    </row>
    <row r="28" spans="1:57" s="2" customFormat="1" ht="12.75">
      <c r="A28" s="33"/>
      <c r="B28" s="34"/>
      <c r="C28" s="35"/>
      <c r="D28" s="35"/>
      <c r="E28" s="35"/>
      <c r="F28" s="35"/>
      <c r="G28" s="35"/>
      <c r="H28" s="35"/>
      <c r="I28" s="35"/>
      <c r="J28" s="35"/>
      <c r="K28" s="35"/>
      <c r="L28" s="328" t="s">
        <v>39</v>
      </c>
      <c r="M28" s="328"/>
      <c r="N28" s="328"/>
      <c r="O28" s="328"/>
      <c r="P28" s="328"/>
      <c r="Q28" s="35"/>
      <c r="R28" s="35"/>
      <c r="S28" s="35"/>
      <c r="T28" s="35"/>
      <c r="U28" s="35"/>
      <c r="V28" s="35"/>
      <c r="W28" s="328" t="s">
        <v>40</v>
      </c>
      <c r="X28" s="328"/>
      <c r="Y28" s="328"/>
      <c r="Z28" s="328"/>
      <c r="AA28" s="328"/>
      <c r="AB28" s="328"/>
      <c r="AC28" s="328"/>
      <c r="AD28" s="328"/>
      <c r="AE28" s="328"/>
      <c r="AF28" s="35"/>
      <c r="AG28" s="35"/>
      <c r="AH28" s="35"/>
      <c r="AI28" s="35"/>
      <c r="AJ28" s="35"/>
      <c r="AK28" s="328" t="s">
        <v>41</v>
      </c>
      <c r="AL28" s="328"/>
      <c r="AM28" s="328"/>
      <c r="AN28" s="328"/>
      <c r="AO28" s="328"/>
      <c r="AP28" s="35"/>
      <c r="AQ28" s="35"/>
      <c r="AR28" s="38"/>
      <c r="BE28" s="318"/>
    </row>
    <row r="29" spans="2:57" s="3" customFormat="1" ht="14.45" customHeight="1">
      <c r="B29" s="39"/>
      <c r="C29" s="40"/>
      <c r="D29" s="28" t="s">
        <v>42</v>
      </c>
      <c r="E29" s="40"/>
      <c r="F29" s="28" t="s">
        <v>43</v>
      </c>
      <c r="G29" s="40"/>
      <c r="H29" s="40"/>
      <c r="I29" s="40"/>
      <c r="J29" s="40"/>
      <c r="K29" s="40"/>
      <c r="L29" s="312">
        <v>0.21</v>
      </c>
      <c r="M29" s="311"/>
      <c r="N29" s="311"/>
      <c r="O29" s="311"/>
      <c r="P29" s="311"/>
      <c r="Q29" s="40"/>
      <c r="R29" s="40"/>
      <c r="S29" s="40"/>
      <c r="T29" s="40"/>
      <c r="U29" s="40"/>
      <c r="V29" s="40"/>
      <c r="W29" s="310">
        <f>ROUND(AZ54,2)</f>
        <v>0</v>
      </c>
      <c r="X29" s="311"/>
      <c r="Y29" s="311"/>
      <c r="Z29" s="311"/>
      <c r="AA29" s="311"/>
      <c r="AB29" s="311"/>
      <c r="AC29" s="311"/>
      <c r="AD29" s="311"/>
      <c r="AE29" s="311"/>
      <c r="AF29" s="40"/>
      <c r="AG29" s="40"/>
      <c r="AH29" s="40"/>
      <c r="AI29" s="40"/>
      <c r="AJ29" s="40"/>
      <c r="AK29" s="310">
        <f>ROUND(AV54,2)</f>
        <v>0</v>
      </c>
      <c r="AL29" s="311"/>
      <c r="AM29" s="311"/>
      <c r="AN29" s="311"/>
      <c r="AO29" s="311"/>
      <c r="AP29" s="40"/>
      <c r="AQ29" s="40"/>
      <c r="AR29" s="41"/>
      <c r="BE29" s="319"/>
    </row>
    <row r="30" spans="2:57" s="3" customFormat="1" ht="14.45" customHeight="1">
      <c r="B30" s="39"/>
      <c r="C30" s="40"/>
      <c r="D30" s="40"/>
      <c r="E30" s="40"/>
      <c r="F30" s="28" t="s">
        <v>44</v>
      </c>
      <c r="G30" s="40"/>
      <c r="H30" s="40"/>
      <c r="I30" s="40"/>
      <c r="J30" s="40"/>
      <c r="K30" s="40"/>
      <c r="L30" s="312">
        <v>0.15</v>
      </c>
      <c r="M30" s="311"/>
      <c r="N30" s="311"/>
      <c r="O30" s="311"/>
      <c r="P30" s="311"/>
      <c r="Q30" s="40"/>
      <c r="R30" s="40"/>
      <c r="S30" s="40"/>
      <c r="T30" s="40"/>
      <c r="U30" s="40"/>
      <c r="V30" s="40"/>
      <c r="W30" s="310">
        <f>ROUND(BA54,2)</f>
        <v>0</v>
      </c>
      <c r="X30" s="311"/>
      <c r="Y30" s="311"/>
      <c r="Z30" s="311"/>
      <c r="AA30" s="311"/>
      <c r="AB30" s="311"/>
      <c r="AC30" s="311"/>
      <c r="AD30" s="311"/>
      <c r="AE30" s="311"/>
      <c r="AF30" s="40"/>
      <c r="AG30" s="40"/>
      <c r="AH30" s="40"/>
      <c r="AI30" s="40"/>
      <c r="AJ30" s="40"/>
      <c r="AK30" s="310">
        <f>ROUND(AW54,2)</f>
        <v>0</v>
      </c>
      <c r="AL30" s="311"/>
      <c r="AM30" s="311"/>
      <c r="AN30" s="311"/>
      <c r="AO30" s="311"/>
      <c r="AP30" s="40"/>
      <c r="AQ30" s="40"/>
      <c r="AR30" s="41"/>
      <c r="BE30" s="319"/>
    </row>
    <row r="31" spans="2:57" s="3" customFormat="1" ht="14.45" customHeight="1" hidden="1">
      <c r="B31" s="39"/>
      <c r="C31" s="40"/>
      <c r="D31" s="40"/>
      <c r="E31" s="40"/>
      <c r="F31" s="28" t="s">
        <v>45</v>
      </c>
      <c r="G31" s="40"/>
      <c r="H31" s="40"/>
      <c r="I31" s="40"/>
      <c r="J31" s="40"/>
      <c r="K31" s="40"/>
      <c r="L31" s="312">
        <v>0.21</v>
      </c>
      <c r="M31" s="311"/>
      <c r="N31" s="311"/>
      <c r="O31" s="311"/>
      <c r="P31" s="311"/>
      <c r="Q31" s="40"/>
      <c r="R31" s="40"/>
      <c r="S31" s="40"/>
      <c r="T31" s="40"/>
      <c r="U31" s="40"/>
      <c r="V31" s="40"/>
      <c r="W31" s="310">
        <f>ROUND(BB54,2)</f>
        <v>0</v>
      </c>
      <c r="X31" s="311"/>
      <c r="Y31" s="311"/>
      <c r="Z31" s="311"/>
      <c r="AA31" s="311"/>
      <c r="AB31" s="311"/>
      <c r="AC31" s="311"/>
      <c r="AD31" s="311"/>
      <c r="AE31" s="311"/>
      <c r="AF31" s="40"/>
      <c r="AG31" s="40"/>
      <c r="AH31" s="40"/>
      <c r="AI31" s="40"/>
      <c r="AJ31" s="40"/>
      <c r="AK31" s="310">
        <v>0</v>
      </c>
      <c r="AL31" s="311"/>
      <c r="AM31" s="311"/>
      <c r="AN31" s="311"/>
      <c r="AO31" s="311"/>
      <c r="AP31" s="40"/>
      <c r="AQ31" s="40"/>
      <c r="AR31" s="41"/>
      <c r="BE31" s="319"/>
    </row>
    <row r="32" spans="2:57" s="3" customFormat="1" ht="14.45" customHeight="1" hidden="1">
      <c r="B32" s="39"/>
      <c r="C32" s="40"/>
      <c r="D32" s="40"/>
      <c r="E32" s="40"/>
      <c r="F32" s="28" t="s">
        <v>46</v>
      </c>
      <c r="G32" s="40"/>
      <c r="H32" s="40"/>
      <c r="I32" s="40"/>
      <c r="J32" s="40"/>
      <c r="K32" s="40"/>
      <c r="L32" s="312">
        <v>0.15</v>
      </c>
      <c r="M32" s="311"/>
      <c r="N32" s="311"/>
      <c r="O32" s="311"/>
      <c r="P32" s="311"/>
      <c r="Q32" s="40"/>
      <c r="R32" s="40"/>
      <c r="S32" s="40"/>
      <c r="T32" s="40"/>
      <c r="U32" s="40"/>
      <c r="V32" s="40"/>
      <c r="W32" s="310">
        <f>ROUND(BC54,2)</f>
        <v>0</v>
      </c>
      <c r="X32" s="311"/>
      <c r="Y32" s="311"/>
      <c r="Z32" s="311"/>
      <c r="AA32" s="311"/>
      <c r="AB32" s="311"/>
      <c r="AC32" s="311"/>
      <c r="AD32" s="311"/>
      <c r="AE32" s="311"/>
      <c r="AF32" s="40"/>
      <c r="AG32" s="40"/>
      <c r="AH32" s="40"/>
      <c r="AI32" s="40"/>
      <c r="AJ32" s="40"/>
      <c r="AK32" s="310">
        <v>0</v>
      </c>
      <c r="AL32" s="311"/>
      <c r="AM32" s="311"/>
      <c r="AN32" s="311"/>
      <c r="AO32" s="311"/>
      <c r="AP32" s="40"/>
      <c r="AQ32" s="40"/>
      <c r="AR32" s="41"/>
      <c r="BE32" s="319"/>
    </row>
    <row r="33" spans="2:44" s="3" customFormat="1" ht="14.45" customHeight="1" hidden="1">
      <c r="B33" s="39"/>
      <c r="C33" s="40"/>
      <c r="D33" s="40"/>
      <c r="E33" s="40"/>
      <c r="F33" s="28" t="s">
        <v>47</v>
      </c>
      <c r="G33" s="40"/>
      <c r="H33" s="40"/>
      <c r="I33" s="40"/>
      <c r="J33" s="40"/>
      <c r="K33" s="40"/>
      <c r="L33" s="312">
        <v>0</v>
      </c>
      <c r="M33" s="311"/>
      <c r="N33" s="311"/>
      <c r="O33" s="311"/>
      <c r="P33" s="311"/>
      <c r="Q33" s="40"/>
      <c r="R33" s="40"/>
      <c r="S33" s="40"/>
      <c r="T33" s="40"/>
      <c r="U33" s="40"/>
      <c r="V33" s="40"/>
      <c r="W33" s="310">
        <f>ROUND(BD54,2)</f>
        <v>0</v>
      </c>
      <c r="X33" s="311"/>
      <c r="Y33" s="311"/>
      <c r="Z33" s="311"/>
      <c r="AA33" s="311"/>
      <c r="AB33" s="311"/>
      <c r="AC33" s="311"/>
      <c r="AD33" s="311"/>
      <c r="AE33" s="311"/>
      <c r="AF33" s="40"/>
      <c r="AG33" s="40"/>
      <c r="AH33" s="40"/>
      <c r="AI33" s="40"/>
      <c r="AJ33" s="40"/>
      <c r="AK33" s="310">
        <v>0</v>
      </c>
      <c r="AL33" s="311"/>
      <c r="AM33" s="311"/>
      <c r="AN33" s="311"/>
      <c r="AO33" s="311"/>
      <c r="AP33" s="40"/>
      <c r="AQ33" s="40"/>
      <c r="AR33" s="41"/>
    </row>
    <row r="34" spans="1:57" s="2" customFormat="1" ht="6.95" customHeight="1">
      <c r="A34" s="33"/>
      <c r="B34" s="34"/>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8"/>
      <c r="BE34" s="33"/>
    </row>
    <row r="35" spans="1:57" s="2" customFormat="1" ht="25.9" customHeight="1">
      <c r="A35" s="33"/>
      <c r="B35" s="34"/>
      <c r="C35" s="42"/>
      <c r="D35" s="43" t="s">
        <v>48</v>
      </c>
      <c r="E35" s="44"/>
      <c r="F35" s="44"/>
      <c r="G35" s="44"/>
      <c r="H35" s="44"/>
      <c r="I35" s="44"/>
      <c r="J35" s="44"/>
      <c r="K35" s="44"/>
      <c r="L35" s="44"/>
      <c r="M35" s="44"/>
      <c r="N35" s="44"/>
      <c r="O35" s="44"/>
      <c r="P35" s="44"/>
      <c r="Q35" s="44"/>
      <c r="R35" s="44"/>
      <c r="S35" s="44"/>
      <c r="T35" s="45" t="s">
        <v>49</v>
      </c>
      <c r="U35" s="44"/>
      <c r="V35" s="44"/>
      <c r="W35" s="44"/>
      <c r="X35" s="316" t="s">
        <v>50</v>
      </c>
      <c r="Y35" s="314"/>
      <c r="Z35" s="314"/>
      <c r="AA35" s="314"/>
      <c r="AB35" s="314"/>
      <c r="AC35" s="44"/>
      <c r="AD35" s="44"/>
      <c r="AE35" s="44"/>
      <c r="AF35" s="44"/>
      <c r="AG35" s="44"/>
      <c r="AH35" s="44"/>
      <c r="AI35" s="44"/>
      <c r="AJ35" s="44"/>
      <c r="AK35" s="313">
        <f>SUM(AK26:AK33)</f>
        <v>0</v>
      </c>
      <c r="AL35" s="314"/>
      <c r="AM35" s="314"/>
      <c r="AN35" s="314"/>
      <c r="AO35" s="315"/>
      <c r="AP35" s="42"/>
      <c r="AQ35" s="42"/>
      <c r="AR35" s="38"/>
      <c r="BE35" s="33"/>
    </row>
    <row r="36" spans="1:57" s="2" customFormat="1" ht="6.95" customHeight="1">
      <c r="A36" s="33"/>
      <c r="B36" s="34"/>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8"/>
      <c r="BE36" s="33"/>
    </row>
    <row r="37" spans="1:57" s="2" customFormat="1" ht="6.95" customHeight="1">
      <c r="A37" s="33"/>
      <c r="B37" s="46"/>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38"/>
      <c r="BE37" s="33"/>
    </row>
    <row r="41" spans="1:57" s="2" customFormat="1" ht="6.95" customHeight="1">
      <c r="A41" s="33"/>
      <c r="B41" s="48"/>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38"/>
      <c r="BE41" s="33"/>
    </row>
    <row r="42" spans="1:57" s="2" customFormat="1" ht="24.95" customHeight="1">
      <c r="A42" s="33"/>
      <c r="B42" s="34"/>
      <c r="C42" s="22" t="s">
        <v>51</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8"/>
      <c r="BE42" s="33"/>
    </row>
    <row r="43" spans="1:57" s="2" customFormat="1" ht="6.95" customHeight="1">
      <c r="A43" s="33"/>
      <c r="B43" s="34"/>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8"/>
      <c r="BE43" s="33"/>
    </row>
    <row r="44" spans="2:44" s="4" customFormat="1" ht="12" customHeight="1">
      <c r="B44" s="50"/>
      <c r="C44" s="28" t="s">
        <v>13</v>
      </c>
      <c r="D44" s="51"/>
      <c r="E44" s="51"/>
      <c r="F44" s="51"/>
      <c r="G44" s="51"/>
      <c r="H44" s="51"/>
      <c r="I44" s="51"/>
      <c r="J44" s="51"/>
      <c r="K44" s="51"/>
      <c r="L44" s="51" t="str">
        <f>K5</f>
        <v>20h040</v>
      </c>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2"/>
    </row>
    <row r="45" spans="2:44" s="5" customFormat="1" ht="36.95" customHeight="1">
      <c r="B45" s="53"/>
      <c r="C45" s="54" t="s">
        <v>16</v>
      </c>
      <c r="D45" s="55"/>
      <c r="E45" s="55"/>
      <c r="F45" s="55"/>
      <c r="G45" s="55"/>
      <c r="H45" s="55"/>
      <c r="I45" s="55"/>
      <c r="J45" s="55"/>
      <c r="K45" s="55"/>
      <c r="L45" s="338" t="str">
        <f>K6</f>
        <v>Gymnázium Sokolov a Krajské vzdělávací centrum, p.o. – výměna výtahu</v>
      </c>
      <c r="M45" s="339"/>
      <c r="N45" s="339"/>
      <c r="O45" s="339"/>
      <c r="P45" s="339"/>
      <c r="Q45" s="339"/>
      <c r="R45" s="339"/>
      <c r="S45" s="339"/>
      <c r="T45" s="339"/>
      <c r="U45" s="339"/>
      <c r="V45" s="339"/>
      <c r="W45" s="339"/>
      <c r="X45" s="339"/>
      <c r="Y45" s="339"/>
      <c r="Z45" s="339"/>
      <c r="AA45" s="339"/>
      <c r="AB45" s="339"/>
      <c r="AC45" s="339"/>
      <c r="AD45" s="339"/>
      <c r="AE45" s="339"/>
      <c r="AF45" s="339"/>
      <c r="AG45" s="339"/>
      <c r="AH45" s="339"/>
      <c r="AI45" s="339"/>
      <c r="AJ45" s="339"/>
      <c r="AK45" s="339"/>
      <c r="AL45" s="339"/>
      <c r="AM45" s="339"/>
      <c r="AN45" s="339"/>
      <c r="AO45" s="339"/>
      <c r="AP45" s="55"/>
      <c r="AQ45" s="55"/>
      <c r="AR45" s="56"/>
    </row>
    <row r="46" spans="1:57" s="2" customFormat="1" ht="6.95" customHeight="1">
      <c r="A46" s="33"/>
      <c r="B46" s="34"/>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8"/>
      <c r="BE46" s="33"/>
    </row>
    <row r="47" spans="1:57" s="2" customFormat="1" ht="12" customHeight="1">
      <c r="A47" s="33"/>
      <c r="B47" s="34"/>
      <c r="C47" s="28" t="s">
        <v>21</v>
      </c>
      <c r="D47" s="35"/>
      <c r="E47" s="35"/>
      <c r="F47" s="35"/>
      <c r="G47" s="35"/>
      <c r="H47" s="35"/>
      <c r="I47" s="35"/>
      <c r="J47" s="35"/>
      <c r="K47" s="35"/>
      <c r="L47" s="57" t="str">
        <f>IF(K8="","",K8)</f>
        <v>Sokolov, Husitská č.p. 2053</v>
      </c>
      <c r="M47" s="35"/>
      <c r="N47" s="35"/>
      <c r="O47" s="35"/>
      <c r="P47" s="35"/>
      <c r="Q47" s="35"/>
      <c r="R47" s="35"/>
      <c r="S47" s="35"/>
      <c r="T47" s="35"/>
      <c r="U47" s="35"/>
      <c r="V47" s="35"/>
      <c r="W47" s="35"/>
      <c r="X47" s="35"/>
      <c r="Y47" s="35"/>
      <c r="Z47" s="35"/>
      <c r="AA47" s="35"/>
      <c r="AB47" s="35"/>
      <c r="AC47" s="35"/>
      <c r="AD47" s="35"/>
      <c r="AE47" s="35"/>
      <c r="AF47" s="35"/>
      <c r="AG47" s="35"/>
      <c r="AH47" s="35"/>
      <c r="AI47" s="28" t="s">
        <v>23</v>
      </c>
      <c r="AJ47" s="35"/>
      <c r="AK47" s="35"/>
      <c r="AL47" s="35"/>
      <c r="AM47" s="340" t="str">
        <f>IF(AN8="","",AN8)</f>
        <v>31. 3. 2020</v>
      </c>
      <c r="AN47" s="340"/>
      <c r="AO47" s="35"/>
      <c r="AP47" s="35"/>
      <c r="AQ47" s="35"/>
      <c r="AR47" s="38"/>
      <c r="BE47" s="33"/>
    </row>
    <row r="48" spans="1:57" s="2" customFormat="1" ht="6.95" customHeight="1">
      <c r="A48" s="33"/>
      <c r="B48" s="34"/>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8"/>
      <c r="BE48" s="33"/>
    </row>
    <row r="49" spans="1:57" s="2" customFormat="1" ht="26.45" customHeight="1">
      <c r="A49" s="33"/>
      <c r="B49" s="34"/>
      <c r="C49" s="28" t="s">
        <v>25</v>
      </c>
      <c r="D49" s="35"/>
      <c r="E49" s="35"/>
      <c r="F49" s="35"/>
      <c r="G49" s="35"/>
      <c r="H49" s="35"/>
      <c r="I49" s="35"/>
      <c r="J49" s="35"/>
      <c r="K49" s="35"/>
      <c r="L49" s="51" t="str">
        <f>IF(E11="","",E11)</f>
        <v>Karlovarský kraj, Závodní 353/88, 36006 K. Vary</v>
      </c>
      <c r="M49" s="35"/>
      <c r="N49" s="35"/>
      <c r="O49" s="35"/>
      <c r="P49" s="35"/>
      <c r="Q49" s="35"/>
      <c r="R49" s="35"/>
      <c r="S49" s="35"/>
      <c r="T49" s="35"/>
      <c r="U49" s="35"/>
      <c r="V49" s="35"/>
      <c r="W49" s="35"/>
      <c r="X49" s="35"/>
      <c r="Y49" s="35"/>
      <c r="Z49" s="35"/>
      <c r="AA49" s="35"/>
      <c r="AB49" s="35"/>
      <c r="AC49" s="35"/>
      <c r="AD49" s="35"/>
      <c r="AE49" s="35"/>
      <c r="AF49" s="35"/>
      <c r="AG49" s="35"/>
      <c r="AH49" s="35"/>
      <c r="AI49" s="28" t="s">
        <v>31</v>
      </c>
      <c r="AJ49" s="35"/>
      <c r="AK49" s="35"/>
      <c r="AL49" s="35"/>
      <c r="AM49" s="341" t="str">
        <f>IF(E17="","",E17)</f>
        <v xml:space="preserve">Ing. arch. Břetislav Kubíček </v>
      </c>
      <c r="AN49" s="342"/>
      <c r="AO49" s="342"/>
      <c r="AP49" s="342"/>
      <c r="AQ49" s="35"/>
      <c r="AR49" s="38"/>
      <c r="AS49" s="343" t="s">
        <v>52</v>
      </c>
      <c r="AT49" s="344"/>
      <c r="AU49" s="59"/>
      <c r="AV49" s="59"/>
      <c r="AW49" s="59"/>
      <c r="AX49" s="59"/>
      <c r="AY49" s="59"/>
      <c r="AZ49" s="59"/>
      <c r="BA49" s="59"/>
      <c r="BB49" s="59"/>
      <c r="BC49" s="59"/>
      <c r="BD49" s="60"/>
      <c r="BE49" s="33"/>
    </row>
    <row r="50" spans="1:57" s="2" customFormat="1" ht="15.6" customHeight="1">
      <c r="A50" s="33"/>
      <c r="B50" s="34"/>
      <c r="C50" s="28" t="s">
        <v>29</v>
      </c>
      <c r="D50" s="35"/>
      <c r="E50" s="35"/>
      <c r="F50" s="35"/>
      <c r="G50" s="35"/>
      <c r="H50" s="35"/>
      <c r="I50" s="35"/>
      <c r="J50" s="35"/>
      <c r="K50" s="35"/>
      <c r="L50" s="51" t="str">
        <f>IF(E14="Vyplň údaj","",E14)</f>
        <v/>
      </c>
      <c r="M50" s="35"/>
      <c r="N50" s="35"/>
      <c r="O50" s="35"/>
      <c r="P50" s="35"/>
      <c r="Q50" s="35"/>
      <c r="R50" s="35"/>
      <c r="S50" s="35"/>
      <c r="T50" s="35"/>
      <c r="U50" s="35"/>
      <c r="V50" s="35"/>
      <c r="W50" s="35"/>
      <c r="X50" s="35"/>
      <c r="Y50" s="35"/>
      <c r="Z50" s="35"/>
      <c r="AA50" s="35"/>
      <c r="AB50" s="35"/>
      <c r="AC50" s="35"/>
      <c r="AD50" s="35"/>
      <c r="AE50" s="35"/>
      <c r="AF50" s="35"/>
      <c r="AG50" s="35"/>
      <c r="AH50" s="35"/>
      <c r="AI50" s="28" t="s">
        <v>34</v>
      </c>
      <c r="AJ50" s="35"/>
      <c r="AK50" s="35"/>
      <c r="AL50" s="35"/>
      <c r="AM50" s="341" t="str">
        <f>IF(E20="","",E20)</f>
        <v>Daniela Hahnová</v>
      </c>
      <c r="AN50" s="342"/>
      <c r="AO50" s="342"/>
      <c r="AP50" s="342"/>
      <c r="AQ50" s="35"/>
      <c r="AR50" s="38"/>
      <c r="AS50" s="345"/>
      <c r="AT50" s="346"/>
      <c r="AU50" s="61"/>
      <c r="AV50" s="61"/>
      <c r="AW50" s="61"/>
      <c r="AX50" s="61"/>
      <c r="AY50" s="61"/>
      <c r="AZ50" s="61"/>
      <c r="BA50" s="61"/>
      <c r="BB50" s="61"/>
      <c r="BC50" s="61"/>
      <c r="BD50" s="62"/>
      <c r="BE50" s="33"/>
    </row>
    <row r="51" spans="1:57" s="2" customFormat="1" ht="10.9" customHeight="1">
      <c r="A51" s="33"/>
      <c r="B51" s="34"/>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8"/>
      <c r="AS51" s="347"/>
      <c r="AT51" s="348"/>
      <c r="AU51" s="63"/>
      <c r="AV51" s="63"/>
      <c r="AW51" s="63"/>
      <c r="AX51" s="63"/>
      <c r="AY51" s="63"/>
      <c r="AZ51" s="63"/>
      <c r="BA51" s="63"/>
      <c r="BB51" s="63"/>
      <c r="BC51" s="63"/>
      <c r="BD51" s="64"/>
      <c r="BE51" s="33"/>
    </row>
    <row r="52" spans="1:57" s="2" customFormat="1" ht="29.25" customHeight="1">
      <c r="A52" s="33"/>
      <c r="B52" s="34"/>
      <c r="C52" s="334" t="s">
        <v>53</v>
      </c>
      <c r="D52" s="335"/>
      <c r="E52" s="335"/>
      <c r="F52" s="335"/>
      <c r="G52" s="335"/>
      <c r="H52" s="65"/>
      <c r="I52" s="337" t="s">
        <v>54</v>
      </c>
      <c r="J52" s="335"/>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6" t="s">
        <v>55</v>
      </c>
      <c r="AH52" s="335"/>
      <c r="AI52" s="335"/>
      <c r="AJ52" s="335"/>
      <c r="AK52" s="335"/>
      <c r="AL52" s="335"/>
      <c r="AM52" s="335"/>
      <c r="AN52" s="337" t="s">
        <v>56</v>
      </c>
      <c r="AO52" s="335"/>
      <c r="AP52" s="335"/>
      <c r="AQ52" s="66" t="s">
        <v>57</v>
      </c>
      <c r="AR52" s="38"/>
      <c r="AS52" s="67" t="s">
        <v>58</v>
      </c>
      <c r="AT52" s="68" t="s">
        <v>59</v>
      </c>
      <c r="AU52" s="68" t="s">
        <v>60</v>
      </c>
      <c r="AV52" s="68" t="s">
        <v>61</v>
      </c>
      <c r="AW52" s="68" t="s">
        <v>62</v>
      </c>
      <c r="AX52" s="68" t="s">
        <v>63</v>
      </c>
      <c r="AY52" s="68" t="s">
        <v>64</v>
      </c>
      <c r="AZ52" s="68" t="s">
        <v>65</v>
      </c>
      <c r="BA52" s="68" t="s">
        <v>66</v>
      </c>
      <c r="BB52" s="68" t="s">
        <v>67</v>
      </c>
      <c r="BC52" s="68" t="s">
        <v>68</v>
      </c>
      <c r="BD52" s="69" t="s">
        <v>69</v>
      </c>
      <c r="BE52" s="33"/>
    </row>
    <row r="53" spans="1:57" s="2" customFormat="1" ht="10.9" customHeight="1">
      <c r="A53" s="33"/>
      <c r="B53" s="34"/>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8"/>
      <c r="AS53" s="70"/>
      <c r="AT53" s="71"/>
      <c r="AU53" s="71"/>
      <c r="AV53" s="71"/>
      <c r="AW53" s="71"/>
      <c r="AX53" s="71"/>
      <c r="AY53" s="71"/>
      <c r="AZ53" s="71"/>
      <c r="BA53" s="71"/>
      <c r="BB53" s="71"/>
      <c r="BC53" s="71"/>
      <c r="BD53" s="72"/>
      <c r="BE53" s="33"/>
    </row>
    <row r="54" spans="2:90" s="6" customFormat="1" ht="32.45" customHeight="1">
      <c r="B54" s="73"/>
      <c r="C54" s="74" t="s">
        <v>70</v>
      </c>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332">
        <f>ROUND(SUM(AG55:AG58),2)</f>
        <v>0</v>
      </c>
      <c r="AH54" s="332"/>
      <c r="AI54" s="332"/>
      <c r="AJ54" s="332"/>
      <c r="AK54" s="332"/>
      <c r="AL54" s="332"/>
      <c r="AM54" s="332"/>
      <c r="AN54" s="333">
        <f>SUM(AG54,AT54)</f>
        <v>0</v>
      </c>
      <c r="AO54" s="333"/>
      <c r="AP54" s="333"/>
      <c r="AQ54" s="77" t="s">
        <v>19</v>
      </c>
      <c r="AR54" s="78"/>
      <c r="AS54" s="79">
        <f>ROUND(SUM(AS55:AS58),2)</f>
        <v>0</v>
      </c>
      <c r="AT54" s="80">
        <f>ROUND(SUM(AV54:AW54),2)</f>
        <v>0</v>
      </c>
      <c r="AU54" s="81">
        <f>ROUND(SUM(AU55:AU58),5)</f>
        <v>0</v>
      </c>
      <c r="AV54" s="80">
        <f>ROUND(AZ54*L29,2)</f>
        <v>0</v>
      </c>
      <c r="AW54" s="80">
        <f>ROUND(BA54*L30,2)</f>
        <v>0</v>
      </c>
      <c r="AX54" s="80">
        <f>ROUND(BB54*L29,2)</f>
        <v>0</v>
      </c>
      <c r="AY54" s="80">
        <f>ROUND(BC54*L30,2)</f>
        <v>0</v>
      </c>
      <c r="AZ54" s="80">
        <f>ROUND(SUM(AZ55:AZ58),2)</f>
        <v>0</v>
      </c>
      <c r="BA54" s="80">
        <f>ROUND(SUM(BA55:BA58),2)</f>
        <v>0</v>
      </c>
      <c r="BB54" s="80">
        <f>ROUND(SUM(BB55:BB58),2)</f>
        <v>0</v>
      </c>
      <c r="BC54" s="80">
        <f>ROUND(SUM(BC55:BC58),2)</f>
        <v>0</v>
      </c>
      <c r="BD54" s="82">
        <f>ROUND(SUM(BD55:BD58),2)</f>
        <v>0</v>
      </c>
      <c r="BS54" s="83" t="s">
        <v>71</v>
      </c>
      <c r="BT54" s="83" t="s">
        <v>72</v>
      </c>
      <c r="BU54" s="84" t="s">
        <v>73</v>
      </c>
      <c r="BV54" s="83" t="s">
        <v>74</v>
      </c>
      <c r="BW54" s="83" t="s">
        <v>5</v>
      </c>
      <c r="BX54" s="83" t="s">
        <v>75</v>
      </c>
      <c r="CL54" s="83" t="s">
        <v>19</v>
      </c>
    </row>
    <row r="55" spans="1:91" s="7" customFormat="1" ht="14.45" customHeight="1">
      <c r="A55" s="85" t="s">
        <v>76</v>
      </c>
      <c r="B55" s="86"/>
      <c r="C55" s="87"/>
      <c r="D55" s="331" t="s">
        <v>77</v>
      </c>
      <c r="E55" s="331"/>
      <c r="F55" s="331"/>
      <c r="G55" s="331"/>
      <c r="H55" s="331"/>
      <c r="I55" s="88"/>
      <c r="J55" s="331" t="s">
        <v>78</v>
      </c>
      <c r="K55" s="331"/>
      <c r="L55" s="331"/>
      <c r="M55" s="331"/>
      <c r="N55" s="331"/>
      <c r="O55" s="331"/>
      <c r="P55" s="331"/>
      <c r="Q55" s="331"/>
      <c r="R55" s="331"/>
      <c r="S55" s="331"/>
      <c r="T55" s="331"/>
      <c r="U55" s="331"/>
      <c r="V55" s="331"/>
      <c r="W55" s="331"/>
      <c r="X55" s="331"/>
      <c r="Y55" s="331"/>
      <c r="Z55" s="331"/>
      <c r="AA55" s="331"/>
      <c r="AB55" s="331"/>
      <c r="AC55" s="331"/>
      <c r="AD55" s="331"/>
      <c r="AE55" s="331"/>
      <c r="AF55" s="331"/>
      <c r="AG55" s="329">
        <f>'D.1.1 - Stavební práce'!J30</f>
        <v>0</v>
      </c>
      <c r="AH55" s="330"/>
      <c r="AI55" s="330"/>
      <c r="AJ55" s="330"/>
      <c r="AK55" s="330"/>
      <c r="AL55" s="330"/>
      <c r="AM55" s="330"/>
      <c r="AN55" s="329">
        <f>SUM(AG55,AT55)</f>
        <v>0</v>
      </c>
      <c r="AO55" s="330"/>
      <c r="AP55" s="330"/>
      <c r="AQ55" s="89" t="s">
        <v>79</v>
      </c>
      <c r="AR55" s="90"/>
      <c r="AS55" s="91">
        <v>0</v>
      </c>
      <c r="AT55" s="92">
        <f>ROUND(SUM(AV55:AW55),2)</f>
        <v>0</v>
      </c>
      <c r="AU55" s="93">
        <f>'D.1.1 - Stavební práce'!P100</f>
        <v>0</v>
      </c>
      <c r="AV55" s="92">
        <f>'D.1.1 - Stavební práce'!J33</f>
        <v>0</v>
      </c>
      <c r="AW55" s="92">
        <f>'D.1.1 - Stavební práce'!J34</f>
        <v>0</v>
      </c>
      <c r="AX55" s="92">
        <f>'D.1.1 - Stavební práce'!J35</f>
        <v>0</v>
      </c>
      <c r="AY55" s="92">
        <f>'D.1.1 - Stavební práce'!J36</f>
        <v>0</v>
      </c>
      <c r="AZ55" s="92">
        <f>'D.1.1 - Stavební práce'!F33</f>
        <v>0</v>
      </c>
      <c r="BA55" s="92">
        <f>'D.1.1 - Stavební práce'!F34</f>
        <v>0</v>
      </c>
      <c r="BB55" s="92">
        <f>'D.1.1 - Stavební práce'!F35</f>
        <v>0</v>
      </c>
      <c r="BC55" s="92">
        <f>'D.1.1 - Stavební práce'!F36</f>
        <v>0</v>
      </c>
      <c r="BD55" s="94">
        <f>'D.1.1 - Stavební práce'!F37</f>
        <v>0</v>
      </c>
      <c r="BT55" s="95" t="s">
        <v>80</v>
      </c>
      <c r="BV55" s="95" t="s">
        <v>74</v>
      </c>
      <c r="BW55" s="95" t="s">
        <v>81</v>
      </c>
      <c r="BX55" s="95" t="s">
        <v>5</v>
      </c>
      <c r="CL55" s="95" t="s">
        <v>19</v>
      </c>
      <c r="CM55" s="95" t="s">
        <v>82</v>
      </c>
    </row>
    <row r="56" spans="1:91" s="7" customFormat="1" ht="14.45" customHeight="1">
      <c r="A56" s="85" t="s">
        <v>76</v>
      </c>
      <c r="B56" s="86"/>
      <c r="C56" s="87"/>
      <c r="D56" s="331" t="s">
        <v>83</v>
      </c>
      <c r="E56" s="331"/>
      <c r="F56" s="331"/>
      <c r="G56" s="331"/>
      <c r="H56" s="331"/>
      <c r="I56" s="88"/>
      <c r="J56" s="331" t="s">
        <v>84</v>
      </c>
      <c r="K56" s="331"/>
      <c r="L56" s="331"/>
      <c r="M56" s="331"/>
      <c r="N56" s="331"/>
      <c r="O56" s="331"/>
      <c r="P56" s="331"/>
      <c r="Q56" s="331"/>
      <c r="R56" s="331"/>
      <c r="S56" s="331"/>
      <c r="T56" s="331"/>
      <c r="U56" s="331"/>
      <c r="V56" s="331"/>
      <c r="W56" s="331"/>
      <c r="X56" s="331"/>
      <c r="Y56" s="331"/>
      <c r="Z56" s="331"/>
      <c r="AA56" s="331"/>
      <c r="AB56" s="331"/>
      <c r="AC56" s="331"/>
      <c r="AD56" s="331"/>
      <c r="AE56" s="331"/>
      <c r="AF56" s="331"/>
      <c r="AG56" s="329">
        <f>'D.1.4. - Elektroinstalace...'!J30</f>
        <v>0</v>
      </c>
      <c r="AH56" s="330"/>
      <c r="AI56" s="330"/>
      <c r="AJ56" s="330"/>
      <c r="AK56" s="330"/>
      <c r="AL56" s="330"/>
      <c r="AM56" s="330"/>
      <c r="AN56" s="329">
        <f>SUM(AG56,AT56)</f>
        <v>0</v>
      </c>
      <c r="AO56" s="330"/>
      <c r="AP56" s="330"/>
      <c r="AQ56" s="89" t="s">
        <v>79</v>
      </c>
      <c r="AR56" s="90"/>
      <c r="AS56" s="91">
        <v>0</v>
      </c>
      <c r="AT56" s="92">
        <f>ROUND(SUM(AV56:AW56),2)</f>
        <v>0</v>
      </c>
      <c r="AU56" s="93">
        <f>'D.1.4. - Elektroinstalace...'!P84</f>
        <v>0</v>
      </c>
      <c r="AV56" s="92">
        <f>'D.1.4. - Elektroinstalace...'!J33</f>
        <v>0</v>
      </c>
      <c r="AW56" s="92">
        <f>'D.1.4. - Elektroinstalace...'!J34</f>
        <v>0</v>
      </c>
      <c r="AX56" s="92">
        <f>'D.1.4. - Elektroinstalace...'!J35</f>
        <v>0</v>
      </c>
      <c r="AY56" s="92">
        <f>'D.1.4. - Elektroinstalace...'!J36</f>
        <v>0</v>
      </c>
      <c r="AZ56" s="92">
        <f>'D.1.4. - Elektroinstalace...'!F33</f>
        <v>0</v>
      </c>
      <c r="BA56" s="92">
        <f>'D.1.4. - Elektroinstalace...'!F34</f>
        <v>0</v>
      </c>
      <c r="BB56" s="92">
        <f>'D.1.4. - Elektroinstalace...'!F35</f>
        <v>0</v>
      </c>
      <c r="BC56" s="92">
        <f>'D.1.4. - Elektroinstalace...'!F36</f>
        <v>0</v>
      </c>
      <c r="BD56" s="94">
        <f>'D.1.4. - Elektroinstalace...'!F37</f>
        <v>0</v>
      </c>
      <c r="BT56" s="95" t="s">
        <v>80</v>
      </c>
      <c r="BV56" s="95" t="s">
        <v>74</v>
      </c>
      <c r="BW56" s="95" t="s">
        <v>85</v>
      </c>
      <c r="BX56" s="95" t="s">
        <v>5</v>
      </c>
      <c r="CL56" s="95" t="s">
        <v>19</v>
      </c>
      <c r="CM56" s="95" t="s">
        <v>82</v>
      </c>
    </row>
    <row r="57" spans="1:91" s="7" customFormat="1" ht="14.45" customHeight="1">
      <c r="A57" s="85" t="s">
        <v>76</v>
      </c>
      <c r="B57" s="86"/>
      <c r="C57" s="87"/>
      <c r="D57" s="331" t="s">
        <v>86</v>
      </c>
      <c r="E57" s="331"/>
      <c r="F57" s="331"/>
      <c r="G57" s="331"/>
      <c r="H57" s="331"/>
      <c r="I57" s="88"/>
      <c r="J57" s="331" t="s">
        <v>87</v>
      </c>
      <c r="K57" s="331"/>
      <c r="L57" s="331"/>
      <c r="M57" s="331"/>
      <c r="N57" s="331"/>
      <c r="O57" s="331"/>
      <c r="P57" s="331"/>
      <c r="Q57" s="331"/>
      <c r="R57" s="331"/>
      <c r="S57" s="331"/>
      <c r="T57" s="331"/>
      <c r="U57" s="331"/>
      <c r="V57" s="331"/>
      <c r="W57" s="331"/>
      <c r="X57" s="331"/>
      <c r="Y57" s="331"/>
      <c r="Z57" s="331"/>
      <c r="AA57" s="331"/>
      <c r="AB57" s="331"/>
      <c r="AC57" s="331"/>
      <c r="AD57" s="331"/>
      <c r="AE57" s="331"/>
      <c r="AF57" s="331"/>
      <c r="AG57" s="329">
        <f>'D.2.1 - Technologie výtahu'!J30</f>
        <v>0</v>
      </c>
      <c r="AH57" s="330"/>
      <c r="AI57" s="330"/>
      <c r="AJ57" s="330"/>
      <c r="AK57" s="330"/>
      <c r="AL57" s="330"/>
      <c r="AM57" s="330"/>
      <c r="AN57" s="329">
        <f>SUM(AG57,AT57)</f>
        <v>0</v>
      </c>
      <c r="AO57" s="330"/>
      <c r="AP57" s="330"/>
      <c r="AQ57" s="89" t="s">
        <v>88</v>
      </c>
      <c r="AR57" s="90"/>
      <c r="AS57" s="91">
        <v>0</v>
      </c>
      <c r="AT57" s="92">
        <f>ROUND(SUM(AV57:AW57),2)</f>
        <v>0</v>
      </c>
      <c r="AU57" s="93">
        <f>'D.2.1 - Technologie výtahu'!P81</f>
        <v>0</v>
      </c>
      <c r="AV57" s="92">
        <f>'D.2.1 - Technologie výtahu'!J33</f>
        <v>0</v>
      </c>
      <c r="AW57" s="92">
        <f>'D.2.1 - Technologie výtahu'!J34</f>
        <v>0</v>
      </c>
      <c r="AX57" s="92">
        <f>'D.2.1 - Technologie výtahu'!J35</f>
        <v>0</v>
      </c>
      <c r="AY57" s="92">
        <f>'D.2.1 - Technologie výtahu'!J36</f>
        <v>0</v>
      </c>
      <c r="AZ57" s="92">
        <f>'D.2.1 - Technologie výtahu'!F33</f>
        <v>0</v>
      </c>
      <c r="BA57" s="92">
        <f>'D.2.1 - Technologie výtahu'!F34</f>
        <v>0</v>
      </c>
      <c r="BB57" s="92">
        <f>'D.2.1 - Technologie výtahu'!F35</f>
        <v>0</v>
      </c>
      <c r="BC57" s="92">
        <f>'D.2.1 - Technologie výtahu'!F36</f>
        <v>0</v>
      </c>
      <c r="BD57" s="94">
        <f>'D.2.1 - Technologie výtahu'!F37</f>
        <v>0</v>
      </c>
      <c r="BT57" s="95" t="s">
        <v>80</v>
      </c>
      <c r="BV57" s="95" t="s">
        <v>74</v>
      </c>
      <c r="BW57" s="95" t="s">
        <v>89</v>
      </c>
      <c r="BX57" s="95" t="s">
        <v>5</v>
      </c>
      <c r="CL57" s="95" t="s">
        <v>19</v>
      </c>
      <c r="CM57" s="95" t="s">
        <v>82</v>
      </c>
    </row>
    <row r="58" spans="1:91" s="7" customFormat="1" ht="14.45" customHeight="1">
      <c r="A58" s="85" t="s">
        <v>76</v>
      </c>
      <c r="B58" s="86"/>
      <c r="C58" s="87"/>
      <c r="D58" s="331" t="s">
        <v>90</v>
      </c>
      <c r="E58" s="331"/>
      <c r="F58" s="331"/>
      <c r="G58" s="331"/>
      <c r="H58" s="331"/>
      <c r="I58" s="88"/>
      <c r="J58" s="331" t="s">
        <v>91</v>
      </c>
      <c r="K58" s="331"/>
      <c r="L58" s="331"/>
      <c r="M58" s="331"/>
      <c r="N58" s="331"/>
      <c r="O58" s="331"/>
      <c r="P58" s="331"/>
      <c r="Q58" s="331"/>
      <c r="R58" s="331"/>
      <c r="S58" s="331"/>
      <c r="T58" s="331"/>
      <c r="U58" s="331"/>
      <c r="V58" s="331"/>
      <c r="W58" s="331"/>
      <c r="X58" s="331"/>
      <c r="Y58" s="331"/>
      <c r="Z58" s="331"/>
      <c r="AA58" s="331"/>
      <c r="AB58" s="331"/>
      <c r="AC58" s="331"/>
      <c r="AD58" s="331"/>
      <c r="AE58" s="331"/>
      <c r="AF58" s="331"/>
      <c r="AG58" s="329">
        <f>'VON - Vedlejší a ostatní ...'!J30</f>
        <v>0</v>
      </c>
      <c r="AH58" s="330"/>
      <c r="AI58" s="330"/>
      <c r="AJ58" s="330"/>
      <c r="AK58" s="330"/>
      <c r="AL58" s="330"/>
      <c r="AM58" s="330"/>
      <c r="AN58" s="329">
        <f>SUM(AG58,AT58)</f>
        <v>0</v>
      </c>
      <c r="AO58" s="330"/>
      <c r="AP58" s="330"/>
      <c r="AQ58" s="89" t="s">
        <v>79</v>
      </c>
      <c r="AR58" s="90"/>
      <c r="AS58" s="96">
        <v>0</v>
      </c>
      <c r="AT58" s="97">
        <f>ROUND(SUM(AV58:AW58),2)</f>
        <v>0</v>
      </c>
      <c r="AU58" s="98">
        <f>'VON - Vedlejší a ostatní ...'!P84</f>
        <v>0</v>
      </c>
      <c r="AV58" s="97">
        <f>'VON - Vedlejší a ostatní ...'!J33</f>
        <v>0</v>
      </c>
      <c r="AW58" s="97">
        <f>'VON - Vedlejší a ostatní ...'!J34</f>
        <v>0</v>
      </c>
      <c r="AX58" s="97">
        <f>'VON - Vedlejší a ostatní ...'!J35</f>
        <v>0</v>
      </c>
      <c r="AY58" s="97">
        <f>'VON - Vedlejší a ostatní ...'!J36</f>
        <v>0</v>
      </c>
      <c r="AZ58" s="97">
        <f>'VON - Vedlejší a ostatní ...'!F33</f>
        <v>0</v>
      </c>
      <c r="BA58" s="97">
        <f>'VON - Vedlejší a ostatní ...'!F34</f>
        <v>0</v>
      </c>
      <c r="BB58" s="97">
        <f>'VON - Vedlejší a ostatní ...'!F35</f>
        <v>0</v>
      </c>
      <c r="BC58" s="97">
        <f>'VON - Vedlejší a ostatní ...'!F36</f>
        <v>0</v>
      </c>
      <c r="BD58" s="99">
        <f>'VON - Vedlejší a ostatní ...'!F37</f>
        <v>0</v>
      </c>
      <c r="BT58" s="95" t="s">
        <v>80</v>
      </c>
      <c r="BV58" s="95" t="s">
        <v>74</v>
      </c>
      <c r="BW58" s="95" t="s">
        <v>92</v>
      </c>
      <c r="BX58" s="95" t="s">
        <v>5</v>
      </c>
      <c r="CL58" s="95" t="s">
        <v>19</v>
      </c>
      <c r="CM58" s="95" t="s">
        <v>82</v>
      </c>
    </row>
    <row r="59" spans="1:57" s="2" customFormat="1" ht="30" customHeight="1">
      <c r="A59" s="33"/>
      <c r="B59" s="34"/>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8"/>
      <c r="AS59" s="33"/>
      <c r="AT59" s="33"/>
      <c r="AU59" s="33"/>
      <c r="AV59" s="33"/>
      <c r="AW59" s="33"/>
      <c r="AX59" s="33"/>
      <c r="AY59" s="33"/>
      <c r="AZ59" s="33"/>
      <c r="BA59" s="33"/>
      <c r="BB59" s="33"/>
      <c r="BC59" s="33"/>
      <c r="BD59" s="33"/>
      <c r="BE59" s="33"/>
    </row>
    <row r="60" spans="1:57" s="2" customFormat="1" ht="6.95" customHeight="1">
      <c r="A60" s="33"/>
      <c r="B60" s="46"/>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38"/>
      <c r="AS60" s="33"/>
      <c r="AT60" s="33"/>
      <c r="AU60" s="33"/>
      <c r="AV60" s="33"/>
      <c r="AW60" s="33"/>
      <c r="AX60" s="33"/>
      <c r="AY60" s="33"/>
      <c r="AZ60" s="33"/>
      <c r="BA60" s="33"/>
      <c r="BB60" s="33"/>
      <c r="BC60" s="33"/>
      <c r="BD60" s="33"/>
      <c r="BE60" s="33"/>
    </row>
  </sheetData>
  <sheetProtection algorithmName="SHA-512" hashValue="IsW6CUyMleoIgtAxqHbkSb1AI0tJi4oOlOUVvamOfWhFk23+rwpfisVd2uFTPfGjdDcs1h2iv3EjNFZ9XiMnfA==" saltValue="bZaz7cC7N5sLj4t2i+twh6lK3I4tpDVG6uuZ2hnIL9wEwEDkLgHAimUD1bdhef0ueXOo3lJr8GwuM7Ep8CLelA==" spinCount="100000" sheet="1" objects="1" scenarios="1" formatColumns="0" formatRows="0"/>
  <mergeCells count="54">
    <mergeCell ref="AS49:AT51"/>
    <mergeCell ref="AM50:AP50"/>
    <mergeCell ref="C52:G52"/>
    <mergeCell ref="AG52:AM52"/>
    <mergeCell ref="I52:AF52"/>
    <mergeCell ref="AN52:AP52"/>
    <mergeCell ref="D55:H55"/>
    <mergeCell ref="AG55:AM55"/>
    <mergeCell ref="J55:AF55"/>
    <mergeCell ref="AN55:AP55"/>
    <mergeCell ref="D58:H58"/>
    <mergeCell ref="J58:AF58"/>
    <mergeCell ref="AG54:AM54"/>
    <mergeCell ref="AN54:AP54"/>
    <mergeCell ref="J56:AF56"/>
    <mergeCell ref="D56:H56"/>
    <mergeCell ref="AG56:AM56"/>
    <mergeCell ref="AN56:AP56"/>
    <mergeCell ref="AN57:AP57"/>
    <mergeCell ref="D57:H57"/>
    <mergeCell ref="J57:AF57"/>
    <mergeCell ref="AG57:AM57"/>
    <mergeCell ref="AK30:AO30"/>
    <mergeCell ref="L30:P30"/>
    <mergeCell ref="W30:AE30"/>
    <mergeCell ref="L31:P31"/>
    <mergeCell ref="AN58:AP58"/>
    <mergeCell ref="AG58:AM58"/>
    <mergeCell ref="L45:AO45"/>
    <mergeCell ref="AM47:AN47"/>
    <mergeCell ref="AM49:AP49"/>
    <mergeCell ref="AK26:AO26"/>
    <mergeCell ref="L28:P28"/>
    <mergeCell ref="W28:AE28"/>
    <mergeCell ref="AK28:AO28"/>
    <mergeCell ref="W29:AE29"/>
    <mergeCell ref="L29:P29"/>
    <mergeCell ref="AK29:AO29"/>
    <mergeCell ref="AR2:BE2"/>
    <mergeCell ref="AK33:AO33"/>
    <mergeCell ref="L33:P33"/>
    <mergeCell ref="W33:AE33"/>
    <mergeCell ref="AK35:AO35"/>
    <mergeCell ref="X35:AB35"/>
    <mergeCell ref="W31:AE31"/>
    <mergeCell ref="AK31:AO31"/>
    <mergeCell ref="AK32:AO32"/>
    <mergeCell ref="L32:P32"/>
    <mergeCell ref="W32:AE32"/>
    <mergeCell ref="BE5:BE32"/>
    <mergeCell ref="K5:AO5"/>
    <mergeCell ref="K6:AO6"/>
    <mergeCell ref="E14:AJ14"/>
    <mergeCell ref="E23:AN23"/>
  </mergeCells>
  <hyperlinks>
    <hyperlink ref="A55" location="'D.1.1 - Stavební práce'!C2" display="/"/>
    <hyperlink ref="A56" location="'D.1.4. - Elektroinstalace...'!C2" display="/"/>
    <hyperlink ref="A57" location="'D.2.1 - Technologie výtahu'!C2" display="/"/>
    <hyperlink ref="A58" location="'VON - Vedlejší a ostatn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36"/>
  <sheetViews>
    <sheetView showGridLines="0" workbookViewId="0" topLeftCell="A1"/>
  </sheetViews>
  <sheetFormatPr defaultColWidth="9.140625" defaultRowHeight="12"/>
  <cols>
    <col min="1" max="1" width="7.140625" style="1" customWidth="1"/>
    <col min="2" max="2" width="0.9921875" style="1" customWidth="1"/>
    <col min="3" max="3" width="3.421875" style="1" customWidth="1"/>
    <col min="4" max="4" width="3.7109375" style="1" customWidth="1"/>
    <col min="5" max="5" width="14.7109375" style="1" customWidth="1"/>
    <col min="6" max="6" width="43.421875" style="1" customWidth="1"/>
    <col min="7" max="7" width="6.421875" style="1" customWidth="1"/>
    <col min="8" max="8" width="9.8515625" style="1" customWidth="1"/>
    <col min="9" max="9" width="17.28125" style="10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00"/>
      <c r="L2" s="309"/>
      <c r="M2" s="309"/>
      <c r="N2" s="309"/>
      <c r="O2" s="309"/>
      <c r="P2" s="309"/>
      <c r="Q2" s="309"/>
      <c r="R2" s="309"/>
      <c r="S2" s="309"/>
      <c r="T2" s="309"/>
      <c r="U2" s="309"/>
      <c r="V2" s="309"/>
      <c r="AT2" s="16" t="s">
        <v>81</v>
      </c>
    </row>
    <row r="3" spans="2:46" s="1" customFormat="1" ht="6.95" customHeight="1">
      <c r="B3" s="101"/>
      <c r="C3" s="102"/>
      <c r="D3" s="102"/>
      <c r="E3" s="102"/>
      <c r="F3" s="102"/>
      <c r="G3" s="102"/>
      <c r="H3" s="102"/>
      <c r="I3" s="103"/>
      <c r="J3" s="102"/>
      <c r="K3" s="102"/>
      <c r="L3" s="19"/>
      <c r="AT3" s="16" t="s">
        <v>82</v>
      </c>
    </row>
    <row r="4" spans="2:46" s="1" customFormat="1" ht="24.95" customHeight="1">
      <c r="B4" s="19"/>
      <c r="D4" s="104" t="s">
        <v>93</v>
      </c>
      <c r="I4" s="100"/>
      <c r="L4" s="19"/>
      <c r="M4" s="105" t="s">
        <v>10</v>
      </c>
      <c r="AT4" s="16" t="s">
        <v>4</v>
      </c>
    </row>
    <row r="5" spans="2:12" s="1" customFormat="1" ht="6.95" customHeight="1">
      <c r="B5" s="19"/>
      <c r="I5" s="100"/>
      <c r="L5" s="19"/>
    </row>
    <row r="6" spans="2:12" s="1" customFormat="1" ht="12" customHeight="1">
      <c r="B6" s="19"/>
      <c r="D6" s="106" t="s">
        <v>16</v>
      </c>
      <c r="I6" s="100"/>
      <c r="L6" s="19"/>
    </row>
    <row r="7" spans="2:12" s="1" customFormat="1" ht="24" customHeight="1">
      <c r="B7" s="19"/>
      <c r="E7" s="352" t="str">
        <f>'Rekapitulace stavby'!K6</f>
        <v>Gymnázium Sokolov a Krajské vzdělávací centrum, p.o. – výměna výtahu</v>
      </c>
      <c r="F7" s="353"/>
      <c r="G7" s="353"/>
      <c r="H7" s="353"/>
      <c r="I7" s="100"/>
      <c r="L7" s="19"/>
    </row>
    <row r="8" spans="1:31" s="2" customFormat="1" ht="12" customHeight="1">
      <c r="A8" s="33"/>
      <c r="B8" s="38"/>
      <c r="C8" s="33"/>
      <c r="D8" s="106" t="s">
        <v>94</v>
      </c>
      <c r="E8" s="33"/>
      <c r="F8" s="33"/>
      <c r="G8" s="33"/>
      <c r="H8" s="33"/>
      <c r="I8" s="107"/>
      <c r="J8" s="33"/>
      <c r="K8" s="33"/>
      <c r="L8" s="108"/>
      <c r="S8" s="33"/>
      <c r="T8" s="33"/>
      <c r="U8" s="33"/>
      <c r="V8" s="33"/>
      <c r="W8" s="33"/>
      <c r="X8" s="33"/>
      <c r="Y8" s="33"/>
      <c r="Z8" s="33"/>
      <c r="AA8" s="33"/>
      <c r="AB8" s="33"/>
      <c r="AC8" s="33"/>
      <c r="AD8" s="33"/>
      <c r="AE8" s="33"/>
    </row>
    <row r="9" spans="1:31" s="2" customFormat="1" ht="14.45" customHeight="1">
      <c r="A9" s="33"/>
      <c r="B9" s="38"/>
      <c r="C9" s="33"/>
      <c r="D9" s="33"/>
      <c r="E9" s="354" t="s">
        <v>95</v>
      </c>
      <c r="F9" s="355"/>
      <c r="G9" s="355"/>
      <c r="H9" s="355"/>
      <c r="I9" s="107"/>
      <c r="J9" s="33"/>
      <c r="K9" s="33"/>
      <c r="L9" s="108"/>
      <c r="S9" s="33"/>
      <c r="T9" s="33"/>
      <c r="U9" s="33"/>
      <c r="V9" s="33"/>
      <c r="W9" s="33"/>
      <c r="X9" s="33"/>
      <c r="Y9" s="33"/>
      <c r="Z9" s="33"/>
      <c r="AA9" s="33"/>
      <c r="AB9" s="33"/>
      <c r="AC9" s="33"/>
      <c r="AD9" s="33"/>
      <c r="AE9" s="33"/>
    </row>
    <row r="10" spans="1:31" s="2" customFormat="1" ht="12">
      <c r="A10" s="33"/>
      <c r="B10" s="38"/>
      <c r="C10" s="33"/>
      <c r="D10" s="33"/>
      <c r="E10" s="33"/>
      <c r="F10" s="33"/>
      <c r="G10" s="33"/>
      <c r="H10" s="33"/>
      <c r="I10" s="107"/>
      <c r="J10" s="33"/>
      <c r="K10" s="33"/>
      <c r="L10" s="108"/>
      <c r="S10" s="33"/>
      <c r="T10" s="33"/>
      <c r="U10" s="33"/>
      <c r="V10" s="33"/>
      <c r="W10" s="33"/>
      <c r="X10" s="33"/>
      <c r="Y10" s="33"/>
      <c r="Z10" s="33"/>
      <c r="AA10" s="33"/>
      <c r="AB10" s="33"/>
      <c r="AC10" s="33"/>
      <c r="AD10" s="33"/>
      <c r="AE10" s="33"/>
    </row>
    <row r="11" spans="1:31" s="2" customFormat="1" ht="12" customHeight="1">
      <c r="A11" s="33"/>
      <c r="B11" s="38"/>
      <c r="C11" s="33"/>
      <c r="D11" s="106" t="s">
        <v>18</v>
      </c>
      <c r="E11" s="33"/>
      <c r="F11" s="109" t="s">
        <v>19</v>
      </c>
      <c r="G11" s="33"/>
      <c r="H11" s="33"/>
      <c r="I11" s="110" t="s">
        <v>20</v>
      </c>
      <c r="J11" s="109" t="s">
        <v>19</v>
      </c>
      <c r="K11" s="33"/>
      <c r="L11" s="108"/>
      <c r="S11" s="33"/>
      <c r="T11" s="33"/>
      <c r="U11" s="33"/>
      <c r="V11" s="33"/>
      <c r="W11" s="33"/>
      <c r="X11" s="33"/>
      <c r="Y11" s="33"/>
      <c r="Z11" s="33"/>
      <c r="AA11" s="33"/>
      <c r="AB11" s="33"/>
      <c r="AC11" s="33"/>
      <c r="AD11" s="33"/>
      <c r="AE11" s="33"/>
    </row>
    <row r="12" spans="1:31" s="2" customFormat="1" ht="12" customHeight="1">
      <c r="A12" s="33"/>
      <c r="B12" s="38"/>
      <c r="C12" s="33"/>
      <c r="D12" s="106" t="s">
        <v>21</v>
      </c>
      <c r="E12" s="33"/>
      <c r="F12" s="109" t="s">
        <v>22</v>
      </c>
      <c r="G12" s="33"/>
      <c r="H12" s="33"/>
      <c r="I12" s="110" t="s">
        <v>23</v>
      </c>
      <c r="J12" s="111" t="str">
        <f>'Rekapitulace stavby'!AN8</f>
        <v>31. 3. 2020</v>
      </c>
      <c r="K12" s="33"/>
      <c r="L12" s="108"/>
      <c r="S12" s="33"/>
      <c r="T12" s="33"/>
      <c r="U12" s="33"/>
      <c r="V12" s="33"/>
      <c r="W12" s="33"/>
      <c r="X12" s="33"/>
      <c r="Y12" s="33"/>
      <c r="Z12" s="33"/>
      <c r="AA12" s="33"/>
      <c r="AB12" s="33"/>
      <c r="AC12" s="33"/>
      <c r="AD12" s="33"/>
      <c r="AE12" s="33"/>
    </row>
    <row r="13" spans="1:31" s="2" customFormat="1" ht="10.9" customHeight="1">
      <c r="A13" s="33"/>
      <c r="B13" s="38"/>
      <c r="C13" s="33"/>
      <c r="D13" s="33"/>
      <c r="E13" s="33"/>
      <c r="F13" s="33"/>
      <c r="G13" s="33"/>
      <c r="H13" s="33"/>
      <c r="I13" s="107"/>
      <c r="J13" s="33"/>
      <c r="K13" s="33"/>
      <c r="L13" s="108"/>
      <c r="S13" s="33"/>
      <c r="T13" s="33"/>
      <c r="U13" s="33"/>
      <c r="V13" s="33"/>
      <c r="W13" s="33"/>
      <c r="X13" s="33"/>
      <c r="Y13" s="33"/>
      <c r="Z13" s="33"/>
      <c r="AA13" s="33"/>
      <c r="AB13" s="33"/>
      <c r="AC13" s="33"/>
      <c r="AD13" s="33"/>
      <c r="AE13" s="33"/>
    </row>
    <row r="14" spans="1:31" s="2" customFormat="1" ht="12" customHeight="1">
      <c r="A14" s="33"/>
      <c r="B14" s="38"/>
      <c r="C14" s="33"/>
      <c r="D14" s="106" t="s">
        <v>25</v>
      </c>
      <c r="E14" s="33"/>
      <c r="F14" s="33"/>
      <c r="G14" s="33"/>
      <c r="H14" s="33"/>
      <c r="I14" s="110" t="s">
        <v>26</v>
      </c>
      <c r="J14" s="109" t="s">
        <v>19</v>
      </c>
      <c r="K14" s="33"/>
      <c r="L14" s="108"/>
      <c r="S14" s="33"/>
      <c r="T14" s="33"/>
      <c r="U14" s="33"/>
      <c r="V14" s="33"/>
      <c r="W14" s="33"/>
      <c r="X14" s="33"/>
      <c r="Y14" s="33"/>
      <c r="Z14" s="33"/>
      <c r="AA14" s="33"/>
      <c r="AB14" s="33"/>
      <c r="AC14" s="33"/>
      <c r="AD14" s="33"/>
      <c r="AE14" s="33"/>
    </row>
    <row r="15" spans="1:31" s="2" customFormat="1" ht="18" customHeight="1">
      <c r="A15" s="33"/>
      <c r="B15" s="38"/>
      <c r="C15" s="33"/>
      <c r="D15" s="33"/>
      <c r="E15" s="109" t="s">
        <v>27</v>
      </c>
      <c r="F15" s="33"/>
      <c r="G15" s="33"/>
      <c r="H15" s="33"/>
      <c r="I15" s="110" t="s">
        <v>28</v>
      </c>
      <c r="J15" s="109" t="s">
        <v>19</v>
      </c>
      <c r="K15" s="33"/>
      <c r="L15" s="108"/>
      <c r="S15" s="33"/>
      <c r="T15" s="33"/>
      <c r="U15" s="33"/>
      <c r="V15" s="33"/>
      <c r="W15" s="33"/>
      <c r="X15" s="33"/>
      <c r="Y15" s="33"/>
      <c r="Z15" s="33"/>
      <c r="AA15" s="33"/>
      <c r="AB15" s="33"/>
      <c r="AC15" s="33"/>
      <c r="AD15" s="33"/>
      <c r="AE15" s="33"/>
    </row>
    <row r="16" spans="1:31" s="2" customFormat="1" ht="6.95" customHeight="1">
      <c r="A16" s="33"/>
      <c r="B16" s="38"/>
      <c r="C16" s="33"/>
      <c r="D16" s="33"/>
      <c r="E16" s="33"/>
      <c r="F16" s="33"/>
      <c r="G16" s="33"/>
      <c r="H16" s="33"/>
      <c r="I16" s="107"/>
      <c r="J16" s="33"/>
      <c r="K16" s="33"/>
      <c r="L16" s="108"/>
      <c r="S16" s="33"/>
      <c r="T16" s="33"/>
      <c r="U16" s="33"/>
      <c r="V16" s="33"/>
      <c r="W16" s="33"/>
      <c r="X16" s="33"/>
      <c r="Y16" s="33"/>
      <c r="Z16" s="33"/>
      <c r="AA16" s="33"/>
      <c r="AB16" s="33"/>
      <c r="AC16" s="33"/>
      <c r="AD16" s="33"/>
      <c r="AE16" s="33"/>
    </row>
    <row r="17" spans="1:31" s="2" customFormat="1" ht="12" customHeight="1">
      <c r="A17" s="33"/>
      <c r="B17" s="38"/>
      <c r="C17" s="33"/>
      <c r="D17" s="106" t="s">
        <v>29</v>
      </c>
      <c r="E17" s="33"/>
      <c r="F17" s="33"/>
      <c r="G17" s="33"/>
      <c r="H17" s="33"/>
      <c r="I17" s="110" t="s">
        <v>26</v>
      </c>
      <c r="J17" s="29" t="str">
        <f>'Rekapitulace stavby'!AN13</f>
        <v>Vyplň údaj</v>
      </c>
      <c r="K17" s="33"/>
      <c r="L17" s="108"/>
      <c r="S17" s="33"/>
      <c r="T17" s="33"/>
      <c r="U17" s="33"/>
      <c r="V17" s="33"/>
      <c r="W17" s="33"/>
      <c r="X17" s="33"/>
      <c r="Y17" s="33"/>
      <c r="Z17" s="33"/>
      <c r="AA17" s="33"/>
      <c r="AB17" s="33"/>
      <c r="AC17" s="33"/>
      <c r="AD17" s="33"/>
      <c r="AE17" s="33"/>
    </row>
    <row r="18" spans="1:31" s="2" customFormat="1" ht="18" customHeight="1">
      <c r="A18" s="33"/>
      <c r="B18" s="38"/>
      <c r="C18" s="33"/>
      <c r="D18" s="33"/>
      <c r="E18" s="356" t="str">
        <f>'Rekapitulace stavby'!E14</f>
        <v>Vyplň údaj</v>
      </c>
      <c r="F18" s="357"/>
      <c r="G18" s="357"/>
      <c r="H18" s="357"/>
      <c r="I18" s="110" t="s">
        <v>28</v>
      </c>
      <c r="J18" s="29" t="str">
        <f>'Rekapitulace stavby'!AN14</f>
        <v>Vyplň údaj</v>
      </c>
      <c r="K18" s="33"/>
      <c r="L18" s="108"/>
      <c r="S18" s="33"/>
      <c r="T18" s="33"/>
      <c r="U18" s="33"/>
      <c r="V18" s="33"/>
      <c r="W18" s="33"/>
      <c r="X18" s="33"/>
      <c r="Y18" s="33"/>
      <c r="Z18" s="33"/>
      <c r="AA18" s="33"/>
      <c r="AB18" s="33"/>
      <c r="AC18" s="33"/>
      <c r="AD18" s="33"/>
      <c r="AE18" s="33"/>
    </row>
    <row r="19" spans="1:31" s="2" customFormat="1" ht="6.95" customHeight="1">
      <c r="A19" s="33"/>
      <c r="B19" s="38"/>
      <c r="C19" s="33"/>
      <c r="D19" s="33"/>
      <c r="E19" s="33"/>
      <c r="F19" s="33"/>
      <c r="G19" s="33"/>
      <c r="H19" s="33"/>
      <c r="I19" s="107"/>
      <c r="J19" s="33"/>
      <c r="K19" s="33"/>
      <c r="L19" s="108"/>
      <c r="S19" s="33"/>
      <c r="T19" s="33"/>
      <c r="U19" s="33"/>
      <c r="V19" s="33"/>
      <c r="W19" s="33"/>
      <c r="X19" s="33"/>
      <c r="Y19" s="33"/>
      <c r="Z19" s="33"/>
      <c r="AA19" s="33"/>
      <c r="AB19" s="33"/>
      <c r="AC19" s="33"/>
      <c r="AD19" s="33"/>
      <c r="AE19" s="33"/>
    </row>
    <row r="20" spans="1:31" s="2" customFormat="1" ht="12" customHeight="1">
      <c r="A20" s="33"/>
      <c r="B20" s="38"/>
      <c r="C20" s="33"/>
      <c r="D20" s="106" t="s">
        <v>31</v>
      </c>
      <c r="E20" s="33"/>
      <c r="F20" s="33"/>
      <c r="G20" s="33"/>
      <c r="H20" s="33"/>
      <c r="I20" s="110" t="s">
        <v>26</v>
      </c>
      <c r="J20" s="109" t="s">
        <v>19</v>
      </c>
      <c r="K20" s="33"/>
      <c r="L20" s="108"/>
      <c r="S20" s="33"/>
      <c r="T20" s="33"/>
      <c r="U20" s="33"/>
      <c r="V20" s="33"/>
      <c r="W20" s="33"/>
      <c r="X20" s="33"/>
      <c r="Y20" s="33"/>
      <c r="Z20" s="33"/>
      <c r="AA20" s="33"/>
      <c r="AB20" s="33"/>
      <c r="AC20" s="33"/>
      <c r="AD20" s="33"/>
      <c r="AE20" s="33"/>
    </row>
    <row r="21" spans="1:31" s="2" customFormat="1" ht="18" customHeight="1">
      <c r="A21" s="33"/>
      <c r="B21" s="38"/>
      <c r="C21" s="33"/>
      <c r="D21" s="33"/>
      <c r="E21" s="109" t="s">
        <v>32</v>
      </c>
      <c r="F21" s="33"/>
      <c r="G21" s="33"/>
      <c r="H21" s="33"/>
      <c r="I21" s="110" t="s">
        <v>28</v>
      </c>
      <c r="J21" s="109" t="s">
        <v>19</v>
      </c>
      <c r="K21" s="33"/>
      <c r="L21" s="108"/>
      <c r="S21" s="33"/>
      <c r="T21" s="33"/>
      <c r="U21" s="33"/>
      <c r="V21" s="33"/>
      <c r="W21" s="33"/>
      <c r="X21" s="33"/>
      <c r="Y21" s="33"/>
      <c r="Z21" s="33"/>
      <c r="AA21" s="33"/>
      <c r="AB21" s="33"/>
      <c r="AC21" s="33"/>
      <c r="AD21" s="33"/>
      <c r="AE21" s="33"/>
    </row>
    <row r="22" spans="1:31" s="2" customFormat="1" ht="6.95" customHeight="1">
      <c r="A22" s="33"/>
      <c r="B22" s="38"/>
      <c r="C22" s="33"/>
      <c r="D22" s="33"/>
      <c r="E22" s="33"/>
      <c r="F22" s="33"/>
      <c r="G22" s="33"/>
      <c r="H22" s="33"/>
      <c r="I22" s="107"/>
      <c r="J22" s="33"/>
      <c r="K22" s="33"/>
      <c r="L22" s="108"/>
      <c r="S22" s="33"/>
      <c r="T22" s="33"/>
      <c r="U22" s="33"/>
      <c r="V22" s="33"/>
      <c r="W22" s="33"/>
      <c r="X22" s="33"/>
      <c r="Y22" s="33"/>
      <c r="Z22" s="33"/>
      <c r="AA22" s="33"/>
      <c r="AB22" s="33"/>
      <c r="AC22" s="33"/>
      <c r="AD22" s="33"/>
      <c r="AE22" s="33"/>
    </row>
    <row r="23" spans="1:31" s="2" customFormat="1" ht="12" customHeight="1">
      <c r="A23" s="33"/>
      <c r="B23" s="38"/>
      <c r="C23" s="33"/>
      <c r="D23" s="106" t="s">
        <v>34</v>
      </c>
      <c r="E23" s="33"/>
      <c r="F23" s="33"/>
      <c r="G23" s="33"/>
      <c r="H23" s="33"/>
      <c r="I23" s="110" t="s">
        <v>26</v>
      </c>
      <c r="J23" s="109" t="s">
        <v>19</v>
      </c>
      <c r="K23" s="33"/>
      <c r="L23" s="108"/>
      <c r="S23" s="33"/>
      <c r="T23" s="33"/>
      <c r="U23" s="33"/>
      <c r="V23" s="33"/>
      <c r="W23" s="33"/>
      <c r="X23" s="33"/>
      <c r="Y23" s="33"/>
      <c r="Z23" s="33"/>
      <c r="AA23" s="33"/>
      <c r="AB23" s="33"/>
      <c r="AC23" s="33"/>
      <c r="AD23" s="33"/>
      <c r="AE23" s="33"/>
    </row>
    <row r="24" spans="1:31" s="2" customFormat="1" ht="18" customHeight="1">
      <c r="A24" s="33"/>
      <c r="B24" s="38"/>
      <c r="C24" s="33"/>
      <c r="D24" s="33"/>
      <c r="E24" s="109" t="s">
        <v>35</v>
      </c>
      <c r="F24" s="33"/>
      <c r="G24" s="33"/>
      <c r="H24" s="33"/>
      <c r="I24" s="110" t="s">
        <v>28</v>
      </c>
      <c r="J24" s="109" t="s">
        <v>19</v>
      </c>
      <c r="K24" s="33"/>
      <c r="L24" s="108"/>
      <c r="S24" s="33"/>
      <c r="T24" s="33"/>
      <c r="U24" s="33"/>
      <c r="V24" s="33"/>
      <c r="W24" s="33"/>
      <c r="X24" s="33"/>
      <c r="Y24" s="33"/>
      <c r="Z24" s="33"/>
      <c r="AA24" s="33"/>
      <c r="AB24" s="33"/>
      <c r="AC24" s="33"/>
      <c r="AD24" s="33"/>
      <c r="AE24" s="33"/>
    </row>
    <row r="25" spans="1:31" s="2" customFormat="1" ht="6.95" customHeight="1">
      <c r="A25" s="33"/>
      <c r="B25" s="38"/>
      <c r="C25" s="33"/>
      <c r="D25" s="33"/>
      <c r="E25" s="33"/>
      <c r="F25" s="33"/>
      <c r="G25" s="33"/>
      <c r="H25" s="33"/>
      <c r="I25" s="107"/>
      <c r="J25" s="33"/>
      <c r="K25" s="33"/>
      <c r="L25" s="108"/>
      <c r="S25" s="33"/>
      <c r="T25" s="33"/>
      <c r="U25" s="33"/>
      <c r="V25" s="33"/>
      <c r="W25" s="33"/>
      <c r="X25" s="33"/>
      <c r="Y25" s="33"/>
      <c r="Z25" s="33"/>
      <c r="AA25" s="33"/>
      <c r="AB25" s="33"/>
      <c r="AC25" s="33"/>
      <c r="AD25" s="33"/>
      <c r="AE25" s="33"/>
    </row>
    <row r="26" spans="1:31" s="2" customFormat="1" ht="12" customHeight="1">
      <c r="A26" s="33"/>
      <c r="B26" s="38"/>
      <c r="C26" s="33"/>
      <c r="D26" s="106" t="s">
        <v>36</v>
      </c>
      <c r="E26" s="33"/>
      <c r="F26" s="33"/>
      <c r="G26" s="33"/>
      <c r="H26" s="33"/>
      <c r="I26" s="107"/>
      <c r="J26" s="33"/>
      <c r="K26" s="33"/>
      <c r="L26" s="108"/>
      <c r="S26" s="33"/>
      <c r="T26" s="33"/>
      <c r="U26" s="33"/>
      <c r="V26" s="33"/>
      <c r="W26" s="33"/>
      <c r="X26" s="33"/>
      <c r="Y26" s="33"/>
      <c r="Z26" s="33"/>
      <c r="AA26" s="33"/>
      <c r="AB26" s="33"/>
      <c r="AC26" s="33"/>
      <c r="AD26" s="33"/>
      <c r="AE26" s="33"/>
    </row>
    <row r="27" spans="1:31" s="8" customFormat="1" ht="96" customHeight="1">
      <c r="A27" s="112"/>
      <c r="B27" s="113"/>
      <c r="C27" s="112"/>
      <c r="D27" s="112"/>
      <c r="E27" s="358" t="s">
        <v>37</v>
      </c>
      <c r="F27" s="358"/>
      <c r="G27" s="358"/>
      <c r="H27" s="358"/>
      <c r="I27" s="114"/>
      <c r="J27" s="112"/>
      <c r="K27" s="112"/>
      <c r="L27" s="115"/>
      <c r="S27" s="112"/>
      <c r="T27" s="112"/>
      <c r="U27" s="112"/>
      <c r="V27" s="112"/>
      <c r="W27" s="112"/>
      <c r="X27" s="112"/>
      <c r="Y27" s="112"/>
      <c r="Z27" s="112"/>
      <c r="AA27" s="112"/>
      <c r="AB27" s="112"/>
      <c r="AC27" s="112"/>
      <c r="AD27" s="112"/>
      <c r="AE27" s="112"/>
    </row>
    <row r="28" spans="1:31" s="2" customFormat="1" ht="6.95" customHeight="1">
      <c r="A28" s="33"/>
      <c r="B28" s="38"/>
      <c r="C28" s="33"/>
      <c r="D28" s="33"/>
      <c r="E28" s="33"/>
      <c r="F28" s="33"/>
      <c r="G28" s="33"/>
      <c r="H28" s="33"/>
      <c r="I28" s="107"/>
      <c r="J28" s="33"/>
      <c r="K28" s="33"/>
      <c r="L28" s="108"/>
      <c r="S28" s="33"/>
      <c r="T28" s="33"/>
      <c r="U28" s="33"/>
      <c r="V28" s="33"/>
      <c r="W28" s="33"/>
      <c r="X28" s="33"/>
      <c r="Y28" s="33"/>
      <c r="Z28" s="33"/>
      <c r="AA28" s="33"/>
      <c r="AB28" s="33"/>
      <c r="AC28" s="33"/>
      <c r="AD28" s="33"/>
      <c r="AE28" s="33"/>
    </row>
    <row r="29" spans="1:31" s="2" customFormat="1" ht="6.95" customHeight="1">
      <c r="A29" s="33"/>
      <c r="B29" s="38"/>
      <c r="C29" s="33"/>
      <c r="D29" s="116"/>
      <c r="E29" s="116"/>
      <c r="F29" s="116"/>
      <c r="G29" s="116"/>
      <c r="H29" s="116"/>
      <c r="I29" s="117"/>
      <c r="J29" s="116"/>
      <c r="K29" s="116"/>
      <c r="L29" s="108"/>
      <c r="S29" s="33"/>
      <c r="T29" s="33"/>
      <c r="U29" s="33"/>
      <c r="V29" s="33"/>
      <c r="W29" s="33"/>
      <c r="X29" s="33"/>
      <c r="Y29" s="33"/>
      <c r="Z29" s="33"/>
      <c r="AA29" s="33"/>
      <c r="AB29" s="33"/>
      <c r="AC29" s="33"/>
      <c r="AD29" s="33"/>
      <c r="AE29" s="33"/>
    </row>
    <row r="30" spans="1:31" s="2" customFormat="1" ht="25.35" customHeight="1">
      <c r="A30" s="33"/>
      <c r="B30" s="38"/>
      <c r="C30" s="33"/>
      <c r="D30" s="118" t="s">
        <v>38</v>
      </c>
      <c r="E30" s="33"/>
      <c r="F30" s="33"/>
      <c r="G30" s="33"/>
      <c r="H30" s="33"/>
      <c r="I30" s="107"/>
      <c r="J30" s="119">
        <f>ROUND(J100,2)</f>
        <v>0</v>
      </c>
      <c r="K30" s="33"/>
      <c r="L30" s="108"/>
      <c r="S30" s="33"/>
      <c r="T30" s="33"/>
      <c r="U30" s="33"/>
      <c r="V30" s="33"/>
      <c r="W30" s="33"/>
      <c r="X30" s="33"/>
      <c r="Y30" s="33"/>
      <c r="Z30" s="33"/>
      <c r="AA30" s="33"/>
      <c r="AB30" s="33"/>
      <c r="AC30" s="33"/>
      <c r="AD30" s="33"/>
      <c r="AE30" s="33"/>
    </row>
    <row r="31" spans="1:31" s="2" customFormat="1" ht="6.95" customHeight="1">
      <c r="A31" s="33"/>
      <c r="B31" s="38"/>
      <c r="C31" s="33"/>
      <c r="D31" s="116"/>
      <c r="E31" s="116"/>
      <c r="F31" s="116"/>
      <c r="G31" s="116"/>
      <c r="H31" s="116"/>
      <c r="I31" s="117"/>
      <c r="J31" s="116"/>
      <c r="K31" s="116"/>
      <c r="L31" s="108"/>
      <c r="S31" s="33"/>
      <c r="T31" s="33"/>
      <c r="U31" s="33"/>
      <c r="V31" s="33"/>
      <c r="W31" s="33"/>
      <c r="X31" s="33"/>
      <c r="Y31" s="33"/>
      <c r="Z31" s="33"/>
      <c r="AA31" s="33"/>
      <c r="AB31" s="33"/>
      <c r="AC31" s="33"/>
      <c r="AD31" s="33"/>
      <c r="AE31" s="33"/>
    </row>
    <row r="32" spans="1:31" s="2" customFormat="1" ht="14.45" customHeight="1">
      <c r="A32" s="33"/>
      <c r="B32" s="38"/>
      <c r="C32" s="33"/>
      <c r="D32" s="33"/>
      <c r="E32" s="33"/>
      <c r="F32" s="120" t="s">
        <v>40</v>
      </c>
      <c r="G32" s="33"/>
      <c r="H32" s="33"/>
      <c r="I32" s="121" t="s">
        <v>39</v>
      </c>
      <c r="J32" s="120" t="s">
        <v>41</v>
      </c>
      <c r="K32" s="33"/>
      <c r="L32" s="108"/>
      <c r="S32" s="33"/>
      <c r="T32" s="33"/>
      <c r="U32" s="33"/>
      <c r="V32" s="33"/>
      <c r="W32" s="33"/>
      <c r="X32" s="33"/>
      <c r="Y32" s="33"/>
      <c r="Z32" s="33"/>
      <c r="AA32" s="33"/>
      <c r="AB32" s="33"/>
      <c r="AC32" s="33"/>
      <c r="AD32" s="33"/>
      <c r="AE32" s="33"/>
    </row>
    <row r="33" spans="1:31" s="2" customFormat="1" ht="14.45" customHeight="1">
      <c r="A33" s="33"/>
      <c r="B33" s="38"/>
      <c r="C33" s="33"/>
      <c r="D33" s="122" t="s">
        <v>42</v>
      </c>
      <c r="E33" s="106" t="s">
        <v>43</v>
      </c>
      <c r="F33" s="123">
        <f>ROUND((SUM(BE100:BE335)),2)</f>
        <v>0</v>
      </c>
      <c r="G33" s="33"/>
      <c r="H33" s="33"/>
      <c r="I33" s="124">
        <v>0.21</v>
      </c>
      <c r="J33" s="123">
        <f>ROUND(((SUM(BE100:BE335))*I33),2)</f>
        <v>0</v>
      </c>
      <c r="K33" s="33"/>
      <c r="L33" s="108"/>
      <c r="S33" s="33"/>
      <c r="T33" s="33"/>
      <c r="U33" s="33"/>
      <c r="V33" s="33"/>
      <c r="W33" s="33"/>
      <c r="X33" s="33"/>
      <c r="Y33" s="33"/>
      <c r="Z33" s="33"/>
      <c r="AA33" s="33"/>
      <c r="AB33" s="33"/>
      <c r="AC33" s="33"/>
      <c r="AD33" s="33"/>
      <c r="AE33" s="33"/>
    </row>
    <row r="34" spans="1:31" s="2" customFormat="1" ht="14.45" customHeight="1">
      <c r="A34" s="33"/>
      <c r="B34" s="38"/>
      <c r="C34" s="33"/>
      <c r="D34" s="33"/>
      <c r="E34" s="106" t="s">
        <v>44</v>
      </c>
      <c r="F34" s="123">
        <f>ROUND((SUM(BF100:BF335)),2)</f>
        <v>0</v>
      </c>
      <c r="G34" s="33"/>
      <c r="H34" s="33"/>
      <c r="I34" s="124">
        <v>0.15</v>
      </c>
      <c r="J34" s="123">
        <f>ROUND(((SUM(BF100:BF335))*I34),2)</f>
        <v>0</v>
      </c>
      <c r="K34" s="33"/>
      <c r="L34" s="108"/>
      <c r="S34" s="33"/>
      <c r="T34" s="33"/>
      <c r="U34" s="33"/>
      <c r="V34" s="33"/>
      <c r="W34" s="33"/>
      <c r="X34" s="33"/>
      <c r="Y34" s="33"/>
      <c r="Z34" s="33"/>
      <c r="AA34" s="33"/>
      <c r="AB34" s="33"/>
      <c r="AC34" s="33"/>
      <c r="AD34" s="33"/>
      <c r="AE34" s="33"/>
    </row>
    <row r="35" spans="1:31" s="2" customFormat="1" ht="14.45" customHeight="1" hidden="1">
      <c r="A35" s="33"/>
      <c r="B35" s="38"/>
      <c r="C35" s="33"/>
      <c r="D35" s="33"/>
      <c r="E35" s="106" t="s">
        <v>45</v>
      </c>
      <c r="F35" s="123">
        <f>ROUND((SUM(BG100:BG335)),2)</f>
        <v>0</v>
      </c>
      <c r="G35" s="33"/>
      <c r="H35" s="33"/>
      <c r="I35" s="124">
        <v>0.21</v>
      </c>
      <c r="J35" s="123">
        <f>0</f>
        <v>0</v>
      </c>
      <c r="K35" s="33"/>
      <c r="L35" s="108"/>
      <c r="S35" s="33"/>
      <c r="T35" s="33"/>
      <c r="U35" s="33"/>
      <c r="V35" s="33"/>
      <c r="W35" s="33"/>
      <c r="X35" s="33"/>
      <c r="Y35" s="33"/>
      <c r="Z35" s="33"/>
      <c r="AA35" s="33"/>
      <c r="AB35" s="33"/>
      <c r="AC35" s="33"/>
      <c r="AD35" s="33"/>
      <c r="AE35" s="33"/>
    </row>
    <row r="36" spans="1:31" s="2" customFormat="1" ht="14.45" customHeight="1" hidden="1">
      <c r="A36" s="33"/>
      <c r="B36" s="38"/>
      <c r="C36" s="33"/>
      <c r="D36" s="33"/>
      <c r="E36" s="106" t="s">
        <v>46</v>
      </c>
      <c r="F36" s="123">
        <f>ROUND((SUM(BH100:BH335)),2)</f>
        <v>0</v>
      </c>
      <c r="G36" s="33"/>
      <c r="H36" s="33"/>
      <c r="I36" s="124">
        <v>0.15</v>
      </c>
      <c r="J36" s="123">
        <f>0</f>
        <v>0</v>
      </c>
      <c r="K36" s="33"/>
      <c r="L36" s="108"/>
      <c r="S36" s="33"/>
      <c r="T36" s="33"/>
      <c r="U36" s="33"/>
      <c r="V36" s="33"/>
      <c r="W36" s="33"/>
      <c r="X36" s="33"/>
      <c r="Y36" s="33"/>
      <c r="Z36" s="33"/>
      <c r="AA36" s="33"/>
      <c r="AB36" s="33"/>
      <c r="AC36" s="33"/>
      <c r="AD36" s="33"/>
      <c r="AE36" s="33"/>
    </row>
    <row r="37" spans="1:31" s="2" customFormat="1" ht="14.45" customHeight="1" hidden="1">
      <c r="A37" s="33"/>
      <c r="B37" s="38"/>
      <c r="C37" s="33"/>
      <c r="D37" s="33"/>
      <c r="E37" s="106" t="s">
        <v>47</v>
      </c>
      <c r="F37" s="123">
        <f>ROUND((SUM(BI100:BI335)),2)</f>
        <v>0</v>
      </c>
      <c r="G37" s="33"/>
      <c r="H37" s="33"/>
      <c r="I37" s="124">
        <v>0</v>
      </c>
      <c r="J37" s="123">
        <f>0</f>
        <v>0</v>
      </c>
      <c r="K37" s="33"/>
      <c r="L37" s="108"/>
      <c r="S37" s="33"/>
      <c r="T37" s="33"/>
      <c r="U37" s="33"/>
      <c r="V37" s="33"/>
      <c r="W37" s="33"/>
      <c r="X37" s="33"/>
      <c r="Y37" s="33"/>
      <c r="Z37" s="33"/>
      <c r="AA37" s="33"/>
      <c r="AB37" s="33"/>
      <c r="AC37" s="33"/>
      <c r="AD37" s="33"/>
      <c r="AE37" s="33"/>
    </row>
    <row r="38" spans="1:31" s="2" customFormat="1" ht="6.95" customHeight="1">
      <c r="A38" s="33"/>
      <c r="B38" s="38"/>
      <c r="C38" s="33"/>
      <c r="D38" s="33"/>
      <c r="E38" s="33"/>
      <c r="F38" s="33"/>
      <c r="G38" s="33"/>
      <c r="H38" s="33"/>
      <c r="I38" s="107"/>
      <c r="J38" s="33"/>
      <c r="K38" s="33"/>
      <c r="L38" s="108"/>
      <c r="S38" s="33"/>
      <c r="T38" s="33"/>
      <c r="U38" s="33"/>
      <c r="V38" s="33"/>
      <c r="W38" s="33"/>
      <c r="X38" s="33"/>
      <c r="Y38" s="33"/>
      <c r="Z38" s="33"/>
      <c r="AA38" s="33"/>
      <c r="AB38" s="33"/>
      <c r="AC38" s="33"/>
      <c r="AD38" s="33"/>
      <c r="AE38" s="33"/>
    </row>
    <row r="39" spans="1:31" s="2" customFormat="1" ht="25.35" customHeight="1">
      <c r="A39" s="33"/>
      <c r="B39" s="38"/>
      <c r="C39" s="125"/>
      <c r="D39" s="126" t="s">
        <v>48</v>
      </c>
      <c r="E39" s="127"/>
      <c r="F39" s="127"/>
      <c r="G39" s="128" t="s">
        <v>49</v>
      </c>
      <c r="H39" s="129" t="s">
        <v>50</v>
      </c>
      <c r="I39" s="130"/>
      <c r="J39" s="131">
        <f>SUM(J30:J37)</f>
        <v>0</v>
      </c>
      <c r="K39" s="132"/>
      <c r="L39" s="108"/>
      <c r="S39" s="33"/>
      <c r="T39" s="33"/>
      <c r="U39" s="33"/>
      <c r="V39" s="33"/>
      <c r="W39" s="33"/>
      <c r="X39" s="33"/>
      <c r="Y39" s="33"/>
      <c r="Z39" s="33"/>
      <c r="AA39" s="33"/>
      <c r="AB39" s="33"/>
      <c r="AC39" s="33"/>
      <c r="AD39" s="33"/>
      <c r="AE39" s="33"/>
    </row>
    <row r="40" spans="1:31" s="2" customFormat="1" ht="14.45" customHeight="1">
      <c r="A40" s="33"/>
      <c r="B40" s="133"/>
      <c r="C40" s="134"/>
      <c r="D40" s="134"/>
      <c r="E40" s="134"/>
      <c r="F40" s="134"/>
      <c r="G40" s="134"/>
      <c r="H40" s="134"/>
      <c r="I40" s="135"/>
      <c r="J40" s="134"/>
      <c r="K40" s="134"/>
      <c r="L40" s="108"/>
      <c r="S40" s="33"/>
      <c r="T40" s="33"/>
      <c r="U40" s="33"/>
      <c r="V40" s="33"/>
      <c r="W40" s="33"/>
      <c r="X40" s="33"/>
      <c r="Y40" s="33"/>
      <c r="Z40" s="33"/>
      <c r="AA40" s="33"/>
      <c r="AB40" s="33"/>
      <c r="AC40" s="33"/>
      <c r="AD40" s="33"/>
      <c r="AE40" s="33"/>
    </row>
    <row r="44" spans="1:31" s="2" customFormat="1" ht="6.95" customHeight="1">
      <c r="A44" s="33"/>
      <c r="B44" s="136"/>
      <c r="C44" s="137"/>
      <c r="D44" s="137"/>
      <c r="E44" s="137"/>
      <c r="F44" s="137"/>
      <c r="G44" s="137"/>
      <c r="H44" s="137"/>
      <c r="I44" s="138"/>
      <c r="J44" s="137"/>
      <c r="K44" s="137"/>
      <c r="L44" s="108"/>
      <c r="S44" s="33"/>
      <c r="T44" s="33"/>
      <c r="U44" s="33"/>
      <c r="V44" s="33"/>
      <c r="W44" s="33"/>
      <c r="X44" s="33"/>
      <c r="Y44" s="33"/>
      <c r="Z44" s="33"/>
      <c r="AA44" s="33"/>
      <c r="AB44" s="33"/>
      <c r="AC44" s="33"/>
      <c r="AD44" s="33"/>
      <c r="AE44" s="33"/>
    </row>
    <row r="45" spans="1:31" s="2" customFormat="1" ht="24.95" customHeight="1">
      <c r="A45" s="33"/>
      <c r="B45" s="34"/>
      <c r="C45" s="22" t="s">
        <v>96</v>
      </c>
      <c r="D45" s="35"/>
      <c r="E45" s="35"/>
      <c r="F45" s="35"/>
      <c r="G45" s="35"/>
      <c r="H45" s="35"/>
      <c r="I45" s="107"/>
      <c r="J45" s="35"/>
      <c r="K45" s="35"/>
      <c r="L45" s="108"/>
      <c r="S45" s="33"/>
      <c r="T45" s="33"/>
      <c r="U45" s="33"/>
      <c r="V45" s="33"/>
      <c r="W45" s="33"/>
      <c r="X45" s="33"/>
      <c r="Y45" s="33"/>
      <c r="Z45" s="33"/>
      <c r="AA45" s="33"/>
      <c r="AB45" s="33"/>
      <c r="AC45" s="33"/>
      <c r="AD45" s="33"/>
      <c r="AE45" s="33"/>
    </row>
    <row r="46" spans="1:31" s="2" customFormat="1" ht="6.95" customHeight="1">
      <c r="A46" s="33"/>
      <c r="B46" s="34"/>
      <c r="C46" s="35"/>
      <c r="D46" s="35"/>
      <c r="E46" s="35"/>
      <c r="F46" s="35"/>
      <c r="G46" s="35"/>
      <c r="H46" s="35"/>
      <c r="I46" s="107"/>
      <c r="J46" s="35"/>
      <c r="K46" s="35"/>
      <c r="L46" s="108"/>
      <c r="S46" s="33"/>
      <c r="T46" s="33"/>
      <c r="U46" s="33"/>
      <c r="V46" s="33"/>
      <c r="W46" s="33"/>
      <c r="X46" s="33"/>
      <c r="Y46" s="33"/>
      <c r="Z46" s="33"/>
      <c r="AA46" s="33"/>
      <c r="AB46" s="33"/>
      <c r="AC46" s="33"/>
      <c r="AD46" s="33"/>
      <c r="AE46" s="33"/>
    </row>
    <row r="47" spans="1:31" s="2" customFormat="1" ht="12" customHeight="1">
      <c r="A47" s="33"/>
      <c r="B47" s="34"/>
      <c r="C47" s="28" t="s">
        <v>16</v>
      </c>
      <c r="D47" s="35"/>
      <c r="E47" s="35"/>
      <c r="F47" s="35"/>
      <c r="G47" s="35"/>
      <c r="H47" s="35"/>
      <c r="I47" s="107"/>
      <c r="J47" s="35"/>
      <c r="K47" s="35"/>
      <c r="L47" s="108"/>
      <c r="S47" s="33"/>
      <c r="T47" s="33"/>
      <c r="U47" s="33"/>
      <c r="V47" s="33"/>
      <c r="W47" s="33"/>
      <c r="X47" s="33"/>
      <c r="Y47" s="33"/>
      <c r="Z47" s="33"/>
      <c r="AA47" s="33"/>
      <c r="AB47" s="33"/>
      <c r="AC47" s="33"/>
      <c r="AD47" s="33"/>
      <c r="AE47" s="33"/>
    </row>
    <row r="48" spans="1:31" s="2" customFormat="1" ht="24" customHeight="1">
      <c r="A48" s="33"/>
      <c r="B48" s="34"/>
      <c r="C48" s="35"/>
      <c r="D48" s="35"/>
      <c r="E48" s="350" t="str">
        <f>E7</f>
        <v>Gymnázium Sokolov a Krajské vzdělávací centrum, p.o. – výměna výtahu</v>
      </c>
      <c r="F48" s="351"/>
      <c r="G48" s="351"/>
      <c r="H48" s="351"/>
      <c r="I48" s="107"/>
      <c r="J48" s="35"/>
      <c r="K48" s="35"/>
      <c r="L48" s="108"/>
      <c r="S48" s="33"/>
      <c r="T48" s="33"/>
      <c r="U48" s="33"/>
      <c r="V48" s="33"/>
      <c r="W48" s="33"/>
      <c r="X48" s="33"/>
      <c r="Y48" s="33"/>
      <c r="Z48" s="33"/>
      <c r="AA48" s="33"/>
      <c r="AB48" s="33"/>
      <c r="AC48" s="33"/>
      <c r="AD48" s="33"/>
      <c r="AE48" s="33"/>
    </row>
    <row r="49" spans="1:31" s="2" customFormat="1" ht="12" customHeight="1">
      <c r="A49" s="33"/>
      <c r="B49" s="34"/>
      <c r="C49" s="28" t="s">
        <v>94</v>
      </c>
      <c r="D49" s="35"/>
      <c r="E49" s="35"/>
      <c r="F49" s="35"/>
      <c r="G49" s="35"/>
      <c r="H49" s="35"/>
      <c r="I49" s="107"/>
      <c r="J49" s="35"/>
      <c r="K49" s="35"/>
      <c r="L49" s="108"/>
      <c r="S49" s="33"/>
      <c r="T49" s="33"/>
      <c r="U49" s="33"/>
      <c r="V49" s="33"/>
      <c r="W49" s="33"/>
      <c r="X49" s="33"/>
      <c r="Y49" s="33"/>
      <c r="Z49" s="33"/>
      <c r="AA49" s="33"/>
      <c r="AB49" s="33"/>
      <c r="AC49" s="33"/>
      <c r="AD49" s="33"/>
      <c r="AE49" s="33"/>
    </row>
    <row r="50" spans="1:31" s="2" customFormat="1" ht="14.45" customHeight="1">
      <c r="A50" s="33"/>
      <c r="B50" s="34"/>
      <c r="C50" s="35"/>
      <c r="D50" s="35"/>
      <c r="E50" s="338" t="str">
        <f>E9</f>
        <v>D.1.1 - Stavební práce</v>
      </c>
      <c r="F50" s="349"/>
      <c r="G50" s="349"/>
      <c r="H50" s="349"/>
      <c r="I50" s="107"/>
      <c r="J50" s="35"/>
      <c r="K50" s="35"/>
      <c r="L50" s="108"/>
      <c r="S50" s="33"/>
      <c r="T50" s="33"/>
      <c r="U50" s="33"/>
      <c r="V50" s="33"/>
      <c r="W50" s="33"/>
      <c r="X50" s="33"/>
      <c r="Y50" s="33"/>
      <c r="Z50" s="33"/>
      <c r="AA50" s="33"/>
      <c r="AB50" s="33"/>
      <c r="AC50" s="33"/>
      <c r="AD50" s="33"/>
      <c r="AE50" s="33"/>
    </row>
    <row r="51" spans="1:31" s="2" customFormat="1" ht="6.95" customHeight="1">
      <c r="A51" s="33"/>
      <c r="B51" s="34"/>
      <c r="C51" s="35"/>
      <c r="D51" s="35"/>
      <c r="E51" s="35"/>
      <c r="F51" s="35"/>
      <c r="G51" s="35"/>
      <c r="H51" s="35"/>
      <c r="I51" s="107"/>
      <c r="J51" s="35"/>
      <c r="K51" s="35"/>
      <c r="L51" s="108"/>
      <c r="S51" s="33"/>
      <c r="T51" s="33"/>
      <c r="U51" s="33"/>
      <c r="V51" s="33"/>
      <c r="W51" s="33"/>
      <c r="X51" s="33"/>
      <c r="Y51" s="33"/>
      <c r="Z51" s="33"/>
      <c r="AA51" s="33"/>
      <c r="AB51" s="33"/>
      <c r="AC51" s="33"/>
      <c r="AD51" s="33"/>
      <c r="AE51" s="33"/>
    </row>
    <row r="52" spans="1:31" s="2" customFormat="1" ht="12" customHeight="1">
      <c r="A52" s="33"/>
      <c r="B52" s="34"/>
      <c r="C52" s="28" t="s">
        <v>21</v>
      </c>
      <c r="D52" s="35"/>
      <c r="E52" s="35"/>
      <c r="F52" s="26" t="str">
        <f>F12</f>
        <v>Sokolov, Husitská č.p. 2053</v>
      </c>
      <c r="G52" s="35"/>
      <c r="H52" s="35"/>
      <c r="I52" s="110" t="s">
        <v>23</v>
      </c>
      <c r="J52" s="58" t="str">
        <f>IF(J12="","",J12)</f>
        <v>31. 3. 2020</v>
      </c>
      <c r="K52" s="35"/>
      <c r="L52" s="108"/>
      <c r="S52" s="33"/>
      <c r="T52" s="33"/>
      <c r="U52" s="33"/>
      <c r="V52" s="33"/>
      <c r="W52" s="33"/>
      <c r="X52" s="33"/>
      <c r="Y52" s="33"/>
      <c r="Z52" s="33"/>
      <c r="AA52" s="33"/>
      <c r="AB52" s="33"/>
      <c r="AC52" s="33"/>
      <c r="AD52" s="33"/>
      <c r="AE52" s="33"/>
    </row>
    <row r="53" spans="1:31" s="2" customFormat="1" ht="6.95" customHeight="1">
      <c r="A53" s="33"/>
      <c r="B53" s="34"/>
      <c r="C53" s="35"/>
      <c r="D53" s="35"/>
      <c r="E53" s="35"/>
      <c r="F53" s="35"/>
      <c r="G53" s="35"/>
      <c r="H53" s="35"/>
      <c r="I53" s="107"/>
      <c r="J53" s="35"/>
      <c r="K53" s="35"/>
      <c r="L53" s="108"/>
      <c r="S53" s="33"/>
      <c r="T53" s="33"/>
      <c r="U53" s="33"/>
      <c r="V53" s="33"/>
      <c r="W53" s="33"/>
      <c r="X53" s="33"/>
      <c r="Y53" s="33"/>
      <c r="Z53" s="33"/>
      <c r="AA53" s="33"/>
      <c r="AB53" s="33"/>
      <c r="AC53" s="33"/>
      <c r="AD53" s="33"/>
      <c r="AE53" s="33"/>
    </row>
    <row r="54" spans="1:31" s="2" customFormat="1" ht="40.9" customHeight="1">
      <c r="A54" s="33"/>
      <c r="B54" s="34"/>
      <c r="C54" s="28" t="s">
        <v>25</v>
      </c>
      <c r="D54" s="35"/>
      <c r="E54" s="35"/>
      <c r="F54" s="26" t="str">
        <f>E15</f>
        <v>Karlovarský kraj, Závodní 353/88, 36006 K. Vary</v>
      </c>
      <c r="G54" s="35"/>
      <c r="H54" s="35"/>
      <c r="I54" s="110" t="s">
        <v>31</v>
      </c>
      <c r="J54" s="31" t="str">
        <f>E21</f>
        <v xml:space="preserve">Ing. arch. Břetislav Kubíček </v>
      </c>
      <c r="K54" s="35"/>
      <c r="L54" s="108"/>
      <c r="S54" s="33"/>
      <c r="T54" s="33"/>
      <c r="U54" s="33"/>
      <c r="V54" s="33"/>
      <c r="W54" s="33"/>
      <c r="X54" s="33"/>
      <c r="Y54" s="33"/>
      <c r="Z54" s="33"/>
      <c r="AA54" s="33"/>
      <c r="AB54" s="33"/>
      <c r="AC54" s="33"/>
      <c r="AD54" s="33"/>
      <c r="AE54" s="33"/>
    </row>
    <row r="55" spans="1:31" s="2" customFormat="1" ht="26.45" customHeight="1">
      <c r="A55" s="33"/>
      <c r="B55" s="34"/>
      <c r="C55" s="28" t="s">
        <v>29</v>
      </c>
      <c r="D55" s="35"/>
      <c r="E55" s="35"/>
      <c r="F55" s="26" t="str">
        <f>IF(E18="","",E18)</f>
        <v>Vyplň údaj</v>
      </c>
      <c r="G55" s="35"/>
      <c r="H55" s="35"/>
      <c r="I55" s="110" t="s">
        <v>34</v>
      </c>
      <c r="J55" s="31" t="str">
        <f>E24</f>
        <v>Daniela Hahnová</v>
      </c>
      <c r="K55" s="35"/>
      <c r="L55" s="108"/>
      <c r="S55" s="33"/>
      <c r="T55" s="33"/>
      <c r="U55" s="33"/>
      <c r="V55" s="33"/>
      <c r="W55" s="33"/>
      <c r="X55" s="33"/>
      <c r="Y55" s="33"/>
      <c r="Z55" s="33"/>
      <c r="AA55" s="33"/>
      <c r="AB55" s="33"/>
      <c r="AC55" s="33"/>
      <c r="AD55" s="33"/>
      <c r="AE55" s="33"/>
    </row>
    <row r="56" spans="1:31" s="2" customFormat="1" ht="10.35" customHeight="1">
      <c r="A56" s="33"/>
      <c r="B56" s="34"/>
      <c r="C56" s="35"/>
      <c r="D56" s="35"/>
      <c r="E56" s="35"/>
      <c r="F56" s="35"/>
      <c r="G56" s="35"/>
      <c r="H56" s="35"/>
      <c r="I56" s="107"/>
      <c r="J56" s="35"/>
      <c r="K56" s="35"/>
      <c r="L56" s="108"/>
      <c r="S56" s="33"/>
      <c r="T56" s="33"/>
      <c r="U56" s="33"/>
      <c r="V56" s="33"/>
      <c r="W56" s="33"/>
      <c r="X56" s="33"/>
      <c r="Y56" s="33"/>
      <c r="Z56" s="33"/>
      <c r="AA56" s="33"/>
      <c r="AB56" s="33"/>
      <c r="AC56" s="33"/>
      <c r="AD56" s="33"/>
      <c r="AE56" s="33"/>
    </row>
    <row r="57" spans="1:31" s="2" customFormat="1" ht="29.25" customHeight="1">
      <c r="A57" s="33"/>
      <c r="B57" s="34"/>
      <c r="C57" s="139" t="s">
        <v>97</v>
      </c>
      <c r="D57" s="140"/>
      <c r="E57" s="140"/>
      <c r="F57" s="140"/>
      <c r="G57" s="140"/>
      <c r="H57" s="140"/>
      <c r="I57" s="141"/>
      <c r="J57" s="142" t="s">
        <v>98</v>
      </c>
      <c r="K57" s="140"/>
      <c r="L57" s="108"/>
      <c r="S57" s="33"/>
      <c r="T57" s="33"/>
      <c r="U57" s="33"/>
      <c r="V57" s="33"/>
      <c r="W57" s="33"/>
      <c r="X57" s="33"/>
      <c r="Y57" s="33"/>
      <c r="Z57" s="33"/>
      <c r="AA57" s="33"/>
      <c r="AB57" s="33"/>
      <c r="AC57" s="33"/>
      <c r="AD57" s="33"/>
      <c r="AE57" s="33"/>
    </row>
    <row r="58" spans="1:31" s="2" customFormat="1" ht="10.35" customHeight="1">
      <c r="A58" s="33"/>
      <c r="B58" s="34"/>
      <c r="C58" s="35"/>
      <c r="D58" s="35"/>
      <c r="E58" s="35"/>
      <c r="F58" s="35"/>
      <c r="G58" s="35"/>
      <c r="H58" s="35"/>
      <c r="I58" s="107"/>
      <c r="J58" s="35"/>
      <c r="K58" s="35"/>
      <c r="L58" s="108"/>
      <c r="S58" s="33"/>
      <c r="T58" s="33"/>
      <c r="U58" s="33"/>
      <c r="V58" s="33"/>
      <c r="W58" s="33"/>
      <c r="X58" s="33"/>
      <c r="Y58" s="33"/>
      <c r="Z58" s="33"/>
      <c r="AA58" s="33"/>
      <c r="AB58" s="33"/>
      <c r="AC58" s="33"/>
      <c r="AD58" s="33"/>
      <c r="AE58" s="33"/>
    </row>
    <row r="59" spans="1:47" s="2" customFormat="1" ht="22.9" customHeight="1">
      <c r="A59" s="33"/>
      <c r="B59" s="34"/>
      <c r="C59" s="143" t="s">
        <v>70</v>
      </c>
      <c r="D59" s="35"/>
      <c r="E59" s="35"/>
      <c r="F59" s="35"/>
      <c r="G59" s="35"/>
      <c r="H59" s="35"/>
      <c r="I59" s="107"/>
      <c r="J59" s="76">
        <f>J100</f>
        <v>0</v>
      </c>
      <c r="K59" s="35"/>
      <c r="L59" s="108"/>
      <c r="S59" s="33"/>
      <c r="T59" s="33"/>
      <c r="U59" s="33"/>
      <c r="V59" s="33"/>
      <c r="W59" s="33"/>
      <c r="X59" s="33"/>
      <c r="Y59" s="33"/>
      <c r="Z59" s="33"/>
      <c r="AA59" s="33"/>
      <c r="AB59" s="33"/>
      <c r="AC59" s="33"/>
      <c r="AD59" s="33"/>
      <c r="AE59" s="33"/>
      <c r="AU59" s="16" t="s">
        <v>99</v>
      </c>
    </row>
    <row r="60" spans="2:12" s="9" customFormat="1" ht="24.95" customHeight="1">
      <c r="B60" s="144"/>
      <c r="C60" s="145"/>
      <c r="D60" s="146" t="s">
        <v>100</v>
      </c>
      <c r="E60" s="147"/>
      <c r="F60" s="147"/>
      <c r="G60" s="147"/>
      <c r="H60" s="147"/>
      <c r="I60" s="148"/>
      <c r="J60" s="149">
        <f>J101</f>
        <v>0</v>
      </c>
      <c r="K60" s="145"/>
      <c r="L60" s="150"/>
    </row>
    <row r="61" spans="2:12" s="10" customFormat="1" ht="19.9" customHeight="1">
      <c r="B61" s="151"/>
      <c r="C61" s="152"/>
      <c r="D61" s="153" t="s">
        <v>101</v>
      </c>
      <c r="E61" s="154"/>
      <c r="F61" s="154"/>
      <c r="G61" s="154"/>
      <c r="H61" s="154"/>
      <c r="I61" s="155"/>
      <c r="J61" s="156">
        <f>J102</f>
        <v>0</v>
      </c>
      <c r="K61" s="152"/>
      <c r="L61" s="157"/>
    </row>
    <row r="62" spans="2:12" s="10" customFormat="1" ht="19.9" customHeight="1">
      <c r="B62" s="151"/>
      <c r="C62" s="152"/>
      <c r="D62" s="153" t="s">
        <v>102</v>
      </c>
      <c r="E62" s="154"/>
      <c r="F62" s="154"/>
      <c r="G62" s="154"/>
      <c r="H62" s="154"/>
      <c r="I62" s="155"/>
      <c r="J62" s="156">
        <f>J113</f>
        <v>0</v>
      </c>
      <c r="K62" s="152"/>
      <c r="L62" s="157"/>
    </row>
    <row r="63" spans="2:12" s="10" customFormat="1" ht="19.9" customHeight="1">
      <c r="B63" s="151"/>
      <c r="C63" s="152"/>
      <c r="D63" s="153" t="s">
        <v>103</v>
      </c>
      <c r="E63" s="154"/>
      <c r="F63" s="154"/>
      <c r="G63" s="154"/>
      <c r="H63" s="154"/>
      <c r="I63" s="155"/>
      <c r="J63" s="156">
        <f>J123</f>
        <v>0</v>
      </c>
      <c r="K63" s="152"/>
      <c r="L63" s="157"/>
    </row>
    <row r="64" spans="2:12" s="10" customFormat="1" ht="14.85" customHeight="1">
      <c r="B64" s="151"/>
      <c r="C64" s="152"/>
      <c r="D64" s="153" t="s">
        <v>104</v>
      </c>
      <c r="E64" s="154"/>
      <c r="F64" s="154"/>
      <c r="G64" s="154"/>
      <c r="H64" s="154"/>
      <c r="I64" s="155"/>
      <c r="J64" s="156">
        <f>J124</f>
        <v>0</v>
      </c>
      <c r="K64" s="152"/>
      <c r="L64" s="157"/>
    </row>
    <row r="65" spans="2:12" s="10" customFormat="1" ht="14.85" customHeight="1">
      <c r="B65" s="151"/>
      <c r="C65" s="152"/>
      <c r="D65" s="153" t="s">
        <v>105</v>
      </c>
      <c r="E65" s="154"/>
      <c r="F65" s="154"/>
      <c r="G65" s="154"/>
      <c r="H65" s="154"/>
      <c r="I65" s="155"/>
      <c r="J65" s="156">
        <f>J146</f>
        <v>0</v>
      </c>
      <c r="K65" s="152"/>
      <c r="L65" s="157"/>
    </row>
    <row r="66" spans="2:12" s="10" customFormat="1" ht="19.9" customHeight="1">
      <c r="B66" s="151"/>
      <c r="C66" s="152"/>
      <c r="D66" s="153" t="s">
        <v>106</v>
      </c>
      <c r="E66" s="154"/>
      <c r="F66" s="154"/>
      <c r="G66" s="154"/>
      <c r="H66" s="154"/>
      <c r="I66" s="155"/>
      <c r="J66" s="156">
        <f>J150</f>
        <v>0</v>
      </c>
      <c r="K66" s="152"/>
      <c r="L66" s="157"/>
    </row>
    <row r="67" spans="2:12" s="10" customFormat="1" ht="14.85" customHeight="1">
      <c r="B67" s="151"/>
      <c r="C67" s="152"/>
      <c r="D67" s="153" t="s">
        <v>107</v>
      </c>
      <c r="E67" s="154"/>
      <c r="F67" s="154"/>
      <c r="G67" s="154"/>
      <c r="H67" s="154"/>
      <c r="I67" s="155"/>
      <c r="J67" s="156">
        <f>J151</f>
        <v>0</v>
      </c>
      <c r="K67" s="152"/>
      <c r="L67" s="157"/>
    </row>
    <row r="68" spans="2:12" s="10" customFormat="1" ht="14.85" customHeight="1">
      <c r="B68" s="151"/>
      <c r="C68" s="152"/>
      <c r="D68" s="153" t="s">
        <v>108</v>
      </c>
      <c r="E68" s="154"/>
      <c r="F68" s="154"/>
      <c r="G68" s="154"/>
      <c r="H68" s="154"/>
      <c r="I68" s="155"/>
      <c r="J68" s="156">
        <f>J176</f>
        <v>0</v>
      </c>
      <c r="K68" s="152"/>
      <c r="L68" s="157"/>
    </row>
    <row r="69" spans="2:12" s="10" customFormat="1" ht="14.85" customHeight="1">
      <c r="B69" s="151"/>
      <c r="C69" s="152"/>
      <c r="D69" s="153" t="s">
        <v>109</v>
      </c>
      <c r="E69" s="154"/>
      <c r="F69" s="154"/>
      <c r="G69" s="154"/>
      <c r="H69" s="154"/>
      <c r="I69" s="155"/>
      <c r="J69" s="156">
        <f>J183</f>
        <v>0</v>
      </c>
      <c r="K69" s="152"/>
      <c r="L69" s="157"/>
    </row>
    <row r="70" spans="2:12" s="10" customFormat="1" ht="19.9" customHeight="1">
      <c r="B70" s="151"/>
      <c r="C70" s="152"/>
      <c r="D70" s="153" t="s">
        <v>110</v>
      </c>
      <c r="E70" s="154"/>
      <c r="F70" s="154"/>
      <c r="G70" s="154"/>
      <c r="H70" s="154"/>
      <c r="I70" s="155"/>
      <c r="J70" s="156">
        <f>J198</f>
        <v>0</v>
      </c>
      <c r="K70" s="152"/>
      <c r="L70" s="157"/>
    </row>
    <row r="71" spans="2:12" s="10" customFormat="1" ht="19.9" customHeight="1">
      <c r="B71" s="151"/>
      <c r="C71" s="152"/>
      <c r="D71" s="153" t="s">
        <v>111</v>
      </c>
      <c r="E71" s="154"/>
      <c r="F71" s="154"/>
      <c r="G71" s="154"/>
      <c r="H71" s="154"/>
      <c r="I71" s="155"/>
      <c r="J71" s="156">
        <f>J213</f>
        <v>0</v>
      </c>
      <c r="K71" s="152"/>
      <c r="L71" s="157"/>
    </row>
    <row r="72" spans="2:12" s="9" customFormat="1" ht="24.95" customHeight="1">
      <c r="B72" s="144"/>
      <c r="C72" s="145"/>
      <c r="D72" s="146" t="s">
        <v>112</v>
      </c>
      <c r="E72" s="147"/>
      <c r="F72" s="147"/>
      <c r="G72" s="147"/>
      <c r="H72" s="147"/>
      <c r="I72" s="148"/>
      <c r="J72" s="149">
        <f>J217</f>
        <v>0</v>
      </c>
      <c r="K72" s="145"/>
      <c r="L72" s="150"/>
    </row>
    <row r="73" spans="2:12" s="10" customFormat="1" ht="19.9" customHeight="1">
      <c r="B73" s="151"/>
      <c r="C73" s="152"/>
      <c r="D73" s="153" t="s">
        <v>113</v>
      </c>
      <c r="E73" s="154"/>
      <c r="F73" s="154"/>
      <c r="G73" s="154"/>
      <c r="H73" s="154"/>
      <c r="I73" s="155"/>
      <c r="J73" s="156">
        <f>J218</f>
        <v>0</v>
      </c>
      <c r="K73" s="152"/>
      <c r="L73" s="157"/>
    </row>
    <row r="74" spans="2:12" s="10" customFormat="1" ht="19.9" customHeight="1">
      <c r="B74" s="151"/>
      <c r="C74" s="152"/>
      <c r="D74" s="153" t="s">
        <v>114</v>
      </c>
      <c r="E74" s="154"/>
      <c r="F74" s="154"/>
      <c r="G74" s="154"/>
      <c r="H74" s="154"/>
      <c r="I74" s="155"/>
      <c r="J74" s="156">
        <f>J230</f>
        <v>0</v>
      </c>
      <c r="K74" s="152"/>
      <c r="L74" s="157"/>
    </row>
    <row r="75" spans="2:12" s="10" customFormat="1" ht="19.9" customHeight="1">
      <c r="B75" s="151"/>
      <c r="C75" s="152"/>
      <c r="D75" s="153" t="s">
        <v>115</v>
      </c>
      <c r="E75" s="154"/>
      <c r="F75" s="154"/>
      <c r="G75" s="154"/>
      <c r="H75" s="154"/>
      <c r="I75" s="155"/>
      <c r="J75" s="156">
        <f>J234</f>
        <v>0</v>
      </c>
      <c r="K75" s="152"/>
      <c r="L75" s="157"/>
    </row>
    <row r="76" spans="2:12" s="10" customFormat="1" ht="19.9" customHeight="1">
      <c r="B76" s="151"/>
      <c r="C76" s="152"/>
      <c r="D76" s="153" t="s">
        <v>116</v>
      </c>
      <c r="E76" s="154"/>
      <c r="F76" s="154"/>
      <c r="G76" s="154"/>
      <c r="H76" s="154"/>
      <c r="I76" s="155"/>
      <c r="J76" s="156">
        <f>J266</f>
        <v>0</v>
      </c>
      <c r="K76" s="152"/>
      <c r="L76" s="157"/>
    </row>
    <row r="77" spans="2:12" s="10" customFormat="1" ht="19.9" customHeight="1">
      <c r="B77" s="151"/>
      <c r="C77" s="152"/>
      <c r="D77" s="153" t="s">
        <v>117</v>
      </c>
      <c r="E77" s="154"/>
      <c r="F77" s="154"/>
      <c r="G77" s="154"/>
      <c r="H77" s="154"/>
      <c r="I77" s="155"/>
      <c r="J77" s="156">
        <f>J283</f>
        <v>0</v>
      </c>
      <c r="K77" s="152"/>
      <c r="L77" s="157"/>
    </row>
    <row r="78" spans="2:12" s="10" customFormat="1" ht="19.9" customHeight="1">
      <c r="B78" s="151"/>
      <c r="C78" s="152"/>
      <c r="D78" s="153" t="s">
        <v>118</v>
      </c>
      <c r="E78" s="154"/>
      <c r="F78" s="154"/>
      <c r="G78" s="154"/>
      <c r="H78" s="154"/>
      <c r="I78" s="155"/>
      <c r="J78" s="156">
        <f>J293</f>
        <v>0</v>
      </c>
      <c r="K78" s="152"/>
      <c r="L78" s="157"/>
    </row>
    <row r="79" spans="2:12" s="9" customFormat="1" ht="24.95" customHeight="1">
      <c r="B79" s="144"/>
      <c r="C79" s="145"/>
      <c r="D79" s="146" t="s">
        <v>119</v>
      </c>
      <c r="E79" s="147"/>
      <c r="F79" s="147"/>
      <c r="G79" s="147"/>
      <c r="H79" s="147"/>
      <c r="I79" s="148"/>
      <c r="J79" s="149">
        <f>J332</f>
        <v>0</v>
      </c>
      <c r="K79" s="145"/>
      <c r="L79" s="150"/>
    </row>
    <row r="80" spans="2:12" s="10" customFormat="1" ht="19.9" customHeight="1">
      <c r="B80" s="151"/>
      <c r="C80" s="152"/>
      <c r="D80" s="153" t="s">
        <v>120</v>
      </c>
      <c r="E80" s="154"/>
      <c r="F80" s="154"/>
      <c r="G80" s="154"/>
      <c r="H80" s="154"/>
      <c r="I80" s="155"/>
      <c r="J80" s="156">
        <f>J333</f>
        <v>0</v>
      </c>
      <c r="K80" s="152"/>
      <c r="L80" s="157"/>
    </row>
    <row r="81" spans="1:31" s="2" customFormat="1" ht="21.75" customHeight="1">
      <c r="A81" s="33"/>
      <c r="B81" s="34"/>
      <c r="C81" s="35"/>
      <c r="D81" s="35"/>
      <c r="E81" s="35"/>
      <c r="F81" s="35"/>
      <c r="G81" s="35"/>
      <c r="H81" s="35"/>
      <c r="I81" s="107"/>
      <c r="J81" s="35"/>
      <c r="K81" s="35"/>
      <c r="L81" s="108"/>
      <c r="S81" s="33"/>
      <c r="T81" s="33"/>
      <c r="U81" s="33"/>
      <c r="V81" s="33"/>
      <c r="W81" s="33"/>
      <c r="X81" s="33"/>
      <c r="Y81" s="33"/>
      <c r="Z81" s="33"/>
      <c r="AA81" s="33"/>
      <c r="AB81" s="33"/>
      <c r="AC81" s="33"/>
      <c r="AD81" s="33"/>
      <c r="AE81" s="33"/>
    </row>
    <row r="82" spans="1:31" s="2" customFormat="1" ht="6.95" customHeight="1">
      <c r="A82" s="33"/>
      <c r="B82" s="46"/>
      <c r="C82" s="47"/>
      <c r="D82" s="47"/>
      <c r="E82" s="47"/>
      <c r="F82" s="47"/>
      <c r="G82" s="47"/>
      <c r="H82" s="47"/>
      <c r="I82" s="135"/>
      <c r="J82" s="47"/>
      <c r="K82" s="47"/>
      <c r="L82" s="108"/>
      <c r="S82" s="33"/>
      <c r="T82" s="33"/>
      <c r="U82" s="33"/>
      <c r="V82" s="33"/>
      <c r="W82" s="33"/>
      <c r="X82" s="33"/>
      <c r="Y82" s="33"/>
      <c r="Z82" s="33"/>
      <c r="AA82" s="33"/>
      <c r="AB82" s="33"/>
      <c r="AC82" s="33"/>
      <c r="AD82" s="33"/>
      <c r="AE82" s="33"/>
    </row>
    <row r="86" spans="1:31" s="2" customFormat="1" ht="6.95" customHeight="1">
      <c r="A86" s="33"/>
      <c r="B86" s="48"/>
      <c r="C86" s="49"/>
      <c r="D86" s="49"/>
      <c r="E86" s="49"/>
      <c r="F86" s="49"/>
      <c r="G86" s="49"/>
      <c r="H86" s="49"/>
      <c r="I86" s="138"/>
      <c r="J86" s="49"/>
      <c r="K86" s="49"/>
      <c r="L86" s="108"/>
      <c r="S86" s="33"/>
      <c r="T86" s="33"/>
      <c r="U86" s="33"/>
      <c r="V86" s="33"/>
      <c r="W86" s="33"/>
      <c r="X86" s="33"/>
      <c r="Y86" s="33"/>
      <c r="Z86" s="33"/>
      <c r="AA86" s="33"/>
      <c r="AB86" s="33"/>
      <c r="AC86" s="33"/>
      <c r="AD86" s="33"/>
      <c r="AE86" s="33"/>
    </row>
    <row r="87" spans="1:31" s="2" customFormat="1" ht="24.95" customHeight="1">
      <c r="A87" s="33"/>
      <c r="B87" s="34"/>
      <c r="C87" s="22" t="s">
        <v>121</v>
      </c>
      <c r="D87" s="35"/>
      <c r="E87" s="35"/>
      <c r="F87" s="35"/>
      <c r="G87" s="35"/>
      <c r="H87" s="35"/>
      <c r="I87" s="107"/>
      <c r="J87" s="35"/>
      <c r="K87" s="35"/>
      <c r="L87" s="108"/>
      <c r="S87" s="33"/>
      <c r="T87" s="33"/>
      <c r="U87" s="33"/>
      <c r="V87" s="33"/>
      <c r="W87" s="33"/>
      <c r="X87" s="33"/>
      <c r="Y87" s="33"/>
      <c r="Z87" s="33"/>
      <c r="AA87" s="33"/>
      <c r="AB87" s="33"/>
      <c r="AC87" s="33"/>
      <c r="AD87" s="33"/>
      <c r="AE87" s="33"/>
    </row>
    <row r="88" spans="1:31" s="2" customFormat="1" ht="6.95" customHeight="1">
      <c r="A88" s="33"/>
      <c r="B88" s="34"/>
      <c r="C88" s="35"/>
      <c r="D88" s="35"/>
      <c r="E88" s="35"/>
      <c r="F88" s="35"/>
      <c r="G88" s="35"/>
      <c r="H88" s="35"/>
      <c r="I88" s="107"/>
      <c r="J88" s="35"/>
      <c r="K88" s="35"/>
      <c r="L88" s="108"/>
      <c r="S88" s="33"/>
      <c r="T88" s="33"/>
      <c r="U88" s="33"/>
      <c r="V88" s="33"/>
      <c r="W88" s="33"/>
      <c r="X88" s="33"/>
      <c r="Y88" s="33"/>
      <c r="Z88" s="33"/>
      <c r="AA88" s="33"/>
      <c r="AB88" s="33"/>
      <c r="AC88" s="33"/>
      <c r="AD88" s="33"/>
      <c r="AE88" s="33"/>
    </row>
    <row r="89" spans="1:31" s="2" customFormat="1" ht="12" customHeight="1">
      <c r="A89" s="33"/>
      <c r="B89" s="34"/>
      <c r="C89" s="28" t="s">
        <v>16</v>
      </c>
      <c r="D89" s="35"/>
      <c r="E89" s="35"/>
      <c r="F89" s="35"/>
      <c r="G89" s="35"/>
      <c r="H89" s="35"/>
      <c r="I89" s="107"/>
      <c r="J89" s="35"/>
      <c r="K89" s="35"/>
      <c r="L89" s="108"/>
      <c r="S89" s="33"/>
      <c r="T89" s="33"/>
      <c r="U89" s="33"/>
      <c r="V89" s="33"/>
      <c r="W89" s="33"/>
      <c r="X89" s="33"/>
      <c r="Y89" s="33"/>
      <c r="Z89" s="33"/>
      <c r="AA89" s="33"/>
      <c r="AB89" s="33"/>
      <c r="AC89" s="33"/>
      <c r="AD89" s="33"/>
      <c r="AE89" s="33"/>
    </row>
    <row r="90" spans="1:31" s="2" customFormat="1" ht="24" customHeight="1">
      <c r="A90" s="33"/>
      <c r="B90" s="34"/>
      <c r="C90" s="35"/>
      <c r="D90" s="35"/>
      <c r="E90" s="350" t="str">
        <f>E7</f>
        <v>Gymnázium Sokolov a Krajské vzdělávací centrum, p.o. – výměna výtahu</v>
      </c>
      <c r="F90" s="351"/>
      <c r="G90" s="351"/>
      <c r="H90" s="351"/>
      <c r="I90" s="107"/>
      <c r="J90" s="35"/>
      <c r="K90" s="35"/>
      <c r="L90" s="108"/>
      <c r="S90" s="33"/>
      <c r="T90" s="33"/>
      <c r="U90" s="33"/>
      <c r="V90" s="33"/>
      <c r="W90" s="33"/>
      <c r="X90" s="33"/>
      <c r="Y90" s="33"/>
      <c r="Z90" s="33"/>
      <c r="AA90" s="33"/>
      <c r="AB90" s="33"/>
      <c r="AC90" s="33"/>
      <c r="AD90" s="33"/>
      <c r="AE90" s="33"/>
    </row>
    <row r="91" spans="1:31" s="2" customFormat="1" ht="12" customHeight="1">
      <c r="A91" s="33"/>
      <c r="B91" s="34"/>
      <c r="C91" s="28" t="s">
        <v>94</v>
      </c>
      <c r="D91" s="35"/>
      <c r="E91" s="35"/>
      <c r="F91" s="35"/>
      <c r="G91" s="35"/>
      <c r="H91" s="35"/>
      <c r="I91" s="107"/>
      <c r="J91" s="35"/>
      <c r="K91" s="35"/>
      <c r="L91" s="108"/>
      <c r="S91" s="33"/>
      <c r="T91" s="33"/>
      <c r="U91" s="33"/>
      <c r="V91" s="33"/>
      <c r="W91" s="33"/>
      <c r="X91" s="33"/>
      <c r="Y91" s="33"/>
      <c r="Z91" s="33"/>
      <c r="AA91" s="33"/>
      <c r="AB91" s="33"/>
      <c r="AC91" s="33"/>
      <c r="AD91" s="33"/>
      <c r="AE91" s="33"/>
    </row>
    <row r="92" spans="1:31" s="2" customFormat="1" ht="14.45" customHeight="1">
      <c r="A92" s="33"/>
      <c r="B92" s="34"/>
      <c r="C92" s="35"/>
      <c r="D92" s="35"/>
      <c r="E92" s="338" t="str">
        <f>E9</f>
        <v>D.1.1 - Stavební práce</v>
      </c>
      <c r="F92" s="349"/>
      <c r="G92" s="349"/>
      <c r="H92" s="349"/>
      <c r="I92" s="107"/>
      <c r="J92" s="35"/>
      <c r="K92" s="35"/>
      <c r="L92" s="108"/>
      <c r="S92" s="33"/>
      <c r="T92" s="33"/>
      <c r="U92" s="33"/>
      <c r="V92" s="33"/>
      <c r="W92" s="33"/>
      <c r="X92" s="33"/>
      <c r="Y92" s="33"/>
      <c r="Z92" s="33"/>
      <c r="AA92" s="33"/>
      <c r="AB92" s="33"/>
      <c r="AC92" s="33"/>
      <c r="AD92" s="33"/>
      <c r="AE92" s="33"/>
    </row>
    <row r="93" spans="1:31" s="2" customFormat="1" ht="6.95" customHeight="1">
      <c r="A93" s="33"/>
      <c r="B93" s="34"/>
      <c r="C93" s="35"/>
      <c r="D93" s="35"/>
      <c r="E93" s="35"/>
      <c r="F93" s="35"/>
      <c r="G93" s="35"/>
      <c r="H93" s="35"/>
      <c r="I93" s="107"/>
      <c r="J93" s="35"/>
      <c r="K93" s="35"/>
      <c r="L93" s="108"/>
      <c r="S93" s="33"/>
      <c r="T93" s="33"/>
      <c r="U93" s="33"/>
      <c r="V93" s="33"/>
      <c r="W93" s="33"/>
      <c r="X93" s="33"/>
      <c r="Y93" s="33"/>
      <c r="Z93" s="33"/>
      <c r="AA93" s="33"/>
      <c r="AB93" s="33"/>
      <c r="AC93" s="33"/>
      <c r="AD93" s="33"/>
      <c r="AE93" s="33"/>
    </row>
    <row r="94" spans="1:31" s="2" customFormat="1" ht="12" customHeight="1">
      <c r="A94" s="33"/>
      <c r="B94" s="34"/>
      <c r="C94" s="28" t="s">
        <v>21</v>
      </c>
      <c r="D94" s="35"/>
      <c r="E94" s="35"/>
      <c r="F94" s="26" t="str">
        <f>F12</f>
        <v>Sokolov, Husitská č.p. 2053</v>
      </c>
      <c r="G94" s="35"/>
      <c r="H94" s="35"/>
      <c r="I94" s="110" t="s">
        <v>23</v>
      </c>
      <c r="J94" s="58" t="str">
        <f>IF(J12="","",J12)</f>
        <v>31. 3. 2020</v>
      </c>
      <c r="K94" s="35"/>
      <c r="L94" s="108"/>
      <c r="S94" s="33"/>
      <c r="T94" s="33"/>
      <c r="U94" s="33"/>
      <c r="V94" s="33"/>
      <c r="W94" s="33"/>
      <c r="X94" s="33"/>
      <c r="Y94" s="33"/>
      <c r="Z94" s="33"/>
      <c r="AA94" s="33"/>
      <c r="AB94" s="33"/>
      <c r="AC94" s="33"/>
      <c r="AD94" s="33"/>
      <c r="AE94" s="33"/>
    </row>
    <row r="95" spans="1:31" s="2" customFormat="1" ht="6.95" customHeight="1">
      <c r="A95" s="33"/>
      <c r="B95" s="34"/>
      <c r="C95" s="35"/>
      <c r="D95" s="35"/>
      <c r="E95" s="35"/>
      <c r="F95" s="35"/>
      <c r="G95" s="35"/>
      <c r="H95" s="35"/>
      <c r="I95" s="107"/>
      <c r="J95" s="35"/>
      <c r="K95" s="35"/>
      <c r="L95" s="108"/>
      <c r="S95" s="33"/>
      <c r="T95" s="33"/>
      <c r="U95" s="33"/>
      <c r="V95" s="33"/>
      <c r="W95" s="33"/>
      <c r="X95" s="33"/>
      <c r="Y95" s="33"/>
      <c r="Z95" s="33"/>
      <c r="AA95" s="33"/>
      <c r="AB95" s="33"/>
      <c r="AC95" s="33"/>
      <c r="AD95" s="33"/>
      <c r="AE95" s="33"/>
    </row>
    <row r="96" spans="1:31" s="2" customFormat="1" ht="40.9" customHeight="1">
      <c r="A96" s="33"/>
      <c r="B96" s="34"/>
      <c r="C96" s="28" t="s">
        <v>25</v>
      </c>
      <c r="D96" s="35"/>
      <c r="E96" s="35"/>
      <c r="F96" s="26" t="str">
        <f>E15</f>
        <v>Karlovarský kraj, Závodní 353/88, 36006 K. Vary</v>
      </c>
      <c r="G96" s="35"/>
      <c r="H96" s="35"/>
      <c r="I96" s="110" t="s">
        <v>31</v>
      </c>
      <c r="J96" s="31" t="str">
        <f>E21</f>
        <v xml:space="preserve">Ing. arch. Břetislav Kubíček </v>
      </c>
      <c r="K96" s="35"/>
      <c r="L96" s="108"/>
      <c r="S96" s="33"/>
      <c r="T96" s="33"/>
      <c r="U96" s="33"/>
      <c r="V96" s="33"/>
      <c r="W96" s="33"/>
      <c r="X96" s="33"/>
      <c r="Y96" s="33"/>
      <c r="Z96" s="33"/>
      <c r="AA96" s="33"/>
      <c r="AB96" s="33"/>
      <c r="AC96" s="33"/>
      <c r="AD96" s="33"/>
      <c r="AE96" s="33"/>
    </row>
    <row r="97" spans="1:31" s="2" customFormat="1" ht="26.45" customHeight="1">
      <c r="A97" s="33"/>
      <c r="B97" s="34"/>
      <c r="C97" s="28" t="s">
        <v>29</v>
      </c>
      <c r="D97" s="35"/>
      <c r="E97" s="35"/>
      <c r="F97" s="26" t="str">
        <f>IF(E18="","",E18)</f>
        <v>Vyplň údaj</v>
      </c>
      <c r="G97" s="35"/>
      <c r="H97" s="35"/>
      <c r="I97" s="110" t="s">
        <v>34</v>
      </c>
      <c r="J97" s="31" t="str">
        <f>E24</f>
        <v>Daniela Hahnová</v>
      </c>
      <c r="K97" s="35"/>
      <c r="L97" s="108"/>
      <c r="S97" s="33"/>
      <c r="T97" s="33"/>
      <c r="U97" s="33"/>
      <c r="V97" s="33"/>
      <c r="W97" s="33"/>
      <c r="X97" s="33"/>
      <c r="Y97" s="33"/>
      <c r="Z97" s="33"/>
      <c r="AA97" s="33"/>
      <c r="AB97" s="33"/>
      <c r="AC97" s="33"/>
      <c r="AD97" s="33"/>
      <c r="AE97" s="33"/>
    </row>
    <row r="98" spans="1:31" s="2" customFormat="1" ht="10.35" customHeight="1">
      <c r="A98" s="33"/>
      <c r="B98" s="34"/>
      <c r="C98" s="35"/>
      <c r="D98" s="35"/>
      <c r="E98" s="35"/>
      <c r="F98" s="35"/>
      <c r="G98" s="35"/>
      <c r="H98" s="35"/>
      <c r="I98" s="107"/>
      <c r="J98" s="35"/>
      <c r="K98" s="35"/>
      <c r="L98" s="108"/>
      <c r="S98" s="33"/>
      <c r="T98" s="33"/>
      <c r="U98" s="33"/>
      <c r="V98" s="33"/>
      <c r="W98" s="33"/>
      <c r="X98" s="33"/>
      <c r="Y98" s="33"/>
      <c r="Z98" s="33"/>
      <c r="AA98" s="33"/>
      <c r="AB98" s="33"/>
      <c r="AC98" s="33"/>
      <c r="AD98" s="33"/>
      <c r="AE98" s="33"/>
    </row>
    <row r="99" spans="1:31" s="11" customFormat="1" ht="29.25" customHeight="1">
      <c r="A99" s="158"/>
      <c r="B99" s="159"/>
      <c r="C99" s="160" t="s">
        <v>122</v>
      </c>
      <c r="D99" s="161" t="s">
        <v>57</v>
      </c>
      <c r="E99" s="161" t="s">
        <v>53</v>
      </c>
      <c r="F99" s="161" t="s">
        <v>54</v>
      </c>
      <c r="G99" s="161" t="s">
        <v>123</v>
      </c>
      <c r="H99" s="161" t="s">
        <v>124</v>
      </c>
      <c r="I99" s="162" t="s">
        <v>125</v>
      </c>
      <c r="J99" s="161" t="s">
        <v>98</v>
      </c>
      <c r="K99" s="163" t="s">
        <v>126</v>
      </c>
      <c r="L99" s="164"/>
      <c r="M99" s="67" t="s">
        <v>19</v>
      </c>
      <c r="N99" s="68" t="s">
        <v>42</v>
      </c>
      <c r="O99" s="68" t="s">
        <v>127</v>
      </c>
      <c r="P99" s="68" t="s">
        <v>128</v>
      </c>
      <c r="Q99" s="68" t="s">
        <v>129</v>
      </c>
      <c r="R99" s="68" t="s">
        <v>130</v>
      </c>
      <c r="S99" s="68" t="s">
        <v>131</v>
      </c>
      <c r="T99" s="69" t="s">
        <v>132</v>
      </c>
      <c r="U99" s="158"/>
      <c r="V99" s="158"/>
      <c r="W99" s="158"/>
      <c r="X99" s="158"/>
      <c r="Y99" s="158"/>
      <c r="Z99" s="158"/>
      <c r="AA99" s="158"/>
      <c r="AB99" s="158"/>
      <c r="AC99" s="158"/>
      <c r="AD99" s="158"/>
      <c r="AE99" s="158"/>
    </row>
    <row r="100" spans="1:63" s="2" customFormat="1" ht="22.9" customHeight="1">
      <c r="A100" s="33"/>
      <c r="B100" s="34"/>
      <c r="C100" s="74" t="s">
        <v>133</v>
      </c>
      <c r="D100" s="35"/>
      <c r="E100" s="35"/>
      <c r="F100" s="35"/>
      <c r="G100" s="35"/>
      <c r="H100" s="35"/>
      <c r="I100" s="107"/>
      <c r="J100" s="165">
        <f>BK100</f>
        <v>0</v>
      </c>
      <c r="K100" s="35"/>
      <c r="L100" s="38"/>
      <c r="M100" s="70"/>
      <c r="N100" s="166"/>
      <c r="O100" s="71"/>
      <c r="P100" s="167">
        <f>P101+P217+P332</f>
        <v>0</v>
      </c>
      <c r="Q100" s="71"/>
      <c r="R100" s="167">
        <f>R101+R217+R332</f>
        <v>4.1155269599999995</v>
      </c>
      <c r="S100" s="71"/>
      <c r="T100" s="168">
        <f>T101+T217+T332</f>
        <v>3.1290137100000006</v>
      </c>
      <c r="U100" s="33"/>
      <c r="V100" s="33"/>
      <c r="W100" s="33"/>
      <c r="X100" s="33"/>
      <c r="Y100" s="33"/>
      <c r="Z100" s="33"/>
      <c r="AA100" s="33"/>
      <c r="AB100" s="33"/>
      <c r="AC100" s="33"/>
      <c r="AD100" s="33"/>
      <c r="AE100" s="33"/>
      <c r="AT100" s="16" t="s">
        <v>71</v>
      </c>
      <c r="AU100" s="16" t="s">
        <v>99</v>
      </c>
      <c r="BK100" s="169">
        <f>BK101+BK217+BK332</f>
        <v>0</v>
      </c>
    </row>
    <row r="101" spans="2:63" s="12" customFormat="1" ht="25.9" customHeight="1">
      <c r="B101" s="170"/>
      <c r="C101" s="171"/>
      <c r="D101" s="172" t="s">
        <v>71</v>
      </c>
      <c r="E101" s="173" t="s">
        <v>134</v>
      </c>
      <c r="F101" s="173" t="s">
        <v>135</v>
      </c>
      <c r="G101" s="171"/>
      <c r="H101" s="171"/>
      <c r="I101" s="174"/>
      <c r="J101" s="175">
        <f>BK101</f>
        <v>0</v>
      </c>
      <c r="K101" s="171"/>
      <c r="L101" s="176"/>
      <c r="M101" s="177"/>
      <c r="N101" s="178"/>
      <c r="O101" s="178"/>
      <c r="P101" s="179">
        <f>P102+P113+P123+P150+P198+P213</f>
        <v>0</v>
      </c>
      <c r="Q101" s="178"/>
      <c r="R101" s="179">
        <f>R102+R113+R123+R150+R198+R213</f>
        <v>3.55802753</v>
      </c>
      <c r="S101" s="178"/>
      <c r="T101" s="180">
        <f>T102+T113+T123+T150+T198+T213</f>
        <v>2.4597120000000006</v>
      </c>
      <c r="AR101" s="181" t="s">
        <v>80</v>
      </c>
      <c r="AT101" s="182" t="s">
        <v>71</v>
      </c>
      <c r="AU101" s="182" t="s">
        <v>72</v>
      </c>
      <c r="AY101" s="181" t="s">
        <v>136</v>
      </c>
      <c r="BK101" s="183">
        <f>BK102+BK113+BK123+BK150+BK198+BK213</f>
        <v>0</v>
      </c>
    </row>
    <row r="102" spans="2:63" s="12" customFormat="1" ht="22.9" customHeight="1">
      <c r="B102" s="170"/>
      <c r="C102" s="171"/>
      <c r="D102" s="172" t="s">
        <v>71</v>
      </c>
      <c r="E102" s="184" t="s">
        <v>137</v>
      </c>
      <c r="F102" s="184" t="s">
        <v>138</v>
      </c>
      <c r="G102" s="171"/>
      <c r="H102" s="171"/>
      <c r="I102" s="174"/>
      <c r="J102" s="185">
        <f>BK102</f>
        <v>0</v>
      </c>
      <c r="K102" s="171"/>
      <c r="L102" s="176"/>
      <c r="M102" s="177"/>
      <c r="N102" s="178"/>
      <c r="O102" s="178"/>
      <c r="P102" s="179">
        <f>SUM(P103:P112)</f>
        <v>0</v>
      </c>
      <c r="Q102" s="178"/>
      <c r="R102" s="179">
        <f>SUM(R103:R112)</f>
        <v>2.4604044800000002</v>
      </c>
      <c r="S102" s="178"/>
      <c r="T102" s="180">
        <f>SUM(T103:T112)</f>
        <v>0</v>
      </c>
      <c r="AR102" s="181" t="s">
        <v>80</v>
      </c>
      <c r="AT102" s="182" t="s">
        <v>71</v>
      </c>
      <c r="AU102" s="182" t="s">
        <v>80</v>
      </c>
      <c r="AY102" s="181" t="s">
        <v>136</v>
      </c>
      <c r="BK102" s="183">
        <f>SUM(BK103:BK112)</f>
        <v>0</v>
      </c>
    </row>
    <row r="103" spans="1:65" s="2" customFormat="1" ht="34.9" customHeight="1">
      <c r="A103" s="33"/>
      <c r="B103" s="34"/>
      <c r="C103" s="186" t="s">
        <v>80</v>
      </c>
      <c r="D103" s="186" t="s">
        <v>139</v>
      </c>
      <c r="E103" s="187" t="s">
        <v>140</v>
      </c>
      <c r="F103" s="188" t="s">
        <v>141</v>
      </c>
      <c r="G103" s="189" t="s">
        <v>142</v>
      </c>
      <c r="H103" s="190">
        <v>1</v>
      </c>
      <c r="I103" s="191"/>
      <c r="J103" s="192">
        <f>ROUND(I103*H103,2)</f>
        <v>0</v>
      </c>
      <c r="K103" s="188" t="s">
        <v>143</v>
      </c>
      <c r="L103" s="38"/>
      <c r="M103" s="193" t="s">
        <v>19</v>
      </c>
      <c r="N103" s="194" t="s">
        <v>43</v>
      </c>
      <c r="O103" s="63"/>
      <c r="P103" s="195">
        <f>O103*H103</f>
        <v>0</v>
      </c>
      <c r="Q103" s="195">
        <v>0.04843</v>
      </c>
      <c r="R103" s="195">
        <f>Q103*H103</f>
        <v>0.04843</v>
      </c>
      <c r="S103" s="195">
        <v>0</v>
      </c>
      <c r="T103" s="196">
        <f>S103*H103</f>
        <v>0</v>
      </c>
      <c r="U103" s="33"/>
      <c r="V103" s="33"/>
      <c r="W103" s="33"/>
      <c r="X103" s="33"/>
      <c r="Y103" s="33"/>
      <c r="Z103" s="33"/>
      <c r="AA103" s="33"/>
      <c r="AB103" s="33"/>
      <c r="AC103" s="33"/>
      <c r="AD103" s="33"/>
      <c r="AE103" s="33"/>
      <c r="AR103" s="197" t="s">
        <v>144</v>
      </c>
      <c r="AT103" s="197" t="s">
        <v>139</v>
      </c>
      <c r="AU103" s="197" t="s">
        <v>82</v>
      </c>
      <c r="AY103" s="16" t="s">
        <v>136</v>
      </c>
      <c r="BE103" s="198">
        <f>IF(N103="základní",J103,0)</f>
        <v>0</v>
      </c>
      <c r="BF103" s="198">
        <f>IF(N103="snížená",J103,0)</f>
        <v>0</v>
      </c>
      <c r="BG103" s="198">
        <f>IF(N103="zákl. přenesená",J103,0)</f>
        <v>0</v>
      </c>
      <c r="BH103" s="198">
        <f>IF(N103="sníž. přenesená",J103,0)</f>
        <v>0</v>
      </c>
      <c r="BI103" s="198">
        <f>IF(N103="nulová",J103,0)</f>
        <v>0</v>
      </c>
      <c r="BJ103" s="16" t="s">
        <v>80</v>
      </c>
      <c r="BK103" s="198">
        <f>ROUND(I103*H103,2)</f>
        <v>0</v>
      </c>
      <c r="BL103" s="16" t="s">
        <v>144</v>
      </c>
      <c r="BM103" s="197" t="s">
        <v>145</v>
      </c>
    </row>
    <row r="104" spans="1:47" s="2" customFormat="1" ht="29.25">
      <c r="A104" s="33"/>
      <c r="B104" s="34"/>
      <c r="C104" s="35"/>
      <c r="D104" s="199" t="s">
        <v>146</v>
      </c>
      <c r="E104" s="35"/>
      <c r="F104" s="200" t="s">
        <v>147</v>
      </c>
      <c r="G104" s="35"/>
      <c r="H104" s="35"/>
      <c r="I104" s="107"/>
      <c r="J104" s="35"/>
      <c r="K104" s="35"/>
      <c r="L104" s="38"/>
      <c r="M104" s="201"/>
      <c r="N104" s="202"/>
      <c r="O104" s="63"/>
      <c r="P104" s="63"/>
      <c r="Q104" s="63"/>
      <c r="R104" s="63"/>
      <c r="S104" s="63"/>
      <c r="T104" s="64"/>
      <c r="U104" s="33"/>
      <c r="V104" s="33"/>
      <c r="W104" s="33"/>
      <c r="X104" s="33"/>
      <c r="Y104" s="33"/>
      <c r="Z104" s="33"/>
      <c r="AA104" s="33"/>
      <c r="AB104" s="33"/>
      <c r="AC104" s="33"/>
      <c r="AD104" s="33"/>
      <c r="AE104" s="33"/>
      <c r="AT104" s="16" t="s">
        <v>146</v>
      </c>
      <c r="AU104" s="16" t="s">
        <v>82</v>
      </c>
    </row>
    <row r="105" spans="2:51" s="13" customFormat="1" ht="12">
      <c r="B105" s="203"/>
      <c r="C105" s="204"/>
      <c r="D105" s="199" t="s">
        <v>148</v>
      </c>
      <c r="E105" s="205" t="s">
        <v>19</v>
      </c>
      <c r="F105" s="206" t="s">
        <v>149</v>
      </c>
      <c r="G105" s="204"/>
      <c r="H105" s="207">
        <v>1</v>
      </c>
      <c r="I105" s="208"/>
      <c r="J105" s="204"/>
      <c r="K105" s="204"/>
      <c r="L105" s="209"/>
      <c r="M105" s="210"/>
      <c r="N105" s="211"/>
      <c r="O105" s="211"/>
      <c r="P105" s="211"/>
      <c r="Q105" s="211"/>
      <c r="R105" s="211"/>
      <c r="S105" s="211"/>
      <c r="T105" s="212"/>
      <c r="AT105" s="213" t="s">
        <v>148</v>
      </c>
      <c r="AU105" s="213" t="s">
        <v>82</v>
      </c>
      <c r="AV105" s="13" t="s">
        <v>82</v>
      </c>
      <c r="AW105" s="13" t="s">
        <v>33</v>
      </c>
      <c r="AX105" s="13" t="s">
        <v>72</v>
      </c>
      <c r="AY105" s="213" t="s">
        <v>136</v>
      </c>
    </row>
    <row r="106" spans="1:65" s="2" customFormat="1" ht="34.9" customHeight="1">
      <c r="A106" s="33"/>
      <c r="B106" s="34"/>
      <c r="C106" s="186" t="s">
        <v>82</v>
      </c>
      <c r="D106" s="186" t="s">
        <v>139</v>
      </c>
      <c r="E106" s="187" t="s">
        <v>150</v>
      </c>
      <c r="F106" s="188" t="s">
        <v>151</v>
      </c>
      <c r="G106" s="189" t="s">
        <v>142</v>
      </c>
      <c r="H106" s="190">
        <v>1</v>
      </c>
      <c r="I106" s="191"/>
      <c r="J106" s="192">
        <f>ROUND(I106*H106,2)</f>
        <v>0</v>
      </c>
      <c r="K106" s="188" t="s">
        <v>143</v>
      </c>
      <c r="L106" s="38"/>
      <c r="M106" s="193" t="s">
        <v>19</v>
      </c>
      <c r="N106" s="194" t="s">
        <v>43</v>
      </c>
      <c r="O106" s="63"/>
      <c r="P106" s="195">
        <f>O106*H106</f>
        <v>0</v>
      </c>
      <c r="Q106" s="195">
        <v>0.12021</v>
      </c>
      <c r="R106" s="195">
        <f>Q106*H106</f>
        <v>0.12021</v>
      </c>
      <c r="S106" s="195">
        <v>0</v>
      </c>
      <c r="T106" s="196">
        <f>S106*H106</f>
        <v>0</v>
      </c>
      <c r="U106" s="33"/>
      <c r="V106" s="33"/>
      <c r="W106" s="33"/>
      <c r="X106" s="33"/>
      <c r="Y106" s="33"/>
      <c r="Z106" s="33"/>
      <c r="AA106" s="33"/>
      <c r="AB106" s="33"/>
      <c r="AC106" s="33"/>
      <c r="AD106" s="33"/>
      <c r="AE106" s="33"/>
      <c r="AR106" s="197" t="s">
        <v>144</v>
      </c>
      <c r="AT106" s="197" t="s">
        <v>139</v>
      </c>
      <c r="AU106" s="197" t="s">
        <v>82</v>
      </c>
      <c r="AY106" s="16" t="s">
        <v>136</v>
      </c>
      <c r="BE106" s="198">
        <f>IF(N106="základní",J106,0)</f>
        <v>0</v>
      </c>
      <c r="BF106" s="198">
        <f>IF(N106="snížená",J106,0)</f>
        <v>0</v>
      </c>
      <c r="BG106" s="198">
        <f>IF(N106="zákl. přenesená",J106,0)</f>
        <v>0</v>
      </c>
      <c r="BH106" s="198">
        <f>IF(N106="sníž. přenesená",J106,0)</f>
        <v>0</v>
      </c>
      <c r="BI106" s="198">
        <f>IF(N106="nulová",J106,0)</f>
        <v>0</v>
      </c>
      <c r="BJ106" s="16" t="s">
        <v>80</v>
      </c>
      <c r="BK106" s="198">
        <f>ROUND(I106*H106,2)</f>
        <v>0</v>
      </c>
      <c r="BL106" s="16" t="s">
        <v>144</v>
      </c>
      <c r="BM106" s="197" t="s">
        <v>152</v>
      </c>
    </row>
    <row r="107" spans="1:47" s="2" customFormat="1" ht="29.25">
      <c r="A107" s="33"/>
      <c r="B107" s="34"/>
      <c r="C107" s="35"/>
      <c r="D107" s="199" t="s">
        <v>146</v>
      </c>
      <c r="E107" s="35"/>
      <c r="F107" s="200" t="s">
        <v>153</v>
      </c>
      <c r="G107" s="35"/>
      <c r="H107" s="35"/>
      <c r="I107" s="107"/>
      <c r="J107" s="35"/>
      <c r="K107" s="35"/>
      <c r="L107" s="38"/>
      <c r="M107" s="201"/>
      <c r="N107" s="202"/>
      <c r="O107" s="63"/>
      <c r="P107" s="63"/>
      <c r="Q107" s="63"/>
      <c r="R107" s="63"/>
      <c r="S107" s="63"/>
      <c r="T107" s="64"/>
      <c r="U107" s="33"/>
      <c r="V107" s="33"/>
      <c r="W107" s="33"/>
      <c r="X107" s="33"/>
      <c r="Y107" s="33"/>
      <c r="Z107" s="33"/>
      <c r="AA107" s="33"/>
      <c r="AB107" s="33"/>
      <c r="AC107" s="33"/>
      <c r="AD107" s="33"/>
      <c r="AE107" s="33"/>
      <c r="AT107" s="16" t="s">
        <v>146</v>
      </c>
      <c r="AU107" s="16" t="s">
        <v>82</v>
      </c>
    </row>
    <row r="108" spans="2:51" s="13" customFormat="1" ht="12">
      <c r="B108" s="203"/>
      <c r="C108" s="204"/>
      <c r="D108" s="199" t="s">
        <v>148</v>
      </c>
      <c r="E108" s="205" t="s">
        <v>19</v>
      </c>
      <c r="F108" s="206" t="s">
        <v>149</v>
      </c>
      <c r="G108" s="204"/>
      <c r="H108" s="207">
        <v>1</v>
      </c>
      <c r="I108" s="208"/>
      <c r="J108" s="204"/>
      <c r="K108" s="204"/>
      <c r="L108" s="209"/>
      <c r="M108" s="210"/>
      <c r="N108" s="211"/>
      <c r="O108" s="211"/>
      <c r="P108" s="211"/>
      <c r="Q108" s="211"/>
      <c r="R108" s="211"/>
      <c r="S108" s="211"/>
      <c r="T108" s="212"/>
      <c r="AT108" s="213" t="s">
        <v>148</v>
      </c>
      <c r="AU108" s="213" t="s">
        <v>82</v>
      </c>
      <c r="AV108" s="13" t="s">
        <v>82</v>
      </c>
      <c r="AW108" s="13" t="s">
        <v>33</v>
      </c>
      <c r="AX108" s="13" t="s">
        <v>72</v>
      </c>
      <c r="AY108" s="213" t="s">
        <v>136</v>
      </c>
    </row>
    <row r="109" spans="1:65" s="2" customFormat="1" ht="22.15" customHeight="1">
      <c r="A109" s="33"/>
      <c r="B109" s="34"/>
      <c r="C109" s="186" t="s">
        <v>137</v>
      </c>
      <c r="D109" s="186" t="s">
        <v>139</v>
      </c>
      <c r="E109" s="187" t="s">
        <v>154</v>
      </c>
      <c r="F109" s="188" t="s">
        <v>155</v>
      </c>
      <c r="G109" s="189" t="s">
        <v>156</v>
      </c>
      <c r="H109" s="190">
        <v>8.576</v>
      </c>
      <c r="I109" s="191"/>
      <c r="J109" s="192">
        <f>ROUND(I109*H109,2)</f>
        <v>0</v>
      </c>
      <c r="K109" s="188" t="s">
        <v>143</v>
      </c>
      <c r="L109" s="38"/>
      <c r="M109" s="193" t="s">
        <v>19</v>
      </c>
      <c r="N109" s="194" t="s">
        <v>43</v>
      </c>
      <c r="O109" s="63"/>
      <c r="P109" s="195">
        <f>O109*H109</f>
        <v>0</v>
      </c>
      <c r="Q109" s="195">
        <v>0.26723</v>
      </c>
      <c r="R109" s="195">
        <f>Q109*H109</f>
        <v>2.2917644800000003</v>
      </c>
      <c r="S109" s="195">
        <v>0</v>
      </c>
      <c r="T109" s="196">
        <f>S109*H109</f>
        <v>0</v>
      </c>
      <c r="U109" s="33"/>
      <c r="V109" s="33"/>
      <c r="W109" s="33"/>
      <c r="X109" s="33"/>
      <c r="Y109" s="33"/>
      <c r="Z109" s="33"/>
      <c r="AA109" s="33"/>
      <c r="AB109" s="33"/>
      <c r="AC109" s="33"/>
      <c r="AD109" s="33"/>
      <c r="AE109" s="33"/>
      <c r="AR109" s="197" t="s">
        <v>144</v>
      </c>
      <c r="AT109" s="197" t="s">
        <v>139</v>
      </c>
      <c r="AU109" s="197" t="s">
        <v>82</v>
      </c>
      <c r="AY109" s="16" t="s">
        <v>136</v>
      </c>
      <c r="BE109" s="198">
        <f>IF(N109="základní",J109,0)</f>
        <v>0</v>
      </c>
      <c r="BF109" s="198">
        <f>IF(N109="snížená",J109,0)</f>
        <v>0</v>
      </c>
      <c r="BG109" s="198">
        <f>IF(N109="zákl. přenesená",J109,0)</f>
        <v>0</v>
      </c>
      <c r="BH109" s="198">
        <f>IF(N109="sníž. přenesená",J109,0)</f>
        <v>0</v>
      </c>
      <c r="BI109" s="198">
        <f>IF(N109="nulová",J109,0)</f>
        <v>0</v>
      </c>
      <c r="BJ109" s="16" t="s">
        <v>80</v>
      </c>
      <c r="BK109" s="198">
        <f>ROUND(I109*H109,2)</f>
        <v>0</v>
      </c>
      <c r="BL109" s="16" t="s">
        <v>144</v>
      </c>
      <c r="BM109" s="197" t="s">
        <v>157</v>
      </c>
    </row>
    <row r="110" spans="1:47" s="2" customFormat="1" ht="29.25">
      <c r="A110" s="33"/>
      <c r="B110" s="34"/>
      <c r="C110" s="35"/>
      <c r="D110" s="199" t="s">
        <v>146</v>
      </c>
      <c r="E110" s="35"/>
      <c r="F110" s="200" t="s">
        <v>158</v>
      </c>
      <c r="G110" s="35"/>
      <c r="H110" s="35"/>
      <c r="I110" s="107"/>
      <c r="J110" s="35"/>
      <c r="K110" s="35"/>
      <c r="L110" s="38"/>
      <c r="M110" s="201"/>
      <c r="N110" s="202"/>
      <c r="O110" s="63"/>
      <c r="P110" s="63"/>
      <c r="Q110" s="63"/>
      <c r="R110" s="63"/>
      <c r="S110" s="63"/>
      <c r="T110" s="64"/>
      <c r="U110" s="33"/>
      <c r="V110" s="33"/>
      <c r="W110" s="33"/>
      <c r="X110" s="33"/>
      <c r="Y110" s="33"/>
      <c r="Z110" s="33"/>
      <c r="AA110" s="33"/>
      <c r="AB110" s="33"/>
      <c r="AC110" s="33"/>
      <c r="AD110" s="33"/>
      <c r="AE110" s="33"/>
      <c r="AT110" s="16" t="s">
        <v>146</v>
      </c>
      <c r="AU110" s="16" t="s">
        <v>82</v>
      </c>
    </row>
    <row r="111" spans="1:47" s="2" customFormat="1" ht="87.75">
      <c r="A111" s="33"/>
      <c r="B111" s="34"/>
      <c r="C111" s="35"/>
      <c r="D111" s="199" t="s">
        <v>159</v>
      </c>
      <c r="E111" s="35"/>
      <c r="F111" s="214" t="s">
        <v>160</v>
      </c>
      <c r="G111" s="35"/>
      <c r="H111" s="35"/>
      <c r="I111" s="107"/>
      <c r="J111" s="35"/>
      <c r="K111" s="35"/>
      <c r="L111" s="38"/>
      <c r="M111" s="201"/>
      <c r="N111" s="202"/>
      <c r="O111" s="63"/>
      <c r="P111" s="63"/>
      <c r="Q111" s="63"/>
      <c r="R111" s="63"/>
      <c r="S111" s="63"/>
      <c r="T111" s="64"/>
      <c r="U111" s="33"/>
      <c r="V111" s="33"/>
      <c r="W111" s="33"/>
      <c r="X111" s="33"/>
      <c r="Y111" s="33"/>
      <c r="Z111" s="33"/>
      <c r="AA111" s="33"/>
      <c r="AB111" s="33"/>
      <c r="AC111" s="33"/>
      <c r="AD111" s="33"/>
      <c r="AE111" s="33"/>
      <c r="AT111" s="16" t="s">
        <v>159</v>
      </c>
      <c r="AU111" s="16" t="s">
        <v>82</v>
      </c>
    </row>
    <row r="112" spans="2:51" s="13" customFormat="1" ht="12">
      <c r="B112" s="203"/>
      <c r="C112" s="204"/>
      <c r="D112" s="199" t="s">
        <v>148</v>
      </c>
      <c r="E112" s="205" t="s">
        <v>19</v>
      </c>
      <c r="F112" s="206" t="s">
        <v>161</v>
      </c>
      <c r="G112" s="204"/>
      <c r="H112" s="207">
        <v>8.576</v>
      </c>
      <c r="I112" s="208"/>
      <c r="J112" s="204"/>
      <c r="K112" s="204"/>
      <c r="L112" s="209"/>
      <c r="M112" s="210"/>
      <c r="N112" s="211"/>
      <c r="O112" s="211"/>
      <c r="P112" s="211"/>
      <c r="Q112" s="211"/>
      <c r="R112" s="211"/>
      <c r="S112" s="211"/>
      <c r="T112" s="212"/>
      <c r="AT112" s="213" t="s">
        <v>148</v>
      </c>
      <c r="AU112" s="213" t="s">
        <v>82</v>
      </c>
      <c r="AV112" s="13" t="s">
        <v>82</v>
      </c>
      <c r="AW112" s="13" t="s">
        <v>33</v>
      </c>
      <c r="AX112" s="13" t="s">
        <v>72</v>
      </c>
      <c r="AY112" s="213" t="s">
        <v>136</v>
      </c>
    </row>
    <row r="113" spans="2:63" s="12" customFormat="1" ht="22.9" customHeight="1">
      <c r="B113" s="170"/>
      <c r="C113" s="171"/>
      <c r="D113" s="172" t="s">
        <v>71</v>
      </c>
      <c r="E113" s="184" t="s">
        <v>144</v>
      </c>
      <c r="F113" s="184" t="s">
        <v>162</v>
      </c>
      <c r="G113" s="171"/>
      <c r="H113" s="171"/>
      <c r="I113" s="174"/>
      <c r="J113" s="185">
        <f>BK113</f>
        <v>0</v>
      </c>
      <c r="K113" s="171"/>
      <c r="L113" s="176"/>
      <c r="M113" s="177"/>
      <c r="N113" s="178"/>
      <c r="O113" s="178"/>
      <c r="P113" s="179">
        <f>SUM(P114:P122)</f>
        <v>0</v>
      </c>
      <c r="Q113" s="178"/>
      <c r="R113" s="179">
        <f>SUM(R114:R122)</f>
        <v>0.15156397</v>
      </c>
      <c r="S113" s="178"/>
      <c r="T113" s="180">
        <f>SUM(T114:T122)</f>
        <v>0</v>
      </c>
      <c r="AR113" s="181" t="s">
        <v>80</v>
      </c>
      <c r="AT113" s="182" t="s">
        <v>71</v>
      </c>
      <c r="AU113" s="182" t="s">
        <v>80</v>
      </c>
      <c r="AY113" s="181" t="s">
        <v>136</v>
      </c>
      <c r="BK113" s="183">
        <f>SUM(BK114:BK122)</f>
        <v>0</v>
      </c>
    </row>
    <row r="114" spans="1:65" s="2" customFormat="1" ht="22.15" customHeight="1">
      <c r="A114" s="33"/>
      <c r="B114" s="34"/>
      <c r="C114" s="186" t="s">
        <v>144</v>
      </c>
      <c r="D114" s="186" t="s">
        <v>139</v>
      </c>
      <c r="E114" s="187" t="s">
        <v>163</v>
      </c>
      <c r="F114" s="188" t="s">
        <v>164</v>
      </c>
      <c r="G114" s="189" t="s">
        <v>165</v>
      </c>
      <c r="H114" s="190">
        <v>0.033</v>
      </c>
      <c r="I114" s="191"/>
      <c r="J114" s="192">
        <f>ROUND(I114*H114,2)</f>
        <v>0</v>
      </c>
      <c r="K114" s="188" t="s">
        <v>143</v>
      </c>
      <c r="L114" s="38"/>
      <c r="M114" s="193" t="s">
        <v>19</v>
      </c>
      <c r="N114" s="194" t="s">
        <v>43</v>
      </c>
      <c r="O114" s="63"/>
      <c r="P114" s="195">
        <f>O114*H114</f>
        <v>0</v>
      </c>
      <c r="Q114" s="195">
        <v>0.01709</v>
      </c>
      <c r="R114" s="195">
        <f>Q114*H114</f>
        <v>0.00056397</v>
      </c>
      <c r="S114" s="195">
        <v>0</v>
      </c>
      <c r="T114" s="196">
        <f>S114*H114</f>
        <v>0</v>
      </c>
      <c r="U114" s="33"/>
      <c r="V114" s="33"/>
      <c r="W114" s="33"/>
      <c r="X114" s="33"/>
      <c r="Y114" s="33"/>
      <c r="Z114" s="33"/>
      <c r="AA114" s="33"/>
      <c r="AB114" s="33"/>
      <c r="AC114" s="33"/>
      <c r="AD114" s="33"/>
      <c r="AE114" s="33"/>
      <c r="AR114" s="197" t="s">
        <v>144</v>
      </c>
      <c r="AT114" s="197" t="s">
        <v>139</v>
      </c>
      <c r="AU114" s="197" t="s">
        <v>82</v>
      </c>
      <c r="AY114" s="16" t="s">
        <v>136</v>
      </c>
      <c r="BE114" s="198">
        <f>IF(N114="základní",J114,0)</f>
        <v>0</v>
      </c>
      <c r="BF114" s="198">
        <f>IF(N114="snížená",J114,0)</f>
        <v>0</v>
      </c>
      <c r="BG114" s="198">
        <f>IF(N114="zákl. přenesená",J114,0)</f>
        <v>0</v>
      </c>
      <c r="BH114" s="198">
        <f>IF(N114="sníž. přenesená",J114,0)</f>
        <v>0</v>
      </c>
      <c r="BI114" s="198">
        <f>IF(N114="nulová",J114,0)</f>
        <v>0</v>
      </c>
      <c r="BJ114" s="16" t="s">
        <v>80</v>
      </c>
      <c r="BK114" s="198">
        <f>ROUND(I114*H114,2)</f>
        <v>0</v>
      </c>
      <c r="BL114" s="16" t="s">
        <v>144</v>
      </c>
      <c r="BM114" s="197" t="s">
        <v>166</v>
      </c>
    </row>
    <row r="115" spans="1:47" s="2" customFormat="1" ht="29.25">
      <c r="A115" s="33"/>
      <c r="B115" s="34"/>
      <c r="C115" s="35"/>
      <c r="D115" s="199" t="s">
        <v>146</v>
      </c>
      <c r="E115" s="35"/>
      <c r="F115" s="200" t="s">
        <v>167</v>
      </c>
      <c r="G115" s="35"/>
      <c r="H115" s="35"/>
      <c r="I115" s="107"/>
      <c r="J115" s="35"/>
      <c r="K115" s="35"/>
      <c r="L115" s="38"/>
      <c r="M115" s="201"/>
      <c r="N115" s="202"/>
      <c r="O115" s="63"/>
      <c r="P115" s="63"/>
      <c r="Q115" s="63"/>
      <c r="R115" s="63"/>
      <c r="S115" s="63"/>
      <c r="T115" s="64"/>
      <c r="U115" s="33"/>
      <c r="V115" s="33"/>
      <c r="W115" s="33"/>
      <c r="X115" s="33"/>
      <c r="Y115" s="33"/>
      <c r="Z115" s="33"/>
      <c r="AA115" s="33"/>
      <c r="AB115" s="33"/>
      <c r="AC115" s="33"/>
      <c r="AD115" s="33"/>
      <c r="AE115" s="33"/>
      <c r="AT115" s="16" t="s">
        <v>146</v>
      </c>
      <c r="AU115" s="16" t="s">
        <v>82</v>
      </c>
    </row>
    <row r="116" spans="1:47" s="2" customFormat="1" ht="78">
      <c r="A116" s="33"/>
      <c r="B116" s="34"/>
      <c r="C116" s="35"/>
      <c r="D116" s="199" t="s">
        <v>159</v>
      </c>
      <c r="E116" s="35"/>
      <c r="F116" s="214" t="s">
        <v>168</v>
      </c>
      <c r="G116" s="35"/>
      <c r="H116" s="35"/>
      <c r="I116" s="107"/>
      <c r="J116" s="35"/>
      <c r="K116" s="35"/>
      <c r="L116" s="38"/>
      <c r="M116" s="201"/>
      <c r="N116" s="202"/>
      <c r="O116" s="63"/>
      <c r="P116" s="63"/>
      <c r="Q116" s="63"/>
      <c r="R116" s="63"/>
      <c r="S116" s="63"/>
      <c r="T116" s="64"/>
      <c r="U116" s="33"/>
      <c r="V116" s="33"/>
      <c r="W116" s="33"/>
      <c r="X116" s="33"/>
      <c r="Y116" s="33"/>
      <c r="Z116" s="33"/>
      <c r="AA116" s="33"/>
      <c r="AB116" s="33"/>
      <c r="AC116" s="33"/>
      <c r="AD116" s="33"/>
      <c r="AE116" s="33"/>
      <c r="AT116" s="16" t="s">
        <v>159</v>
      </c>
      <c r="AU116" s="16" t="s">
        <v>82</v>
      </c>
    </row>
    <row r="117" spans="2:51" s="13" customFormat="1" ht="12">
      <c r="B117" s="203"/>
      <c r="C117" s="204"/>
      <c r="D117" s="199" t="s">
        <v>148</v>
      </c>
      <c r="E117" s="205" t="s">
        <v>19</v>
      </c>
      <c r="F117" s="206" t="s">
        <v>169</v>
      </c>
      <c r="G117" s="204"/>
      <c r="H117" s="207">
        <v>0.033</v>
      </c>
      <c r="I117" s="208"/>
      <c r="J117" s="204"/>
      <c r="K117" s="204"/>
      <c r="L117" s="209"/>
      <c r="M117" s="210"/>
      <c r="N117" s="211"/>
      <c r="O117" s="211"/>
      <c r="P117" s="211"/>
      <c r="Q117" s="211"/>
      <c r="R117" s="211"/>
      <c r="S117" s="211"/>
      <c r="T117" s="212"/>
      <c r="AT117" s="213" t="s">
        <v>148</v>
      </c>
      <c r="AU117" s="213" t="s">
        <v>82</v>
      </c>
      <c r="AV117" s="13" t="s">
        <v>82</v>
      </c>
      <c r="AW117" s="13" t="s">
        <v>33</v>
      </c>
      <c r="AX117" s="13" t="s">
        <v>72</v>
      </c>
      <c r="AY117" s="213" t="s">
        <v>136</v>
      </c>
    </row>
    <row r="118" spans="1:65" s="2" customFormat="1" ht="13.9" customHeight="1">
      <c r="A118" s="33"/>
      <c r="B118" s="34"/>
      <c r="C118" s="215" t="s">
        <v>170</v>
      </c>
      <c r="D118" s="215" t="s">
        <v>171</v>
      </c>
      <c r="E118" s="216" t="s">
        <v>172</v>
      </c>
      <c r="F118" s="217" t="s">
        <v>173</v>
      </c>
      <c r="G118" s="218" t="s">
        <v>165</v>
      </c>
      <c r="H118" s="219">
        <v>0.033</v>
      </c>
      <c r="I118" s="220"/>
      <c r="J118" s="221">
        <f>ROUND(I118*H118,2)</f>
        <v>0</v>
      </c>
      <c r="K118" s="217" t="s">
        <v>143</v>
      </c>
      <c r="L118" s="222"/>
      <c r="M118" s="223" t="s">
        <v>19</v>
      </c>
      <c r="N118" s="224" t="s">
        <v>43</v>
      </c>
      <c r="O118" s="63"/>
      <c r="P118" s="195">
        <f>O118*H118</f>
        <v>0</v>
      </c>
      <c r="Q118" s="195">
        <v>1</v>
      </c>
      <c r="R118" s="195">
        <f>Q118*H118</f>
        <v>0.033</v>
      </c>
      <c r="S118" s="195">
        <v>0</v>
      </c>
      <c r="T118" s="196">
        <f>S118*H118</f>
        <v>0</v>
      </c>
      <c r="U118" s="33"/>
      <c r="V118" s="33"/>
      <c r="W118" s="33"/>
      <c r="X118" s="33"/>
      <c r="Y118" s="33"/>
      <c r="Z118" s="33"/>
      <c r="AA118" s="33"/>
      <c r="AB118" s="33"/>
      <c r="AC118" s="33"/>
      <c r="AD118" s="33"/>
      <c r="AE118" s="33"/>
      <c r="AR118" s="197" t="s">
        <v>174</v>
      </c>
      <c r="AT118" s="197" t="s">
        <v>171</v>
      </c>
      <c r="AU118" s="197" t="s">
        <v>82</v>
      </c>
      <c r="AY118" s="16" t="s">
        <v>136</v>
      </c>
      <c r="BE118" s="198">
        <f>IF(N118="základní",J118,0)</f>
        <v>0</v>
      </c>
      <c r="BF118" s="198">
        <f>IF(N118="snížená",J118,0)</f>
        <v>0</v>
      </c>
      <c r="BG118" s="198">
        <f>IF(N118="zákl. přenesená",J118,0)</f>
        <v>0</v>
      </c>
      <c r="BH118" s="198">
        <f>IF(N118="sníž. přenesená",J118,0)</f>
        <v>0</v>
      </c>
      <c r="BI118" s="198">
        <f>IF(N118="nulová",J118,0)</f>
        <v>0</v>
      </c>
      <c r="BJ118" s="16" t="s">
        <v>80</v>
      </c>
      <c r="BK118" s="198">
        <f>ROUND(I118*H118,2)</f>
        <v>0</v>
      </c>
      <c r="BL118" s="16" t="s">
        <v>144</v>
      </c>
      <c r="BM118" s="197" t="s">
        <v>175</v>
      </c>
    </row>
    <row r="119" spans="1:47" s="2" customFormat="1" ht="12">
      <c r="A119" s="33"/>
      <c r="B119" s="34"/>
      <c r="C119" s="35"/>
      <c r="D119" s="199" t="s">
        <v>146</v>
      </c>
      <c r="E119" s="35"/>
      <c r="F119" s="200" t="s">
        <v>173</v>
      </c>
      <c r="G119" s="35"/>
      <c r="H119" s="35"/>
      <c r="I119" s="107"/>
      <c r="J119" s="35"/>
      <c r="K119" s="35"/>
      <c r="L119" s="38"/>
      <c r="M119" s="201"/>
      <c r="N119" s="202"/>
      <c r="O119" s="63"/>
      <c r="P119" s="63"/>
      <c r="Q119" s="63"/>
      <c r="R119" s="63"/>
      <c r="S119" s="63"/>
      <c r="T119" s="64"/>
      <c r="U119" s="33"/>
      <c r="V119" s="33"/>
      <c r="W119" s="33"/>
      <c r="X119" s="33"/>
      <c r="Y119" s="33"/>
      <c r="Z119" s="33"/>
      <c r="AA119" s="33"/>
      <c r="AB119" s="33"/>
      <c r="AC119" s="33"/>
      <c r="AD119" s="33"/>
      <c r="AE119" s="33"/>
      <c r="AT119" s="16" t="s">
        <v>146</v>
      </c>
      <c r="AU119" s="16" t="s">
        <v>82</v>
      </c>
    </row>
    <row r="120" spans="1:65" s="2" customFormat="1" ht="22.15" customHeight="1">
      <c r="A120" s="33"/>
      <c r="B120" s="34"/>
      <c r="C120" s="186" t="s">
        <v>176</v>
      </c>
      <c r="D120" s="186" t="s">
        <v>139</v>
      </c>
      <c r="E120" s="187" t="s">
        <v>177</v>
      </c>
      <c r="F120" s="188" t="s">
        <v>178</v>
      </c>
      <c r="G120" s="189" t="s">
        <v>142</v>
      </c>
      <c r="H120" s="190">
        <v>2</v>
      </c>
      <c r="I120" s="191"/>
      <c r="J120" s="192">
        <f>ROUND(I120*H120,2)</f>
        <v>0</v>
      </c>
      <c r="K120" s="188" t="s">
        <v>143</v>
      </c>
      <c r="L120" s="38"/>
      <c r="M120" s="193" t="s">
        <v>19</v>
      </c>
      <c r="N120" s="194" t="s">
        <v>43</v>
      </c>
      <c r="O120" s="63"/>
      <c r="P120" s="195">
        <f>O120*H120</f>
        <v>0</v>
      </c>
      <c r="Q120" s="195">
        <v>0.059</v>
      </c>
      <c r="R120" s="195">
        <f>Q120*H120</f>
        <v>0.118</v>
      </c>
      <c r="S120" s="195">
        <v>0</v>
      </c>
      <c r="T120" s="196">
        <f>S120*H120</f>
        <v>0</v>
      </c>
      <c r="U120" s="33"/>
      <c r="V120" s="33"/>
      <c r="W120" s="33"/>
      <c r="X120" s="33"/>
      <c r="Y120" s="33"/>
      <c r="Z120" s="33"/>
      <c r="AA120" s="33"/>
      <c r="AB120" s="33"/>
      <c r="AC120" s="33"/>
      <c r="AD120" s="33"/>
      <c r="AE120" s="33"/>
      <c r="AR120" s="197" t="s">
        <v>144</v>
      </c>
      <c r="AT120" s="197" t="s">
        <v>139</v>
      </c>
      <c r="AU120" s="197" t="s">
        <v>82</v>
      </c>
      <c r="AY120" s="16" t="s">
        <v>136</v>
      </c>
      <c r="BE120" s="198">
        <f>IF(N120="základní",J120,0)</f>
        <v>0</v>
      </c>
      <c r="BF120" s="198">
        <f>IF(N120="snížená",J120,0)</f>
        <v>0</v>
      </c>
      <c r="BG120" s="198">
        <f>IF(N120="zákl. přenesená",J120,0)</f>
        <v>0</v>
      </c>
      <c r="BH120" s="198">
        <f>IF(N120="sníž. přenesená",J120,0)</f>
        <v>0</v>
      </c>
      <c r="BI120" s="198">
        <f>IF(N120="nulová",J120,0)</f>
        <v>0</v>
      </c>
      <c r="BJ120" s="16" t="s">
        <v>80</v>
      </c>
      <c r="BK120" s="198">
        <f>ROUND(I120*H120,2)</f>
        <v>0</v>
      </c>
      <c r="BL120" s="16" t="s">
        <v>144</v>
      </c>
      <c r="BM120" s="197" t="s">
        <v>179</v>
      </c>
    </row>
    <row r="121" spans="1:47" s="2" customFormat="1" ht="29.25">
      <c r="A121" s="33"/>
      <c r="B121" s="34"/>
      <c r="C121" s="35"/>
      <c r="D121" s="199" t="s">
        <v>146</v>
      </c>
      <c r="E121" s="35"/>
      <c r="F121" s="200" t="s">
        <v>180</v>
      </c>
      <c r="G121" s="35"/>
      <c r="H121" s="35"/>
      <c r="I121" s="107"/>
      <c r="J121" s="35"/>
      <c r="K121" s="35"/>
      <c r="L121" s="38"/>
      <c r="M121" s="201"/>
      <c r="N121" s="202"/>
      <c r="O121" s="63"/>
      <c r="P121" s="63"/>
      <c r="Q121" s="63"/>
      <c r="R121" s="63"/>
      <c r="S121" s="63"/>
      <c r="T121" s="64"/>
      <c r="U121" s="33"/>
      <c r="V121" s="33"/>
      <c r="W121" s="33"/>
      <c r="X121" s="33"/>
      <c r="Y121" s="33"/>
      <c r="Z121" s="33"/>
      <c r="AA121" s="33"/>
      <c r="AB121" s="33"/>
      <c r="AC121" s="33"/>
      <c r="AD121" s="33"/>
      <c r="AE121" s="33"/>
      <c r="AT121" s="16" t="s">
        <v>146</v>
      </c>
      <c r="AU121" s="16" t="s">
        <v>82</v>
      </c>
    </row>
    <row r="122" spans="2:51" s="13" customFormat="1" ht="12">
      <c r="B122" s="203"/>
      <c r="C122" s="204"/>
      <c r="D122" s="199" t="s">
        <v>148</v>
      </c>
      <c r="E122" s="205" t="s">
        <v>19</v>
      </c>
      <c r="F122" s="206" t="s">
        <v>181</v>
      </c>
      <c r="G122" s="204"/>
      <c r="H122" s="207">
        <v>2</v>
      </c>
      <c r="I122" s="208"/>
      <c r="J122" s="204"/>
      <c r="K122" s="204"/>
      <c r="L122" s="209"/>
      <c r="M122" s="210"/>
      <c r="N122" s="211"/>
      <c r="O122" s="211"/>
      <c r="P122" s="211"/>
      <c r="Q122" s="211"/>
      <c r="R122" s="211"/>
      <c r="S122" s="211"/>
      <c r="T122" s="212"/>
      <c r="AT122" s="213" t="s">
        <v>148</v>
      </c>
      <c r="AU122" s="213" t="s">
        <v>82</v>
      </c>
      <c r="AV122" s="13" t="s">
        <v>82</v>
      </c>
      <c r="AW122" s="13" t="s">
        <v>33</v>
      </c>
      <c r="AX122" s="13" t="s">
        <v>72</v>
      </c>
      <c r="AY122" s="213" t="s">
        <v>136</v>
      </c>
    </row>
    <row r="123" spans="2:63" s="12" customFormat="1" ht="22.9" customHeight="1">
      <c r="B123" s="170"/>
      <c r="C123" s="171"/>
      <c r="D123" s="172" t="s">
        <v>71</v>
      </c>
      <c r="E123" s="184" t="s">
        <v>176</v>
      </c>
      <c r="F123" s="184" t="s">
        <v>182</v>
      </c>
      <c r="G123" s="171"/>
      <c r="H123" s="171"/>
      <c r="I123" s="174"/>
      <c r="J123" s="185">
        <f>BK123</f>
        <v>0</v>
      </c>
      <c r="K123" s="171"/>
      <c r="L123" s="176"/>
      <c r="M123" s="177"/>
      <c r="N123" s="178"/>
      <c r="O123" s="178"/>
      <c r="P123" s="179">
        <f>P124+P146</f>
        <v>0</v>
      </c>
      <c r="Q123" s="178"/>
      <c r="R123" s="179">
        <f>R124+R146</f>
        <v>0.94307928</v>
      </c>
      <c r="S123" s="178"/>
      <c r="T123" s="180">
        <f>T124+T146</f>
        <v>0</v>
      </c>
      <c r="AR123" s="181" t="s">
        <v>80</v>
      </c>
      <c r="AT123" s="182" t="s">
        <v>71</v>
      </c>
      <c r="AU123" s="182" t="s">
        <v>80</v>
      </c>
      <c r="AY123" s="181" t="s">
        <v>136</v>
      </c>
      <c r="BK123" s="183">
        <f>BK124+BK146</f>
        <v>0</v>
      </c>
    </row>
    <row r="124" spans="2:63" s="12" customFormat="1" ht="20.85" customHeight="1">
      <c r="B124" s="170"/>
      <c r="C124" s="171"/>
      <c r="D124" s="172" t="s">
        <v>71</v>
      </c>
      <c r="E124" s="184" t="s">
        <v>183</v>
      </c>
      <c r="F124" s="184" t="s">
        <v>184</v>
      </c>
      <c r="G124" s="171"/>
      <c r="H124" s="171"/>
      <c r="I124" s="174"/>
      <c r="J124" s="185">
        <f>BK124</f>
        <v>0</v>
      </c>
      <c r="K124" s="171"/>
      <c r="L124" s="176"/>
      <c r="M124" s="177"/>
      <c r="N124" s="178"/>
      <c r="O124" s="178"/>
      <c r="P124" s="179">
        <f>SUM(P125:P145)</f>
        <v>0</v>
      </c>
      <c r="Q124" s="178"/>
      <c r="R124" s="179">
        <f>SUM(R125:R145)</f>
        <v>0.74000868</v>
      </c>
      <c r="S124" s="178"/>
      <c r="T124" s="180">
        <f>SUM(T125:T145)</f>
        <v>0</v>
      </c>
      <c r="AR124" s="181" t="s">
        <v>80</v>
      </c>
      <c r="AT124" s="182" t="s">
        <v>71</v>
      </c>
      <c r="AU124" s="182" t="s">
        <v>82</v>
      </c>
      <c r="AY124" s="181" t="s">
        <v>136</v>
      </c>
      <c r="BK124" s="183">
        <f>SUM(BK125:BK145)</f>
        <v>0</v>
      </c>
    </row>
    <row r="125" spans="1:65" s="2" customFormat="1" ht="22.15" customHeight="1">
      <c r="A125" s="33"/>
      <c r="B125" s="34"/>
      <c r="C125" s="186" t="s">
        <v>185</v>
      </c>
      <c r="D125" s="186" t="s">
        <v>139</v>
      </c>
      <c r="E125" s="187" t="s">
        <v>186</v>
      </c>
      <c r="F125" s="188" t="s">
        <v>187</v>
      </c>
      <c r="G125" s="189" t="s">
        <v>156</v>
      </c>
      <c r="H125" s="190">
        <v>7.62</v>
      </c>
      <c r="I125" s="191"/>
      <c r="J125" s="192">
        <f>ROUND(I125*H125,2)</f>
        <v>0</v>
      </c>
      <c r="K125" s="188" t="s">
        <v>143</v>
      </c>
      <c r="L125" s="38"/>
      <c r="M125" s="193" t="s">
        <v>19</v>
      </c>
      <c r="N125" s="194" t="s">
        <v>43</v>
      </c>
      <c r="O125" s="63"/>
      <c r="P125" s="195">
        <f>O125*H125</f>
        <v>0</v>
      </c>
      <c r="Q125" s="195">
        <v>0.04063</v>
      </c>
      <c r="R125" s="195">
        <f>Q125*H125</f>
        <v>0.3096006</v>
      </c>
      <c r="S125" s="195">
        <v>0</v>
      </c>
      <c r="T125" s="196">
        <f>S125*H125</f>
        <v>0</v>
      </c>
      <c r="U125" s="33"/>
      <c r="V125" s="33"/>
      <c r="W125" s="33"/>
      <c r="X125" s="33"/>
      <c r="Y125" s="33"/>
      <c r="Z125" s="33"/>
      <c r="AA125" s="33"/>
      <c r="AB125" s="33"/>
      <c r="AC125" s="33"/>
      <c r="AD125" s="33"/>
      <c r="AE125" s="33"/>
      <c r="AR125" s="197" t="s">
        <v>144</v>
      </c>
      <c r="AT125" s="197" t="s">
        <v>139</v>
      </c>
      <c r="AU125" s="197" t="s">
        <v>137</v>
      </c>
      <c r="AY125" s="16" t="s">
        <v>136</v>
      </c>
      <c r="BE125" s="198">
        <f>IF(N125="základní",J125,0)</f>
        <v>0</v>
      </c>
      <c r="BF125" s="198">
        <f>IF(N125="snížená",J125,0)</f>
        <v>0</v>
      </c>
      <c r="BG125" s="198">
        <f>IF(N125="zákl. přenesená",J125,0)</f>
        <v>0</v>
      </c>
      <c r="BH125" s="198">
        <f>IF(N125="sníž. přenesená",J125,0)</f>
        <v>0</v>
      </c>
      <c r="BI125" s="198">
        <f>IF(N125="nulová",J125,0)</f>
        <v>0</v>
      </c>
      <c r="BJ125" s="16" t="s">
        <v>80</v>
      </c>
      <c r="BK125" s="198">
        <f>ROUND(I125*H125,2)</f>
        <v>0</v>
      </c>
      <c r="BL125" s="16" t="s">
        <v>144</v>
      </c>
      <c r="BM125" s="197" t="s">
        <v>188</v>
      </c>
    </row>
    <row r="126" spans="1:47" s="2" customFormat="1" ht="19.5">
      <c r="A126" s="33"/>
      <c r="B126" s="34"/>
      <c r="C126" s="35"/>
      <c r="D126" s="199" t="s">
        <v>146</v>
      </c>
      <c r="E126" s="35"/>
      <c r="F126" s="200" t="s">
        <v>189</v>
      </c>
      <c r="G126" s="35"/>
      <c r="H126" s="35"/>
      <c r="I126" s="107"/>
      <c r="J126" s="35"/>
      <c r="K126" s="35"/>
      <c r="L126" s="38"/>
      <c r="M126" s="201"/>
      <c r="N126" s="202"/>
      <c r="O126" s="63"/>
      <c r="P126" s="63"/>
      <c r="Q126" s="63"/>
      <c r="R126" s="63"/>
      <c r="S126" s="63"/>
      <c r="T126" s="64"/>
      <c r="U126" s="33"/>
      <c r="V126" s="33"/>
      <c r="W126" s="33"/>
      <c r="X126" s="33"/>
      <c r="Y126" s="33"/>
      <c r="Z126" s="33"/>
      <c r="AA126" s="33"/>
      <c r="AB126" s="33"/>
      <c r="AC126" s="33"/>
      <c r="AD126" s="33"/>
      <c r="AE126" s="33"/>
      <c r="AT126" s="16" t="s">
        <v>146</v>
      </c>
      <c r="AU126" s="16" t="s">
        <v>137</v>
      </c>
    </row>
    <row r="127" spans="2:51" s="13" customFormat="1" ht="12">
      <c r="B127" s="203"/>
      <c r="C127" s="204"/>
      <c r="D127" s="199" t="s">
        <v>148</v>
      </c>
      <c r="E127" s="205" t="s">
        <v>19</v>
      </c>
      <c r="F127" s="206" t="s">
        <v>190</v>
      </c>
      <c r="G127" s="204"/>
      <c r="H127" s="207">
        <v>7.62</v>
      </c>
      <c r="I127" s="208"/>
      <c r="J127" s="204"/>
      <c r="K127" s="204"/>
      <c r="L127" s="209"/>
      <c r="M127" s="210"/>
      <c r="N127" s="211"/>
      <c r="O127" s="211"/>
      <c r="P127" s="211"/>
      <c r="Q127" s="211"/>
      <c r="R127" s="211"/>
      <c r="S127" s="211"/>
      <c r="T127" s="212"/>
      <c r="AT127" s="213" t="s">
        <v>148</v>
      </c>
      <c r="AU127" s="213" t="s">
        <v>137</v>
      </c>
      <c r="AV127" s="13" t="s">
        <v>82</v>
      </c>
      <c r="AW127" s="13" t="s">
        <v>33</v>
      </c>
      <c r="AX127" s="13" t="s">
        <v>72</v>
      </c>
      <c r="AY127" s="213" t="s">
        <v>136</v>
      </c>
    </row>
    <row r="128" spans="1:65" s="2" customFormat="1" ht="22.15" customHeight="1">
      <c r="A128" s="33"/>
      <c r="B128" s="34"/>
      <c r="C128" s="186" t="s">
        <v>174</v>
      </c>
      <c r="D128" s="186" t="s">
        <v>139</v>
      </c>
      <c r="E128" s="187" t="s">
        <v>191</v>
      </c>
      <c r="F128" s="188" t="s">
        <v>192</v>
      </c>
      <c r="G128" s="189" t="s">
        <v>142</v>
      </c>
      <c r="H128" s="190">
        <v>10</v>
      </c>
      <c r="I128" s="191"/>
      <c r="J128" s="192">
        <f>ROUND(I128*H128,2)</f>
        <v>0</v>
      </c>
      <c r="K128" s="188" t="s">
        <v>143</v>
      </c>
      <c r="L128" s="38"/>
      <c r="M128" s="193" t="s">
        <v>19</v>
      </c>
      <c r="N128" s="194" t="s">
        <v>43</v>
      </c>
      <c r="O128" s="63"/>
      <c r="P128" s="195">
        <f>O128*H128</f>
        <v>0</v>
      </c>
      <c r="Q128" s="195">
        <v>0.01</v>
      </c>
      <c r="R128" s="195">
        <f>Q128*H128</f>
        <v>0.1</v>
      </c>
      <c r="S128" s="195">
        <v>0</v>
      </c>
      <c r="T128" s="196">
        <f>S128*H128</f>
        <v>0</v>
      </c>
      <c r="U128" s="33"/>
      <c r="V128" s="33"/>
      <c r="W128" s="33"/>
      <c r="X128" s="33"/>
      <c r="Y128" s="33"/>
      <c r="Z128" s="33"/>
      <c r="AA128" s="33"/>
      <c r="AB128" s="33"/>
      <c r="AC128" s="33"/>
      <c r="AD128" s="33"/>
      <c r="AE128" s="33"/>
      <c r="AR128" s="197" t="s">
        <v>144</v>
      </c>
      <c r="AT128" s="197" t="s">
        <v>139</v>
      </c>
      <c r="AU128" s="197" t="s">
        <v>137</v>
      </c>
      <c r="AY128" s="16" t="s">
        <v>136</v>
      </c>
      <c r="BE128" s="198">
        <f>IF(N128="základní",J128,0)</f>
        <v>0</v>
      </c>
      <c r="BF128" s="198">
        <f>IF(N128="snížená",J128,0)</f>
        <v>0</v>
      </c>
      <c r="BG128" s="198">
        <f>IF(N128="zákl. přenesená",J128,0)</f>
        <v>0</v>
      </c>
      <c r="BH128" s="198">
        <f>IF(N128="sníž. přenesená",J128,0)</f>
        <v>0</v>
      </c>
      <c r="BI128" s="198">
        <f>IF(N128="nulová",J128,0)</f>
        <v>0</v>
      </c>
      <c r="BJ128" s="16" t="s">
        <v>80</v>
      </c>
      <c r="BK128" s="198">
        <f>ROUND(I128*H128,2)</f>
        <v>0</v>
      </c>
      <c r="BL128" s="16" t="s">
        <v>144</v>
      </c>
      <c r="BM128" s="197" t="s">
        <v>193</v>
      </c>
    </row>
    <row r="129" spans="1:47" s="2" customFormat="1" ht="19.5">
      <c r="A129" s="33"/>
      <c r="B129" s="34"/>
      <c r="C129" s="35"/>
      <c r="D129" s="199" t="s">
        <v>146</v>
      </c>
      <c r="E129" s="35"/>
      <c r="F129" s="200" t="s">
        <v>194</v>
      </c>
      <c r="G129" s="35"/>
      <c r="H129" s="35"/>
      <c r="I129" s="107"/>
      <c r="J129" s="35"/>
      <c r="K129" s="35"/>
      <c r="L129" s="38"/>
      <c r="M129" s="201"/>
      <c r="N129" s="202"/>
      <c r="O129" s="63"/>
      <c r="P129" s="63"/>
      <c r="Q129" s="63"/>
      <c r="R129" s="63"/>
      <c r="S129" s="63"/>
      <c r="T129" s="64"/>
      <c r="U129" s="33"/>
      <c r="V129" s="33"/>
      <c r="W129" s="33"/>
      <c r="X129" s="33"/>
      <c r="Y129" s="33"/>
      <c r="Z129" s="33"/>
      <c r="AA129" s="33"/>
      <c r="AB129" s="33"/>
      <c r="AC129" s="33"/>
      <c r="AD129" s="33"/>
      <c r="AE129" s="33"/>
      <c r="AT129" s="16" t="s">
        <v>146</v>
      </c>
      <c r="AU129" s="16" t="s">
        <v>137</v>
      </c>
    </row>
    <row r="130" spans="2:51" s="13" customFormat="1" ht="12">
      <c r="B130" s="203"/>
      <c r="C130" s="204"/>
      <c r="D130" s="199" t="s">
        <v>148</v>
      </c>
      <c r="E130" s="205" t="s">
        <v>19</v>
      </c>
      <c r="F130" s="206" t="s">
        <v>195</v>
      </c>
      <c r="G130" s="204"/>
      <c r="H130" s="207">
        <v>10</v>
      </c>
      <c r="I130" s="208"/>
      <c r="J130" s="204"/>
      <c r="K130" s="204"/>
      <c r="L130" s="209"/>
      <c r="M130" s="210"/>
      <c r="N130" s="211"/>
      <c r="O130" s="211"/>
      <c r="P130" s="211"/>
      <c r="Q130" s="211"/>
      <c r="R130" s="211"/>
      <c r="S130" s="211"/>
      <c r="T130" s="212"/>
      <c r="AT130" s="213" t="s">
        <v>148</v>
      </c>
      <c r="AU130" s="213" t="s">
        <v>137</v>
      </c>
      <c r="AV130" s="13" t="s">
        <v>82</v>
      </c>
      <c r="AW130" s="13" t="s">
        <v>33</v>
      </c>
      <c r="AX130" s="13" t="s">
        <v>72</v>
      </c>
      <c r="AY130" s="213" t="s">
        <v>136</v>
      </c>
    </row>
    <row r="131" spans="1:65" s="2" customFormat="1" ht="22.15" customHeight="1">
      <c r="A131" s="33"/>
      <c r="B131" s="34"/>
      <c r="C131" s="186" t="s">
        <v>196</v>
      </c>
      <c r="D131" s="186" t="s">
        <v>139</v>
      </c>
      <c r="E131" s="187" t="s">
        <v>197</v>
      </c>
      <c r="F131" s="188" t="s">
        <v>198</v>
      </c>
      <c r="G131" s="189" t="s">
        <v>156</v>
      </c>
      <c r="H131" s="190">
        <v>8.576</v>
      </c>
      <c r="I131" s="191"/>
      <c r="J131" s="192">
        <f>ROUND(I131*H131,2)</f>
        <v>0</v>
      </c>
      <c r="K131" s="188" t="s">
        <v>143</v>
      </c>
      <c r="L131" s="38"/>
      <c r="M131" s="193" t="s">
        <v>19</v>
      </c>
      <c r="N131" s="194" t="s">
        <v>43</v>
      </c>
      <c r="O131" s="63"/>
      <c r="P131" s="195">
        <f>O131*H131</f>
        <v>0</v>
      </c>
      <c r="Q131" s="195">
        <v>0.03358</v>
      </c>
      <c r="R131" s="195">
        <f>Q131*H131</f>
        <v>0.28798208000000003</v>
      </c>
      <c r="S131" s="195">
        <v>0</v>
      </c>
      <c r="T131" s="196">
        <f>S131*H131</f>
        <v>0</v>
      </c>
      <c r="U131" s="33"/>
      <c r="V131" s="33"/>
      <c r="W131" s="33"/>
      <c r="X131" s="33"/>
      <c r="Y131" s="33"/>
      <c r="Z131" s="33"/>
      <c r="AA131" s="33"/>
      <c r="AB131" s="33"/>
      <c r="AC131" s="33"/>
      <c r="AD131" s="33"/>
      <c r="AE131" s="33"/>
      <c r="AR131" s="197" t="s">
        <v>144</v>
      </c>
      <c r="AT131" s="197" t="s">
        <v>139</v>
      </c>
      <c r="AU131" s="197" t="s">
        <v>137</v>
      </c>
      <c r="AY131" s="16" t="s">
        <v>136</v>
      </c>
      <c r="BE131" s="198">
        <f>IF(N131="základní",J131,0)</f>
        <v>0</v>
      </c>
      <c r="BF131" s="198">
        <f>IF(N131="snížená",J131,0)</f>
        <v>0</v>
      </c>
      <c r="BG131" s="198">
        <f>IF(N131="zákl. přenesená",J131,0)</f>
        <v>0</v>
      </c>
      <c r="BH131" s="198">
        <f>IF(N131="sníž. přenesená",J131,0)</f>
        <v>0</v>
      </c>
      <c r="BI131" s="198">
        <f>IF(N131="nulová",J131,0)</f>
        <v>0</v>
      </c>
      <c r="BJ131" s="16" t="s">
        <v>80</v>
      </c>
      <c r="BK131" s="198">
        <f>ROUND(I131*H131,2)</f>
        <v>0</v>
      </c>
      <c r="BL131" s="16" t="s">
        <v>144</v>
      </c>
      <c r="BM131" s="197" t="s">
        <v>199</v>
      </c>
    </row>
    <row r="132" spans="1:47" s="2" customFormat="1" ht="12">
      <c r="A132" s="33"/>
      <c r="B132" s="34"/>
      <c r="C132" s="35"/>
      <c r="D132" s="199" t="s">
        <v>146</v>
      </c>
      <c r="E132" s="35"/>
      <c r="F132" s="200" t="s">
        <v>200</v>
      </c>
      <c r="G132" s="35"/>
      <c r="H132" s="35"/>
      <c r="I132" s="107"/>
      <c r="J132" s="35"/>
      <c r="K132" s="35"/>
      <c r="L132" s="38"/>
      <c r="M132" s="201"/>
      <c r="N132" s="202"/>
      <c r="O132" s="63"/>
      <c r="P132" s="63"/>
      <c r="Q132" s="63"/>
      <c r="R132" s="63"/>
      <c r="S132" s="63"/>
      <c r="T132" s="64"/>
      <c r="U132" s="33"/>
      <c r="V132" s="33"/>
      <c r="W132" s="33"/>
      <c r="X132" s="33"/>
      <c r="Y132" s="33"/>
      <c r="Z132" s="33"/>
      <c r="AA132" s="33"/>
      <c r="AB132" s="33"/>
      <c r="AC132" s="33"/>
      <c r="AD132" s="33"/>
      <c r="AE132" s="33"/>
      <c r="AT132" s="16" t="s">
        <v>146</v>
      </c>
      <c r="AU132" s="16" t="s">
        <v>137</v>
      </c>
    </row>
    <row r="133" spans="1:47" s="2" customFormat="1" ht="58.5">
      <c r="A133" s="33"/>
      <c r="B133" s="34"/>
      <c r="C133" s="35"/>
      <c r="D133" s="199" t="s">
        <v>159</v>
      </c>
      <c r="E133" s="35"/>
      <c r="F133" s="214" t="s">
        <v>201</v>
      </c>
      <c r="G133" s="35"/>
      <c r="H133" s="35"/>
      <c r="I133" s="107"/>
      <c r="J133" s="35"/>
      <c r="K133" s="35"/>
      <c r="L133" s="38"/>
      <c r="M133" s="201"/>
      <c r="N133" s="202"/>
      <c r="O133" s="63"/>
      <c r="P133" s="63"/>
      <c r="Q133" s="63"/>
      <c r="R133" s="63"/>
      <c r="S133" s="63"/>
      <c r="T133" s="64"/>
      <c r="U133" s="33"/>
      <c r="V133" s="33"/>
      <c r="W133" s="33"/>
      <c r="X133" s="33"/>
      <c r="Y133" s="33"/>
      <c r="Z133" s="33"/>
      <c r="AA133" s="33"/>
      <c r="AB133" s="33"/>
      <c r="AC133" s="33"/>
      <c r="AD133" s="33"/>
      <c r="AE133" s="33"/>
      <c r="AT133" s="16" t="s">
        <v>159</v>
      </c>
      <c r="AU133" s="16" t="s">
        <v>137</v>
      </c>
    </row>
    <row r="134" spans="2:51" s="13" customFormat="1" ht="12">
      <c r="B134" s="203"/>
      <c r="C134" s="204"/>
      <c r="D134" s="199" t="s">
        <v>148</v>
      </c>
      <c r="E134" s="205" t="s">
        <v>19</v>
      </c>
      <c r="F134" s="206" t="s">
        <v>161</v>
      </c>
      <c r="G134" s="204"/>
      <c r="H134" s="207">
        <v>8.576</v>
      </c>
      <c r="I134" s="208"/>
      <c r="J134" s="204"/>
      <c r="K134" s="204"/>
      <c r="L134" s="209"/>
      <c r="M134" s="210"/>
      <c r="N134" s="211"/>
      <c r="O134" s="211"/>
      <c r="P134" s="211"/>
      <c r="Q134" s="211"/>
      <c r="R134" s="211"/>
      <c r="S134" s="211"/>
      <c r="T134" s="212"/>
      <c r="AT134" s="213" t="s">
        <v>148</v>
      </c>
      <c r="AU134" s="213" t="s">
        <v>137</v>
      </c>
      <c r="AV134" s="13" t="s">
        <v>82</v>
      </c>
      <c r="AW134" s="13" t="s">
        <v>33</v>
      </c>
      <c r="AX134" s="13" t="s">
        <v>72</v>
      </c>
      <c r="AY134" s="213" t="s">
        <v>136</v>
      </c>
    </row>
    <row r="135" spans="1:65" s="2" customFormat="1" ht="22.15" customHeight="1">
      <c r="A135" s="33"/>
      <c r="B135" s="34"/>
      <c r="C135" s="186" t="s">
        <v>202</v>
      </c>
      <c r="D135" s="186" t="s">
        <v>139</v>
      </c>
      <c r="E135" s="187" t="s">
        <v>203</v>
      </c>
      <c r="F135" s="188" t="s">
        <v>204</v>
      </c>
      <c r="G135" s="189" t="s">
        <v>205</v>
      </c>
      <c r="H135" s="190">
        <v>26.8</v>
      </c>
      <c r="I135" s="191"/>
      <c r="J135" s="192">
        <f>ROUND(I135*H135,2)</f>
        <v>0</v>
      </c>
      <c r="K135" s="188" t="s">
        <v>143</v>
      </c>
      <c r="L135" s="38"/>
      <c r="M135" s="193" t="s">
        <v>19</v>
      </c>
      <c r="N135" s="194" t="s">
        <v>43</v>
      </c>
      <c r="O135" s="63"/>
      <c r="P135" s="195">
        <f>O135*H135</f>
        <v>0</v>
      </c>
      <c r="Q135" s="195">
        <v>0.0015</v>
      </c>
      <c r="R135" s="195">
        <f>Q135*H135</f>
        <v>0.0402</v>
      </c>
      <c r="S135" s="195">
        <v>0</v>
      </c>
      <c r="T135" s="196">
        <f>S135*H135</f>
        <v>0</v>
      </c>
      <c r="U135" s="33"/>
      <c r="V135" s="33"/>
      <c r="W135" s="33"/>
      <c r="X135" s="33"/>
      <c r="Y135" s="33"/>
      <c r="Z135" s="33"/>
      <c r="AA135" s="33"/>
      <c r="AB135" s="33"/>
      <c r="AC135" s="33"/>
      <c r="AD135" s="33"/>
      <c r="AE135" s="33"/>
      <c r="AR135" s="197" t="s">
        <v>144</v>
      </c>
      <c r="AT135" s="197" t="s">
        <v>139</v>
      </c>
      <c r="AU135" s="197" t="s">
        <v>137</v>
      </c>
      <c r="AY135" s="16" t="s">
        <v>136</v>
      </c>
      <c r="BE135" s="198">
        <f>IF(N135="základní",J135,0)</f>
        <v>0</v>
      </c>
      <c r="BF135" s="198">
        <f>IF(N135="snížená",J135,0)</f>
        <v>0</v>
      </c>
      <c r="BG135" s="198">
        <f>IF(N135="zákl. přenesená",J135,0)</f>
        <v>0</v>
      </c>
      <c r="BH135" s="198">
        <f>IF(N135="sníž. přenesená",J135,0)</f>
        <v>0</v>
      </c>
      <c r="BI135" s="198">
        <f>IF(N135="nulová",J135,0)</f>
        <v>0</v>
      </c>
      <c r="BJ135" s="16" t="s">
        <v>80</v>
      </c>
      <c r="BK135" s="198">
        <f>ROUND(I135*H135,2)</f>
        <v>0</v>
      </c>
      <c r="BL135" s="16" t="s">
        <v>144</v>
      </c>
      <c r="BM135" s="197" t="s">
        <v>206</v>
      </c>
    </row>
    <row r="136" spans="1:47" s="2" customFormat="1" ht="19.5">
      <c r="A136" s="33"/>
      <c r="B136" s="34"/>
      <c r="C136" s="35"/>
      <c r="D136" s="199" t="s">
        <v>146</v>
      </c>
      <c r="E136" s="35"/>
      <c r="F136" s="200" t="s">
        <v>207</v>
      </c>
      <c r="G136" s="35"/>
      <c r="H136" s="35"/>
      <c r="I136" s="107"/>
      <c r="J136" s="35"/>
      <c r="K136" s="35"/>
      <c r="L136" s="38"/>
      <c r="M136" s="201"/>
      <c r="N136" s="202"/>
      <c r="O136" s="63"/>
      <c r="P136" s="63"/>
      <c r="Q136" s="63"/>
      <c r="R136" s="63"/>
      <c r="S136" s="63"/>
      <c r="T136" s="64"/>
      <c r="U136" s="33"/>
      <c r="V136" s="33"/>
      <c r="W136" s="33"/>
      <c r="X136" s="33"/>
      <c r="Y136" s="33"/>
      <c r="Z136" s="33"/>
      <c r="AA136" s="33"/>
      <c r="AB136" s="33"/>
      <c r="AC136" s="33"/>
      <c r="AD136" s="33"/>
      <c r="AE136" s="33"/>
      <c r="AT136" s="16" t="s">
        <v>146</v>
      </c>
      <c r="AU136" s="16" t="s">
        <v>137</v>
      </c>
    </row>
    <row r="137" spans="1:47" s="2" customFormat="1" ht="58.5">
      <c r="A137" s="33"/>
      <c r="B137" s="34"/>
      <c r="C137" s="35"/>
      <c r="D137" s="199" t="s">
        <v>159</v>
      </c>
      <c r="E137" s="35"/>
      <c r="F137" s="214" t="s">
        <v>208</v>
      </c>
      <c r="G137" s="35"/>
      <c r="H137" s="35"/>
      <c r="I137" s="107"/>
      <c r="J137" s="35"/>
      <c r="K137" s="35"/>
      <c r="L137" s="38"/>
      <c r="M137" s="201"/>
      <c r="N137" s="202"/>
      <c r="O137" s="63"/>
      <c r="P137" s="63"/>
      <c r="Q137" s="63"/>
      <c r="R137" s="63"/>
      <c r="S137" s="63"/>
      <c r="T137" s="64"/>
      <c r="U137" s="33"/>
      <c r="V137" s="33"/>
      <c r="W137" s="33"/>
      <c r="X137" s="33"/>
      <c r="Y137" s="33"/>
      <c r="Z137" s="33"/>
      <c r="AA137" s="33"/>
      <c r="AB137" s="33"/>
      <c r="AC137" s="33"/>
      <c r="AD137" s="33"/>
      <c r="AE137" s="33"/>
      <c r="AT137" s="16" t="s">
        <v>159</v>
      </c>
      <c r="AU137" s="16" t="s">
        <v>137</v>
      </c>
    </row>
    <row r="138" spans="2:51" s="13" customFormat="1" ht="22.5">
      <c r="B138" s="203"/>
      <c r="C138" s="204"/>
      <c r="D138" s="199" t="s">
        <v>148</v>
      </c>
      <c r="E138" s="205" t="s">
        <v>19</v>
      </c>
      <c r="F138" s="206" t="s">
        <v>209</v>
      </c>
      <c r="G138" s="204"/>
      <c r="H138" s="207">
        <v>26.8</v>
      </c>
      <c r="I138" s="208"/>
      <c r="J138" s="204"/>
      <c r="K138" s="204"/>
      <c r="L138" s="209"/>
      <c r="M138" s="210"/>
      <c r="N138" s="211"/>
      <c r="O138" s="211"/>
      <c r="P138" s="211"/>
      <c r="Q138" s="211"/>
      <c r="R138" s="211"/>
      <c r="S138" s="211"/>
      <c r="T138" s="212"/>
      <c r="AT138" s="213" t="s">
        <v>148</v>
      </c>
      <c r="AU138" s="213" t="s">
        <v>137</v>
      </c>
      <c r="AV138" s="13" t="s">
        <v>82</v>
      </c>
      <c r="AW138" s="13" t="s">
        <v>33</v>
      </c>
      <c r="AX138" s="13" t="s">
        <v>72</v>
      </c>
      <c r="AY138" s="213" t="s">
        <v>136</v>
      </c>
    </row>
    <row r="139" spans="1:65" s="2" customFormat="1" ht="22.15" customHeight="1">
      <c r="A139" s="33"/>
      <c r="B139" s="34"/>
      <c r="C139" s="186" t="s">
        <v>210</v>
      </c>
      <c r="D139" s="186" t="s">
        <v>139</v>
      </c>
      <c r="E139" s="187" t="s">
        <v>211</v>
      </c>
      <c r="F139" s="188" t="s">
        <v>212</v>
      </c>
      <c r="G139" s="189" t="s">
        <v>205</v>
      </c>
      <c r="H139" s="190">
        <v>21.2</v>
      </c>
      <c r="I139" s="191"/>
      <c r="J139" s="192">
        <f>ROUND(I139*H139,2)</f>
        <v>0</v>
      </c>
      <c r="K139" s="188" t="s">
        <v>143</v>
      </c>
      <c r="L139" s="38"/>
      <c r="M139" s="193" t="s">
        <v>19</v>
      </c>
      <c r="N139" s="194" t="s">
        <v>43</v>
      </c>
      <c r="O139" s="63"/>
      <c r="P139" s="195">
        <f>O139*H139</f>
        <v>0</v>
      </c>
      <c r="Q139" s="195">
        <v>0</v>
      </c>
      <c r="R139" s="195">
        <f>Q139*H139</f>
        <v>0</v>
      </c>
      <c r="S139" s="195">
        <v>0</v>
      </c>
      <c r="T139" s="196">
        <f>S139*H139</f>
        <v>0</v>
      </c>
      <c r="U139" s="33"/>
      <c r="V139" s="33"/>
      <c r="W139" s="33"/>
      <c r="X139" s="33"/>
      <c r="Y139" s="33"/>
      <c r="Z139" s="33"/>
      <c r="AA139" s="33"/>
      <c r="AB139" s="33"/>
      <c r="AC139" s="33"/>
      <c r="AD139" s="33"/>
      <c r="AE139" s="33"/>
      <c r="AR139" s="197" t="s">
        <v>144</v>
      </c>
      <c r="AT139" s="197" t="s">
        <v>139</v>
      </c>
      <c r="AU139" s="197" t="s">
        <v>137</v>
      </c>
      <c r="AY139" s="16" t="s">
        <v>136</v>
      </c>
      <c r="BE139" s="198">
        <f>IF(N139="základní",J139,0)</f>
        <v>0</v>
      </c>
      <c r="BF139" s="198">
        <f>IF(N139="snížená",J139,0)</f>
        <v>0</v>
      </c>
      <c r="BG139" s="198">
        <f>IF(N139="zákl. přenesená",J139,0)</f>
        <v>0</v>
      </c>
      <c r="BH139" s="198">
        <f>IF(N139="sníž. přenesená",J139,0)</f>
        <v>0</v>
      </c>
      <c r="BI139" s="198">
        <f>IF(N139="nulová",J139,0)</f>
        <v>0</v>
      </c>
      <c r="BJ139" s="16" t="s">
        <v>80</v>
      </c>
      <c r="BK139" s="198">
        <f>ROUND(I139*H139,2)</f>
        <v>0</v>
      </c>
      <c r="BL139" s="16" t="s">
        <v>144</v>
      </c>
      <c r="BM139" s="197" t="s">
        <v>213</v>
      </c>
    </row>
    <row r="140" spans="1:47" s="2" customFormat="1" ht="29.25">
      <c r="A140" s="33"/>
      <c r="B140" s="34"/>
      <c r="C140" s="35"/>
      <c r="D140" s="199" t="s">
        <v>146</v>
      </c>
      <c r="E140" s="35"/>
      <c r="F140" s="200" t="s">
        <v>214</v>
      </c>
      <c r="G140" s="35"/>
      <c r="H140" s="35"/>
      <c r="I140" s="107"/>
      <c r="J140" s="35"/>
      <c r="K140" s="35"/>
      <c r="L140" s="38"/>
      <c r="M140" s="201"/>
      <c r="N140" s="202"/>
      <c r="O140" s="63"/>
      <c r="P140" s="63"/>
      <c r="Q140" s="63"/>
      <c r="R140" s="63"/>
      <c r="S140" s="63"/>
      <c r="T140" s="64"/>
      <c r="U140" s="33"/>
      <c r="V140" s="33"/>
      <c r="W140" s="33"/>
      <c r="X140" s="33"/>
      <c r="Y140" s="33"/>
      <c r="Z140" s="33"/>
      <c r="AA140" s="33"/>
      <c r="AB140" s="33"/>
      <c r="AC140" s="33"/>
      <c r="AD140" s="33"/>
      <c r="AE140" s="33"/>
      <c r="AT140" s="16" t="s">
        <v>146</v>
      </c>
      <c r="AU140" s="16" t="s">
        <v>137</v>
      </c>
    </row>
    <row r="141" spans="1:47" s="2" customFormat="1" ht="97.5">
      <c r="A141" s="33"/>
      <c r="B141" s="34"/>
      <c r="C141" s="35"/>
      <c r="D141" s="199" t="s">
        <v>159</v>
      </c>
      <c r="E141" s="35"/>
      <c r="F141" s="214" t="s">
        <v>215</v>
      </c>
      <c r="G141" s="35"/>
      <c r="H141" s="35"/>
      <c r="I141" s="107"/>
      <c r="J141" s="35"/>
      <c r="K141" s="35"/>
      <c r="L141" s="38"/>
      <c r="M141" s="201"/>
      <c r="N141" s="202"/>
      <c r="O141" s="63"/>
      <c r="P141" s="63"/>
      <c r="Q141" s="63"/>
      <c r="R141" s="63"/>
      <c r="S141" s="63"/>
      <c r="T141" s="64"/>
      <c r="U141" s="33"/>
      <c r="V141" s="33"/>
      <c r="W141" s="33"/>
      <c r="X141" s="33"/>
      <c r="Y141" s="33"/>
      <c r="Z141" s="33"/>
      <c r="AA141" s="33"/>
      <c r="AB141" s="33"/>
      <c r="AC141" s="33"/>
      <c r="AD141" s="33"/>
      <c r="AE141" s="33"/>
      <c r="AT141" s="16" t="s">
        <v>159</v>
      </c>
      <c r="AU141" s="16" t="s">
        <v>137</v>
      </c>
    </row>
    <row r="142" spans="2:51" s="13" customFormat="1" ht="22.5">
      <c r="B142" s="203"/>
      <c r="C142" s="204"/>
      <c r="D142" s="199" t="s">
        <v>148</v>
      </c>
      <c r="E142" s="205" t="s">
        <v>19</v>
      </c>
      <c r="F142" s="206" t="s">
        <v>216</v>
      </c>
      <c r="G142" s="204"/>
      <c r="H142" s="207">
        <v>21.2</v>
      </c>
      <c r="I142" s="208"/>
      <c r="J142" s="204"/>
      <c r="K142" s="204"/>
      <c r="L142" s="209"/>
      <c r="M142" s="210"/>
      <c r="N142" s="211"/>
      <c r="O142" s="211"/>
      <c r="P142" s="211"/>
      <c r="Q142" s="211"/>
      <c r="R142" s="211"/>
      <c r="S142" s="211"/>
      <c r="T142" s="212"/>
      <c r="AT142" s="213" t="s">
        <v>148</v>
      </c>
      <c r="AU142" s="213" t="s">
        <v>137</v>
      </c>
      <c r="AV142" s="13" t="s">
        <v>82</v>
      </c>
      <c r="AW142" s="13" t="s">
        <v>33</v>
      </c>
      <c r="AX142" s="13" t="s">
        <v>72</v>
      </c>
      <c r="AY142" s="213" t="s">
        <v>136</v>
      </c>
    </row>
    <row r="143" spans="1:65" s="2" customFormat="1" ht="22.15" customHeight="1">
      <c r="A143" s="33"/>
      <c r="B143" s="34"/>
      <c r="C143" s="215" t="s">
        <v>217</v>
      </c>
      <c r="D143" s="215" t="s">
        <v>171</v>
      </c>
      <c r="E143" s="216" t="s">
        <v>218</v>
      </c>
      <c r="F143" s="217" t="s">
        <v>219</v>
      </c>
      <c r="G143" s="218" t="s">
        <v>205</v>
      </c>
      <c r="H143" s="219">
        <v>22.26</v>
      </c>
      <c r="I143" s="220"/>
      <c r="J143" s="221">
        <f>ROUND(I143*H143,2)</f>
        <v>0</v>
      </c>
      <c r="K143" s="217" t="s">
        <v>143</v>
      </c>
      <c r="L143" s="222"/>
      <c r="M143" s="223" t="s">
        <v>19</v>
      </c>
      <c r="N143" s="224" t="s">
        <v>43</v>
      </c>
      <c r="O143" s="63"/>
      <c r="P143" s="195">
        <f>O143*H143</f>
        <v>0</v>
      </c>
      <c r="Q143" s="195">
        <v>0.0001</v>
      </c>
      <c r="R143" s="195">
        <f>Q143*H143</f>
        <v>0.002226</v>
      </c>
      <c r="S143" s="195">
        <v>0</v>
      </c>
      <c r="T143" s="196">
        <f>S143*H143</f>
        <v>0</v>
      </c>
      <c r="U143" s="33"/>
      <c r="V143" s="33"/>
      <c r="W143" s="33"/>
      <c r="X143" s="33"/>
      <c r="Y143" s="33"/>
      <c r="Z143" s="33"/>
      <c r="AA143" s="33"/>
      <c r="AB143" s="33"/>
      <c r="AC143" s="33"/>
      <c r="AD143" s="33"/>
      <c r="AE143" s="33"/>
      <c r="AR143" s="197" t="s">
        <v>174</v>
      </c>
      <c r="AT143" s="197" t="s">
        <v>171</v>
      </c>
      <c r="AU143" s="197" t="s">
        <v>137</v>
      </c>
      <c r="AY143" s="16" t="s">
        <v>136</v>
      </c>
      <c r="BE143" s="198">
        <f>IF(N143="základní",J143,0)</f>
        <v>0</v>
      </c>
      <c r="BF143" s="198">
        <f>IF(N143="snížená",J143,0)</f>
        <v>0</v>
      </c>
      <c r="BG143" s="198">
        <f>IF(N143="zákl. přenesená",J143,0)</f>
        <v>0</v>
      </c>
      <c r="BH143" s="198">
        <f>IF(N143="sníž. přenesená",J143,0)</f>
        <v>0</v>
      </c>
      <c r="BI143" s="198">
        <f>IF(N143="nulová",J143,0)</f>
        <v>0</v>
      </c>
      <c r="BJ143" s="16" t="s">
        <v>80</v>
      </c>
      <c r="BK143" s="198">
        <f>ROUND(I143*H143,2)</f>
        <v>0</v>
      </c>
      <c r="BL143" s="16" t="s">
        <v>144</v>
      </c>
      <c r="BM143" s="197" t="s">
        <v>220</v>
      </c>
    </row>
    <row r="144" spans="1:47" s="2" customFormat="1" ht="12">
      <c r="A144" s="33"/>
      <c r="B144" s="34"/>
      <c r="C144" s="35"/>
      <c r="D144" s="199" t="s">
        <v>146</v>
      </c>
      <c r="E144" s="35"/>
      <c r="F144" s="200" t="s">
        <v>219</v>
      </c>
      <c r="G144" s="35"/>
      <c r="H144" s="35"/>
      <c r="I144" s="107"/>
      <c r="J144" s="35"/>
      <c r="K144" s="35"/>
      <c r="L144" s="38"/>
      <c r="M144" s="201"/>
      <c r="N144" s="202"/>
      <c r="O144" s="63"/>
      <c r="P144" s="63"/>
      <c r="Q144" s="63"/>
      <c r="R144" s="63"/>
      <c r="S144" s="63"/>
      <c r="T144" s="64"/>
      <c r="U144" s="33"/>
      <c r="V144" s="33"/>
      <c r="W144" s="33"/>
      <c r="X144" s="33"/>
      <c r="Y144" s="33"/>
      <c r="Z144" s="33"/>
      <c r="AA144" s="33"/>
      <c r="AB144" s="33"/>
      <c r="AC144" s="33"/>
      <c r="AD144" s="33"/>
      <c r="AE144" s="33"/>
      <c r="AT144" s="16" t="s">
        <v>146</v>
      </c>
      <c r="AU144" s="16" t="s">
        <v>137</v>
      </c>
    </row>
    <row r="145" spans="2:51" s="13" customFormat="1" ht="12">
      <c r="B145" s="203"/>
      <c r="C145" s="204"/>
      <c r="D145" s="199" t="s">
        <v>148</v>
      </c>
      <c r="E145" s="204"/>
      <c r="F145" s="206" t="s">
        <v>221</v>
      </c>
      <c r="G145" s="204"/>
      <c r="H145" s="207">
        <v>22.26</v>
      </c>
      <c r="I145" s="208"/>
      <c r="J145" s="204"/>
      <c r="K145" s="204"/>
      <c r="L145" s="209"/>
      <c r="M145" s="210"/>
      <c r="N145" s="211"/>
      <c r="O145" s="211"/>
      <c r="P145" s="211"/>
      <c r="Q145" s="211"/>
      <c r="R145" s="211"/>
      <c r="S145" s="211"/>
      <c r="T145" s="212"/>
      <c r="AT145" s="213" t="s">
        <v>148</v>
      </c>
      <c r="AU145" s="213" t="s">
        <v>137</v>
      </c>
      <c r="AV145" s="13" t="s">
        <v>82</v>
      </c>
      <c r="AW145" s="13" t="s">
        <v>4</v>
      </c>
      <c r="AX145" s="13" t="s">
        <v>80</v>
      </c>
      <c r="AY145" s="213" t="s">
        <v>136</v>
      </c>
    </row>
    <row r="146" spans="2:63" s="12" customFormat="1" ht="20.85" customHeight="1">
      <c r="B146" s="170"/>
      <c r="C146" s="171"/>
      <c r="D146" s="172" t="s">
        <v>71</v>
      </c>
      <c r="E146" s="184" t="s">
        <v>222</v>
      </c>
      <c r="F146" s="184" t="s">
        <v>223</v>
      </c>
      <c r="G146" s="171"/>
      <c r="H146" s="171"/>
      <c r="I146" s="174"/>
      <c r="J146" s="185">
        <f>BK146</f>
        <v>0</v>
      </c>
      <c r="K146" s="171"/>
      <c r="L146" s="176"/>
      <c r="M146" s="177"/>
      <c r="N146" s="178"/>
      <c r="O146" s="178"/>
      <c r="P146" s="179">
        <f>SUM(P147:P149)</f>
        <v>0</v>
      </c>
      <c r="Q146" s="178"/>
      <c r="R146" s="179">
        <f>SUM(R147:R149)</f>
        <v>0.20307059999999996</v>
      </c>
      <c r="S146" s="178"/>
      <c r="T146" s="180">
        <f>SUM(T147:T149)</f>
        <v>0</v>
      </c>
      <c r="AR146" s="181" t="s">
        <v>80</v>
      </c>
      <c r="AT146" s="182" t="s">
        <v>71</v>
      </c>
      <c r="AU146" s="182" t="s">
        <v>82</v>
      </c>
      <c r="AY146" s="181" t="s">
        <v>136</v>
      </c>
      <c r="BK146" s="183">
        <f>SUM(BK147:BK149)</f>
        <v>0</v>
      </c>
    </row>
    <row r="147" spans="1:65" s="2" customFormat="1" ht="22.15" customHeight="1">
      <c r="A147" s="33"/>
      <c r="B147" s="34"/>
      <c r="C147" s="186" t="s">
        <v>224</v>
      </c>
      <c r="D147" s="186" t="s">
        <v>139</v>
      </c>
      <c r="E147" s="187" t="s">
        <v>225</v>
      </c>
      <c r="F147" s="188" t="s">
        <v>226</v>
      </c>
      <c r="G147" s="189" t="s">
        <v>227</v>
      </c>
      <c r="H147" s="190">
        <v>0.09</v>
      </c>
      <c r="I147" s="191"/>
      <c r="J147" s="192">
        <f>ROUND(I147*H147,2)</f>
        <v>0</v>
      </c>
      <c r="K147" s="188" t="s">
        <v>143</v>
      </c>
      <c r="L147" s="38"/>
      <c r="M147" s="193" t="s">
        <v>19</v>
      </c>
      <c r="N147" s="194" t="s">
        <v>43</v>
      </c>
      <c r="O147" s="63"/>
      <c r="P147" s="195">
        <f>O147*H147</f>
        <v>0</v>
      </c>
      <c r="Q147" s="195">
        <v>2.25634</v>
      </c>
      <c r="R147" s="195">
        <f>Q147*H147</f>
        <v>0.20307059999999996</v>
      </c>
      <c r="S147" s="195">
        <v>0</v>
      </c>
      <c r="T147" s="196">
        <f>S147*H147</f>
        <v>0</v>
      </c>
      <c r="U147" s="33"/>
      <c r="V147" s="33"/>
      <c r="W147" s="33"/>
      <c r="X147" s="33"/>
      <c r="Y147" s="33"/>
      <c r="Z147" s="33"/>
      <c r="AA147" s="33"/>
      <c r="AB147" s="33"/>
      <c r="AC147" s="33"/>
      <c r="AD147" s="33"/>
      <c r="AE147" s="33"/>
      <c r="AR147" s="197" t="s">
        <v>144</v>
      </c>
      <c r="AT147" s="197" t="s">
        <v>139</v>
      </c>
      <c r="AU147" s="197" t="s">
        <v>137</v>
      </c>
      <c r="AY147" s="16" t="s">
        <v>136</v>
      </c>
      <c r="BE147" s="198">
        <f>IF(N147="základní",J147,0)</f>
        <v>0</v>
      </c>
      <c r="BF147" s="198">
        <f>IF(N147="snížená",J147,0)</f>
        <v>0</v>
      </c>
      <c r="BG147" s="198">
        <f>IF(N147="zákl. přenesená",J147,0)</f>
        <v>0</v>
      </c>
      <c r="BH147" s="198">
        <f>IF(N147="sníž. přenesená",J147,0)</f>
        <v>0</v>
      </c>
      <c r="BI147" s="198">
        <f>IF(N147="nulová",J147,0)</f>
        <v>0</v>
      </c>
      <c r="BJ147" s="16" t="s">
        <v>80</v>
      </c>
      <c r="BK147" s="198">
        <f>ROUND(I147*H147,2)</f>
        <v>0</v>
      </c>
      <c r="BL147" s="16" t="s">
        <v>144</v>
      </c>
      <c r="BM147" s="197" t="s">
        <v>228</v>
      </c>
    </row>
    <row r="148" spans="1:47" s="2" customFormat="1" ht="29.25">
      <c r="A148" s="33"/>
      <c r="B148" s="34"/>
      <c r="C148" s="35"/>
      <c r="D148" s="199" t="s">
        <v>146</v>
      </c>
      <c r="E148" s="35"/>
      <c r="F148" s="200" t="s">
        <v>229</v>
      </c>
      <c r="G148" s="35"/>
      <c r="H148" s="35"/>
      <c r="I148" s="107"/>
      <c r="J148" s="35"/>
      <c r="K148" s="35"/>
      <c r="L148" s="38"/>
      <c r="M148" s="201"/>
      <c r="N148" s="202"/>
      <c r="O148" s="63"/>
      <c r="P148" s="63"/>
      <c r="Q148" s="63"/>
      <c r="R148" s="63"/>
      <c r="S148" s="63"/>
      <c r="T148" s="64"/>
      <c r="U148" s="33"/>
      <c r="V148" s="33"/>
      <c r="W148" s="33"/>
      <c r="X148" s="33"/>
      <c r="Y148" s="33"/>
      <c r="Z148" s="33"/>
      <c r="AA148" s="33"/>
      <c r="AB148" s="33"/>
      <c r="AC148" s="33"/>
      <c r="AD148" s="33"/>
      <c r="AE148" s="33"/>
      <c r="AT148" s="16" t="s">
        <v>146</v>
      </c>
      <c r="AU148" s="16" t="s">
        <v>137</v>
      </c>
    </row>
    <row r="149" spans="2:51" s="13" customFormat="1" ht="12">
      <c r="B149" s="203"/>
      <c r="C149" s="204"/>
      <c r="D149" s="199" t="s">
        <v>148</v>
      </c>
      <c r="E149" s="205" t="s">
        <v>19</v>
      </c>
      <c r="F149" s="206" t="s">
        <v>230</v>
      </c>
      <c r="G149" s="204"/>
      <c r="H149" s="207">
        <v>0.09</v>
      </c>
      <c r="I149" s="208"/>
      <c r="J149" s="204"/>
      <c r="K149" s="204"/>
      <c r="L149" s="209"/>
      <c r="M149" s="210"/>
      <c r="N149" s="211"/>
      <c r="O149" s="211"/>
      <c r="P149" s="211"/>
      <c r="Q149" s="211"/>
      <c r="R149" s="211"/>
      <c r="S149" s="211"/>
      <c r="T149" s="212"/>
      <c r="AT149" s="213" t="s">
        <v>148</v>
      </c>
      <c r="AU149" s="213" t="s">
        <v>137</v>
      </c>
      <c r="AV149" s="13" t="s">
        <v>82</v>
      </c>
      <c r="AW149" s="13" t="s">
        <v>33</v>
      </c>
      <c r="AX149" s="13" t="s">
        <v>72</v>
      </c>
      <c r="AY149" s="213" t="s">
        <v>136</v>
      </c>
    </row>
    <row r="150" spans="2:63" s="12" customFormat="1" ht="22.9" customHeight="1">
      <c r="B150" s="170"/>
      <c r="C150" s="171"/>
      <c r="D150" s="172" t="s">
        <v>71</v>
      </c>
      <c r="E150" s="184" t="s">
        <v>196</v>
      </c>
      <c r="F150" s="184" t="s">
        <v>231</v>
      </c>
      <c r="G150" s="171"/>
      <c r="H150" s="171"/>
      <c r="I150" s="174"/>
      <c r="J150" s="185">
        <f>BK150</f>
        <v>0</v>
      </c>
      <c r="K150" s="171"/>
      <c r="L150" s="176"/>
      <c r="M150" s="177"/>
      <c r="N150" s="178"/>
      <c r="O150" s="178"/>
      <c r="P150" s="179">
        <f>P151+P176+P183</f>
        <v>0</v>
      </c>
      <c r="Q150" s="178"/>
      <c r="R150" s="179">
        <f>R151+R176+R183</f>
        <v>0.0029798000000000003</v>
      </c>
      <c r="S150" s="178"/>
      <c r="T150" s="180">
        <f>T151+T176+T183</f>
        <v>2.4597120000000006</v>
      </c>
      <c r="AR150" s="181" t="s">
        <v>80</v>
      </c>
      <c r="AT150" s="182" t="s">
        <v>71</v>
      </c>
      <c r="AU150" s="182" t="s">
        <v>80</v>
      </c>
      <c r="AY150" s="181" t="s">
        <v>136</v>
      </c>
      <c r="BK150" s="183">
        <f>BK151+BK176+BK183</f>
        <v>0</v>
      </c>
    </row>
    <row r="151" spans="2:63" s="12" customFormat="1" ht="20.85" customHeight="1">
      <c r="B151" s="170"/>
      <c r="C151" s="171"/>
      <c r="D151" s="172" t="s">
        <v>71</v>
      </c>
      <c r="E151" s="184" t="s">
        <v>232</v>
      </c>
      <c r="F151" s="184" t="s">
        <v>233</v>
      </c>
      <c r="G151" s="171"/>
      <c r="H151" s="171"/>
      <c r="I151" s="174"/>
      <c r="J151" s="185">
        <f>BK151</f>
        <v>0</v>
      </c>
      <c r="K151" s="171"/>
      <c r="L151" s="176"/>
      <c r="M151" s="177"/>
      <c r="N151" s="178"/>
      <c r="O151" s="178"/>
      <c r="P151" s="179">
        <f>SUM(P152:P175)</f>
        <v>0</v>
      </c>
      <c r="Q151" s="178"/>
      <c r="R151" s="179">
        <f>SUM(R152:R175)</f>
        <v>0</v>
      </c>
      <c r="S151" s="178"/>
      <c r="T151" s="180">
        <f>SUM(T152:T175)</f>
        <v>0</v>
      </c>
      <c r="AR151" s="181" t="s">
        <v>80</v>
      </c>
      <c r="AT151" s="182" t="s">
        <v>71</v>
      </c>
      <c r="AU151" s="182" t="s">
        <v>82</v>
      </c>
      <c r="AY151" s="181" t="s">
        <v>136</v>
      </c>
      <c r="BK151" s="183">
        <f>SUM(BK152:BK175)</f>
        <v>0</v>
      </c>
    </row>
    <row r="152" spans="1:65" s="2" customFormat="1" ht="22.15" customHeight="1">
      <c r="A152" s="33"/>
      <c r="B152" s="34"/>
      <c r="C152" s="186" t="s">
        <v>234</v>
      </c>
      <c r="D152" s="186" t="s">
        <v>139</v>
      </c>
      <c r="E152" s="187" t="s">
        <v>235</v>
      </c>
      <c r="F152" s="188" t="s">
        <v>236</v>
      </c>
      <c r="G152" s="189" t="s">
        <v>205</v>
      </c>
      <c r="H152" s="190">
        <v>19.05</v>
      </c>
      <c r="I152" s="191"/>
      <c r="J152" s="192">
        <f>ROUND(I152*H152,2)</f>
        <v>0</v>
      </c>
      <c r="K152" s="188" t="s">
        <v>143</v>
      </c>
      <c r="L152" s="38"/>
      <c r="M152" s="193" t="s">
        <v>19</v>
      </c>
      <c r="N152" s="194" t="s">
        <v>43</v>
      </c>
      <c r="O152" s="63"/>
      <c r="P152" s="195">
        <f>O152*H152</f>
        <v>0</v>
      </c>
      <c r="Q152" s="195">
        <v>0</v>
      </c>
      <c r="R152" s="195">
        <f>Q152*H152</f>
        <v>0</v>
      </c>
      <c r="S152" s="195">
        <v>0</v>
      </c>
      <c r="T152" s="196">
        <f>S152*H152</f>
        <v>0</v>
      </c>
      <c r="U152" s="33"/>
      <c r="V152" s="33"/>
      <c r="W152" s="33"/>
      <c r="X152" s="33"/>
      <c r="Y152" s="33"/>
      <c r="Z152" s="33"/>
      <c r="AA152" s="33"/>
      <c r="AB152" s="33"/>
      <c r="AC152" s="33"/>
      <c r="AD152" s="33"/>
      <c r="AE152" s="33"/>
      <c r="AR152" s="197" t="s">
        <v>144</v>
      </c>
      <c r="AT152" s="197" t="s">
        <v>139</v>
      </c>
      <c r="AU152" s="197" t="s">
        <v>137</v>
      </c>
      <c r="AY152" s="16" t="s">
        <v>136</v>
      </c>
      <c r="BE152" s="198">
        <f>IF(N152="základní",J152,0)</f>
        <v>0</v>
      </c>
      <c r="BF152" s="198">
        <f>IF(N152="snížená",J152,0)</f>
        <v>0</v>
      </c>
      <c r="BG152" s="198">
        <f>IF(N152="zákl. přenesená",J152,0)</f>
        <v>0</v>
      </c>
      <c r="BH152" s="198">
        <f>IF(N152="sníž. přenesená",J152,0)</f>
        <v>0</v>
      </c>
      <c r="BI152" s="198">
        <f>IF(N152="nulová",J152,0)</f>
        <v>0</v>
      </c>
      <c r="BJ152" s="16" t="s">
        <v>80</v>
      </c>
      <c r="BK152" s="198">
        <f>ROUND(I152*H152,2)</f>
        <v>0</v>
      </c>
      <c r="BL152" s="16" t="s">
        <v>144</v>
      </c>
      <c r="BM152" s="197" t="s">
        <v>237</v>
      </c>
    </row>
    <row r="153" spans="1:47" s="2" customFormat="1" ht="29.25">
      <c r="A153" s="33"/>
      <c r="B153" s="34"/>
      <c r="C153" s="35"/>
      <c r="D153" s="199" t="s">
        <v>146</v>
      </c>
      <c r="E153" s="35"/>
      <c r="F153" s="200" t="s">
        <v>238</v>
      </c>
      <c r="G153" s="35"/>
      <c r="H153" s="35"/>
      <c r="I153" s="107"/>
      <c r="J153" s="35"/>
      <c r="K153" s="35"/>
      <c r="L153" s="38"/>
      <c r="M153" s="201"/>
      <c r="N153" s="202"/>
      <c r="O153" s="63"/>
      <c r="P153" s="63"/>
      <c r="Q153" s="63"/>
      <c r="R153" s="63"/>
      <c r="S153" s="63"/>
      <c r="T153" s="64"/>
      <c r="U153" s="33"/>
      <c r="V153" s="33"/>
      <c r="W153" s="33"/>
      <c r="X153" s="33"/>
      <c r="Y153" s="33"/>
      <c r="Z153" s="33"/>
      <c r="AA153" s="33"/>
      <c r="AB153" s="33"/>
      <c r="AC153" s="33"/>
      <c r="AD153" s="33"/>
      <c r="AE153" s="33"/>
      <c r="AT153" s="16" t="s">
        <v>146</v>
      </c>
      <c r="AU153" s="16" t="s">
        <v>137</v>
      </c>
    </row>
    <row r="154" spans="1:47" s="2" customFormat="1" ht="97.5">
      <c r="A154" s="33"/>
      <c r="B154" s="34"/>
      <c r="C154" s="35"/>
      <c r="D154" s="199" t="s">
        <v>159</v>
      </c>
      <c r="E154" s="35"/>
      <c r="F154" s="214" t="s">
        <v>239</v>
      </c>
      <c r="G154" s="35"/>
      <c r="H154" s="35"/>
      <c r="I154" s="107"/>
      <c r="J154" s="35"/>
      <c r="K154" s="35"/>
      <c r="L154" s="38"/>
      <c r="M154" s="201"/>
      <c r="N154" s="202"/>
      <c r="O154" s="63"/>
      <c r="P154" s="63"/>
      <c r="Q154" s="63"/>
      <c r="R154" s="63"/>
      <c r="S154" s="63"/>
      <c r="T154" s="64"/>
      <c r="U154" s="33"/>
      <c r="V154" s="33"/>
      <c r="W154" s="33"/>
      <c r="X154" s="33"/>
      <c r="Y154" s="33"/>
      <c r="Z154" s="33"/>
      <c r="AA154" s="33"/>
      <c r="AB154" s="33"/>
      <c r="AC154" s="33"/>
      <c r="AD154" s="33"/>
      <c r="AE154" s="33"/>
      <c r="AT154" s="16" t="s">
        <v>159</v>
      </c>
      <c r="AU154" s="16" t="s">
        <v>137</v>
      </c>
    </row>
    <row r="155" spans="2:51" s="13" customFormat="1" ht="12">
      <c r="B155" s="203"/>
      <c r="C155" s="204"/>
      <c r="D155" s="199" t="s">
        <v>148</v>
      </c>
      <c r="E155" s="205" t="s">
        <v>19</v>
      </c>
      <c r="F155" s="206" t="s">
        <v>240</v>
      </c>
      <c r="G155" s="204"/>
      <c r="H155" s="207">
        <v>19.05</v>
      </c>
      <c r="I155" s="208"/>
      <c r="J155" s="204"/>
      <c r="K155" s="204"/>
      <c r="L155" s="209"/>
      <c r="M155" s="210"/>
      <c r="N155" s="211"/>
      <c r="O155" s="211"/>
      <c r="P155" s="211"/>
      <c r="Q155" s="211"/>
      <c r="R155" s="211"/>
      <c r="S155" s="211"/>
      <c r="T155" s="212"/>
      <c r="AT155" s="213" t="s">
        <v>148</v>
      </c>
      <c r="AU155" s="213" t="s">
        <v>137</v>
      </c>
      <c r="AV155" s="13" t="s">
        <v>82</v>
      </c>
      <c r="AW155" s="13" t="s">
        <v>33</v>
      </c>
      <c r="AX155" s="13" t="s">
        <v>72</v>
      </c>
      <c r="AY155" s="213" t="s">
        <v>136</v>
      </c>
    </row>
    <row r="156" spans="1:65" s="2" customFormat="1" ht="22.15" customHeight="1">
      <c r="A156" s="33"/>
      <c r="B156" s="34"/>
      <c r="C156" s="186" t="s">
        <v>8</v>
      </c>
      <c r="D156" s="186" t="s">
        <v>139</v>
      </c>
      <c r="E156" s="187" t="s">
        <v>241</v>
      </c>
      <c r="F156" s="188" t="s">
        <v>242</v>
      </c>
      <c r="G156" s="189" t="s">
        <v>205</v>
      </c>
      <c r="H156" s="190">
        <v>571.5</v>
      </c>
      <c r="I156" s="191"/>
      <c r="J156" s="192">
        <f>ROUND(I156*H156,2)</f>
        <v>0</v>
      </c>
      <c r="K156" s="188" t="s">
        <v>143</v>
      </c>
      <c r="L156" s="38"/>
      <c r="M156" s="193" t="s">
        <v>19</v>
      </c>
      <c r="N156" s="194" t="s">
        <v>43</v>
      </c>
      <c r="O156" s="63"/>
      <c r="P156" s="195">
        <f>O156*H156</f>
        <v>0</v>
      </c>
      <c r="Q156" s="195">
        <v>0</v>
      </c>
      <c r="R156" s="195">
        <f>Q156*H156</f>
        <v>0</v>
      </c>
      <c r="S156" s="195">
        <v>0</v>
      </c>
      <c r="T156" s="196">
        <f>S156*H156</f>
        <v>0</v>
      </c>
      <c r="U156" s="33"/>
      <c r="V156" s="33"/>
      <c r="W156" s="33"/>
      <c r="X156" s="33"/>
      <c r="Y156" s="33"/>
      <c r="Z156" s="33"/>
      <c r="AA156" s="33"/>
      <c r="AB156" s="33"/>
      <c r="AC156" s="33"/>
      <c r="AD156" s="33"/>
      <c r="AE156" s="33"/>
      <c r="AR156" s="197" t="s">
        <v>144</v>
      </c>
      <c r="AT156" s="197" t="s">
        <v>139</v>
      </c>
      <c r="AU156" s="197" t="s">
        <v>137</v>
      </c>
      <c r="AY156" s="16" t="s">
        <v>136</v>
      </c>
      <c r="BE156" s="198">
        <f>IF(N156="základní",J156,0)</f>
        <v>0</v>
      </c>
      <c r="BF156" s="198">
        <f>IF(N156="snížená",J156,0)</f>
        <v>0</v>
      </c>
      <c r="BG156" s="198">
        <f>IF(N156="zákl. přenesená",J156,0)</f>
        <v>0</v>
      </c>
      <c r="BH156" s="198">
        <f>IF(N156="sníž. přenesená",J156,0)</f>
        <v>0</v>
      </c>
      <c r="BI156" s="198">
        <f>IF(N156="nulová",J156,0)</f>
        <v>0</v>
      </c>
      <c r="BJ156" s="16" t="s">
        <v>80</v>
      </c>
      <c r="BK156" s="198">
        <f>ROUND(I156*H156,2)</f>
        <v>0</v>
      </c>
      <c r="BL156" s="16" t="s">
        <v>144</v>
      </c>
      <c r="BM156" s="197" t="s">
        <v>243</v>
      </c>
    </row>
    <row r="157" spans="1:47" s="2" customFormat="1" ht="29.25">
      <c r="A157" s="33"/>
      <c r="B157" s="34"/>
      <c r="C157" s="35"/>
      <c r="D157" s="199" t="s">
        <v>146</v>
      </c>
      <c r="E157" s="35"/>
      <c r="F157" s="200" t="s">
        <v>244</v>
      </c>
      <c r="G157" s="35"/>
      <c r="H157" s="35"/>
      <c r="I157" s="107"/>
      <c r="J157" s="35"/>
      <c r="K157" s="35"/>
      <c r="L157" s="38"/>
      <c r="M157" s="201"/>
      <c r="N157" s="202"/>
      <c r="O157" s="63"/>
      <c r="P157" s="63"/>
      <c r="Q157" s="63"/>
      <c r="R157" s="63"/>
      <c r="S157" s="63"/>
      <c r="T157" s="64"/>
      <c r="U157" s="33"/>
      <c r="V157" s="33"/>
      <c r="W157" s="33"/>
      <c r="X157" s="33"/>
      <c r="Y157" s="33"/>
      <c r="Z157" s="33"/>
      <c r="AA157" s="33"/>
      <c r="AB157" s="33"/>
      <c r="AC157" s="33"/>
      <c r="AD157" s="33"/>
      <c r="AE157" s="33"/>
      <c r="AT157" s="16" t="s">
        <v>146</v>
      </c>
      <c r="AU157" s="16" t="s">
        <v>137</v>
      </c>
    </row>
    <row r="158" spans="1:47" s="2" customFormat="1" ht="97.5">
      <c r="A158" s="33"/>
      <c r="B158" s="34"/>
      <c r="C158" s="35"/>
      <c r="D158" s="199" t="s">
        <v>159</v>
      </c>
      <c r="E158" s="35"/>
      <c r="F158" s="214" t="s">
        <v>239</v>
      </c>
      <c r="G158" s="35"/>
      <c r="H158" s="35"/>
      <c r="I158" s="107"/>
      <c r="J158" s="35"/>
      <c r="K158" s="35"/>
      <c r="L158" s="38"/>
      <c r="M158" s="201"/>
      <c r="N158" s="202"/>
      <c r="O158" s="63"/>
      <c r="P158" s="63"/>
      <c r="Q158" s="63"/>
      <c r="R158" s="63"/>
      <c r="S158" s="63"/>
      <c r="T158" s="64"/>
      <c r="U158" s="33"/>
      <c r="V158" s="33"/>
      <c r="W158" s="33"/>
      <c r="X158" s="33"/>
      <c r="Y158" s="33"/>
      <c r="Z158" s="33"/>
      <c r="AA158" s="33"/>
      <c r="AB158" s="33"/>
      <c r="AC158" s="33"/>
      <c r="AD158" s="33"/>
      <c r="AE158" s="33"/>
      <c r="AT158" s="16" t="s">
        <v>159</v>
      </c>
      <c r="AU158" s="16" t="s">
        <v>137</v>
      </c>
    </row>
    <row r="159" spans="1:47" s="2" customFormat="1" ht="19.5">
      <c r="A159" s="33"/>
      <c r="B159" s="34"/>
      <c r="C159" s="35"/>
      <c r="D159" s="199" t="s">
        <v>245</v>
      </c>
      <c r="E159" s="35"/>
      <c r="F159" s="214" t="s">
        <v>246</v>
      </c>
      <c r="G159" s="35"/>
      <c r="H159" s="35"/>
      <c r="I159" s="107"/>
      <c r="J159" s="35"/>
      <c r="K159" s="35"/>
      <c r="L159" s="38"/>
      <c r="M159" s="201"/>
      <c r="N159" s="202"/>
      <c r="O159" s="63"/>
      <c r="P159" s="63"/>
      <c r="Q159" s="63"/>
      <c r="R159" s="63"/>
      <c r="S159" s="63"/>
      <c r="T159" s="64"/>
      <c r="U159" s="33"/>
      <c r="V159" s="33"/>
      <c r="W159" s="33"/>
      <c r="X159" s="33"/>
      <c r="Y159" s="33"/>
      <c r="Z159" s="33"/>
      <c r="AA159" s="33"/>
      <c r="AB159" s="33"/>
      <c r="AC159" s="33"/>
      <c r="AD159" s="33"/>
      <c r="AE159" s="33"/>
      <c r="AT159" s="16" t="s">
        <v>245</v>
      </c>
      <c r="AU159" s="16" t="s">
        <v>137</v>
      </c>
    </row>
    <row r="160" spans="2:51" s="13" customFormat="1" ht="12">
      <c r="B160" s="203"/>
      <c r="C160" s="204"/>
      <c r="D160" s="199" t="s">
        <v>148</v>
      </c>
      <c r="E160" s="205" t="s">
        <v>19</v>
      </c>
      <c r="F160" s="206" t="s">
        <v>247</v>
      </c>
      <c r="G160" s="204"/>
      <c r="H160" s="207">
        <v>571.5</v>
      </c>
      <c r="I160" s="208"/>
      <c r="J160" s="204"/>
      <c r="K160" s="204"/>
      <c r="L160" s="209"/>
      <c r="M160" s="210"/>
      <c r="N160" s="211"/>
      <c r="O160" s="211"/>
      <c r="P160" s="211"/>
      <c r="Q160" s="211"/>
      <c r="R160" s="211"/>
      <c r="S160" s="211"/>
      <c r="T160" s="212"/>
      <c r="AT160" s="213" t="s">
        <v>148</v>
      </c>
      <c r="AU160" s="213" t="s">
        <v>137</v>
      </c>
      <c r="AV160" s="13" t="s">
        <v>82</v>
      </c>
      <c r="AW160" s="13" t="s">
        <v>33</v>
      </c>
      <c r="AX160" s="13" t="s">
        <v>72</v>
      </c>
      <c r="AY160" s="213" t="s">
        <v>136</v>
      </c>
    </row>
    <row r="161" spans="1:65" s="2" customFormat="1" ht="22.15" customHeight="1">
      <c r="A161" s="33"/>
      <c r="B161" s="34"/>
      <c r="C161" s="186" t="s">
        <v>248</v>
      </c>
      <c r="D161" s="186" t="s">
        <v>139</v>
      </c>
      <c r="E161" s="187" t="s">
        <v>249</v>
      </c>
      <c r="F161" s="188" t="s">
        <v>250</v>
      </c>
      <c r="G161" s="189" t="s">
        <v>205</v>
      </c>
      <c r="H161" s="190">
        <v>19.05</v>
      </c>
      <c r="I161" s="191"/>
      <c r="J161" s="192">
        <f>ROUND(I161*H161,2)</f>
        <v>0</v>
      </c>
      <c r="K161" s="188" t="s">
        <v>143</v>
      </c>
      <c r="L161" s="38"/>
      <c r="M161" s="193" t="s">
        <v>19</v>
      </c>
      <c r="N161" s="194" t="s">
        <v>43</v>
      </c>
      <c r="O161" s="63"/>
      <c r="P161" s="195">
        <f>O161*H161</f>
        <v>0</v>
      </c>
      <c r="Q161" s="195">
        <v>0</v>
      </c>
      <c r="R161" s="195">
        <f>Q161*H161</f>
        <v>0</v>
      </c>
      <c r="S161" s="195">
        <v>0</v>
      </c>
      <c r="T161" s="196">
        <f>S161*H161</f>
        <v>0</v>
      </c>
      <c r="U161" s="33"/>
      <c r="V161" s="33"/>
      <c r="W161" s="33"/>
      <c r="X161" s="33"/>
      <c r="Y161" s="33"/>
      <c r="Z161" s="33"/>
      <c r="AA161" s="33"/>
      <c r="AB161" s="33"/>
      <c r="AC161" s="33"/>
      <c r="AD161" s="33"/>
      <c r="AE161" s="33"/>
      <c r="AR161" s="197" t="s">
        <v>144</v>
      </c>
      <c r="AT161" s="197" t="s">
        <v>139</v>
      </c>
      <c r="AU161" s="197" t="s">
        <v>137</v>
      </c>
      <c r="AY161" s="16" t="s">
        <v>136</v>
      </c>
      <c r="BE161" s="198">
        <f>IF(N161="základní",J161,0)</f>
        <v>0</v>
      </c>
      <c r="BF161" s="198">
        <f>IF(N161="snížená",J161,0)</f>
        <v>0</v>
      </c>
      <c r="BG161" s="198">
        <f>IF(N161="zákl. přenesená",J161,0)</f>
        <v>0</v>
      </c>
      <c r="BH161" s="198">
        <f>IF(N161="sníž. přenesená",J161,0)</f>
        <v>0</v>
      </c>
      <c r="BI161" s="198">
        <f>IF(N161="nulová",J161,0)</f>
        <v>0</v>
      </c>
      <c r="BJ161" s="16" t="s">
        <v>80</v>
      </c>
      <c r="BK161" s="198">
        <f>ROUND(I161*H161,2)</f>
        <v>0</v>
      </c>
      <c r="BL161" s="16" t="s">
        <v>144</v>
      </c>
      <c r="BM161" s="197" t="s">
        <v>251</v>
      </c>
    </row>
    <row r="162" spans="1:47" s="2" customFormat="1" ht="29.25">
      <c r="A162" s="33"/>
      <c r="B162" s="34"/>
      <c r="C162" s="35"/>
      <c r="D162" s="199" t="s">
        <v>146</v>
      </c>
      <c r="E162" s="35"/>
      <c r="F162" s="200" t="s">
        <v>252</v>
      </c>
      <c r="G162" s="35"/>
      <c r="H162" s="35"/>
      <c r="I162" s="107"/>
      <c r="J162" s="35"/>
      <c r="K162" s="35"/>
      <c r="L162" s="38"/>
      <c r="M162" s="201"/>
      <c r="N162" s="202"/>
      <c r="O162" s="63"/>
      <c r="P162" s="63"/>
      <c r="Q162" s="63"/>
      <c r="R162" s="63"/>
      <c r="S162" s="63"/>
      <c r="T162" s="64"/>
      <c r="U162" s="33"/>
      <c r="V162" s="33"/>
      <c r="W162" s="33"/>
      <c r="X162" s="33"/>
      <c r="Y162" s="33"/>
      <c r="Z162" s="33"/>
      <c r="AA162" s="33"/>
      <c r="AB162" s="33"/>
      <c r="AC162" s="33"/>
      <c r="AD162" s="33"/>
      <c r="AE162" s="33"/>
      <c r="AT162" s="16" t="s">
        <v>146</v>
      </c>
      <c r="AU162" s="16" t="s">
        <v>137</v>
      </c>
    </row>
    <row r="163" spans="1:47" s="2" customFormat="1" ht="39">
      <c r="A163" s="33"/>
      <c r="B163" s="34"/>
      <c r="C163" s="35"/>
      <c r="D163" s="199" t="s">
        <v>159</v>
      </c>
      <c r="E163" s="35"/>
      <c r="F163" s="214" t="s">
        <v>253</v>
      </c>
      <c r="G163" s="35"/>
      <c r="H163" s="35"/>
      <c r="I163" s="107"/>
      <c r="J163" s="35"/>
      <c r="K163" s="35"/>
      <c r="L163" s="38"/>
      <c r="M163" s="201"/>
      <c r="N163" s="202"/>
      <c r="O163" s="63"/>
      <c r="P163" s="63"/>
      <c r="Q163" s="63"/>
      <c r="R163" s="63"/>
      <c r="S163" s="63"/>
      <c r="T163" s="64"/>
      <c r="U163" s="33"/>
      <c r="V163" s="33"/>
      <c r="W163" s="33"/>
      <c r="X163" s="33"/>
      <c r="Y163" s="33"/>
      <c r="Z163" s="33"/>
      <c r="AA163" s="33"/>
      <c r="AB163" s="33"/>
      <c r="AC163" s="33"/>
      <c r="AD163" s="33"/>
      <c r="AE163" s="33"/>
      <c r="AT163" s="16" t="s">
        <v>159</v>
      </c>
      <c r="AU163" s="16" t="s">
        <v>137</v>
      </c>
    </row>
    <row r="164" spans="1:65" s="2" customFormat="1" ht="22.15" customHeight="1">
      <c r="A164" s="33"/>
      <c r="B164" s="34"/>
      <c r="C164" s="186" t="s">
        <v>254</v>
      </c>
      <c r="D164" s="186" t="s">
        <v>139</v>
      </c>
      <c r="E164" s="187" t="s">
        <v>255</v>
      </c>
      <c r="F164" s="188" t="s">
        <v>256</v>
      </c>
      <c r="G164" s="189" t="s">
        <v>156</v>
      </c>
      <c r="H164" s="190">
        <v>22.477</v>
      </c>
      <c r="I164" s="191"/>
      <c r="J164" s="192">
        <f>ROUND(I164*H164,2)</f>
        <v>0</v>
      </c>
      <c r="K164" s="188" t="s">
        <v>143</v>
      </c>
      <c r="L164" s="38"/>
      <c r="M164" s="193" t="s">
        <v>19</v>
      </c>
      <c r="N164" s="194" t="s">
        <v>43</v>
      </c>
      <c r="O164" s="63"/>
      <c r="P164" s="195">
        <f>O164*H164</f>
        <v>0</v>
      </c>
      <c r="Q164" s="195">
        <v>0</v>
      </c>
      <c r="R164" s="195">
        <f>Q164*H164</f>
        <v>0</v>
      </c>
      <c r="S164" s="195">
        <v>0</v>
      </c>
      <c r="T164" s="196">
        <f>S164*H164</f>
        <v>0</v>
      </c>
      <c r="U164" s="33"/>
      <c r="V164" s="33"/>
      <c r="W164" s="33"/>
      <c r="X164" s="33"/>
      <c r="Y164" s="33"/>
      <c r="Z164" s="33"/>
      <c r="AA164" s="33"/>
      <c r="AB164" s="33"/>
      <c r="AC164" s="33"/>
      <c r="AD164" s="33"/>
      <c r="AE164" s="33"/>
      <c r="AR164" s="197" t="s">
        <v>144</v>
      </c>
      <c r="AT164" s="197" t="s">
        <v>139</v>
      </c>
      <c r="AU164" s="197" t="s">
        <v>137</v>
      </c>
      <c r="AY164" s="16" t="s">
        <v>136</v>
      </c>
      <c r="BE164" s="198">
        <f>IF(N164="základní",J164,0)</f>
        <v>0</v>
      </c>
      <c r="BF164" s="198">
        <f>IF(N164="snížená",J164,0)</f>
        <v>0</v>
      </c>
      <c r="BG164" s="198">
        <f>IF(N164="zákl. přenesená",J164,0)</f>
        <v>0</v>
      </c>
      <c r="BH164" s="198">
        <f>IF(N164="sníž. přenesená",J164,0)</f>
        <v>0</v>
      </c>
      <c r="BI164" s="198">
        <f>IF(N164="nulová",J164,0)</f>
        <v>0</v>
      </c>
      <c r="BJ164" s="16" t="s">
        <v>80</v>
      </c>
      <c r="BK164" s="198">
        <f>ROUND(I164*H164,2)</f>
        <v>0</v>
      </c>
      <c r="BL164" s="16" t="s">
        <v>144</v>
      </c>
      <c r="BM164" s="197" t="s">
        <v>257</v>
      </c>
    </row>
    <row r="165" spans="1:47" s="2" customFormat="1" ht="39">
      <c r="A165" s="33"/>
      <c r="B165" s="34"/>
      <c r="C165" s="35"/>
      <c r="D165" s="199" t="s">
        <v>146</v>
      </c>
      <c r="E165" s="35"/>
      <c r="F165" s="200" t="s">
        <v>258</v>
      </c>
      <c r="G165" s="35"/>
      <c r="H165" s="35"/>
      <c r="I165" s="107"/>
      <c r="J165" s="35"/>
      <c r="K165" s="35"/>
      <c r="L165" s="38"/>
      <c r="M165" s="201"/>
      <c r="N165" s="202"/>
      <c r="O165" s="63"/>
      <c r="P165" s="63"/>
      <c r="Q165" s="63"/>
      <c r="R165" s="63"/>
      <c r="S165" s="63"/>
      <c r="T165" s="64"/>
      <c r="U165" s="33"/>
      <c r="V165" s="33"/>
      <c r="W165" s="33"/>
      <c r="X165" s="33"/>
      <c r="Y165" s="33"/>
      <c r="Z165" s="33"/>
      <c r="AA165" s="33"/>
      <c r="AB165" s="33"/>
      <c r="AC165" s="33"/>
      <c r="AD165" s="33"/>
      <c r="AE165" s="33"/>
      <c r="AT165" s="16" t="s">
        <v>146</v>
      </c>
      <c r="AU165" s="16" t="s">
        <v>137</v>
      </c>
    </row>
    <row r="166" spans="1:47" s="2" customFormat="1" ht="126.75">
      <c r="A166" s="33"/>
      <c r="B166" s="34"/>
      <c r="C166" s="35"/>
      <c r="D166" s="199" t="s">
        <v>159</v>
      </c>
      <c r="E166" s="35"/>
      <c r="F166" s="214" t="s">
        <v>259</v>
      </c>
      <c r="G166" s="35"/>
      <c r="H166" s="35"/>
      <c r="I166" s="107"/>
      <c r="J166" s="35"/>
      <c r="K166" s="35"/>
      <c r="L166" s="38"/>
      <c r="M166" s="201"/>
      <c r="N166" s="202"/>
      <c r="O166" s="63"/>
      <c r="P166" s="63"/>
      <c r="Q166" s="63"/>
      <c r="R166" s="63"/>
      <c r="S166" s="63"/>
      <c r="T166" s="64"/>
      <c r="U166" s="33"/>
      <c r="V166" s="33"/>
      <c r="W166" s="33"/>
      <c r="X166" s="33"/>
      <c r="Y166" s="33"/>
      <c r="Z166" s="33"/>
      <c r="AA166" s="33"/>
      <c r="AB166" s="33"/>
      <c r="AC166" s="33"/>
      <c r="AD166" s="33"/>
      <c r="AE166" s="33"/>
      <c r="AT166" s="16" t="s">
        <v>159</v>
      </c>
      <c r="AU166" s="16" t="s">
        <v>137</v>
      </c>
    </row>
    <row r="167" spans="2:51" s="13" customFormat="1" ht="12">
      <c r="B167" s="203"/>
      <c r="C167" s="204"/>
      <c r="D167" s="199" t="s">
        <v>148</v>
      </c>
      <c r="E167" s="205" t="s">
        <v>19</v>
      </c>
      <c r="F167" s="206" t="s">
        <v>260</v>
      </c>
      <c r="G167" s="204"/>
      <c r="H167" s="207">
        <v>22.477</v>
      </c>
      <c r="I167" s="208"/>
      <c r="J167" s="204"/>
      <c r="K167" s="204"/>
      <c r="L167" s="209"/>
      <c r="M167" s="210"/>
      <c r="N167" s="211"/>
      <c r="O167" s="211"/>
      <c r="P167" s="211"/>
      <c r="Q167" s="211"/>
      <c r="R167" s="211"/>
      <c r="S167" s="211"/>
      <c r="T167" s="212"/>
      <c r="AT167" s="213" t="s">
        <v>148</v>
      </c>
      <c r="AU167" s="213" t="s">
        <v>137</v>
      </c>
      <c r="AV167" s="13" t="s">
        <v>82</v>
      </c>
      <c r="AW167" s="13" t="s">
        <v>33</v>
      </c>
      <c r="AX167" s="13" t="s">
        <v>72</v>
      </c>
      <c r="AY167" s="213" t="s">
        <v>136</v>
      </c>
    </row>
    <row r="168" spans="1:65" s="2" customFormat="1" ht="22.15" customHeight="1">
      <c r="A168" s="33"/>
      <c r="B168" s="34"/>
      <c r="C168" s="186" t="s">
        <v>261</v>
      </c>
      <c r="D168" s="186" t="s">
        <v>139</v>
      </c>
      <c r="E168" s="187" t="s">
        <v>262</v>
      </c>
      <c r="F168" s="188" t="s">
        <v>263</v>
      </c>
      <c r="G168" s="189" t="s">
        <v>156</v>
      </c>
      <c r="H168" s="190">
        <v>674.31</v>
      </c>
      <c r="I168" s="191"/>
      <c r="J168" s="192">
        <f>ROUND(I168*H168,2)</f>
        <v>0</v>
      </c>
      <c r="K168" s="188" t="s">
        <v>143</v>
      </c>
      <c r="L168" s="38"/>
      <c r="M168" s="193" t="s">
        <v>19</v>
      </c>
      <c r="N168" s="194" t="s">
        <v>43</v>
      </c>
      <c r="O168" s="63"/>
      <c r="P168" s="195">
        <f>O168*H168</f>
        <v>0</v>
      </c>
      <c r="Q168" s="195">
        <v>0</v>
      </c>
      <c r="R168" s="195">
        <f>Q168*H168</f>
        <v>0</v>
      </c>
      <c r="S168" s="195">
        <v>0</v>
      </c>
      <c r="T168" s="196">
        <f>S168*H168</f>
        <v>0</v>
      </c>
      <c r="U168" s="33"/>
      <c r="V168" s="33"/>
      <c r="W168" s="33"/>
      <c r="X168" s="33"/>
      <c r="Y168" s="33"/>
      <c r="Z168" s="33"/>
      <c r="AA168" s="33"/>
      <c r="AB168" s="33"/>
      <c r="AC168" s="33"/>
      <c r="AD168" s="33"/>
      <c r="AE168" s="33"/>
      <c r="AR168" s="197" t="s">
        <v>144</v>
      </c>
      <c r="AT168" s="197" t="s">
        <v>139</v>
      </c>
      <c r="AU168" s="197" t="s">
        <v>137</v>
      </c>
      <c r="AY168" s="16" t="s">
        <v>136</v>
      </c>
      <c r="BE168" s="198">
        <f>IF(N168="základní",J168,0)</f>
        <v>0</v>
      </c>
      <c r="BF168" s="198">
        <f>IF(N168="snížená",J168,0)</f>
        <v>0</v>
      </c>
      <c r="BG168" s="198">
        <f>IF(N168="zákl. přenesená",J168,0)</f>
        <v>0</v>
      </c>
      <c r="BH168" s="198">
        <f>IF(N168="sníž. přenesená",J168,0)</f>
        <v>0</v>
      </c>
      <c r="BI168" s="198">
        <f>IF(N168="nulová",J168,0)</f>
        <v>0</v>
      </c>
      <c r="BJ168" s="16" t="s">
        <v>80</v>
      </c>
      <c r="BK168" s="198">
        <f>ROUND(I168*H168,2)</f>
        <v>0</v>
      </c>
      <c r="BL168" s="16" t="s">
        <v>144</v>
      </c>
      <c r="BM168" s="197" t="s">
        <v>264</v>
      </c>
    </row>
    <row r="169" spans="1:47" s="2" customFormat="1" ht="29.25">
      <c r="A169" s="33"/>
      <c r="B169" s="34"/>
      <c r="C169" s="35"/>
      <c r="D169" s="199" t="s">
        <v>146</v>
      </c>
      <c r="E169" s="35"/>
      <c r="F169" s="200" t="s">
        <v>265</v>
      </c>
      <c r="G169" s="35"/>
      <c r="H169" s="35"/>
      <c r="I169" s="107"/>
      <c r="J169" s="35"/>
      <c r="K169" s="35"/>
      <c r="L169" s="38"/>
      <c r="M169" s="201"/>
      <c r="N169" s="202"/>
      <c r="O169" s="63"/>
      <c r="P169" s="63"/>
      <c r="Q169" s="63"/>
      <c r="R169" s="63"/>
      <c r="S169" s="63"/>
      <c r="T169" s="64"/>
      <c r="U169" s="33"/>
      <c r="V169" s="33"/>
      <c r="W169" s="33"/>
      <c r="X169" s="33"/>
      <c r="Y169" s="33"/>
      <c r="Z169" s="33"/>
      <c r="AA169" s="33"/>
      <c r="AB169" s="33"/>
      <c r="AC169" s="33"/>
      <c r="AD169" s="33"/>
      <c r="AE169" s="33"/>
      <c r="AT169" s="16" t="s">
        <v>146</v>
      </c>
      <c r="AU169" s="16" t="s">
        <v>137</v>
      </c>
    </row>
    <row r="170" spans="1:47" s="2" customFormat="1" ht="126.75">
      <c r="A170" s="33"/>
      <c r="B170" s="34"/>
      <c r="C170" s="35"/>
      <c r="D170" s="199" t="s">
        <v>159</v>
      </c>
      <c r="E170" s="35"/>
      <c r="F170" s="214" t="s">
        <v>259</v>
      </c>
      <c r="G170" s="35"/>
      <c r="H170" s="35"/>
      <c r="I170" s="107"/>
      <c r="J170" s="35"/>
      <c r="K170" s="35"/>
      <c r="L170" s="38"/>
      <c r="M170" s="201"/>
      <c r="N170" s="202"/>
      <c r="O170" s="63"/>
      <c r="P170" s="63"/>
      <c r="Q170" s="63"/>
      <c r="R170" s="63"/>
      <c r="S170" s="63"/>
      <c r="T170" s="64"/>
      <c r="U170" s="33"/>
      <c r="V170" s="33"/>
      <c r="W170" s="33"/>
      <c r="X170" s="33"/>
      <c r="Y170" s="33"/>
      <c r="Z170" s="33"/>
      <c r="AA170" s="33"/>
      <c r="AB170" s="33"/>
      <c r="AC170" s="33"/>
      <c r="AD170" s="33"/>
      <c r="AE170" s="33"/>
      <c r="AT170" s="16" t="s">
        <v>159</v>
      </c>
      <c r="AU170" s="16" t="s">
        <v>137</v>
      </c>
    </row>
    <row r="171" spans="1:47" s="2" customFormat="1" ht="19.5">
      <c r="A171" s="33"/>
      <c r="B171" s="34"/>
      <c r="C171" s="35"/>
      <c r="D171" s="199" t="s">
        <v>245</v>
      </c>
      <c r="E171" s="35"/>
      <c r="F171" s="214" t="s">
        <v>246</v>
      </c>
      <c r="G171" s="35"/>
      <c r="H171" s="35"/>
      <c r="I171" s="107"/>
      <c r="J171" s="35"/>
      <c r="K171" s="35"/>
      <c r="L171" s="38"/>
      <c r="M171" s="201"/>
      <c r="N171" s="202"/>
      <c r="O171" s="63"/>
      <c r="P171" s="63"/>
      <c r="Q171" s="63"/>
      <c r="R171" s="63"/>
      <c r="S171" s="63"/>
      <c r="T171" s="64"/>
      <c r="U171" s="33"/>
      <c r="V171" s="33"/>
      <c r="W171" s="33"/>
      <c r="X171" s="33"/>
      <c r="Y171" s="33"/>
      <c r="Z171" s="33"/>
      <c r="AA171" s="33"/>
      <c r="AB171" s="33"/>
      <c r="AC171" s="33"/>
      <c r="AD171" s="33"/>
      <c r="AE171" s="33"/>
      <c r="AT171" s="16" t="s">
        <v>245</v>
      </c>
      <c r="AU171" s="16" t="s">
        <v>137</v>
      </c>
    </row>
    <row r="172" spans="2:51" s="13" customFormat="1" ht="12">
      <c r="B172" s="203"/>
      <c r="C172" s="204"/>
      <c r="D172" s="199" t="s">
        <v>148</v>
      </c>
      <c r="E172" s="205" t="s">
        <v>19</v>
      </c>
      <c r="F172" s="206" t="s">
        <v>266</v>
      </c>
      <c r="G172" s="204"/>
      <c r="H172" s="207">
        <v>674.31</v>
      </c>
      <c r="I172" s="208"/>
      <c r="J172" s="204"/>
      <c r="K172" s="204"/>
      <c r="L172" s="209"/>
      <c r="M172" s="210"/>
      <c r="N172" s="211"/>
      <c r="O172" s="211"/>
      <c r="P172" s="211"/>
      <c r="Q172" s="211"/>
      <c r="R172" s="211"/>
      <c r="S172" s="211"/>
      <c r="T172" s="212"/>
      <c r="AT172" s="213" t="s">
        <v>148</v>
      </c>
      <c r="AU172" s="213" t="s">
        <v>137</v>
      </c>
      <c r="AV172" s="13" t="s">
        <v>82</v>
      </c>
      <c r="AW172" s="13" t="s">
        <v>33</v>
      </c>
      <c r="AX172" s="13" t="s">
        <v>72</v>
      </c>
      <c r="AY172" s="213" t="s">
        <v>136</v>
      </c>
    </row>
    <row r="173" spans="1:65" s="2" customFormat="1" ht="22.15" customHeight="1">
      <c r="A173" s="33"/>
      <c r="B173" s="34"/>
      <c r="C173" s="186" t="s">
        <v>267</v>
      </c>
      <c r="D173" s="186" t="s">
        <v>139</v>
      </c>
      <c r="E173" s="187" t="s">
        <v>268</v>
      </c>
      <c r="F173" s="188" t="s">
        <v>269</v>
      </c>
      <c r="G173" s="189" t="s">
        <v>156</v>
      </c>
      <c r="H173" s="190">
        <v>22.477</v>
      </c>
      <c r="I173" s="191"/>
      <c r="J173" s="192">
        <f>ROUND(I173*H173,2)</f>
        <v>0</v>
      </c>
      <c r="K173" s="188" t="s">
        <v>143</v>
      </c>
      <c r="L173" s="38"/>
      <c r="M173" s="193" t="s">
        <v>19</v>
      </c>
      <c r="N173" s="194" t="s">
        <v>43</v>
      </c>
      <c r="O173" s="63"/>
      <c r="P173" s="195">
        <f>O173*H173</f>
        <v>0</v>
      </c>
      <c r="Q173" s="195">
        <v>0</v>
      </c>
      <c r="R173" s="195">
        <f>Q173*H173</f>
        <v>0</v>
      </c>
      <c r="S173" s="195">
        <v>0</v>
      </c>
      <c r="T173" s="196">
        <f>S173*H173</f>
        <v>0</v>
      </c>
      <c r="U173" s="33"/>
      <c r="V173" s="33"/>
      <c r="W173" s="33"/>
      <c r="X173" s="33"/>
      <c r="Y173" s="33"/>
      <c r="Z173" s="33"/>
      <c r="AA173" s="33"/>
      <c r="AB173" s="33"/>
      <c r="AC173" s="33"/>
      <c r="AD173" s="33"/>
      <c r="AE173" s="33"/>
      <c r="AR173" s="197" t="s">
        <v>144</v>
      </c>
      <c r="AT173" s="197" t="s">
        <v>139</v>
      </c>
      <c r="AU173" s="197" t="s">
        <v>137</v>
      </c>
      <c r="AY173" s="16" t="s">
        <v>136</v>
      </c>
      <c r="BE173" s="198">
        <f>IF(N173="základní",J173,0)</f>
        <v>0</v>
      </c>
      <c r="BF173" s="198">
        <f>IF(N173="snížená",J173,0)</f>
        <v>0</v>
      </c>
      <c r="BG173" s="198">
        <f>IF(N173="zákl. přenesená",J173,0)</f>
        <v>0</v>
      </c>
      <c r="BH173" s="198">
        <f>IF(N173="sníž. přenesená",J173,0)</f>
        <v>0</v>
      </c>
      <c r="BI173" s="198">
        <f>IF(N173="nulová",J173,0)</f>
        <v>0</v>
      </c>
      <c r="BJ173" s="16" t="s">
        <v>80</v>
      </c>
      <c r="BK173" s="198">
        <f>ROUND(I173*H173,2)</f>
        <v>0</v>
      </c>
      <c r="BL173" s="16" t="s">
        <v>144</v>
      </c>
      <c r="BM173" s="197" t="s">
        <v>270</v>
      </c>
    </row>
    <row r="174" spans="1:47" s="2" customFormat="1" ht="39">
      <c r="A174" s="33"/>
      <c r="B174" s="34"/>
      <c r="C174" s="35"/>
      <c r="D174" s="199" t="s">
        <v>146</v>
      </c>
      <c r="E174" s="35"/>
      <c r="F174" s="200" t="s">
        <v>271</v>
      </c>
      <c r="G174" s="35"/>
      <c r="H174" s="35"/>
      <c r="I174" s="107"/>
      <c r="J174" s="35"/>
      <c r="K174" s="35"/>
      <c r="L174" s="38"/>
      <c r="M174" s="201"/>
      <c r="N174" s="202"/>
      <c r="O174" s="63"/>
      <c r="P174" s="63"/>
      <c r="Q174" s="63"/>
      <c r="R174" s="63"/>
      <c r="S174" s="63"/>
      <c r="T174" s="64"/>
      <c r="U174" s="33"/>
      <c r="V174" s="33"/>
      <c r="W174" s="33"/>
      <c r="X174" s="33"/>
      <c r="Y174" s="33"/>
      <c r="Z174" s="33"/>
      <c r="AA174" s="33"/>
      <c r="AB174" s="33"/>
      <c r="AC174" s="33"/>
      <c r="AD174" s="33"/>
      <c r="AE174" s="33"/>
      <c r="AT174" s="16" t="s">
        <v>146</v>
      </c>
      <c r="AU174" s="16" t="s">
        <v>137</v>
      </c>
    </row>
    <row r="175" spans="1:47" s="2" customFormat="1" ht="68.25">
      <c r="A175" s="33"/>
      <c r="B175" s="34"/>
      <c r="C175" s="35"/>
      <c r="D175" s="199" t="s">
        <v>159</v>
      </c>
      <c r="E175" s="35"/>
      <c r="F175" s="214" t="s">
        <v>272</v>
      </c>
      <c r="G175" s="35"/>
      <c r="H175" s="35"/>
      <c r="I175" s="107"/>
      <c r="J175" s="35"/>
      <c r="K175" s="35"/>
      <c r="L175" s="38"/>
      <c r="M175" s="201"/>
      <c r="N175" s="202"/>
      <c r="O175" s="63"/>
      <c r="P175" s="63"/>
      <c r="Q175" s="63"/>
      <c r="R175" s="63"/>
      <c r="S175" s="63"/>
      <c r="T175" s="64"/>
      <c r="U175" s="33"/>
      <c r="V175" s="33"/>
      <c r="W175" s="33"/>
      <c r="X175" s="33"/>
      <c r="Y175" s="33"/>
      <c r="Z175" s="33"/>
      <c r="AA175" s="33"/>
      <c r="AB175" s="33"/>
      <c r="AC175" s="33"/>
      <c r="AD175" s="33"/>
      <c r="AE175" s="33"/>
      <c r="AT175" s="16" t="s">
        <v>159</v>
      </c>
      <c r="AU175" s="16" t="s">
        <v>137</v>
      </c>
    </row>
    <row r="176" spans="2:63" s="12" customFormat="1" ht="20.85" customHeight="1">
      <c r="B176" s="170"/>
      <c r="C176" s="171"/>
      <c r="D176" s="172" t="s">
        <v>71</v>
      </c>
      <c r="E176" s="184" t="s">
        <v>273</v>
      </c>
      <c r="F176" s="184" t="s">
        <v>274</v>
      </c>
      <c r="G176" s="171"/>
      <c r="H176" s="171"/>
      <c r="I176" s="174"/>
      <c r="J176" s="185">
        <f>BK176</f>
        <v>0</v>
      </c>
      <c r="K176" s="171"/>
      <c r="L176" s="176"/>
      <c r="M176" s="177"/>
      <c r="N176" s="178"/>
      <c r="O176" s="178"/>
      <c r="P176" s="179">
        <f>SUM(P177:P182)</f>
        <v>0</v>
      </c>
      <c r="Q176" s="178"/>
      <c r="R176" s="179">
        <f>SUM(R177:R182)</f>
        <v>0.0029798000000000003</v>
      </c>
      <c r="S176" s="178"/>
      <c r="T176" s="180">
        <f>SUM(T177:T182)</f>
        <v>0</v>
      </c>
      <c r="AR176" s="181" t="s">
        <v>80</v>
      </c>
      <c r="AT176" s="182" t="s">
        <v>71</v>
      </c>
      <c r="AU176" s="182" t="s">
        <v>82</v>
      </c>
      <c r="AY176" s="181" t="s">
        <v>136</v>
      </c>
      <c r="BK176" s="183">
        <f>SUM(BK177:BK182)</f>
        <v>0</v>
      </c>
    </row>
    <row r="177" spans="1:65" s="2" customFormat="1" ht="22.15" customHeight="1">
      <c r="A177" s="33"/>
      <c r="B177" s="34"/>
      <c r="C177" s="186" t="s">
        <v>275</v>
      </c>
      <c r="D177" s="186" t="s">
        <v>139</v>
      </c>
      <c r="E177" s="187" t="s">
        <v>276</v>
      </c>
      <c r="F177" s="188" t="s">
        <v>277</v>
      </c>
      <c r="G177" s="189" t="s">
        <v>156</v>
      </c>
      <c r="H177" s="190">
        <v>74.495</v>
      </c>
      <c r="I177" s="191"/>
      <c r="J177" s="192">
        <f>ROUND(I177*H177,2)</f>
        <v>0</v>
      </c>
      <c r="K177" s="188" t="s">
        <v>143</v>
      </c>
      <c r="L177" s="38"/>
      <c r="M177" s="193" t="s">
        <v>19</v>
      </c>
      <c r="N177" s="194" t="s">
        <v>43</v>
      </c>
      <c r="O177" s="63"/>
      <c r="P177" s="195">
        <f>O177*H177</f>
        <v>0</v>
      </c>
      <c r="Q177" s="195">
        <v>4E-05</v>
      </c>
      <c r="R177" s="195">
        <f>Q177*H177</f>
        <v>0.0029798000000000003</v>
      </c>
      <c r="S177" s="195">
        <v>0</v>
      </c>
      <c r="T177" s="196">
        <f>S177*H177</f>
        <v>0</v>
      </c>
      <c r="U177" s="33"/>
      <c r="V177" s="33"/>
      <c r="W177" s="33"/>
      <c r="X177" s="33"/>
      <c r="Y177" s="33"/>
      <c r="Z177" s="33"/>
      <c r="AA177" s="33"/>
      <c r="AB177" s="33"/>
      <c r="AC177" s="33"/>
      <c r="AD177" s="33"/>
      <c r="AE177" s="33"/>
      <c r="AR177" s="197" t="s">
        <v>144</v>
      </c>
      <c r="AT177" s="197" t="s">
        <v>139</v>
      </c>
      <c r="AU177" s="197" t="s">
        <v>137</v>
      </c>
      <c r="AY177" s="16" t="s">
        <v>136</v>
      </c>
      <c r="BE177" s="198">
        <f>IF(N177="základní",J177,0)</f>
        <v>0</v>
      </c>
      <c r="BF177" s="198">
        <f>IF(N177="snížená",J177,0)</f>
        <v>0</v>
      </c>
      <c r="BG177" s="198">
        <f>IF(N177="zákl. přenesená",J177,0)</f>
        <v>0</v>
      </c>
      <c r="BH177" s="198">
        <f>IF(N177="sníž. přenesená",J177,0)</f>
        <v>0</v>
      </c>
      <c r="BI177" s="198">
        <f>IF(N177="nulová",J177,0)</f>
        <v>0</v>
      </c>
      <c r="BJ177" s="16" t="s">
        <v>80</v>
      </c>
      <c r="BK177" s="198">
        <f>ROUND(I177*H177,2)</f>
        <v>0</v>
      </c>
      <c r="BL177" s="16" t="s">
        <v>144</v>
      </c>
      <c r="BM177" s="197" t="s">
        <v>278</v>
      </c>
    </row>
    <row r="178" spans="1:47" s="2" customFormat="1" ht="29.25">
      <c r="A178" s="33"/>
      <c r="B178" s="34"/>
      <c r="C178" s="35"/>
      <c r="D178" s="199" t="s">
        <v>146</v>
      </c>
      <c r="E178" s="35"/>
      <c r="F178" s="200" t="s">
        <v>279</v>
      </c>
      <c r="G178" s="35"/>
      <c r="H178" s="35"/>
      <c r="I178" s="107"/>
      <c r="J178" s="35"/>
      <c r="K178" s="35"/>
      <c r="L178" s="38"/>
      <c r="M178" s="201"/>
      <c r="N178" s="202"/>
      <c r="O178" s="63"/>
      <c r="P178" s="63"/>
      <c r="Q178" s="63"/>
      <c r="R178" s="63"/>
      <c r="S178" s="63"/>
      <c r="T178" s="64"/>
      <c r="U178" s="33"/>
      <c r="V178" s="33"/>
      <c r="W178" s="33"/>
      <c r="X178" s="33"/>
      <c r="Y178" s="33"/>
      <c r="Z178" s="33"/>
      <c r="AA178" s="33"/>
      <c r="AB178" s="33"/>
      <c r="AC178" s="33"/>
      <c r="AD178" s="33"/>
      <c r="AE178" s="33"/>
      <c r="AT178" s="16" t="s">
        <v>146</v>
      </c>
      <c r="AU178" s="16" t="s">
        <v>137</v>
      </c>
    </row>
    <row r="179" spans="1:47" s="2" customFormat="1" ht="292.5">
      <c r="A179" s="33"/>
      <c r="B179" s="34"/>
      <c r="C179" s="35"/>
      <c r="D179" s="199" t="s">
        <v>159</v>
      </c>
      <c r="E179" s="35"/>
      <c r="F179" s="214" t="s">
        <v>280</v>
      </c>
      <c r="G179" s="35"/>
      <c r="H179" s="35"/>
      <c r="I179" s="107"/>
      <c r="J179" s="35"/>
      <c r="K179" s="35"/>
      <c r="L179" s="38"/>
      <c r="M179" s="201"/>
      <c r="N179" s="202"/>
      <c r="O179" s="63"/>
      <c r="P179" s="63"/>
      <c r="Q179" s="63"/>
      <c r="R179" s="63"/>
      <c r="S179" s="63"/>
      <c r="T179" s="64"/>
      <c r="U179" s="33"/>
      <c r="V179" s="33"/>
      <c r="W179" s="33"/>
      <c r="X179" s="33"/>
      <c r="Y179" s="33"/>
      <c r="Z179" s="33"/>
      <c r="AA179" s="33"/>
      <c r="AB179" s="33"/>
      <c r="AC179" s="33"/>
      <c r="AD179" s="33"/>
      <c r="AE179" s="33"/>
      <c r="AT179" s="16" t="s">
        <v>159</v>
      </c>
      <c r="AU179" s="16" t="s">
        <v>137</v>
      </c>
    </row>
    <row r="180" spans="2:51" s="13" customFormat="1" ht="12">
      <c r="B180" s="203"/>
      <c r="C180" s="204"/>
      <c r="D180" s="199" t="s">
        <v>148</v>
      </c>
      <c r="E180" s="205" t="s">
        <v>19</v>
      </c>
      <c r="F180" s="206" t="s">
        <v>281</v>
      </c>
      <c r="G180" s="204"/>
      <c r="H180" s="207">
        <v>20</v>
      </c>
      <c r="I180" s="208"/>
      <c r="J180" s="204"/>
      <c r="K180" s="204"/>
      <c r="L180" s="209"/>
      <c r="M180" s="210"/>
      <c r="N180" s="211"/>
      <c r="O180" s="211"/>
      <c r="P180" s="211"/>
      <c r="Q180" s="211"/>
      <c r="R180" s="211"/>
      <c r="S180" s="211"/>
      <c r="T180" s="212"/>
      <c r="AT180" s="213" t="s">
        <v>148</v>
      </c>
      <c r="AU180" s="213" t="s">
        <v>137</v>
      </c>
      <c r="AV180" s="13" t="s">
        <v>82</v>
      </c>
      <c r="AW180" s="13" t="s">
        <v>33</v>
      </c>
      <c r="AX180" s="13" t="s">
        <v>72</v>
      </c>
      <c r="AY180" s="213" t="s">
        <v>136</v>
      </c>
    </row>
    <row r="181" spans="2:51" s="13" customFormat="1" ht="12">
      <c r="B181" s="203"/>
      <c r="C181" s="204"/>
      <c r="D181" s="199" t="s">
        <v>148</v>
      </c>
      <c r="E181" s="205" t="s">
        <v>19</v>
      </c>
      <c r="F181" s="206" t="s">
        <v>282</v>
      </c>
      <c r="G181" s="204"/>
      <c r="H181" s="207">
        <v>50</v>
      </c>
      <c r="I181" s="208"/>
      <c r="J181" s="204"/>
      <c r="K181" s="204"/>
      <c r="L181" s="209"/>
      <c r="M181" s="210"/>
      <c r="N181" s="211"/>
      <c r="O181" s="211"/>
      <c r="P181" s="211"/>
      <c r="Q181" s="211"/>
      <c r="R181" s="211"/>
      <c r="S181" s="211"/>
      <c r="T181" s="212"/>
      <c r="AT181" s="213" t="s">
        <v>148</v>
      </c>
      <c r="AU181" s="213" t="s">
        <v>137</v>
      </c>
      <c r="AV181" s="13" t="s">
        <v>82</v>
      </c>
      <c r="AW181" s="13" t="s">
        <v>33</v>
      </c>
      <c r="AX181" s="13" t="s">
        <v>72</v>
      </c>
      <c r="AY181" s="213" t="s">
        <v>136</v>
      </c>
    </row>
    <row r="182" spans="2:51" s="13" customFormat="1" ht="12">
      <c r="B182" s="203"/>
      <c r="C182" s="204"/>
      <c r="D182" s="199" t="s">
        <v>148</v>
      </c>
      <c r="E182" s="205" t="s">
        <v>19</v>
      </c>
      <c r="F182" s="206" t="s">
        <v>283</v>
      </c>
      <c r="G182" s="204"/>
      <c r="H182" s="207">
        <v>4.495</v>
      </c>
      <c r="I182" s="208"/>
      <c r="J182" s="204"/>
      <c r="K182" s="204"/>
      <c r="L182" s="209"/>
      <c r="M182" s="210"/>
      <c r="N182" s="211"/>
      <c r="O182" s="211"/>
      <c r="P182" s="211"/>
      <c r="Q182" s="211"/>
      <c r="R182" s="211"/>
      <c r="S182" s="211"/>
      <c r="T182" s="212"/>
      <c r="AT182" s="213" t="s">
        <v>148</v>
      </c>
      <c r="AU182" s="213" t="s">
        <v>137</v>
      </c>
      <c r="AV182" s="13" t="s">
        <v>82</v>
      </c>
      <c r="AW182" s="13" t="s">
        <v>33</v>
      </c>
      <c r="AX182" s="13" t="s">
        <v>72</v>
      </c>
      <c r="AY182" s="213" t="s">
        <v>136</v>
      </c>
    </row>
    <row r="183" spans="2:63" s="12" customFormat="1" ht="20.85" customHeight="1">
      <c r="B183" s="170"/>
      <c r="C183" s="171"/>
      <c r="D183" s="172" t="s">
        <v>71</v>
      </c>
      <c r="E183" s="184" t="s">
        <v>284</v>
      </c>
      <c r="F183" s="184" t="s">
        <v>285</v>
      </c>
      <c r="G183" s="171"/>
      <c r="H183" s="171"/>
      <c r="I183" s="174"/>
      <c r="J183" s="185">
        <f>BK183</f>
        <v>0</v>
      </c>
      <c r="K183" s="171"/>
      <c r="L183" s="176"/>
      <c r="M183" s="177"/>
      <c r="N183" s="178"/>
      <c r="O183" s="178"/>
      <c r="P183" s="179">
        <f>SUM(P184:P197)</f>
        <v>0</v>
      </c>
      <c r="Q183" s="178"/>
      <c r="R183" s="179">
        <f>SUM(R184:R197)</f>
        <v>0</v>
      </c>
      <c r="S183" s="178"/>
      <c r="T183" s="180">
        <f>SUM(T184:T197)</f>
        <v>2.4597120000000006</v>
      </c>
      <c r="AR183" s="181" t="s">
        <v>80</v>
      </c>
      <c r="AT183" s="182" t="s">
        <v>71</v>
      </c>
      <c r="AU183" s="182" t="s">
        <v>82</v>
      </c>
      <c r="AY183" s="181" t="s">
        <v>136</v>
      </c>
      <c r="BK183" s="183">
        <f>SUM(BK184:BK197)</f>
        <v>0</v>
      </c>
    </row>
    <row r="184" spans="1:65" s="2" customFormat="1" ht="22.15" customHeight="1">
      <c r="A184" s="33"/>
      <c r="B184" s="34"/>
      <c r="C184" s="186" t="s">
        <v>7</v>
      </c>
      <c r="D184" s="186" t="s">
        <v>139</v>
      </c>
      <c r="E184" s="187" t="s">
        <v>286</v>
      </c>
      <c r="F184" s="188" t="s">
        <v>287</v>
      </c>
      <c r="G184" s="189" t="s">
        <v>156</v>
      </c>
      <c r="H184" s="190">
        <v>8.576</v>
      </c>
      <c r="I184" s="191"/>
      <c r="J184" s="192">
        <f>ROUND(I184*H184,2)</f>
        <v>0</v>
      </c>
      <c r="K184" s="188" t="s">
        <v>143</v>
      </c>
      <c r="L184" s="38"/>
      <c r="M184" s="193" t="s">
        <v>19</v>
      </c>
      <c r="N184" s="194" t="s">
        <v>43</v>
      </c>
      <c r="O184" s="63"/>
      <c r="P184" s="195">
        <f>O184*H184</f>
        <v>0</v>
      </c>
      <c r="Q184" s="195">
        <v>0</v>
      </c>
      <c r="R184" s="195">
        <f>Q184*H184</f>
        <v>0</v>
      </c>
      <c r="S184" s="195">
        <v>0.275</v>
      </c>
      <c r="T184" s="196">
        <f>S184*H184</f>
        <v>2.3584000000000005</v>
      </c>
      <c r="U184" s="33"/>
      <c r="V184" s="33"/>
      <c r="W184" s="33"/>
      <c r="X184" s="33"/>
      <c r="Y184" s="33"/>
      <c r="Z184" s="33"/>
      <c r="AA184" s="33"/>
      <c r="AB184" s="33"/>
      <c r="AC184" s="33"/>
      <c r="AD184" s="33"/>
      <c r="AE184" s="33"/>
      <c r="AR184" s="197" t="s">
        <v>144</v>
      </c>
      <c r="AT184" s="197" t="s">
        <v>139</v>
      </c>
      <c r="AU184" s="197" t="s">
        <v>137</v>
      </c>
      <c r="AY184" s="16" t="s">
        <v>136</v>
      </c>
      <c r="BE184" s="198">
        <f>IF(N184="základní",J184,0)</f>
        <v>0</v>
      </c>
      <c r="BF184" s="198">
        <f>IF(N184="snížená",J184,0)</f>
        <v>0</v>
      </c>
      <c r="BG184" s="198">
        <f>IF(N184="zákl. přenesená",J184,0)</f>
        <v>0</v>
      </c>
      <c r="BH184" s="198">
        <f>IF(N184="sníž. přenesená",J184,0)</f>
        <v>0</v>
      </c>
      <c r="BI184" s="198">
        <f>IF(N184="nulová",J184,0)</f>
        <v>0</v>
      </c>
      <c r="BJ184" s="16" t="s">
        <v>80</v>
      </c>
      <c r="BK184" s="198">
        <f>ROUND(I184*H184,2)</f>
        <v>0</v>
      </c>
      <c r="BL184" s="16" t="s">
        <v>144</v>
      </c>
      <c r="BM184" s="197" t="s">
        <v>288</v>
      </c>
    </row>
    <row r="185" spans="1:47" s="2" customFormat="1" ht="39">
      <c r="A185" s="33"/>
      <c r="B185" s="34"/>
      <c r="C185" s="35"/>
      <c r="D185" s="199" t="s">
        <v>146</v>
      </c>
      <c r="E185" s="35"/>
      <c r="F185" s="200" t="s">
        <v>289</v>
      </c>
      <c r="G185" s="35"/>
      <c r="H185" s="35"/>
      <c r="I185" s="107"/>
      <c r="J185" s="35"/>
      <c r="K185" s="35"/>
      <c r="L185" s="38"/>
      <c r="M185" s="201"/>
      <c r="N185" s="202"/>
      <c r="O185" s="63"/>
      <c r="P185" s="63"/>
      <c r="Q185" s="63"/>
      <c r="R185" s="63"/>
      <c r="S185" s="63"/>
      <c r="T185" s="64"/>
      <c r="U185" s="33"/>
      <c r="V185" s="33"/>
      <c r="W185" s="33"/>
      <c r="X185" s="33"/>
      <c r="Y185" s="33"/>
      <c r="Z185" s="33"/>
      <c r="AA185" s="33"/>
      <c r="AB185" s="33"/>
      <c r="AC185" s="33"/>
      <c r="AD185" s="33"/>
      <c r="AE185" s="33"/>
      <c r="AT185" s="16" t="s">
        <v>146</v>
      </c>
      <c r="AU185" s="16" t="s">
        <v>137</v>
      </c>
    </row>
    <row r="186" spans="2:51" s="13" customFormat="1" ht="12">
      <c r="B186" s="203"/>
      <c r="C186" s="204"/>
      <c r="D186" s="199" t="s">
        <v>148</v>
      </c>
      <c r="E186" s="205" t="s">
        <v>19</v>
      </c>
      <c r="F186" s="206" t="s">
        <v>161</v>
      </c>
      <c r="G186" s="204"/>
      <c r="H186" s="207">
        <v>8.576</v>
      </c>
      <c r="I186" s="208"/>
      <c r="J186" s="204"/>
      <c r="K186" s="204"/>
      <c r="L186" s="209"/>
      <c r="M186" s="210"/>
      <c r="N186" s="211"/>
      <c r="O186" s="211"/>
      <c r="P186" s="211"/>
      <c r="Q186" s="211"/>
      <c r="R186" s="211"/>
      <c r="S186" s="211"/>
      <c r="T186" s="212"/>
      <c r="AT186" s="213" t="s">
        <v>148</v>
      </c>
      <c r="AU186" s="213" t="s">
        <v>137</v>
      </c>
      <c r="AV186" s="13" t="s">
        <v>82</v>
      </c>
      <c r="AW186" s="13" t="s">
        <v>33</v>
      </c>
      <c r="AX186" s="13" t="s">
        <v>72</v>
      </c>
      <c r="AY186" s="213" t="s">
        <v>136</v>
      </c>
    </row>
    <row r="187" spans="1:65" s="2" customFormat="1" ht="22.15" customHeight="1">
      <c r="A187" s="33"/>
      <c r="B187" s="34"/>
      <c r="C187" s="186" t="s">
        <v>290</v>
      </c>
      <c r="D187" s="186" t="s">
        <v>139</v>
      </c>
      <c r="E187" s="187" t="s">
        <v>291</v>
      </c>
      <c r="F187" s="188" t="s">
        <v>292</v>
      </c>
      <c r="G187" s="189" t="s">
        <v>142</v>
      </c>
      <c r="H187" s="190">
        <v>2</v>
      </c>
      <c r="I187" s="191"/>
      <c r="J187" s="192">
        <f>ROUND(I187*H187,2)</f>
        <v>0</v>
      </c>
      <c r="K187" s="188" t="s">
        <v>143</v>
      </c>
      <c r="L187" s="38"/>
      <c r="M187" s="193" t="s">
        <v>19</v>
      </c>
      <c r="N187" s="194" t="s">
        <v>43</v>
      </c>
      <c r="O187" s="63"/>
      <c r="P187" s="195">
        <f>O187*H187</f>
        <v>0</v>
      </c>
      <c r="Q187" s="195">
        <v>0</v>
      </c>
      <c r="R187" s="195">
        <f>Q187*H187</f>
        <v>0</v>
      </c>
      <c r="S187" s="195">
        <v>0.015</v>
      </c>
      <c r="T187" s="196">
        <f>S187*H187</f>
        <v>0.03</v>
      </c>
      <c r="U187" s="33"/>
      <c r="V187" s="33"/>
      <c r="W187" s="33"/>
      <c r="X187" s="33"/>
      <c r="Y187" s="33"/>
      <c r="Z187" s="33"/>
      <c r="AA187" s="33"/>
      <c r="AB187" s="33"/>
      <c r="AC187" s="33"/>
      <c r="AD187" s="33"/>
      <c r="AE187" s="33"/>
      <c r="AR187" s="197" t="s">
        <v>144</v>
      </c>
      <c r="AT187" s="197" t="s">
        <v>139</v>
      </c>
      <c r="AU187" s="197" t="s">
        <v>137</v>
      </c>
      <c r="AY187" s="16" t="s">
        <v>136</v>
      </c>
      <c r="BE187" s="198">
        <f>IF(N187="základní",J187,0)</f>
        <v>0</v>
      </c>
      <c r="BF187" s="198">
        <f>IF(N187="snížená",J187,0)</f>
        <v>0</v>
      </c>
      <c r="BG187" s="198">
        <f>IF(N187="zákl. přenesená",J187,0)</f>
        <v>0</v>
      </c>
      <c r="BH187" s="198">
        <f>IF(N187="sníž. přenesená",J187,0)</f>
        <v>0</v>
      </c>
      <c r="BI187" s="198">
        <f>IF(N187="nulová",J187,0)</f>
        <v>0</v>
      </c>
      <c r="BJ187" s="16" t="s">
        <v>80</v>
      </c>
      <c r="BK187" s="198">
        <f>ROUND(I187*H187,2)</f>
        <v>0</v>
      </c>
      <c r="BL187" s="16" t="s">
        <v>144</v>
      </c>
      <c r="BM187" s="197" t="s">
        <v>293</v>
      </c>
    </row>
    <row r="188" spans="1:47" s="2" customFormat="1" ht="29.25">
      <c r="A188" s="33"/>
      <c r="B188" s="34"/>
      <c r="C188" s="35"/>
      <c r="D188" s="199" t="s">
        <v>146</v>
      </c>
      <c r="E188" s="35"/>
      <c r="F188" s="200" t="s">
        <v>294</v>
      </c>
      <c r="G188" s="35"/>
      <c r="H188" s="35"/>
      <c r="I188" s="107"/>
      <c r="J188" s="35"/>
      <c r="K188" s="35"/>
      <c r="L188" s="38"/>
      <c r="M188" s="201"/>
      <c r="N188" s="202"/>
      <c r="O188" s="63"/>
      <c r="P188" s="63"/>
      <c r="Q188" s="63"/>
      <c r="R188" s="63"/>
      <c r="S188" s="63"/>
      <c r="T188" s="64"/>
      <c r="U188" s="33"/>
      <c r="V188" s="33"/>
      <c r="W188" s="33"/>
      <c r="X188" s="33"/>
      <c r="Y188" s="33"/>
      <c r="Z188" s="33"/>
      <c r="AA188" s="33"/>
      <c r="AB188" s="33"/>
      <c r="AC188" s="33"/>
      <c r="AD188" s="33"/>
      <c r="AE188" s="33"/>
      <c r="AT188" s="16" t="s">
        <v>146</v>
      </c>
      <c r="AU188" s="16" t="s">
        <v>137</v>
      </c>
    </row>
    <row r="189" spans="2:51" s="13" customFormat="1" ht="12">
      <c r="B189" s="203"/>
      <c r="C189" s="204"/>
      <c r="D189" s="199" t="s">
        <v>148</v>
      </c>
      <c r="E189" s="205" t="s">
        <v>19</v>
      </c>
      <c r="F189" s="206" t="s">
        <v>181</v>
      </c>
      <c r="G189" s="204"/>
      <c r="H189" s="207">
        <v>2</v>
      </c>
      <c r="I189" s="208"/>
      <c r="J189" s="204"/>
      <c r="K189" s="204"/>
      <c r="L189" s="209"/>
      <c r="M189" s="210"/>
      <c r="N189" s="211"/>
      <c r="O189" s="211"/>
      <c r="P189" s="211"/>
      <c r="Q189" s="211"/>
      <c r="R189" s="211"/>
      <c r="S189" s="211"/>
      <c r="T189" s="212"/>
      <c r="AT189" s="213" t="s">
        <v>148</v>
      </c>
      <c r="AU189" s="213" t="s">
        <v>137</v>
      </c>
      <c r="AV189" s="13" t="s">
        <v>82</v>
      </c>
      <c r="AW189" s="13" t="s">
        <v>33</v>
      </c>
      <c r="AX189" s="13" t="s">
        <v>72</v>
      </c>
      <c r="AY189" s="213" t="s">
        <v>136</v>
      </c>
    </row>
    <row r="190" spans="1:65" s="2" customFormat="1" ht="22.15" customHeight="1">
      <c r="A190" s="33"/>
      <c r="B190" s="34"/>
      <c r="C190" s="186" t="s">
        <v>295</v>
      </c>
      <c r="D190" s="186" t="s">
        <v>139</v>
      </c>
      <c r="E190" s="187" t="s">
        <v>296</v>
      </c>
      <c r="F190" s="188" t="s">
        <v>297</v>
      </c>
      <c r="G190" s="189" t="s">
        <v>156</v>
      </c>
      <c r="H190" s="190">
        <v>1.434</v>
      </c>
      <c r="I190" s="191"/>
      <c r="J190" s="192">
        <f>ROUND(I190*H190,2)</f>
        <v>0</v>
      </c>
      <c r="K190" s="188" t="s">
        <v>143</v>
      </c>
      <c r="L190" s="38"/>
      <c r="M190" s="193" t="s">
        <v>19</v>
      </c>
      <c r="N190" s="194" t="s">
        <v>43</v>
      </c>
      <c r="O190" s="63"/>
      <c r="P190" s="195">
        <f>O190*H190</f>
        <v>0</v>
      </c>
      <c r="Q190" s="195">
        <v>0</v>
      </c>
      <c r="R190" s="195">
        <f>Q190*H190</f>
        <v>0</v>
      </c>
      <c r="S190" s="195">
        <v>0.035</v>
      </c>
      <c r="T190" s="196">
        <f>S190*H190</f>
        <v>0.050190000000000005</v>
      </c>
      <c r="U190" s="33"/>
      <c r="V190" s="33"/>
      <c r="W190" s="33"/>
      <c r="X190" s="33"/>
      <c r="Y190" s="33"/>
      <c r="Z190" s="33"/>
      <c r="AA190" s="33"/>
      <c r="AB190" s="33"/>
      <c r="AC190" s="33"/>
      <c r="AD190" s="33"/>
      <c r="AE190" s="33"/>
      <c r="AR190" s="197" t="s">
        <v>144</v>
      </c>
      <c r="AT190" s="197" t="s">
        <v>139</v>
      </c>
      <c r="AU190" s="197" t="s">
        <v>137</v>
      </c>
      <c r="AY190" s="16" t="s">
        <v>136</v>
      </c>
      <c r="BE190" s="198">
        <f>IF(N190="základní",J190,0)</f>
        <v>0</v>
      </c>
      <c r="BF190" s="198">
        <f>IF(N190="snížená",J190,0)</f>
        <v>0</v>
      </c>
      <c r="BG190" s="198">
        <f>IF(N190="zákl. přenesená",J190,0)</f>
        <v>0</v>
      </c>
      <c r="BH190" s="198">
        <f>IF(N190="sníž. přenesená",J190,0)</f>
        <v>0</v>
      </c>
      <c r="BI190" s="198">
        <f>IF(N190="nulová",J190,0)</f>
        <v>0</v>
      </c>
      <c r="BJ190" s="16" t="s">
        <v>80</v>
      </c>
      <c r="BK190" s="198">
        <f>ROUND(I190*H190,2)</f>
        <v>0</v>
      </c>
      <c r="BL190" s="16" t="s">
        <v>144</v>
      </c>
      <c r="BM190" s="197" t="s">
        <v>298</v>
      </c>
    </row>
    <row r="191" spans="1:47" s="2" customFormat="1" ht="29.25">
      <c r="A191" s="33"/>
      <c r="B191" s="34"/>
      <c r="C191" s="35"/>
      <c r="D191" s="199" t="s">
        <v>146</v>
      </c>
      <c r="E191" s="35"/>
      <c r="F191" s="200" t="s">
        <v>299</v>
      </c>
      <c r="G191" s="35"/>
      <c r="H191" s="35"/>
      <c r="I191" s="107"/>
      <c r="J191" s="35"/>
      <c r="K191" s="35"/>
      <c r="L191" s="38"/>
      <c r="M191" s="201"/>
      <c r="N191" s="202"/>
      <c r="O191" s="63"/>
      <c r="P191" s="63"/>
      <c r="Q191" s="63"/>
      <c r="R191" s="63"/>
      <c r="S191" s="63"/>
      <c r="T191" s="64"/>
      <c r="U191" s="33"/>
      <c r="V191" s="33"/>
      <c r="W191" s="33"/>
      <c r="X191" s="33"/>
      <c r="Y191" s="33"/>
      <c r="Z191" s="33"/>
      <c r="AA191" s="33"/>
      <c r="AB191" s="33"/>
      <c r="AC191" s="33"/>
      <c r="AD191" s="33"/>
      <c r="AE191" s="33"/>
      <c r="AT191" s="16" t="s">
        <v>146</v>
      </c>
      <c r="AU191" s="16" t="s">
        <v>137</v>
      </c>
    </row>
    <row r="192" spans="1:47" s="2" customFormat="1" ht="39">
      <c r="A192" s="33"/>
      <c r="B192" s="34"/>
      <c r="C192" s="35"/>
      <c r="D192" s="199" t="s">
        <v>159</v>
      </c>
      <c r="E192" s="35"/>
      <c r="F192" s="214" t="s">
        <v>300</v>
      </c>
      <c r="G192" s="35"/>
      <c r="H192" s="35"/>
      <c r="I192" s="107"/>
      <c r="J192" s="35"/>
      <c r="K192" s="35"/>
      <c r="L192" s="38"/>
      <c r="M192" s="201"/>
      <c r="N192" s="202"/>
      <c r="O192" s="63"/>
      <c r="P192" s="63"/>
      <c r="Q192" s="63"/>
      <c r="R192" s="63"/>
      <c r="S192" s="63"/>
      <c r="T192" s="64"/>
      <c r="U192" s="33"/>
      <c r="V192" s="33"/>
      <c r="W192" s="33"/>
      <c r="X192" s="33"/>
      <c r="Y192" s="33"/>
      <c r="Z192" s="33"/>
      <c r="AA192" s="33"/>
      <c r="AB192" s="33"/>
      <c r="AC192" s="33"/>
      <c r="AD192" s="33"/>
      <c r="AE192" s="33"/>
      <c r="AT192" s="16" t="s">
        <v>159</v>
      </c>
      <c r="AU192" s="16" t="s">
        <v>137</v>
      </c>
    </row>
    <row r="193" spans="2:51" s="13" customFormat="1" ht="12">
      <c r="B193" s="203"/>
      <c r="C193" s="204"/>
      <c r="D193" s="199" t="s">
        <v>148</v>
      </c>
      <c r="E193" s="205" t="s">
        <v>19</v>
      </c>
      <c r="F193" s="206" t="s">
        <v>301</v>
      </c>
      <c r="G193" s="204"/>
      <c r="H193" s="207">
        <v>1.434</v>
      </c>
      <c r="I193" s="208"/>
      <c r="J193" s="204"/>
      <c r="K193" s="204"/>
      <c r="L193" s="209"/>
      <c r="M193" s="210"/>
      <c r="N193" s="211"/>
      <c r="O193" s="211"/>
      <c r="P193" s="211"/>
      <c r="Q193" s="211"/>
      <c r="R193" s="211"/>
      <c r="S193" s="211"/>
      <c r="T193" s="212"/>
      <c r="AT193" s="213" t="s">
        <v>148</v>
      </c>
      <c r="AU193" s="213" t="s">
        <v>137</v>
      </c>
      <c r="AV193" s="13" t="s">
        <v>82</v>
      </c>
      <c r="AW193" s="13" t="s">
        <v>33</v>
      </c>
      <c r="AX193" s="13" t="s">
        <v>72</v>
      </c>
      <c r="AY193" s="213" t="s">
        <v>136</v>
      </c>
    </row>
    <row r="194" spans="1:65" s="2" customFormat="1" ht="34.9" customHeight="1">
      <c r="A194" s="33"/>
      <c r="B194" s="34"/>
      <c r="C194" s="186" t="s">
        <v>302</v>
      </c>
      <c r="D194" s="186" t="s">
        <v>139</v>
      </c>
      <c r="E194" s="187" t="s">
        <v>303</v>
      </c>
      <c r="F194" s="188" t="s">
        <v>304</v>
      </c>
      <c r="G194" s="189" t="s">
        <v>156</v>
      </c>
      <c r="H194" s="190">
        <v>0.358</v>
      </c>
      <c r="I194" s="191"/>
      <c r="J194" s="192">
        <f>ROUND(I194*H194,2)</f>
        <v>0</v>
      </c>
      <c r="K194" s="188" t="s">
        <v>143</v>
      </c>
      <c r="L194" s="38"/>
      <c r="M194" s="193" t="s">
        <v>19</v>
      </c>
      <c r="N194" s="194" t="s">
        <v>43</v>
      </c>
      <c r="O194" s="63"/>
      <c r="P194" s="195">
        <f>O194*H194</f>
        <v>0</v>
      </c>
      <c r="Q194" s="195">
        <v>0</v>
      </c>
      <c r="R194" s="195">
        <f>Q194*H194</f>
        <v>0</v>
      </c>
      <c r="S194" s="195">
        <v>0.059</v>
      </c>
      <c r="T194" s="196">
        <f>S194*H194</f>
        <v>0.021122</v>
      </c>
      <c r="U194" s="33"/>
      <c r="V194" s="33"/>
      <c r="W194" s="33"/>
      <c r="X194" s="33"/>
      <c r="Y194" s="33"/>
      <c r="Z194" s="33"/>
      <c r="AA194" s="33"/>
      <c r="AB194" s="33"/>
      <c r="AC194" s="33"/>
      <c r="AD194" s="33"/>
      <c r="AE194" s="33"/>
      <c r="AR194" s="197" t="s">
        <v>144</v>
      </c>
      <c r="AT194" s="197" t="s">
        <v>139</v>
      </c>
      <c r="AU194" s="197" t="s">
        <v>137</v>
      </c>
      <c r="AY194" s="16" t="s">
        <v>136</v>
      </c>
      <c r="BE194" s="198">
        <f>IF(N194="základní",J194,0)</f>
        <v>0</v>
      </c>
      <c r="BF194" s="198">
        <f>IF(N194="snížená",J194,0)</f>
        <v>0</v>
      </c>
      <c r="BG194" s="198">
        <f>IF(N194="zákl. přenesená",J194,0)</f>
        <v>0</v>
      </c>
      <c r="BH194" s="198">
        <f>IF(N194="sníž. přenesená",J194,0)</f>
        <v>0</v>
      </c>
      <c r="BI194" s="198">
        <f>IF(N194="nulová",J194,0)</f>
        <v>0</v>
      </c>
      <c r="BJ194" s="16" t="s">
        <v>80</v>
      </c>
      <c r="BK194" s="198">
        <f>ROUND(I194*H194,2)</f>
        <v>0</v>
      </c>
      <c r="BL194" s="16" t="s">
        <v>144</v>
      </c>
      <c r="BM194" s="197" t="s">
        <v>305</v>
      </c>
    </row>
    <row r="195" spans="1:47" s="2" customFormat="1" ht="39">
      <c r="A195" s="33"/>
      <c r="B195" s="34"/>
      <c r="C195" s="35"/>
      <c r="D195" s="199" t="s">
        <v>146</v>
      </c>
      <c r="E195" s="35"/>
      <c r="F195" s="200" t="s">
        <v>306</v>
      </c>
      <c r="G195" s="35"/>
      <c r="H195" s="35"/>
      <c r="I195" s="107"/>
      <c r="J195" s="35"/>
      <c r="K195" s="35"/>
      <c r="L195" s="38"/>
      <c r="M195" s="201"/>
      <c r="N195" s="202"/>
      <c r="O195" s="63"/>
      <c r="P195" s="63"/>
      <c r="Q195" s="63"/>
      <c r="R195" s="63"/>
      <c r="S195" s="63"/>
      <c r="T195" s="64"/>
      <c r="U195" s="33"/>
      <c r="V195" s="33"/>
      <c r="W195" s="33"/>
      <c r="X195" s="33"/>
      <c r="Y195" s="33"/>
      <c r="Z195" s="33"/>
      <c r="AA195" s="33"/>
      <c r="AB195" s="33"/>
      <c r="AC195" s="33"/>
      <c r="AD195" s="33"/>
      <c r="AE195" s="33"/>
      <c r="AT195" s="16" t="s">
        <v>146</v>
      </c>
      <c r="AU195" s="16" t="s">
        <v>137</v>
      </c>
    </row>
    <row r="196" spans="1:47" s="2" customFormat="1" ht="39">
      <c r="A196" s="33"/>
      <c r="B196" s="34"/>
      <c r="C196" s="35"/>
      <c r="D196" s="199" t="s">
        <v>159</v>
      </c>
      <c r="E196" s="35"/>
      <c r="F196" s="214" t="s">
        <v>300</v>
      </c>
      <c r="G196" s="35"/>
      <c r="H196" s="35"/>
      <c r="I196" s="107"/>
      <c r="J196" s="35"/>
      <c r="K196" s="35"/>
      <c r="L196" s="38"/>
      <c r="M196" s="201"/>
      <c r="N196" s="202"/>
      <c r="O196" s="63"/>
      <c r="P196" s="63"/>
      <c r="Q196" s="63"/>
      <c r="R196" s="63"/>
      <c r="S196" s="63"/>
      <c r="T196" s="64"/>
      <c r="U196" s="33"/>
      <c r="V196" s="33"/>
      <c r="W196" s="33"/>
      <c r="X196" s="33"/>
      <c r="Y196" s="33"/>
      <c r="Z196" s="33"/>
      <c r="AA196" s="33"/>
      <c r="AB196" s="33"/>
      <c r="AC196" s="33"/>
      <c r="AD196" s="33"/>
      <c r="AE196" s="33"/>
      <c r="AT196" s="16" t="s">
        <v>159</v>
      </c>
      <c r="AU196" s="16" t="s">
        <v>137</v>
      </c>
    </row>
    <row r="197" spans="2:51" s="13" customFormat="1" ht="12">
      <c r="B197" s="203"/>
      <c r="C197" s="204"/>
      <c r="D197" s="199" t="s">
        <v>148</v>
      </c>
      <c r="E197" s="205" t="s">
        <v>19</v>
      </c>
      <c r="F197" s="206" t="s">
        <v>307</v>
      </c>
      <c r="G197" s="204"/>
      <c r="H197" s="207">
        <v>0.358</v>
      </c>
      <c r="I197" s="208"/>
      <c r="J197" s="204"/>
      <c r="K197" s="204"/>
      <c r="L197" s="209"/>
      <c r="M197" s="210"/>
      <c r="N197" s="211"/>
      <c r="O197" s="211"/>
      <c r="P197" s="211"/>
      <c r="Q197" s="211"/>
      <c r="R197" s="211"/>
      <c r="S197" s="211"/>
      <c r="T197" s="212"/>
      <c r="AT197" s="213" t="s">
        <v>148</v>
      </c>
      <c r="AU197" s="213" t="s">
        <v>137</v>
      </c>
      <c r="AV197" s="13" t="s">
        <v>82</v>
      </c>
      <c r="AW197" s="13" t="s">
        <v>33</v>
      </c>
      <c r="AX197" s="13" t="s">
        <v>72</v>
      </c>
      <c r="AY197" s="213" t="s">
        <v>136</v>
      </c>
    </row>
    <row r="198" spans="2:63" s="12" customFormat="1" ht="22.9" customHeight="1">
      <c r="B198" s="170"/>
      <c r="C198" s="171"/>
      <c r="D198" s="172" t="s">
        <v>71</v>
      </c>
      <c r="E198" s="184" t="s">
        <v>308</v>
      </c>
      <c r="F198" s="184" t="s">
        <v>309</v>
      </c>
      <c r="G198" s="171"/>
      <c r="H198" s="171"/>
      <c r="I198" s="174"/>
      <c r="J198" s="185">
        <f>BK198</f>
        <v>0</v>
      </c>
      <c r="K198" s="171"/>
      <c r="L198" s="176"/>
      <c r="M198" s="177"/>
      <c r="N198" s="178"/>
      <c r="O198" s="178"/>
      <c r="P198" s="179">
        <f>SUM(P199:P212)</f>
        <v>0</v>
      </c>
      <c r="Q198" s="178"/>
      <c r="R198" s="179">
        <f>SUM(R199:R212)</f>
        <v>0</v>
      </c>
      <c r="S198" s="178"/>
      <c r="T198" s="180">
        <f>SUM(T199:T212)</f>
        <v>0</v>
      </c>
      <c r="AR198" s="181" t="s">
        <v>80</v>
      </c>
      <c r="AT198" s="182" t="s">
        <v>71</v>
      </c>
      <c r="AU198" s="182" t="s">
        <v>80</v>
      </c>
      <c r="AY198" s="181" t="s">
        <v>136</v>
      </c>
      <c r="BK198" s="183">
        <f>SUM(BK199:BK212)</f>
        <v>0</v>
      </c>
    </row>
    <row r="199" spans="1:65" s="2" customFormat="1" ht="34.9" customHeight="1">
      <c r="A199" s="33"/>
      <c r="B199" s="34"/>
      <c r="C199" s="186" t="s">
        <v>310</v>
      </c>
      <c r="D199" s="186" t="s">
        <v>139</v>
      </c>
      <c r="E199" s="187" t="s">
        <v>311</v>
      </c>
      <c r="F199" s="188" t="s">
        <v>312</v>
      </c>
      <c r="G199" s="189" t="s">
        <v>165</v>
      </c>
      <c r="H199" s="190">
        <v>3.129</v>
      </c>
      <c r="I199" s="191"/>
      <c r="J199" s="192">
        <f>ROUND(I199*H199,2)</f>
        <v>0</v>
      </c>
      <c r="K199" s="188" t="s">
        <v>143</v>
      </c>
      <c r="L199" s="38"/>
      <c r="M199" s="193" t="s">
        <v>19</v>
      </c>
      <c r="N199" s="194" t="s">
        <v>43</v>
      </c>
      <c r="O199" s="63"/>
      <c r="P199" s="195">
        <f>O199*H199</f>
        <v>0</v>
      </c>
      <c r="Q199" s="195">
        <v>0</v>
      </c>
      <c r="R199" s="195">
        <f>Q199*H199</f>
        <v>0</v>
      </c>
      <c r="S199" s="195">
        <v>0</v>
      </c>
      <c r="T199" s="196">
        <f>S199*H199</f>
        <v>0</v>
      </c>
      <c r="U199" s="33"/>
      <c r="V199" s="33"/>
      <c r="W199" s="33"/>
      <c r="X199" s="33"/>
      <c r="Y199" s="33"/>
      <c r="Z199" s="33"/>
      <c r="AA199" s="33"/>
      <c r="AB199" s="33"/>
      <c r="AC199" s="33"/>
      <c r="AD199" s="33"/>
      <c r="AE199" s="33"/>
      <c r="AR199" s="197" t="s">
        <v>144</v>
      </c>
      <c r="AT199" s="197" t="s">
        <v>139</v>
      </c>
      <c r="AU199" s="197" t="s">
        <v>82</v>
      </c>
      <c r="AY199" s="16" t="s">
        <v>136</v>
      </c>
      <c r="BE199" s="198">
        <f>IF(N199="základní",J199,0)</f>
        <v>0</v>
      </c>
      <c r="BF199" s="198">
        <f>IF(N199="snížená",J199,0)</f>
        <v>0</v>
      </c>
      <c r="BG199" s="198">
        <f>IF(N199="zákl. přenesená",J199,0)</f>
        <v>0</v>
      </c>
      <c r="BH199" s="198">
        <f>IF(N199="sníž. přenesená",J199,0)</f>
        <v>0</v>
      </c>
      <c r="BI199" s="198">
        <f>IF(N199="nulová",J199,0)</f>
        <v>0</v>
      </c>
      <c r="BJ199" s="16" t="s">
        <v>80</v>
      </c>
      <c r="BK199" s="198">
        <f>ROUND(I199*H199,2)</f>
        <v>0</v>
      </c>
      <c r="BL199" s="16" t="s">
        <v>144</v>
      </c>
      <c r="BM199" s="197" t="s">
        <v>313</v>
      </c>
    </row>
    <row r="200" spans="1:47" s="2" customFormat="1" ht="29.25">
      <c r="A200" s="33"/>
      <c r="B200" s="34"/>
      <c r="C200" s="35"/>
      <c r="D200" s="199" t="s">
        <v>146</v>
      </c>
      <c r="E200" s="35"/>
      <c r="F200" s="200" t="s">
        <v>314</v>
      </c>
      <c r="G200" s="35"/>
      <c r="H200" s="35"/>
      <c r="I200" s="107"/>
      <c r="J200" s="35"/>
      <c r="K200" s="35"/>
      <c r="L200" s="38"/>
      <c r="M200" s="201"/>
      <c r="N200" s="202"/>
      <c r="O200" s="63"/>
      <c r="P200" s="63"/>
      <c r="Q200" s="63"/>
      <c r="R200" s="63"/>
      <c r="S200" s="63"/>
      <c r="T200" s="64"/>
      <c r="U200" s="33"/>
      <c r="V200" s="33"/>
      <c r="W200" s="33"/>
      <c r="X200" s="33"/>
      <c r="Y200" s="33"/>
      <c r="Z200" s="33"/>
      <c r="AA200" s="33"/>
      <c r="AB200" s="33"/>
      <c r="AC200" s="33"/>
      <c r="AD200" s="33"/>
      <c r="AE200" s="33"/>
      <c r="AT200" s="16" t="s">
        <v>146</v>
      </c>
      <c r="AU200" s="16" t="s">
        <v>82</v>
      </c>
    </row>
    <row r="201" spans="1:47" s="2" customFormat="1" ht="175.5">
      <c r="A201" s="33"/>
      <c r="B201" s="34"/>
      <c r="C201" s="35"/>
      <c r="D201" s="199" t="s">
        <v>159</v>
      </c>
      <c r="E201" s="35"/>
      <c r="F201" s="214" t="s">
        <v>315</v>
      </c>
      <c r="G201" s="35"/>
      <c r="H201" s="35"/>
      <c r="I201" s="107"/>
      <c r="J201" s="35"/>
      <c r="K201" s="35"/>
      <c r="L201" s="38"/>
      <c r="M201" s="201"/>
      <c r="N201" s="202"/>
      <c r="O201" s="63"/>
      <c r="P201" s="63"/>
      <c r="Q201" s="63"/>
      <c r="R201" s="63"/>
      <c r="S201" s="63"/>
      <c r="T201" s="64"/>
      <c r="U201" s="33"/>
      <c r="V201" s="33"/>
      <c r="W201" s="33"/>
      <c r="X201" s="33"/>
      <c r="Y201" s="33"/>
      <c r="Z201" s="33"/>
      <c r="AA201" s="33"/>
      <c r="AB201" s="33"/>
      <c r="AC201" s="33"/>
      <c r="AD201" s="33"/>
      <c r="AE201" s="33"/>
      <c r="AT201" s="16" t="s">
        <v>159</v>
      </c>
      <c r="AU201" s="16" t="s">
        <v>82</v>
      </c>
    </row>
    <row r="202" spans="1:65" s="2" customFormat="1" ht="22.15" customHeight="1">
      <c r="A202" s="33"/>
      <c r="B202" s="34"/>
      <c r="C202" s="186" t="s">
        <v>316</v>
      </c>
      <c r="D202" s="186" t="s">
        <v>139</v>
      </c>
      <c r="E202" s="187" t="s">
        <v>317</v>
      </c>
      <c r="F202" s="188" t="s">
        <v>318</v>
      </c>
      <c r="G202" s="189" t="s">
        <v>165</v>
      </c>
      <c r="H202" s="190">
        <v>3.129</v>
      </c>
      <c r="I202" s="191"/>
      <c r="J202" s="192">
        <f>ROUND(I202*H202,2)</f>
        <v>0</v>
      </c>
      <c r="K202" s="188" t="s">
        <v>143</v>
      </c>
      <c r="L202" s="38"/>
      <c r="M202" s="193" t="s">
        <v>19</v>
      </c>
      <c r="N202" s="194" t="s">
        <v>43</v>
      </c>
      <c r="O202" s="63"/>
      <c r="P202" s="195">
        <f>O202*H202</f>
        <v>0</v>
      </c>
      <c r="Q202" s="195">
        <v>0</v>
      </c>
      <c r="R202" s="195">
        <f>Q202*H202</f>
        <v>0</v>
      </c>
      <c r="S202" s="195">
        <v>0</v>
      </c>
      <c r="T202" s="196">
        <f>S202*H202</f>
        <v>0</v>
      </c>
      <c r="U202" s="33"/>
      <c r="V202" s="33"/>
      <c r="W202" s="33"/>
      <c r="X202" s="33"/>
      <c r="Y202" s="33"/>
      <c r="Z202" s="33"/>
      <c r="AA202" s="33"/>
      <c r="AB202" s="33"/>
      <c r="AC202" s="33"/>
      <c r="AD202" s="33"/>
      <c r="AE202" s="33"/>
      <c r="AR202" s="197" t="s">
        <v>144</v>
      </c>
      <c r="AT202" s="197" t="s">
        <v>139</v>
      </c>
      <c r="AU202" s="197" t="s">
        <v>82</v>
      </c>
      <c r="AY202" s="16" t="s">
        <v>136</v>
      </c>
      <c r="BE202" s="198">
        <f>IF(N202="základní",J202,0)</f>
        <v>0</v>
      </c>
      <c r="BF202" s="198">
        <f>IF(N202="snížená",J202,0)</f>
        <v>0</v>
      </c>
      <c r="BG202" s="198">
        <f>IF(N202="zákl. přenesená",J202,0)</f>
        <v>0</v>
      </c>
      <c r="BH202" s="198">
        <f>IF(N202="sníž. přenesená",J202,0)</f>
        <v>0</v>
      </c>
      <c r="BI202" s="198">
        <f>IF(N202="nulová",J202,0)</f>
        <v>0</v>
      </c>
      <c r="BJ202" s="16" t="s">
        <v>80</v>
      </c>
      <c r="BK202" s="198">
        <f>ROUND(I202*H202,2)</f>
        <v>0</v>
      </c>
      <c r="BL202" s="16" t="s">
        <v>144</v>
      </c>
      <c r="BM202" s="197" t="s">
        <v>319</v>
      </c>
    </row>
    <row r="203" spans="1:47" s="2" customFormat="1" ht="19.5">
      <c r="A203" s="33"/>
      <c r="B203" s="34"/>
      <c r="C203" s="35"/>
      <c r="D203" s="199" t="s">
        <v>146</v>
      </c>
      <c r="E203" s="35"/>
      <c r="F203" s="200" t="s">
        <v>320</v>
      </c>
      <c r="G203" s="35"/>
      <c r="H203" s="35"/>
      <c r="I203" s="107"/>
      <c r="J203" s="35"/>
      <c r="K203" s="35"/>
      <c r="L203" s="38"/>
      <c r="M203" s="201"/>
      <c r="N203" s="202"/>
      <c r="O203" s="63"/>
      <c r="P203" s="63"/>
      <c r="Q203" s="63"/>
      <c r="R203" s="63"/>
      <c r="S203" s="63"/>
      <c r="T203" s="64"/>
      <c r="U203" s="33"/>
      <c r="V203" s="33"/>
      <c r="W203" s="33"/>
      <c r="X203" s="33"/>
      <c r="Y203" s="33"/>
      <c r="Z203" s="33"/>
      <c r="AA203" s="33"/>
      <c r="AB203" s="33"/>
      <c r="AC203" s="33"/>
      <c r="AD203" s="33"/>
      <c r="AE203" s="33"/>
      <c r="AT203" s="16" t="s">
        <v>146</v>
      </c>
      <c r="AU203" s="16" t="s">
        <v>82</v>
      </c>
    </row>
    <row r="204" spans="1:47" s="2" customFormat="1" ht="117">
      <c r="A204" s="33"/>
      <c r="B204" s="34"/>
      <c r="C204" s="35"/>
      <c r="D204" s="199" t="s">
        <v>159</v>
      </c>
      <c r="E204" s="35"/>
      <c r="F204" s="214" t="s">
        <v>321</v>
      </c>
      <c r="G204" s="35"/>
      <c r="H204" s="35"/>
      <c r="I204" s="107"/>
      <c r="J204" s="35"/>
      <c r="K204" s="35"/>
      <c r="L204" s="38"/>
      <c r="M204" s="201"/>
      <c r="N204" s="202"/>
      <c r="O204" s="63"/>
      <c r="P204" s="63"/>
      <c r="Q204" s="63"/>
      <c r="R204" s="63"/>
      <c r="S204" s="63"/>
      <c r="T204" s="64"/>
      <c r="U204" s="33"/>
      <c r="V204" s="33"/>
      <c r="W204" s="33"/>
      <c r="X204" s="33"/>
      <c r="Y204" s="33"/>
      <c r="Z204" s="33"/>
      <c r="AA204" s="33"/>
      <c r="AB204" s="33"/>
      <c r="AC204" s="33"/>
      <c r="AD204" s="33"/>
      <c r="AE204" s="33"/>
      <c r="AT204" s="16" t="s">
        <v>159</v>
      </c>
      <c r="AU204" s="16" t="s">
        <v>82</v>
      </c>
    </row>
    <row r="205" spans="1:65" s="2" customFormat="1" ht="22.15" customHeight="1">
      <c r="A205" s="33"/>
      <c r="B205" s="34"/>
      <c r="C205" s="186" t="s">
        <v>322</v>
      </c>
      <c r="D205" s="186" t="s">
        <v>139</v>
      </c>
      <c r="E205" s="187" t="s">
        <v>323</v>
      </c>
      <c r="F205" s="188" t="s">
        <v>324</v>
      </c>
      <c r="G205" s="189" t="s">
        <v>165</v>
      </c>
      <c r="H205" s="190">
        <v>12.516</v>
      </c>
      <c r="I205" s="191"/>
      <c r="J205" s="192">
        <f>ROUND(I205*H205,2)</f>
        <v>0</v>
      </c>
      <c r="K205" s="188" t="s">
        <v>143</v>
      </c>
      <c r="L205" s="38"/>
      <c r="M205" s="193" t="s">
        <v>19</v>
      </c>
      <c r="N205" s="194" t="s">
        <v>43</v>
      </c>
      <c r="O205" s="63"/>
      <c r="P205" s="195">
        <f>O205*H205</f>
        <v>0</v>
      </c>
      <c r="Q205" s="195">
        <v>0</v>
      </c>
      <c r="R205" s="195">
        <f>Q205*H205</f>
        <v>0</v>
      </c>
      <c r="S205" s="195">
        <v>0</v>
      </c>
      <c r="T205" s="196">
        <f>S205*H205</f>
        <v>0</v>
      </c>
      <c r="U205" s="33"/>
      <c r="V205" s="33"/>
      <c r="W205" s="33"/>
      <c r="X205" s="33"/>
      <c r="Y205" s="33"/>
      <c r="Z205" s="33"/>
      <c r="AA205" s="33"/>
      <c r="AB205" s="33"/>
      <c r="AC205" s="33"/>
      <c r="AD205" s="33"/>
      <c r="AE205" s="33"/>
      <c r="AR205" s="197" t="s">
        <v>144</v>
      </c>
      <c r="AT205" s="197" t="s">
        <v>139</v>
      </c>
      <c r="AU205" s="197" t="s">
        <v>82</v>
      </c>
      <c r="AY205" s="16" t="s">
        <v>136</v>
      </c>
      <c r="BE205" s="198">
        <f>IF(N205="základní",J205,0)</f>
        <v>0</v>
      </c>
      <c r="BF205" s="198">
        <f>IF(N205="snížená",J205,0)</f>
        <v>0</v>
      </c>
      <c r="BG205" s="198">
        <f>IF(N205="zákl. přenesená",J205,0)</f>
        <v>0</v>
      </c>
      <c r="BH205" s="198">
        <f>IF(N205="sníž. přenesená",J205,0)</f>
        <v>0</v>
      </c>
      <c r="BI205" s="198">
        <f>IF(N205="nulová",J205,0)</f>
        <v>0</v>
      </c>
      <c r="BJ205" s="16" t="s">
        <v>80</v>
      </c>
      <c r="BK205" s="198">
        <f>ROUND(I205*H205,2)</f>
        <v>0</v>
      </c>
      <c r="BL205" s="16" t="s">
        <v>144</v>
      </c>
      <c r="BM205" s="197" t="s">
        <v>325</v>
      </c>
    </row>
    <row r="206" spans="1:47" s="2" customFormat="1" ht="29.25">
      <c r="A206" s="33"/>
      <c r="B206" s="34"/>
      <c r="C206" s="35"/>
      <c r="D206" s="199" t="s">
        <v>146</v>
      </c>
      <c r="E206" s="35"/>
      <c r="F206" s="200" t="s">
        <v>326</v>
      </c>
      <c r="G206" s="35"/>
      <c r="H206" s="35"/>
      <c r="I206" s="107"/>
      <c r="J206" s="35"/>
      <c r="K206" s="35"/>
      <c r="L206" s="38"/>
      <c r="M206" s="201"/>
      <c r="N206" s="202"/>
      <c r="O206" s="63"/>
      <c r="P206" s="63"/>
      <c r="Q206" s="63"/>
      <c r="R206" s="63"/>
      <c r="S206" s="63"/>
      <c r="T206" s="64"/>
      <c r="U206" s="33"/>
      <c r="V206" s="33"/>
      <c r="W206" s="33"/>
      <c r="X206" s="33"/>
      <c r="Y206" s="33"/>
      <c r="Z206" s="33"/>
      <c r="AA206" s="33"/>
      <c r="AB206" s="33"/>
      <c r="AC206" s="33"/>
      <c r="AD206" s="33"/>
      <c r="AE206" s="33"/>
      <c r="AT206" s="16" t="s">
        <v>146</v>
      </c>
      <c r="AU206" s="16" t="s">
        <v>82</v>
      </c>
    </row>
    <row r="207" spans="1:47" s="2" customFormat="1" ht="117">
      <c r="A207" s="33"/>
      <c r="B207" s="34"/>
      <c r="C207" s="35"/>
      <c r="D207" s="199" t="s">
        <v>159</v>
      </c>
      <c r="E207" s="35"/>
      <c r="F207" s="214" t="s">
        <v>321</v>
      </c>
      <c r="G207" s="35"/>
      <c r="H207" s="35"/>
      <c r="I207" s="107"/>
      <c r="J207" s="35"/>
      <c r="K207" s="35"/>
      <c r="L207" s="38"/>
      <c r="M207" s="201"/>
      <c r="N207" s="202"/>
      <c r="O207" s="63"/>
      <c r="P207" s="63"/>
      <c r="Q207" s="63"/>
      <c r="R207" s="63"/>
      <c r="S207" s="63"/>
      <c r="T207" s="64"/>
      <c r="U207" s="33"/>
      <c r="V207" s="33"/>
      <c r="W207" s="33"/>
      <c r="X207" s="33"/>
      <c r="Y207" s="33"/>
      <c r="Z207" s="33"/>
      <c r="AA207" s="33"/>
      <c r="AB207" s="33"/>
      <c r="AC207" s="33"/>
      <c r="AD207" s="33"/>
      <c r="AE207" s="33"/>
      <c r="AT207" s="16" t="s">
        <v>159</v>
      </c>
      <c r="AU207" s="16" t="s">
        <v>82</v>
      </c>
    </row>
    <row r="208" spans="1:47" s="2" customFormat="1" ht="19.5">
      <c r="A208" s="33"/>
      <c r="B208" s="34"/>
      <c r="C208" s="35"/>
      <c r="D208" s="199" t="s">
        <v>245</v>
      </c>
      <c r="E208" s="35"/>
      <c r="F208" s="214" t="s">
        <v>327</v>
      </c>
      <c r="G208" s="35"/>
      <c r="H208" s="35"/>
      <c r="I208" s="107"/>
      <c r="J208" s="35"/>
      <c r="K208" s="35"/>
      <c r="L208" s="38"/>
      <c r="M208" s="201"/>
      <c r="N208" s="202"/>
      <c r="O208" s="63"/>
      <c r="P208" s="63"/>
      <c r="Q208" s="63"/>
      <c r="R208" s="63"/>
      <c r="S208" s="63"/>
      <c r="T208" s="64"/>
      <c r="U208" s="33"/>
      <c r="V208" s="33"/>
      <c r="W208" s="33"/>
      <c r="X208" s="33"/>
      <c r="Y208" s="33"/>
      <c r="Z208" s="33"/>
      <c r="AA208" s="33"/>
      <c r="AB208" s="33"/>
      <c r="AC208" s="33"/>
      <c r="AD208" s="33"/>
      <c r="AE208" s="33"/>
      <c r="AT208" s="16" t="s">
        <v>245</v>
      </c>
      <c r="AU208" s="16" t="s">
        <v>82</v>
      </c>
    </row>
    <row r="209" spans="2:51" s="13" customFormat="1" ht="12">
      <c r="B209" s="203"/>
      <c r="C209" s="204"/>
      <c r="D209" s="199" t="s">
        <v>148</v>
      </c>
      <c r="E209" s="204"/>
      <c r="F209" s="206" t="s">
        <v>328</v>
      </c>
      <c r="G209" s="204"/>
      <c r="H209" s="207">
        <v>12.516</v>
      </c>
      <c r="I209" s="208"/>
      <c r="J209" s="204"/>
      <c r="K209" s="204"/>
      <c r="L209" s="209"/>
      <c r="M209" s="210"/>
      <c r="N209" s="211"/>
      <c r="O209" s="211"/>
      <c r="P209" s="211"/>
      <c r="Q209" s="211"/>
      <c r="R209" s="211"/>
      <c r="S209" s="211"/>
      <c r="T209" s="212"/>
      <c r="AT209" s="213" t="s">
        <v>148</v>
      </c>
      <c r="AU209" s="213" t="s">
        <v>82</v>
      </c>
      <c r="AV209" s="13" t="s">
        <v>82</v>
      </c>
      <c r="AW209" s="13" t="s">
        <v>4</v>
      </c>
      <c r="AX209" s="13" t="s">
        <v>80</v>
      </c>
      <c r="AY209" s="213" t="s">
        <v>136</v>
      </c>
    </row>
    <row r="210" spans="1:65" s="2" customFormat="1" ht="34.9" customHeight="1">
      <c r="A210" s="33"/>
      <c r="B210" s="34"/>
      <c r="C210" s="186" t="s">
        <v>329</v>
      </c>
      <c r="D210" s="186" t="s">
        <v>139</v>
      </c>
      <c r="E210" s="187" t="s">
        <v>330</v>
      </c>
      <c r="F210" s="188" t="s">
        <v>331</v>
      </c>
      <c r="G210" s="189" t="s">
        <v>165</v>
      </c>
      <c r="H210" s="190">
        <v>3.13</v>
      </c>
      <c r="I210" s="191"/>
      <c r="J210" s="192">
        <f>ROUND(I210*H210,2)</f>
        <v>0</v>
      </c>
      <c r="K210" s="188" t="s">
        <v>143</v>
      </c>
      <c r="L210" s="38"/>
      <c r="M210" s="193" t="s">
        <v>19</v>
      </c>
      <c r="N210" s="194" t="s">
        <v>43</v>
      </c>
      <c r="O210" s="63"/>
      <c r="P210" s="195">
        <f>O210*H210</f>
        <v>0</v>
      </c>
      <c r="Q210" s="195">
        <v>0</v>
      </c>
      <c r="R210" s="195">
        <f>Q210*H210</f>
        <v>0</v>
      </c>
      <c r="S210" s="195">
        <v>0</v>
      </c>
      <c r="T210" s="196">
        <f>S210*H210</f>
        <v>0</v>
      </c>
      <c r="U210" s="33"/>
      <c r="V210" s="33"/>
      <c r="W210" s="33"/>
      <c r="X210" s="33"/>
      <c r="Y210" s="33"/>
      <c r="Z210" s="33"/>
      <c r="AA210" s="33"/>
      <c r="AB210" s="33"/>
      <c r="AC210" s="33"/>
      <c r="AD210" s="33"/>
      <c r="AE210" s="33"/>
      <c r="AR210" s="197" t="s">
        <v>144</v>
      </c>
      <c r="AT210" s="197" t="s">
        <v>139</v>
      </c>
      <c r="AU210" s="197" t="s">
        <v>82</v>
      </c>
      <c r="AY210" s="16" t="s">
        <v>136</v>
      </c>
      <c r="BE210" s="198">
        <f>IF(N210="základní",J210,0)</f>
        <v>0</v>
      </c>
      <c r="BF210" s="198">
        <f>IF(N210="snížená",J210,0)</f>
        <v>0</v>
      </c>
      <c r="BG210" s="198">
        <f>IF(N210="zákl. přenesená",J210,0)</f>
        <v>0</v>
      </c>
      <c r="BH210" s="198">
        <f>IF(N210="sníž. přenesená",J210,0)</f>
        <v>0</v>
      </c>
      <c r="BI210" s="198">
        <f>IF(N210="nulová",J210,0)</f>
        <v>0</v>
      </c>
      <c r="BJ210" s="16" t="s">
        <v>80</v>
      </c>
      <c r="BK210" s="198">
        <f>ROUND(I210*H210,2)</f>
        <v>0</v>
      </c>
      <c r="BL210" s="16" t="s">
        <v>144</v>
      </c>
      <c r="BM210" s="197" t="s">
        <v>332</v>
      </c>
    </row>
    <row r="211" spans="1:47" s="2" customFormat="1" ht="29.25">
      <c r="A211" s="33"/>
      <c r="B211" s="34"/>
      <c r="C211" s="35"/>
      <c r="D211" s="199" t="s">
        <v>146</v>
      </c>
      <c r="E211" s="35"/>
      <c r="F211" s="200" t="s">
        <v>333</v>
      </c>
      <c r="G211" s="35"/>
      <c r="H211" s="35"/>
      <c r="I211" s="107"/>
      <c r="J211" s="35"/>
      <c r="K211" s="35"/>
      <c r="L211" s="38"/>
      <c r="M211" s="201"/>
      <c r="N211" s="202"/>
      <c r="O211" s="63"/>
      <c r="P211" s="63"/>
      <c r="Q211" s="63"/>
      <c r="R211" s="63"/>
      <c r="S211" s="63"/>
      <c r="T211" s="64"/>
      <c r="U211" s="33"/>
      <c r="V211" s="33"/>
      <c r="W211" s="33"/>
      <c r="X211" s="33"/>
      <c r="Y211" s="33"/>
      <c r="Z211" s="33"/>
      <c r="AA211" s="33"/>
      <c r="AB211" s="33"/>
      <c r="AC211" s="33"/>
      <c r="AD211" s="33"/>
      <c r="AE211" s="33"/>
      <c r="AT211" s="16" t="s">
        <v>146</v>
      </c>
      <c r="AU211" s="16" t="s">
        <v>82</v>
      </c>
    </row>
    <row r="212" spans="1:47" s="2" customFormat="1" ht="107.25">
      <c r="A212" s="33"/>
      <c r="B212" s="34"/>
      <c r="C212" s="35"/>
      <c r="D212" s="199" t="s">
        <v>159</v>
      </c>
      <c r="E212" s="35"/>
      <c r="F212" s="214" t="s">
        <v>334</v>
      </c>
      <c r="G212" s="35"/>
      <c r="H212" s="35"/>
      <c r="I212" s="107"/>
      <c r="J212" s="35"/>
      <c r="K212" s="35"/>
      <c r="L212" s="38"/>
      <c r="M212" s="201"/>
      <c r="N212" s="202"/>
      <c r="O212" s="63"/>
      <c r="P212" s="63"/>
      <c r="Q212" s="63"/>
      <c r="R212" s="63"/>
      <c r="S212" s="63"/>
      <c r="T212" s="64"/>
      <c r="U212" s="33"/>
      <c r="V212" s="33"/>
      <c r="W212" s="33"/>
      <c r="X212" s="33"/>
      <c r="Y212" s="33"/>
      <c r="Z212" s="33"/>
      <c r="AA212" s="33"/>
      <c r="AB212" s="33"/>
      <c r="AC212" s="33"/>
      <c r="AD212" s="33"/>
      <c r="AE212" s="33"/>
      <c r="AT212" s="16" t="s">
        <v>159</v>
      </c>
      <c r="AU212" s="16" t="s">
        <v>82</v>
      </c>
    </row>
    <row r="213" spans="2:63" s="12" customFormat="1" ht="22.9" customHeight="1">
      <c r="B213" s="170"/>
      <c r="C213" s="171"/>
      <c r="D213" s="172" t="s">
        <v>71</v>
      </c>
      <c r="E213" s="184" t="s">
        <v>335</v>
      </c>
      <c r="F213" s="184" t="s">
        <v>336</v>
      </c>
      <c r="G213" s="171"/>
      <c r="H213" s="171"/>
      <c r="I213" s="174"/>
      <c r="J213" s="185">
        <f>BK213</f>
        <v>0</v>
      </c>
      <c r="K213" s="171"/>
      <c r="L213" s="176"/>
      <c r="M213" s="177"/>
      <c r="N213" s="178"/>
      <c r="O213" s="178"/>
      <c r="P213" s="179">
        <f>SUM(P214:P216)</f>
        <v>0</v>
      </c>
      <c r="Q213" s="178"/>
      <c r="R213" s="179">
        <f>SUM(R214:R216)</f>
        <v>0</v>
      </c>
      <c r="S213" s="178"/>
      <c r="T213" s="180">
        <f>SUM(T214:T216)</f>
        <v>0</v>
      </c>
      <c r="AR213" s="181" t="s">
        <v>80</v>
      </c>
      <c r="AT213" s="182" t="s">
        <v>71</v>
      </c>
      <c r="AU213" s="182" t="s">
        <v>80</v>
      </c>
      <c r="AY213" s="181" t="s">
        <v>136</v>
      </c>
      <c r="BK213" s="183">
        <f>SUM(BK214:BK216)</f>
        <v>0</v>
      </c>
    </row>
    <row r="214" spans="1:65" s="2" customFormat="1" ht="22.15" customHeight="1">
      <c r="A214" s="33"/>
      <c r="B214" s="34"/>
      <c r="C214" s="186" t="s">
        <v>337</v>
      </c>
      <c r="D214" s="186" t="s">
        <v>139</v>
      </c>
      <c r="E214" s="187" t="s">
        <v>338</v>
      </c>
      <c r="F214" s="188" t="s">
        <v>339</v>
      </c>
      <c r="G214" s="189" t="s">
        <v>165</v>
      </c>
      <c r="H214" s="190">
        <v>3.558</v>
      </c>
      <c r="I214" s="191"/>
      <c r="J214" s="192">
        <f>ROUND(I214*H214,2)</f>
        <v>0</v>
      </c>
      <c r="K214" s="188" t="s">
        <v>143</v>
      </c>
      <c r="L214" s="38"/>
      <c r="M214" s="193" t="s">
        <v>19</v>
      </c>
      <c r="N214" s="194" t="s">
        <v>43</v>
      </c>
      <c r="O214" s="63"/>
      <c r="P214" s="195">
        <f>O214*H214</f>
        <v>0</v>
      </c>
      <c r="Q214" s="195">
        <v>0</v>
      </c>
      <c r="R214" s="195">
        <f>Q214*H214</f>
        <v>0</v>
      </c>
      <c r="S214" s="195">
        <v>0</v>
      </c>
      <c r="T214" s="196">
        <f>S214*H214</f>
        <v>0</v>
      </c>
      <c r="U214" s="33"/>
      <c r="V214" s="33"/>
      <c r="W214" s="33"/>
      <c r="X214" s="33"/>
      <c r="Y214" s="33"/>
      <c r="Z214" s="33"/>
      <c r="AA214" s="33"/>
      <c r="AB214" s="33"/>
      <c r="AC214" s="33"/>
      <c r="AD214" s="33"/>
      <c r="AE214" s="33"/>
      <c r="AR214" s="197" t="s">
        <v>144</v>
      </c>
      <c r="AT214" s="197" t="s">
        <v>139</v>
      </c>
      <c r="AU214" s="197" t="s">
        <v>82</v>
      </c>
      <c r="AY214" s="16" t="s">
        <v>136</v>
      </c>
      <c r="BE214" s="198">
        <f>IF(N214="základní",J214,0)</f>
        <v>0</v>
      </c>
      <c r="BF214" s="198">
        <f>IF(N214="snížená",J214,0)</f>
        <v>0</v>
      </c>
      <c r="BG214" s="198">
        <f>IF(N214="zákl. přenesená",J214,0)</f>
        <v>0</v>
      </c>
      <c r="BH214" s="198">
        <f>IF(N214="sníž. přenesená",J214,0)</f>
        <v>0</v>
      </c>
      <c r="BI214" s="198">
        <f>IF(N214="nulová",J214,0)</f>
        <v>0</v>
      </c>
      <c r="BJ214" s="16" t="s">
        <v>80</v>
      </c>
      <c r="BK214" s="198">
        <f>ROUND(I214*H214,2)</f>
        <v>0</v>
      </c>
      <c r="BL214" s="16" t="s">
        <v>144</v>
      </c>
      <c r="BM214" s="197" t="s">
        <v>340</v>
      </c>
    </row>
    <row r="215" spans="1:47" s="2" customFormat="1" ht="39">
      <c r="A215" s="33"/>
      <c r="B215" s="34"/>
      <c r="C215" s="35"/>
      <c r="D215" s="199" t="s">
        <v>146</v>
      </c>
      <c r="E215" s="35"/>
      <c r="F215" s="200" t="s">
        <v>341</v>
      </c>
      <c r="G215" s="35"/>
      <c r="H215" s="35"/>
      <c r="I215" s="107"/>
      <c r="J215" s="35"/>
      <c r="K215" s="35"/>
      <c r="L215" s="38"/>
      <c r="M215" s="201"/>
      <c r="N215" s="202"/>
      <c r="O215" s="63"/>
      <c r="P215" s="63"/>
      <c r="Q215" s="63"/>
      <c r="R215" s="63"/>
      <c r="S215" s="63"/>
      <c r="T215" s="64"/>
      <c r="U215" s="33"/>
      <c r="V215" s="33"/>
      <c r="W215" s="33"/>
      <c r="X215" s="33"/>
      <c r="Y215" s="33"/>
      <c r="Z215" s="33"/>
      <c r="AA215" s="33"/>
      <c r="AB215" s="33"/>
      <c r="AC215" s="33"/>
      <c r="AD215" s="33"/>
      <c r="AE215" s="33"/>
      <c r="AT215" s="16" t="s">
        <v>146</v>
      </c>
      <c r="AU215" s="16" t="s">
        <v>82</v>
      </c>
    </row>
    <row r="216" spans="1:47" s="2" customFormat="1" ht="107.25">
      <c r="A216" s="33"/>
      <c r="B216" s="34"/>
      <c r="C216" s="35"/>
      <c r="D216" s="199" t="s">
        <v>159</v>
      </c>
      <c r="E216" s="35"/>
      <c r="F216" s="214" t="s">
        <v>342</v>
      </c>
      <c r="G216" s="35"/>
      <c r="H216" s="35"/>
      <c r="I216" s="107"/>
      <c r="J216" s="35"/>
      <c r="K216" s="35"/>
      <c r="L216" s="38"/>
      <c r="M216" s="201"/>
      <c r="N216" s="202"/>
      <c r="O216" s="63"/>
      <c r="P216" s="63"/>
      <c r="Q216" s="63"/>
      <c r="R216" s="63"/>
      <c r="S216" s="63"/>
      <c r="T216" s="64"/>
      <c r="U216" s="33"/>
      <c r="V216" s="33"/>
      <c r="W216" s="33"/>
      <c r="X216" s="33"/>
      <c r="Y216" s="33"/>
      <c r="Z216" s="33"/>
      <c r="AA216" s="33"/>
      <c r="AB216" s="33"/>
      <c r="AC216" s="33"/>
      <c r="AD216" s="33"/>
      <c r="AE216" s="33"/>
      <c r="AT216" s="16" t="s">
        <v>159</v>
      </c>
      <c r="AU216" s="16" t="s">
        <v>82</v>
      </c>
    </row>
    <row r="217" spans="2:63" s="12" customFormat="1" ht="25.9" customHeight="1">
      <c r="B217" s="170"/>
      <c r="C217" s="171"/>
      <c r="D217" s="172" t="s">
        <v>71</v>
      </c>
      <c r="E217" s="173" t="s">
        <v>343</v>
      </c>
      <c r="F217" s="173" t="s">
        <v>344</v>
      </c>
      <c r="G217" s="171"/>
      <c r="H217" s="171"/>
      <c r="I217" s="174"/>
      <c r="J217" s="175">
        <f>BK217</f>
        <v>0</v>
      </c>
      <c r="K217" s="171"/>
      <c r="L217" s="176"/>
      <c r="M217" s="177"/>
      <c r="N217" s="178"/>
      <c r="O217" s="178"/>
      <c r="P217" s="179">
        <f>P218+P230+P234+P266+P283+P293</f>
        <v>0</v>
      </c>
      <c r="Q217" s="178"/>
      <c r="R217" s="179">
        <f>R218+R230+R234+R266+R283+R293</f>
        <v>0.5574994299999999</v>
      </c>
      <c r="S217" s="178"/>
      <c r="T217" s="180">
        <f>T218+T230+T234+T266+T283+T293</f>
        <v>0.66930171</v>
      </c>
      <c r="AR217" s="181" t="s">
        <v>82</v>
      </c>
      <c r="AT217" s="182" t="s">
        <v>71</v>
      </c>
      <c r="AU217" s="182" t="s">
        <v>72</v>
      </c>
      <c r="AY217" s="181" t="s">
        <v>136</v>
      </c>
      <c r="BK217" s="183">
        <f>BK218+BK230+BK234+BK266+BK283+BK293</f>
        <v>0</v>
      </c>
    </row>
    <row r="218" spans="2:63" s="12" customFormat="1" ht="22.9" customHeight="1">
      <c r="B218" s="170"/>
      <c r="C218" s="171"/>
      <c r="D218" s="172" t="s">
        <v>71</v>
      </c>
      <c r="E218" s="184" t="s">
        <v>345</v>
      </c>
      <c r="F218" s="184" t="s">
        <v>346</v>
      </c>
      <c r="G218" s="171"/>
      <c r="H218" s="171"/>
      <c r="I218" s="174"/>
      <c r="J218" s="185">
        <f>BK218</f>
        <v>0</v>
      </c>
      <c r="K218" s="171"/>
      <c r="L218" s="176"/>
      <c r="M218" s="177"/>
      <c r="N218" s="178"/>
      <c r="O218" s="178"/>
      <c r="P218" s="179">
        <f>SUM(P219:P229)</f>
        <v>0</v>
      </c>
      <c r="Q218" s="178"/>
      <c r="R218" s="179">
        <f>SUM(R219:R229)</f>
        <v>0.0092</v>
      </c>
      <c r="S218" s="178"/>
      <c r="T218" s="180">
        <f>SUM(T219:T229)</f>
        <v>0.0001</v>
      </c>
      <c r="AR218" s="181" t="s">
        <v>82</v>
      </c>
      <c r="AT218" s="182" t="s">
        <v>71</v>
      </c>
      <c r="AU218" s="182" t="s">
        <v>80</v>
      </c>
      <c r="AY218" s="181" t="s">
        <v>136</v>
      </c>
      <c r="BK218" s="183">
        <f>SUM(BK219:BK229)</f>
        <v>0</v>
      </c>
    </row>
    <row r="219" spans="1:65" s="2" customFormat="1" ht="13.9" customHeight="1">
      <c r="A219" s="33"/>
      <c r="B219" s="34"/>
      <c r="C219" s="186" t="s">
        <v>347</v>
      </c>
      <c r="D219" s="186" t="s">
        <v>139</v>
      </c>
      <c r="E219" s="187" t="s">
        <v>348</v>
      </c>
      <c r="F219" s="188" t="s">
        <v>349</v>
      </c>
      <c r="G219" s="189" t="s">
        <v>142</v>
      </c>
      <c r="H219" s="190">
        <v>2</v>
      </c>
      <c r="I219" s="191"/>
      <c r="J219" s="192">
        <f>ROUND(I219*H219,2)</f>
        <v>0</v>
      </c>
      <c r="K219" s="188" t="s">
        <v>143</v>
      </c>
      <c r="L219" s="38"/>
      <c r="M219" s="193" t="s">
        <v>19</v>
      </c>
      <c r="N219" s="194" t="s">
        <v>43</v>
      </c>
      <c r="O219" s="63"/>
      <c r="P219" s="195">
        <f>O219*H219</f>
        <v>0</v>
      </c>
      <c r="Q219" s="195">
        <v>0</v>
      </c>
      <c r="R219" s="195">
        <f>Q219*H219</f>
        <v>0</v>
      </c>
      <c r="S219" s="195">
        <v>0</v>
      </c>
      <c r="T219" s="196">
        <f>S219*H219</f>
        <v>0</v>
      </c>
      <c r="U219" s="33"/>
      <c r="V219" s="33"/>
      <c r="W219" s="33"/>
      <c r="X219" s="33"/>
      <c r="Y219" s="33"/>
      <c r="Z219" s="33"/>
      <c r="AA219" s="33"/>
      <c r="AB219" s="33"/>
      <c r="AC219" s="33"/>
      <c r="AD219" s="33"/>
      <c r="AE219" s="33"/>
      <c r="AR219" s="197" t="s">
        <v>248</v>
      </c>
      <c r="AT219" s="197" t="s">
        <v>139</v>
      </c>
      <c r="AU219" s="197" t="s">
        <v>82</v>
      </c>
      <c r="AY219" s="16" t="s">
        <v>136</v>
      </c>
      <c r="BE219" s="198">
        <f>IF(N219="základní",J219,0)</f>
        <v>0</v>
      </c>
      <c r="BF219" s="198">
        <f>IF(N219="snížená",J219,0)</f>
        <v>0</v>
      </c>
      <c r="BG219" s="198">
        <f>IF(N219="zákl. přenesená",J219,0)</f>
        <v>0</v>
      </c>
      <c r="BH219" s="198">
        <f>IF(N219="sníž. přenesená",J219,0)</f>
        <v>0</v>
      </c>
      <c r="BI219" s="198">
        <f>IF(N219="nulová",J219,0)</f>
        <v>0</v>
      </c>
      <c r="BJ219" s="16" t="s">
        <v>80</v>
      </c>
      <c r="BK219" s="198">
        <f>ROUND(I219*H219,2)</f>
        <v>0</v>
      </c>
      <c r="BL219" s="16" t="s">
        <v>248</v>
      </c>
      <c r="BM219" s="197" t="s">
        <v>350</v>
      </c>
    </row>
    <row r="220" spans="1:47" s="2" customFormat="1" ht="19.5">
      <c r="A220" s="33"/>
      <c r="B220" s="34"/>
      <c r="C220" s="35"/>
      <c r="D220" s="199" t="s">
        <v>146</v>
      </c>
      <c r="E220" s="35"/>
      <c r="F220" s="200" t="s">
        <v>351</v>
      </c>
      <c r="G220" s="35"/>
      <c r="H220" s="35"/>
      <c r="I220" s="107"/>
      <c r="J220" s="35"/>
      <c r="K220" s="35"/>
      <c r="L220" s="38"/>
      <c r="M220" s="201"/>
      <c r="N220" s="202"/>
      <c r="O220" s="63"/>
      <c r="P220" s="63"/>
      <c r="Q220" s="63"/>
      <c r="R220" s="63"/>
      <c r="S220" s="63"/>
      <c r="T220" s="64"/>
      <c r="U220" s="33"/>
      <c r="V220" s="33"/>
      <c r="W220" s="33"/>
      <c r="X220" s="33"/>
      <c r="Y220" s="33"/>
      <c r="Z220" s="33"/>
      <c r="AA220" s="33"/>
      <c r="AB220" s="33"/>
      <c r="AC220" s="33"/>
      <c r="AD220" s="33"/>
      <c r="AE220" s="33"/>
      <c r="AT220" s="16" t="s">
        <v>146</v>
      </c>
      <c r="AU220" s="16" t="s">
        <v>82</v>
      </c>
    </row>
    <row r="221" spans="2:51" s="13" customFormat="1" ht="12">
      <c r="B221" s="203"/>
      <c r="C221" s="204"/>
      <c r="D221" s="199" t="s">
        <v>148</v>
      </c>
      <c r="E221" s="205" t="s">
        <v>19</v>
      </c>
      <c r="F221" s="206" t="s">
        <v>352</v>
      </c>
      <c r="G221" s="204"/>
      <c r="H221" s="207">
        <v>2</v>
      </c>
      <c r="I221" s="208"/>
      <c r="J221" s="204"/>
      <c r="K221" s="204"/>
      <c r="L221" s="209"/>
      <c r="M221" s="210"/>
      <c r="N221" s="211"/>
      <c r="O221" s="211"/>
      <c r="P221" s="211"/>
      <c r="Q221" s="211"/>
      <c r="R221" s="211"/>
      <c r="S221" s="211"/>
      <c r="T221" s="212"/>
      <c r="AT221" s="213" t="s">
        <v>148</v>
      </c>
      <c r="AU221" s="213" t="s">
        <v>82</v>
      </c>
      <c r="AV221" s="13" t="s">
        <v>82</v>
      </c>
      <c r="AW221" s="13" t="s">
        <v>33</v>
      </c>
      <c r="AX221" s="13" t="s">
        <v>72</v>
      </c>
      <c r="AY221" s="213" t="s">
        <v>136</v>
      </c>
    </row>
    <row r="222" spans="1:65" s="2" customFormat="1" ht="22.15" customHeight="1">
      <c r="A222" s="33"/>
      <c r="B222" s="34"/>
      <c r="C222" s="215" t="s">
        <v>353</v>
      </c>
      <c r="D222" s="215" t="s">
        <v>171</v>
      </c>
      <c r="E222" s="216" t="s">
        <v>354</v>
      </c>
      <c r="F222" s="217" t="s">
        <v>355</v>
      </c>
      <c r="G222" s="218" t="s">
        <v>142</v>
      </c>
      <c r="H222" s="219">
        <v>2</v>
      </c>
      <c r="I222" s="220"/>
      <c r="J222" s="221">
        <f>ROUND(I222*H222,2)</f>
        <v>0</v>
      </c>
      <c r="K222" s="217" t="s">
        <v>19</v>
      </c>
      <c r="L222" s="222"/>
      <c r="M222" s="223" t="s">
        <v>19</v>
      </c>
      <c r="N222" s="224" t="s">
        <v>43</v>
      </c>
      <c r="O222" s="63"/>
      <c r="P222" s="195">
        <f>O222*H222</f>
        <v>0</v>
      </c>
      <c r="Q222" s="195">
        <v>0.0046</v>
      </c>
      <c r="R222" s="195">
        <f>Q222*H222</f>
        <v>0.0092</v>
      </c>
      <c r="S222" s="195">
        <v>0</v>
      </c>
      <c r="T222" s="196">
        <f>S222*H222</f>
        <v>0</v>
      </c>
      <c r="U222" s="33"/>
      <c r="V222" s="33"/>
      <c r="W222" s="33"/>
      <c r="X222" s="33"/>
      <c r="Y222" s="33"/>
      <c r="Z222" s="33"/>
      <c r="AA222" s="33"/>
      <c r="AB222" s="33"/>
      <c r="AC222" s="33"/>
      <c r="AD222" s="33"/>
      <c r="AE222" s="33"/>
      <c r="AR222" s="197" t="s">
        <v>356</v>
      </c>
      <c r="AT222" s="197" t="s">
        <v>171</v>
      </c>
      <c r="AU222" s="197" t="s">
        <v>82</v>
      </c>
      <c r="AY222" s="16" t="s">
        <v>136</v>
      </c>
      <c r="BE222" s="198">
        <f>IF(N222="základní",J222,0)</f>
        <v>0</v>
      </c>
      <c r="BF222" s="198">
        <f>IF(N222="snížená",J222,0)</f>
        <v>0</v>
      </c>
      <c r="BG222" s="198">
        <f>IF(N222="zákl. přenesená",J222,0)</f>
        <v>0</v>
      </c>
      <c r="BH222" s="198">
        <f>IF(N222="sníž. přenesená",J222,0)</f>
        <v>0</v>
      </c>
      <c r="BI222" s="198">
        <f>IF(N222="nulová",J222,0)</f>
        <v>0</v>
      </c>
      <c r="BJ222" s="16" t="s">
        <v>80</v>
      </c>
      <c r="BK222" s="198">
        <f>ROUND(I222*H222,2)</f>
        <v>0</v>
      </c>
      <c r="BL222" s="16" t="s">
        <v>248</v>
      </c>
      <c r="BM222" s="197" t="s">
        <v>357</v>
      </c>
    </row>
    <row r="223" spans="1:47" s="2" customFormat="1" ht="12">
      <c r="A223" s="33"/>
      <c r="B223" s="34"/>
      <c r="C223" s="35"/>
      <c r="D223" s="199" t="s">
        <v>146</v>
      </c>
      <c r="E223" s="35"/>
      <c r="F223" s="200" t="s">
        <v>358</v>
      </c>
      <c r="G223" s="35"/>
      <c r="H223" s="35"/>
      <c r="I223" s="107"/>
      <c r="J223" s="35"/>
      <c r="K223" s="35"/>
      <c r="L223" s="38"/>
      <c r="M223" s="201"/>
      <c r="N223" s="202"/>
      <c r="O223" s="63"/>
      <c r="P223" s="63"/>
      <c r="Q223" s="63"/>
      <c r="R223" s="63"/>
      <c r="S223" s="63"/>
      <c r="T223" s="64"/>
      <c r="U223" s="33"/>
      <c r="V223" s="33"/>
      <c r="W223" s="33"/>
      <c r="X223" s="33"/>
      <c r="Y223" s="33"/>
      <c r="Z223" s="33"/>
      <c r="AA223" s="33"/>
      <c r="AB223" s="33"/>
      <c r="AC223" s="33"/>
      <c r="AD223" s="33"/>
      <c r="AE223" s="33"/>
      <c r="AT223" s="16" t="s">
        <v>146</v>
      </c>
      <c r="AU223" s="16" t="s">
        <v>82</v>
      </c>
    </row>
    <row r="224" spans="1:65" s="2" customFormat="1" ht="22.15" customHeight="1">
      <c r="A224" s="33"/>
      <c r="B224" s="34"/>
      <c r="C224" s="186" t="s">
        <v>356</v>
      </c>
      <c r="D224" s="186" t="s">
        <v>139</v>
      </c>
      <c r="E224" s="187" t="s">
        <v>359</v>
      </c>
      <c r="F224" s="188" t="s">
        <v>360</v>
      </c>
      <c r="G224" s="189" t="s">
        <v>142</v>
      </c>
      <c r="H224" s="190">
        <v>2</v>
      </c>
      <c r="I224" s="191"/>
      <c r="J224" s="192">
        <f>ROUND(I224*H224,2)</f>
        <v>0</v>
      </c>
      <c r="K224" s="188" t="s">
        <v>143</v>
      </c>
      <c r="L224" s="38"/>
      <c r="M224" s="193" t="s">
        <v>19</v>
      </c>
      <c r="N224" s="194" t="s">
        <v>43</v>
      </c>
      <c r="O224" s="63"/>
      <c r="P224" s="195">
        <f>O224*H224</f>
        <v>0</v>
      </c>
      <c r="Q224" s="195">
        <v>0</v>
      </c>
      <c r="R224" s="195">
        <f>Q224*H224</f>
        <v>0</v>
      </c>
      <c r="S224" s="195">
        <v>5E-05</v>
      </c>
      <c r="T224" s="196">
        <f>S224*H224</f>
        <v>0.0001</v>
      </c>
      <c r="U224" s="33"/>
      <c r="V224" s="33"/>
      <c r="W224" s="33"/>
      <c r="X224" s="33"/>
      <c r="Y224" s="33"/>
      <c r="Z224" s="33"/>
      <c r="AA224" s="33"/>
      <c r="AB224" s="33"/>
      <c r="AC224" s="33"/>
      <c r="AD224" s="33"/>
      <c r="AE224" s="33"/>
      <c r="AR224" s="197" t="s">
        <v>248</v>
      </c>
      <c r="AT224" s="197" t="s">
        <v>139</v>
      </c>
      <c r="AU224" s="197" t="s">
        <v>82</v>
      </c>
      <c r="AY224" s="16" t="s">
        <v>136</v>
      </c>
      <c r="BE224" s="198">
        <f>IF(N224="základní",J224,0)</f>
        <v>0</v>
      </c>
      <c r="BF224" s="198">
        <f>IF(N224="snížená",J224,0)</f>
        <v>0</v>
      </c>
      <c r="BG224" s="198">
        <f>IF(N224="zákl. přenesená",J224,0)</f>
        <v>0</v>
      </c>
      <c r="BH224" s="198">
        <f>IF(N224="sníž. přenesená",J224,0)</f>
        <v>0</v>
      </c>
      <c r="BI224" s="198">
        <f>IF(N224="nulová",J224,0)</f>
        <v>0</v>
      </c>
      <c r="BJ224" s="16" t="s">
        <v>80</v>
      </c>
      <c r="BK224" s="198">
        <f>ROUND(I224*H224,2)</f>
        <v>0</v>
      </c>
      <c r="BL224" s="16" t="s">
        <v>248</v>
      </c>
      <c r="BM224" s="197" t="s">
        <v>361</v>
      </c>
    </row>
    <row r="225" spans="1:47" s="2" customFormat="1" ht="19.5">
      <c r="A225" s="33"/>
      <c r="B225" s="34"/>
      <c r="C225" s="35"/>
      <c r="D225" s="199" t="s">
        <v>146</v>
      </c>
      <c r="E225" s="35"/>
      <c r="F225" s="200" t="s">
        <v>362</v>
      </c>
      <c r="G225" s="35"/>
      <c r="H225" s="35"/>
      <c r="I225" s="107"/>
      <c r="J225" s="35"/>
      <c r="K225" s="35"/>
      <c r="L225" s="38"/>
      <c r="M225" s="201"/>
      <c r="N225" s="202"/>
      <c r="O225" s="63"/>
      <c r="P225" s="63"/>
      <c r="Q225" s="63"/>
      <c r="R225" s="63"/>
      <c r="S225" s="63"/>
      <c r="T225" s="64"/>
      <c r="U225" s="33"/>
      <c r="V225" s="33"/>
      <c r="W225" s="33"/>
      <c r="X225" s="33"/>
      <c r="Y225" s="33"/>
      <c r="Z225" s="33"/>
      <c r="AA225" s="33"/>
      <c r="AB225" s="33"/>
      <c r="AC225" s="33"/>
      <c r="AD225" s="33"/>
      <c r="AE225" s="33"/>
      <c r="AT225" s="16" t="s">
        <v>146</v>
      </c>
      <c r="AU225" s="16" t="s">
        <v>82</v>
      </c>
    </row>
    <row r="226" spans="2:51" s="13" customFormat="1" ht="12">
      <c r="B226" s="203"/>
      <c r="C226" s="204"/>
      <c r="D226" s="199" t="s">
        <v>148</v>
      </c>
      <c r="E226" s="205" t="s">
        <v>19</v>
      </c>
      <c r="F226" s="206" t="s">
        <v>352</v>
      </c>
      <c r="G226" s="204"/>
      <c r="H226" s="207">
        <v>2</v>
      </c>
      <c r="I226" s="208"/>
      <c r="J226" s="204"/>
      <c r="K226" s="204"/>
      <c r="L226" s="209"/>
      <c r="M226" s="210"/>
      <c r="N226" s="211"/>
      <c r="O226" s="211"/>
      <c r="P226" s="211"/>
      <c r="Q226" s="211"/>
      <c r="R226" s="211"/>
      <c r="S226" s="211"/>
      <c r="T226" s="212"/>
      <c r="AT226" s="213" t="s">
        <v>148</v>
      </c>
      <c r="AU226" s="213" t="s">
        <v>82</v>
      </c>
      <c r="AV226" s="13" t="s">
        <v>82</v>
      </c>
      <c r="AW226" s="13" t="s">
        <v>33</v>
      </c>
      <c r="AX226" s="13" t="s">
        <v>72</v>
      </c>
      <c r="AY226" s="213" t="s">
        <v>136</v>
      </c>
    </row>
    <row r="227" spans="1:65" s="2" customFormat="1" ht="22.15" customHeight="1">
      <c r="A227" s="33"/>
      <c r="B227" s="34"/>
      <c r="C227" s="186" t="s">
        <v>363</v>
      </c>
      <c r="D227" s="186" t="s">
        <v>139</v>
      </c>
      <c r="E227" s="187" t="s">
        <v>364</v>
      </c>
      <c r="F227" s="188" t="s">
        <v>365</v>
      </c>
      <c r="G227" s="189" t="s">
        <v>165</v>
      </c>
      <c r="H227" s="190">
        <v>0.009</v>
      </c>
      <c r="I227" s="191"/>
      <c r="J227" s="192">
        <f>ROUND(I227*H227,2)</f>
        <v>0</v>
      </c>
      <c r="K227" s="188" t="s">
        <v>143</v>
      </c>
      <c r="L227" s="38"/>
      <c r="M227" s="193" t="s">
        <v>19</v>
      </c>
      <c r="N227" s="194" t="s">
        <v>43</v>
      </c>
      <c r="O227" s="63"/>
      <c r="P227" s="195">
        <f>O227*H227</f>
        <v>0</v>
      </c>
      <c r="Q227" s="195">
        <v>0</v>
      </c>
      <c r="R227" s="195">
        <f>Q227*H227</f>
        <v>0</v>
      </c>
      <c r="S227" s="195">
        <v>0</v>
      </c>
      <c r="T227" s="196">
        <f>S227*H227</f>
        <v>0</v>
      </c>
      <c r="U227" s="33"/>
      <c r="V227" s="33"/>
      <c r="W227" s="33"/>
      <c r="X227" s="33"/>
      <c r="Y227" s="33"/>
      <c r="Z227" s="33"/>
      <c r="AA227" s="33"/>
      <c r="AB227" s="33"/>
      <c r="AC227" s="33"/>
      <c r="AD227" s="33"/>
      <c r="AE227" s="33"/>
      <c r="AR227" s="197" t="s">
        <v>248</v>
      </c>
      <c r="AT227" s="197" t="s">
        <v>139</v>
      </c>
      <c r="AU227" s="197" t="s">
        <v>82</v>
      </c>
      <c r="AY227" s="16" t="s">
        <v>136</v>
      </c>
      <c r="BE227" s="198">
        <f>IF(N227="základní",J227,0)</f>
        <v>0</v>
      </c>
      <c r="BF227" s="198">
        <f>IF(N227="snížená",J227,0)</f>
        <v>0</v>
      </c>
      <c r="BG227" s="198">
        <f>IF(N227="zákl. přenesená",J227,0)</f>
        <v>0</v>
      </c>
      <c r="BH227" s="198">
        <f>IF(N227="sníž. přenesená",J227,0)</f>
        <v>0</v>
      </c>
      <c r="BI227" s="198">
        <f>IF(N227="nulová",J227,0)</f>
        <v>0</v>
      </c>
      <c r="BJ227" s="16" t="s">
        <v>80</v>
      </c>
      <c r="BK227" s="198">
        <f>ROUND(I227*H227,2)</f>
        <v>0</v>
      </c>
      <c r="BL227" s="16" t="s">
        <v>248</v>
      </c>
      <c r="BM227" s="197" t="s">
        <v>366</v>
      </c>
    </row>
    <row r="228" spans="1:47" s="2" customFormat="1" ht="29.25">
      <c r="A228" s="33"/>
      <c r="B228" s="34"/>
      <c r="C228" s="35"/>
      <c r="D228" s="199" t="s">
        <v>146</v>
      </c>
      <c r="E228" s="35"/>
      <c r="F228" s="200" t="s">
        <v>367</v>
      </c>
      <c r="G228" s="35"/>
      <c r="H228" s="35"/>
      <c r="I228" s="107"/>
      <c r="J228" s="35"/>
      <c r="K228" s="35"/>
      <c r="L228" s="38"/>
      <c r="M228" s="201"/>
      <c r="N228" s="202"/>
      <c r="O228" s="63"/>
      <c r="P228" s="63"/>
      <c r="Q228" s="63"/>
      <c r="R228" s="63"/>
      <c r="S228" s="63"/>
      <c r="T228" s="64"/>
      <c r="U228" s="33"/>
      <c r="V228" s="33"/>
      <c r="W228" s="33"/>
      <c r="X228" s="33"/>
      <c r="Y228" s="33"/>
      <c r="Z228" s="33"/>
      <c r="AA228" s="33"/>
      <c r="AB228" s="33"/>
      <c r="AC228" s="33"/>
      <c r="AD228" s="33"/>
      <c r="AE228" s="33"/>
      <c r="AT228" s="16" t="s">
        <v>146</v>
      </c>
      <c r="AU228" s="16" t="s">
        <v>82</v>
      </c>
    </row>
    <row r="229" spans="1:47" s="2" customFormat="1" ht="156">
      <c r="A229" s="33"/>
      <c r="B229" s="34"/>
      <c r="C229" s="35"/>
      <c r="D229" s="199" t="s">
        <v>159</v>
      </c>
      <c r="E229" s="35"/>
      <c r="F229" s="214" t="s">
        <v>368</v>
      </c>
      <c r="G229" s="35"/>
      <c r="H229" s="35"/>
      <c r="I229" s="107"/>
      <c r="J229" s="35"/>
      <c r="K229" s="35"/>
      <c r="L229" s="38"/>
      <c r="M229" s="201"/>
      <c r="N229" s="202"/>
      <c r="O229" s="63"/>
      <c r="P229" s="63"/>
      <c r="Q229" s="63"/>
      <c r="R229" s="63"/>
      <c r="S229" s="63"/>
      <c r="T229" s="64"/>
      <c r="U229" s="33"/>
      <c r="V229" s="33"/>
      <c r="W229" s="33"/>
      <c r="X229" s="33"/>
      <c r="Y229" s="33"/>
      <c r="Z229" s="33"/>
      <c r="AA229" s="33"/>
      <c r="AB229" s="33"/>
      <c r="AC229" s="33"/>
      <c r="AD229" s="33"/>
      <c r="AE229" s="33"/>
      <c r="AT229" s="16" t="s">
        <v>159</v>
      </c>
      <c r="AU229" s="16" t="s">
        <v>82</v>
      </c>
    </row>
    <row r="230" spans="2:63" s="12" customFormat="1" ht="22.9" customHeight="1">
      <c r="B230" s="170"/>
      <c r="C230" s="171"/>
      <c r="D230" s="172" t="s">
        <v>71</v>
      </c>
      <c r="E230" s="184" t="s">
        <v>369</v>
      </c>
      <c r="F230" s="184" t="s">
        <v>370</v>
      </c>
      <c r="G230" s="171"/>
      <c r="H230" s="171"/>
      <c r="I230" s="174"/>
      <c r="J230" s="185">
        <f>BK230</f>
        <v>0</v>
      </c>
      <c r="K230" s="171"/>
      <c r="L230" s="176"/>
      <c r="M230" s="177"/>
      <c r="N230" s="178"/>
      <c r="O230" s="178"/>
      <c r="P230" s="179">
        <f>SUM(P231:P233)</f>
        <v>0</v>
      </c>
      <c r="Q230" s="178"/>
      <c r="R230" s="179">
        <f>SUM(R231:R233)</f>
        <v>0</v>
      </c>
      <c r="S230" s="178"/>
      <c r="T230" s="180">
        <f>SUM(T231:T233)</f>
        <v>0.65</v>
      </c>
      <c r="AR230" s="181" t="s">
        <v>82</v>
      </c>
      <c r="AT230" s="182" t="s">
        <v>71</v>
      </c>
      <c r="AU230" s="182" t="s">
        <v>80</v>
      </c>
      <c r="AY230" s="181" t="s">
        <v>136</v>
      </c>
      <c r="BK230" s="183">
        <f>SUM(BK231:BK233)</f>
        <v>0</v>
      </c>
    </row>
    <row r="231" spans="1:65" s="2" customFormat="1" ht="22.15" customHeight="1">
      <c r="A231" s="33"/>
      <c r="B231" s="34"/>
      <c r="C231" s="186" t="s">
        <v>371</v>
      </c>
      <c r="D231" s="186" t="s">
        <v>139</v>
      </c>
      <c r="E231" s="187" t="s">
        <v>372</v>
      </c>
      <c r="F231" s="188" t="s">
        <v>373</v>
      </c>
      <c r="G231" s="189" t="s">
        <v>142</v>
      </c>
      <c r="H231" s="190">
        <v>5</v>
      </c>
      <c r="I231" s="191"/>
      <c r="J231" s="192">
        <f>ROUND(I231*H231,2)</f>
        <v>0</v>
      </c>
      <c r="K231" s="188" t="s">
        <v>143</v>
      </c>
      <c r="L231" s="38"/>
      <c r="M231" s="193" t="s">
        <v>19</v>
      </c>
      <c r="N231" s="194" t="s">
        <v>43</v>
      </c>
      <c r="O231" s="63"/>
      <c r="P231" s="195">
        <f>O231*H231</f>
        <v>0</v>
      </c>
      <c r="Q231" s="195">
        <v>0</v>
      </c>
      <c r="R231" s="195">
        <f>Q231*H231</f>
        <v>0</v>
      </c>
      <c r="S231" s="195">
        <v>0.13</v>
      </c>
      <c r="T231" s="196">
        <f>S231*H231</f>
        <v>0.65</v>
      </c>
      <c r="U231" s="33"/>
      <c r="V231" s="33"/>
      <c r="W231" s="33"/>
      <c r="X231" s="33"/>
      <c r="Y231" s="33"/>
      <c r="Z231" s="33"/>
      <c r="AA231" s="33"/>
      <c r="AB231" s="33"/>
      <c r="AC231" s="33"/>
      <c r="AD231" s="33"/>
      <c r="AE231" s="33"/>
      <c r="AR231" s="197" t="s">
        <v>248</v>
      </c>
      <c r="AT231" s="197" t="s">
        <v>139</v>
      </c>
      <c r="AU231" s="197" t="s">
        <v>82</v>
      </c>
      <c r="AY231" s="16" t="s">
        <v>136</v>
      </c>
      <c r="BE231" s="198">
        <f>IF(N231="základní",J231,0)</f>
        <v>0</v>
      </c>
      <c r="BF231" s="198">
        <f>IF(N231="snížená",J231,0)</f>
        <v>0</v>
      </c>
      <c r="BG231" s="198">
        <f>IF(N231="zákl. přenesená",J231,0)</f>
        <v>0</v>
      </c>
      <c r="BH231" s="198">
        <f>IF(N231="sníž. přenesená",J231,0)</f>
        <v>0</v>
      </c>
      <c r="BI231" s="198">
        <f>IF(N231="nulová",J231,0)</f>
        <v>0</v>
      </c>
      <c r="BJ231" s="16" t="s">
        <v>80</v>
      </c>
      <c r="BK231" s="198">
        <f>ROUND(I231*H231,2)</f>
        <v>0</v>
      </c>
      <c r="BL231" s="16" t="s">
        <v>248</v>
      </c>
      <c r="BM231" s="197" t="s">
        <v>374</v>
      </c>
    </row>
    <row r="232" spans="1:47" s="2" customFormat="1" ht="29.25">
      <c r="A232" s="33"/>
      <c r="B232" s="34"/>
      <c r="C232" s="35"/>
      <c r="D232" s="199" t="s">
        <v>146</v>
      </c>
      <c r="E232" s="35"/>
      <c r="F232" s="200" t="s">
        <v>375</v>
      </c>
      <c r="G232" s="35"/>
      <c r="H232" s="35"/>
      <c r="I232" s="107"/>
      <c r="J232" s="35"/>
      <c r="K232" s="35"/>
      <c r="L232" s="38"/>
      <c r="M232" s="201"/>
      <c r="N232" s="202"/>
      <c r="O232" s="63"/>
      <c r="P232" s="63"/>
      <c r="Q232" s="63"/>
      <c r="R232" s="63"/>
      <c r="S232" s="63"/>
      <c r="T232" s="64"/>
      <c r="U232" s="33"/>
      <c r="V232" s="33"/>
      <c r="W232" s="33"/>
      <c r="X232" s="33"/>
      <c r="Y232" s="33"/>
      <c r="Z232" s="33"/>
      <c r="AA232" s="33"/>
      <c r="AB232" s="33"/>
      <c r="AC232" s="33"/>
      <c r="AD232" s="33"/>
      <c r="AE232" s="33"/>
      <c r="AT232" s="16" t="s">
        <v>146</v>
      </c>
      <c r="AU232" s="16" t="s">
        <v>82</v>
      </c>
    </row>
    <row r="233" spans="2:51" s="13" customFormat="1" ht="12">
      <c r="B233" s="203"/>
      <c r="C233" s="204"/>
      <c r="D233" s="199" t="s">
        <v>148</v>
      </c>
      <c r="E233" s="205" t="s">
        <v>19</v>
      </c>
      <c r="F233" s="206" t="s">
        <v>376</v>
      </c>
      <c r="G233" s="204"/>
      <c r="H233" s="207">
        <v>5</v>
      </c>
      <c r="I233" s="208"/>
      <c r="J233" s="204"/>
      <c r="K233" s="204"/>
      <c r="L233" s="209"/>
      <c r="M233" s="210"/>
      <c r="N233" s="211"/>
      <c r="O233" s="211"/>
      <c r="P233" s="211"/>
      <c r="Q233" s="211"/>
      <c r="R233" s="211"/>
      <c r="S233" s="211"/>
      <c r="T233" s="212"/>
      <c r="AT233" s="213" t="s">
        <v>148</v>
      </c>
      <c r="AU233" s="213" t="s">
        <v>82</v>
      </c>
      <c r="AV233" s="13" t="s">
        <v>82</v>
      </c>
      <c r="AW233" s="13" t="s">
        <v>33</v>
      </c>
      <c r="AX233" s="13" t="s">
        <v>72</v>
      </c>
      <c r="AY233" s="213" t="s">
        <v>136</v>
      </c>
    </row>
    <row r="234" spans="2:63" s="12" customFormat="1" ht="22.9" customHeight="1">
      <c r="B234" s="170"/>
      <c r="C234" s="171"/>
      <c r="D234" s="172" t="s">
        <v>71</v>
      </c>
      <c r="E234" s="184" t="s">
        <v>377</v>
      </c>
      <c r="F234" s="184" t="s">
        <v>378</v>
      </c>
      <c r="G234" s="171"/>
      <c r="H234" s="171"/>
      <c r="I234" s="174"/>
      <c r="J234" s="185">
        <f>BK234</f>
        <v>0</v>
      </c>
      <c r="K234" s="171"/>
      <c r="L234" s="176"/>
      <c r="M234" s="177"/>
      <c r="N234" s="178"/>
      <c r="O234" s="178"/>
      <c r="P234" s="179">
        <f>SUM(P235:P265)</f>
        <v>0</v>
      </c>
      <c r="Q234" s="178"/>
      <c r="R234" s="179">
        <f>SUM(R235:R265)</f>
        <v>0.053041859999999996</v>
      </c>
      <c r="S234" s="178"/>
      <c r="T234" s="180">
        <f>SUM(T235:T265)</f>
        <v>0</v>
      </c>
      <c r="AR234" s="181" t="s">
        <v>82</v>
      </c>
      <c r="AT234" s="182" t="s">
        <v>71</v>
      </c>
      <c r="AU234" s="182" t="s">
        <v>80</v>
      </c>
      <c r="AY234" s="181" t="s">
        <v>136</v>
      </c>
      <c r="BK234" s="183">
        <f>SUM(BK235:BK265)</f>
        <v>0</v>
      </c>
    </row>
    <row r="235" spans="1:65" s="2" customFormat="1" ht="13.9" customHeight="1">
      <c r="A235" s="33"/>
      <c r="B235" s="34"/>
      <c r="C235" s="186" t="s">
        <v>379</v>
      </c>
      <c r="D235" s="186" t="s">
        <v>139</v>
      </c>
      <c r="E235" s="187" t="s">
        <v>380</v>
      </c>
      <c r="F235" s="188" t="s">
        <v>381</v>
      </c>
      <c r="G235" s="189" t="s">
        <v>156</v>
      </c>
      <c r="H235" s="190">
        <v>1.792</v>
      </c>
      <c r="I235" s="191"/>
      <c r="J235" s="192">
        <f>ROUND(I235*H235,2)</f>
        <v>0</v>
      </c>
      <c r="K235" s="188" t="s">
        <v>143</v>
      </c>
      <c r="L235" s="38"/>
      <c r="M235" s="193" t="s">
        <v>19</v>
      </c>
      <c r="N235" s="194" t="s">
        <v>43</v>
      </c>
      <c r="O235" s="63"/>
      <c r="P235" s="195">
        <f>O235*H235</f>
        <v>0</v>
      </c>
      <c r="Q235" s="195">
        <v>0.0003</v>
      </c>
      <c r="R235" s="195">
        <f>Q235*H235</f>
        <v>0.0005376</v>
      </c>
      <c r="S235" s="195">
        <v>0</v>
      </c>
      <c r="T235" s="196">
        <f>S235*H235</f>
        <v>0</v>
      </c>
      <c r="U235" s="33"/>
      <c r="V235" s="33"/>
      <c r="W235" s="33"/>
      <c r="X235" s="33"/>
      <c r="Y235" s="33"/>
      <c r="Z235" s="33"/>
      <c r="AA235" s="33"/>
      <c r="AB235" s="33"/>
      <c r="AC235" s="33"/>
      <c r="AD235" s="33"/>
      <c r="AE235" s="33"/>
      <c r="AR235" s="197" t="s">
        <v>248</v>
      </c>
      <c r="AT235" s="197" t="s">
        <v>139</v>
      </c>
      <c r="AU235" s="197" t="s">
        <v>82</v>
      </c>
      <c r="AY235" s="16" t="s">
        <v>136</v>
      </c>
      <c r="BE235" s="198">
        <f>IF(N235="základní",J235,0)</f>
        <v>0</v>
      </c>
      <c r="BF235" s="198">
        <f>IF(N235="snížená",J235,0)</f>
        <v>0</v>
      </c>
      <c r="BG235" s="198">
        <f>IF(N235="zákl. přenesená",J235,0)</f>
        <v>0</v>
      </c>
      <c r="BH235" s="198">
        <f>IF(N235="sníž. přenesená",J235,0)</f>
        <v>0</v>
      </c>
      <c r="BI235" s="198">
        <f>IF(N235="nulová",J235,0)</f>
        <v>0</v>
      </c>
      <c r="BJ235" s="16" t="s">
        <v>80</v>
      </c>
      <c r="BK235" s="198">
        <f>ROUND(I235*H235,2)</f>
        <v>0</v>
      </c>
      <c r="BL235" s="16" t="s">
        <v>248</v>
      </c>
      <c r="BM235" s="197" t="s">
        <v>382</v>
      </c>
    </row>
    <row r="236" spans="1:47" s="2" customFormat="1" ht="19.5">
      <c r="A236" s="33"/>
      <c r="B236" s="34"/>
      <c r="C236" s="35"/>
      <c r="D236" s="199" t="s">
        <v>146</v>
      </c>
      <c r="E236" s="35"/>
      <c r="F236" s="200" t="s">
        <v>383</v>
      </c>
      <c r="G236" s="35"/>
      <c r="H236" s="35"/>
      <c r="I236" s="107"/>
      <c r="J236" s="35"/>
      <c r="K236" s="35"/>
      <c r="L236" s="38"/>
      <c r="M236" s="201"/>
      <c r="N236" s="202"/>
      <c r="O236" s="63"/>
      <c r="P236" s="63"/>
      <c r="Q236" s="63"/>
      <c r="R236" s="63"/>
      <c r="S236" s="63"/>
      <c r="T236" s="64"/>
      <c r="U236" s="33"/>
      <c r="V236" s="33"/>
      <c r="W236" s="33"/>
      <c r="X236" s="33"/>
      <c r="Y236" s="33"/>
      <c r="Z236" s="33"/>
      <c r="AA236" s="33"/>
      <c r="AB236" s="33"/>
      <c r="AC236" s="33"/>
      <c r="AD236" s="33"/>
      <c r="AE236" s="33"/>
      <c r="AT236" s="16" t="s">
        <v>146</v>
      </c>
      <c r="AU236" s="16" t="s">
        <v>82</v>
      </c>
    </row>
    <row r="237" spans="1:47" s="2" customFormat="1" ht="78">
      <c r="A237" s="33"/>
      <c r="B237" s="34"/>
      <c r="C237" s="35"/>
      <c r="D237" s="199" t="s">
        <v>159</v>
      </c>
      <c r="E237" s="35"/>
      <c r="F237" s="214" t="s">
        <v>384</v>
      </c>
      <c r="G237" s="35"/>
      <c r="H237" s="35"/>
      <c r="I237" s="107"/>
      <c r="J237" s="35"/>
      <c r="K237" s="35"/>
      <c r="L237" s="38"/>
      <c r="M237" s="201"/>
      <c r="N237" s="202"/>
      <c r="O237" s="63"/>
      <c r="P237" s="63"/>
      <c r="Q237" s="63"/>
      <c r="R237" s="63"/>
      <c r="S237" s="63"/>
      <c r="T237" s="64"/>
      <c r="U237" s="33"/>
      <c r="V237" s="33"/>
      <c r="W237" s="33"/>
      <c r="X237" s="33"/>
      <c r="Y237" s="33"/>
      <c r="Z237" s="33"/>
      <c r="AA237" s="33"/>
      <c r="AB237" s="33"/>
      <c r="AC237" s="33"/>
      <c r="AD237" s="33"/>
      <c r="AE237" s="33"/>
      <c r="AT237" s="16" t="s">
        <v>159</v>
      </c>
      <c r="AU237" s="16" t="s">
        <v>82</v>
      </c>
    </row>
    <row r="238" spans="2:51" s="13" customFormat="1" ht="12">
      <c r="B238" s="203"/>
      <c r="C238" s="204"/>
      <c r="D238" s="199" t="s">
        <v>148</v>
      </c>
      <c r="E238" s="205" t="s">
        <v>19</v>
      </c>
      <c r="F238" s="206" t="s">
        <v>385</v>
      </c>
      <c r="G238" s="204"/>
      <c r="H238" s="207">
        <v>1.792</v>
      </c>
      <c r="I238" s="208"/>
      <c r="J238" s="204"/>
      <c r="K238" s="204"/>
      <c r="L238" s="209"/>
      <c r="M238" s="210"/>
      <c r="N238" s="211"/>
      <c r="O238" s="211"/>
      <c r="P238" s="211"/>
      <c r="Q238" s="211"/>
      <c r="R238" s="211"/>
      <c r="S238" s="211"/>
      <c r="T238" s="212"/>
      <c r="AT238" s="213" t="s">
        <v>148</v>
      </c>
      <c r="AU238" s="213" t="s">
        <v>82</v>
      </c>
      <c r="AV238" s="13" t="s">
        <v>82</v>
      </c>
      <c r="AW238" s="13" t="s">
        <v>33</v>
      </c>
      <c r="AX238" s="13" t="s">
        <v>72</v>
      </c>
      <c r="AY238" s="213" t="s">
        <v>136</v>
      </c>
    </row>
    <row r="239" spans="1:65" s="2" customFormat="1" ht="22.15" customHeight="1">
      <c r="A239" s="33"/>
      <c r="B239" s="34"/>
      <c r="C239" s="186" t="s">
        <v>386</v>
      </c>
      <c r="D239" s="186" t="s">
        <v>139</v>
      </c>
      <c r="E239" s="187" t="s">
        <v>387</v>
      </c>
      <c r="F239" s="188" t="s">
        <v>388</v>
      </c>
      <c r="G239" s="189" t="s">
        <v>156</v>
      </c>
      <c r="H239" s="190">
        <v>1.792</v>
      </c>
      <c r="I239" s="191"/>
      <c r="J239" s="192">
        <f>ROUND(I239*H239,2)</f>
        <v>0</v>
      </c>
      <c r="K239" s="188" t="s">
        <v>143</v>
      </c>
      <c r="L239" s="38"/>
      <c r="M239" s="193" t="s">
        <v>19</v>
      </c>
      <c r="N239" s="194" t="s">
        <v>43</v>
      </c>
      <c r="O239" s="63"/>
      <c r="P239" s="195">
        <f>O239*H239</f>
        <v>0</v>
      </c>
      <c r="Q239" s="195">
        <v>0.0045</v>
      </c>
      <c r="R239" s="195">
        <f>Q239*H239</f>
        <v>0.008064</v>
      </c>
      <c r="S239" s="195">
        <v>0</v>
      </c>
      <c r="T239" s="196">
        <f>S239*H239</f>
        <v>0</v>
      </c>
      <c r="U239" s="33"/>
      <c r="V239" s="33"/>
      <c r="W239" s="33"/>
      <c r="X239" s="33"/>
      <c r="Y239" s="33"/>
      <c r="Z239" s="33"/>
      <c r="AA239" s="33"/>
      <c r="AB239" s="33"/>
      <c r="AC239" s="33"/>
      <c r="AD239" s="33"/>
      <c r="AE239" s="33"/>
      <c r="AR239" s="197" t="s">
        <v>248</v>
      </c>
      <c r="AT239" s="197" t="s">
        <v>139</v>
      </c>
      <c r="AU239" s="197" t="s">
        <v>82</v>
      </c>
      <c r="AY239" s="16" t="s">
        <v>136</v>
      </c>
      <c r="BE239" s="198">
        <f>IF(N239="základní",J239,0)</f>
        <v>0</v>
      </c>
      <c r="BF239" s="198">
        <f>IF(N239="snížená",J239,0)</f>
        <v>0</v>
      </c>
      <c r="BG239" s="198">
        <f>IF(N239="zákl. přenesená",J239,0)</f>
        <v>0</v>
      </c>
      <c r="BH239" s="198">
        <f>IF(N239="sníž. přenesená",J239,0)</f>
        <v>0</v>
      </c>
      <c r="BI239" s="198">
        <f>IF(N239="nulová",J239,0)</f>
        <v>0</v>
      </c>
      <c r="BJ239" s="16" t="s">
        <v>80</v>
      </c>
      <c r="BK239" s="198">
        <f>ROUND(I239*H239,2)</f>
        <v>0</v>
      </c>
      <c r="BL239" s="16" t="s">
        <v>248</v>
      </c>
      <c r="BM239" s="197" t="s">
        <v>389</v>
      </c>
    </row>
    <row r="240" spans="1:47" s="2" customFormat="1" ht="19.5">
      <c r="A240" s="33"/>
      <c r="B240" s="34"/>
      <c r="C240" s="35"/>
      <c r="D240" s="199" t="s">
        <v>146</v>
      </c>
      <c r="E240" s="35"/>
      <c r="F240" s="200" t="s">
        <v>390</v>
      </c>
      <c r="G240" s="35"/>
      <c r="H240" s="35"/>
      <c r="I240" s="107"/>
      <c r="J240" s="35"/>
      <c r="K240" s="35"/>
      <c r="L240" s="38"/>
      <c r="M240" s="201"/>
      <c r="N240" s="202"/>
      <c r="O240" s="63"/>
      <c r="P240" s="63"/>
      <c r="Q240" s="63"/>
      <c r="R240" s="63"/>
      <c r="S240" s="63"/>
      <c r="T240" s="64"/>
      <c r="U240" s="33"/>
      <c r="V240" s="33"/>
      <c r="W240" s="33"/>
      <c r="X240" s="33"/>
      <c r="Y240" s="33"/>
      <c r="Z240" s="33"/>
      <c r="AA240" s="33"/>
      <c r="AB240" s="33"/>
      <c r="AC240" s="33"/>
      <c r="AD240" s="33"/>
      <c r="AE240" s="33"/>
      <c r="AT240" s="16" t="s">
        <v>146</v>
      </c>
      <c r="AU240" s="16" t="s">
        <v>82</v>
      </c>
    </row>
    <row r="241" spans="1:47" s="2" customFormat="1" ht="78">
      <c r="A241" s="33"/>
      <c r="B241" s="34"/>
      <c r="C241" s="35"/>
      <c r="D241" s="199" t="s">
        <v>159</v>
      </c>
      <c r="E241" s="35"/>
      <c r="F241" s="214" t="s">
        <v>384</v>
      </c>
      <c r="G241" s="35"/>
      <c r="H241" s="35"/>
      <c r="I241" s="107"/>
      <c r="J241" s="35"/>
      <c r="K241" s="35"/>
      <c r="L241" s="38"/>
      <c r="M241" s="201"/>
      <c r="N241" s="202"/>
      <c r="O241" s="63"/>
      <c r="P241" s="63"/>
      <c r="Q241" s="63"/>
      <c r="R241" s="63"/>
      <c r="S241" s="63"/>
      <c r="T241" s="64"/>
      <c r="U241" s="33"/>
      <c r="V241" s="33"/>
      <c r="W241" s="33"/>
      <c r="X241" s="33"/>
      <c r="Y241" s="33"/>
      <c r="Z241" s="33"/>
      <c r="AA241" s="33"/>
      <c r="AB241" s="33"/>
      <c r="AC241" s="33"/>
      <c r="AD241" s="33"/>
      <c r="AE241" s="33"/>
      <c r="AT241" s="16" t="s">
        <v>159</v>
      </c>
      <c r="AU241" s="16" t="s">
        <v>82</v>
      </c>
    </row>
    <row r="242" spans="1:65" s="2" customFormat="1" ht="22.15" customHeight="1">
      <c r="A242" s="33"/>
      <c r="B242" s="34"/>
      <c r="C242" s="186" t="s">
        <v>391</v>
      </c>
      <c r="D242" s="186" t="s">
        <v>139</v>
      </c>
      <c r="E242" s="187" t="s">
        <v>392</v>
      </c>
      <c r="F242" s="188" t="s">
        <v>393</v>
      </c>
      <c r="G242" s="189" t="s">
        <v>205</v>
      </c>
      <c r="H242" s="190">
        <v>2.56</v>
      </c>
      <c r="I242" s="191"/>
      <c r="J242" s="192">
        <f>ROUND(I242*H242,2)</f>
        <v>0</v>
      </c>
      <c r="K242" s="188" t="s">
        <v>143</v>
      </c>
      <c r="L242" s="38"/>
      <c r="M242" s="193" t="s">
        <v>19</v>
      </c>
      <c r="N242" s="194" t="s">
        <v>43</v>
      </c>
      <c r="O242" s="63"/>
      <c r="P242" s="195">
        <f>O242*H242</f>
        <v>0</v>
      </c>
      <c r="Q242" s="195">
        <v>0.0003</v>
      </c>
      <c r="R242" s="195">
        <f>Q242*H242</f>
        <v>0.0007679999999999999</v>
      </c>
      <c r="S242" s="195">
        <v>0</v>
      </c>
      <c r="T242" s="196">
        <f>S242*H242</f>
        <v>0</v>
      </c>
      <c r="U242" s="33"/>
      <c r="V242" s="33"/>
      <c r="W242" s="33"/>
      <c r="X242" s="33"/>
      <c r="Y242" s="33"/>
      <c r="Z242" s="33"/>
      <c r="AA242" s="33"/>
      <c r="AB242" s="33"/>
      <c r="AC242" s="33"/>
      <c r="AD242" s="33"/>
      <c r="AE242" s="33"/>
      <c r="AR242" s="197" t="s">
        <v>248</v>
      </c>
      <c r="AT242" s="197" t="s">
        <v>139</v>
      </c>
      <c r="AU242" s="197" t="s">
        <v>82</v>
      </c>
      <c r="AY242" s="16" t="s">
        <v>136</v>
      </c>
      <c r="BE242" s="198">
        <f>IF(N242="základní",J242,0)</f>
        <v>0</v>
      </c>
      <c r="BF242" s="198">
        <f>IF(N242="snížená",J242,0)</f>
        <v>0</v>
      </c>
      <c r="BG242" s="198">
        <f>IF(N242="zákl. přenesená",J242,0)</f>
        <v>0</v>
      </c>
      <c r="BH242" s="198">
        <f>IF(N242="sníž. přenesená",J242,0)</f>
        <v>0</v>
      </c>
      <c r="BI242" s="198">
        <f>IF(N242="nulová",J242,0)</f>
        <v>0</v>
      </c>
      <c r="BJ242" s="16" t="s">
        <v>80</v>
      </c>
      <c r="BK242" s="198">
        <f>ROUND(I242*H242,2)</f>
        <v>0</v>
      </c>
      <c r="BL242" s="16" t="s">
        <v>248</v>
      </c>
      <c r="BM242" s="197" t="s">
        <v>394</v>
      </c>
    </row>
    <row r="243" spans="1:47" s="2" customFormat="1" ht="19.5">
      <c r="A243" s="33"/>
      <c r="B243" s="34"/>
      <c r="C243" s="35"/>
      <c r="D243" s="199" t="s">
        <v>146</v>
      </c>
      <c r="E243" s="35"/>
      <c r="F243" s="200" t="s">
        <v>395</v>
      </c>
      <c r="G243" s="35"/>
      <c r="H243" s="35"/>
      <c r="I243" s="107"/>
      <c r="J243" s="35"/>
      <c r="K243" s="35"/>
      <c r="L243" s="38"/>
      <c r="M243" s="201"/>
      <c r="N243" s="202"/>
      <c r="O243" s="63"/>
      <c r="P243" s="63"/>
      <c r="Q243" s="63"/>
      <c r="R243" s="63"/>
      <c r="S243" s="63"/>
      <c r="T243" s="64"/>
      <c r="U243" s="33"/>
      <c r="V243" s="33"/>
      <c r="W243" s="33"/>
      <c r="X243" s="33"/>
      <c r="Y243" s="33"/>
      <c r="Z243" s="33"/>
      <c r="AA243" s="33"/>
      <c r="AB243" s="33"/>
      <c r="AC243" s="33"/>
      <c r="AD243" s="33"/>
      <c r="AE243" s="33"/>
      <c r="AT243" s="16" t="s">
        <v>146</v>
      </c>
      <c r="AU243" s="16" t="s">
        <v>82</v>
      </c>
    </row>
    <row r="244" spans="2:51" s="13" customFormat="1" ht="12">
      <c r="B244" s="203"/>
      <c r="C244" s="204"/>
      <c r="D244" s="199" t="s">
        <v>148</v>
      </c>
      <c r="E244" s="205" t="s">
        <v>19</v>
      </c>
      <c r="F244" s="206" t="s">
        <v>396</v>
      </c>
      <c r="G244" s="204"/>
      <c r="H244" s="207">
        <v>2.56</v>
      </c>
      <c r="I244" s="208"/>
      <c r="J244" s="204"/>
      <c r="K244" s="204"/>
      <c r="L244" s="209"/>
      <c r="M244" s="210"/>
      <c r="N244" s="211"/>
      <c r="O244" s="211"/>
      <c r="P244" s="211"/>
      <c r="Q244" s="211"/>
      <c r="R244" s="211"/>
      <c r="S244" s="211"/>
      <c r="T244" s="212"/>
      <c r="AT244" s="213" t="s">
        <v>148</v>
      </c>
      <c r="AU244" s="213" t="s">
        <v>82</v>
      </c>
      <c r="AV244" s="13" t="s">
        <v>82</v>
      </c>
      <c r="AW244" s="13" t="s">
        <v>33</v>
      </c>
      <c r="AX244" s="13" t="s">
        <v>72</v>
      </c>
      <c r="AY244" s="213" t="s">
        <v>136</v>
      </c>
    </row>
    <row r="245" spans="1:65" s="2" customFormat="1" ht="34.9" customHeight="1">
      <c r="A245" s="33"/>
      <c r="B245" s="34"/>
      <c r="C245" s="186" t="s">
        <v>397</v>
      </c>
      <c r="D245" s="186" t="s">
        <v>139</v>
      </c>
      <c r="E245" s="187" t="s">
        <v>398</v>
      </c>
      <c r="F245" s="188" t="s">
        <v>399</v>
      </c>
      <c r="G245" s="189" t="s">
        <v>156</v>
      </c>
      <c r="H245" s="190">
        <v>1.434</v>
      </c>
      <c r="I245" s="191"/>
      <c r="J245" s="192">
        <f>ROUND(I245*H245,2)</f>
        <v>0</v>
      </c>
      <c r="K245" s="188" t="s">
        <v>143</v>
      </c>
      <c r="L245" s="38"/>
      <c r="M245" s="193" t="s">
        <v>19</v>
      </c>
      <c r="N245" s="194" t="s">
        <v>43</v>
      </c>
      <c r="O245" s="63"/>
      <c r="P245" s="195">
        <f>O245*H245</f>
        <v>0</v>
      </c>
      <c r="Q245" s="195">
        <v>0.00689</v>
      </c>
      <c r="R245" s="195">
        <f>Q245*H245</f>
        <v>0.00988026</v>
      </c>
      <c r="S245" s="195">
        <v>0</v>
      </c>
      <c r="T245" s="196">
        <f>S245*H245</f>
        <v>0</v>
      </c>
      <c r="U245" s="33"/>
      <c r="V245" s="33"/>
      <c r="W245" s="33"/>
      <c r="X245" s="33"/>
      <c r="Y245" s="33"/>
      <c r="Z245" s="33"/>
      <c r="AA245" s="33"/>
      <c r="AB245" s="33"/>
      <c r="AC245" s="33"/>
      <c r="AD245" s="33"/>
      <c r="AE245" s="33"/>
      <c r="AR245" s="197" t="s">
        <v>248</v>
      </c>
      <c r="AT245" s="197" t="s">
        <v>139</v>
      </c>
      <c r="AU245" s="197" t="s">
        <v>82</v>
      </c>
      <c r="AY245" s="16" t="s">
        <v>136</v>
      </c>
      <c r="BE245" s="198">
        <f>IF(N245="základní",J245,0)</f>
        <v>0</v>
      </c>
      <c r="BF245" s="198">
        <f>IF(N245="snížená",J245,0)</f>
        <v>0</v>
      </c>
      <c r="BG245" s="198">
        <f>IF(N245="zákl. přenesená",J245,0)</f>
        <v>0</v>
      </c>
      <c r="BH245" s="198">
        <f>IF(N245="sníž. přenesená",J245,0)</f>
        <v>0</v>
      </c>
      <c r="BI245" s="198">
        <f>IF(N245="nulová",J245,0)</f>
        <v>0</v>
      </c>
      <c r="BJ245" s="16" t="s">
        <v>80</v>
      </c>
      <c r="BK245" s="198">
        <f>ROUND(I245*H245,2)</f>
        <v>0</v>
      </c>
      <c r="BL245" s="16" t="s">
        <v>248</v>
      </c>
      <c r="BM245" s="197" t="s">
        <v>400</v>
      </c>
    </row>
    <row r="246" spans="1:47" s="2" customFormat="1" ht="39">
      <c r="A246" s="33"/>
      <c r="B246" s="34"/>
      <c r="C246" s="35"/>
      <c r="D246" s="199" t="s">
        <v>146</v>
      </c>
      <c r="E246" s="35"/>
      <c r="F246" s="200" t="s">
        <v>401</v>
      </c>
      <c r="G246" s="35"/>
      <c r="H246" s="35"/>
      <c r="I246" s="107"/>
      <c r="J246" s="35"/>
      <c r="K246" s="35"/>
      <c r="L246" s="38"/>
      <c r="M246" s="201"/>
      <c r="N246" s="202"/>
      <c r="O246" s="63"/>
      <c r="P246" s="63"/>
      <c r="Q246" s="63"/>
      <c r="R246" s="63"/>
      <c r="S246" s="63"/>
      <c r="T246" s="64"/>
      <c r="U246" s="33"/>
      <c r="V246" s="33"/>
      <c r="W246" s="33"/>
      <c r="X246" s="33"/>
      <c r="Y246" s="33"/>
      <c r="Z246" s="33"/>
      <c r="AA246" s="33"/>
      <c r="AB246" s="33"/>
      <c r="AC246" s="33"/>
      <c r="AD246" s="33"/>
      <c r="AE246" s="33"/>
      <c r="AT246" s="16" t="s">
        <v>146</v>
      </c>
      <c r="AU246" s="16" t="s">
        <v>82</v>
      </c>
    </row>
    <row r="247" spans="1:47" s="2" customFormat="1" ht="39">
      <c r="A247" s="33"/>
      <c r="B247" s="34"/>
      <c r="C247" s="35"/>
      <c r="D247" s="199" t="s">
        <v>159</v>
      </c>
      <c r="E247" s="35"/>
      <c r="F247" s="214" t="s">
        <v>402</v>
      </c>
      <c r="G247" s="35"/>
      <c r="H247" s="35"/>
      <c r="I247" s="107"/>
      <c r="J247" s="35"/>
      <c r="K247" s="35"/>
      <c r="L247" s="38"/>
      <c r="M247" s="201"/>
      <c r="N247" s="202"/>
      <c r="O247" s="63"/>
      <c r="P247" s="63"/>
      <c r="Q247" s="63"/>
      <c r="R247" s="63"/>
      <c r="S247" s="63"/>
      <c r="T247" s="64"/>
      <c r="U247" s="33"/>
      <c r="V247" s="33"/>
      <c r="W247" s="33"/>
      <c r="X247" s="33"/>
      <c r="Y247" s="33"/>
      <c r="Z247" s="33"/>
      <c r="AA247" s="33"/>
      <c r="AB247" s="33"/>
      <c r="AC247" s="33"/>
      <c r="AD247" s="33"/>
      <c r="AE247" s="33"/>
      <c r="AT247" s="16" t="s">
        <v>159</v>
      </c>
      <c r="AU247" s="16" t="s">
        <v>82</v>
      </c>
    </row>
    <row r="248" spans="2:51" s="13" customFormat="1" ht="12">
      <c r="B248" s="203"/>
      <c r="C248" s="204"/>
      <c r="D248" s="199" t="s">
        <v>148</v>
      </c>
      <c r="E248" s="205" t="s">
        <v>19</v>
      </c>
      <c r="F248" s="206" t="s">
        <v>301</v>
      </c>
      <c r="G248" s="204"/>
      <c r="H248" s="207">
        <v>1.434</v>
      </c>
      <c r="I248" s="208"/>
      <c r="J248" s="204"/>
      <c r="K248" s="204"/>
      <c r="L248" s="209"/>
      <c r="M248" s="210"/>
      <c r="N248" s="211"/>
      <c r="O248" s="211"/>
      <c r="P248" s="211"/>
      <c r="Q248" s="211"/>
      <c r="R248" s="211"/>
      <c r="S248" s="211"/>
      <c r="T248" s="212"/>
      <c r="AT248" s="213" t="s">
        <v>148</v>
      </c>
      <c r="AU248" s="213" t="s">
        <v>82</v>
      </c>
      <c r="AV248" s="13" t="s">
        <v>82</v>
      </c>
      <c r="AW248" s="13" t="s">
        <v>33</v>
      </c>
      <c r="AX248" s="13" t="s">
        <v>72</v>
      </c>
      <c r="AY248" s="213" t="s">
        <v>136</v>
      </c>
    </row>
    <row r="249" spans="1:65" s="2" customFormat="1" ht="34.9" customHeight="1">
      <c r="A249" s="33"/>
      <c r="B249" s="34"/>
      <c r="C249" s="215" t="s">
        <v>403</v>
      </c>
      <c r="D249" s="215" t="s">
        <v>171</v>
      </c>
      <c r="E249" s="216" t="s">
        <v>404</v>
      </c>
      <c r="F249" s="217" t="s">
        <v>405</v>
      </c>
      <c r="G249" s="218" t="s">
        <v>156</v>
      </c>
      <c r="H249" s="219">
        <v>1.76</v>
      </c>
      <c r="I249" s="220"/>
      <c r="J249" s="221">
        <f>ROUND(I249*H249,2)</f>
        <v>0</v>
      </c>
      <c r="K249" s="217" t="s">
        <v>143</v>
      </c>
      <c r="L249" s="222"/>
      <c r="M249" s="223" t="s">
        <v>19</v>
      </c>
      <c r="N249" s="224" t="s">
        <v>43</v>
      </c>
      <c r="O249" s="63"/>
      <c r="P249" s="195">
        <f>O249*H249</f>
        <v>0</v>
      </c>
      <c r="Q249" s="195">
        <v>0.0192</v>
      </c>
      <c r="R249" s="195">
        <f>Q249*H249</f>
        <v>0.033791999999999996</v>
      </c>
      <c r="S249" s="195">
        <v>0</v>
      </c>
      <c r="T249" s="196">
        <f>S249*H249</f>
        <v>0</v>
      </c>
      <c r="U249" s="33"/>
      <c r="V249" s="33"/>
      <c r="W249" s="33"/>
      <c r="X249" s="33"/>
      <c r="Y249" s="33"/>
      <c r="Z249" s="33"/>
      <c r="AA249" s="33"/>
      <c r="AB249" s="33"/>
      <c r="AC249" s="33"/>
      <c r="AD249" s="33"/>
      <c r="AE249" s="33"/>
      <c r="AR249" s="197" t="s">
        <v>356</v>
      </c>
      <c r="AT249" s="197" t="s">
        <v>171</v>
      </c>
      <c r="AU249" s="197" t="s">
        <v>82</v>
      </c>
      <c r="AY249" s="16" t="s">
        <v>136</v>
      </c>
      <c r="BE249" s="198">
        <f>IF(N249="základní",J249,0)</f>
        <v>0</v>
      </c>
      <c r="BF249" s="198">
        <f>IF(N249="snížená",J249,0)</f>
        <v>0</v>
      </c>
      <c r="BG249" s="198">
        <f>IF(N249="zákl. přenesená",J249,0)</f>
        <v>0</v>
      </c>
      <c r="BH249" s="198">
        <f>IF(N249="sníž. přenesená",J249,0)</f>
        <v>0</v>
      </c>
      <c r="BI249" s="198">
        <f>IF(N249="nulová",J249,0)</f>
        <v>0</v>
      </c>
      <c r="BJ249" s="16" t="s">
        <v>80</v>
      </c>
      <c r="BK249" s="198">
        <f>ROUND(I249*H249,2)</f>
        <v>0</v>
      </c>
      <c r="BL249" s="16" t="s">
        <v>248</v>
      </c>
      <c r="BM249" s="197" t="s">
        <v>406</v>
      </c>
    </row>
    <row r="250" spans="1:47" s="2" customFormat="1" ht="29.25">
      <c r="A250" s="33"/>
      <c r="B250" s="34"/>
      <c r="C250" s="35"/>
      <c r="D250" s="199" t="s">
        <v>146</v>
      </c>
      <c r="E250" s="35"/>
      <c r="F250" s="200" t="s">
        <v>405</v>
      </c>
      <c r="G250" s="35"/>
      <c r="H250" s="35"/>
      <c r="I250" s="107"/>
      <c r="J250" s="35"/>
      <c r="K250" s="35"/>
      <c r="L250" s="38"/>
      <c r="M250" s="201"/>
      <c r="N250" s="202"/>
      <c r="O250" s="63"/>
      <c r="P250" s="63"/>
      <c r="Q250" s="63"/>
      <c r="R250" s="63"/>
      <c r="S250" s="63"/>
      <c r="T250" s="64"/>
      <c r="U250" s="33"/>
      <c r="V250" s="33"/>
      <c r="W250" s="33"/>
      <c r="X250" s="33"/>
      <c r="Y250" s="33"/>
      <c r="Z250" s="33"/>
      <c r="AA250" s="33"/>
      <c r="AB250" s="33"/>
      <c r="AC250" s="33"/>
      <c r="AD250" s="33"/>
      <c r="AE250" s="33"/>
      <c r="AT250" s="16" t="s">
        <v>146</v>
      </c>
      <c r="AU250" s="16" t="s">
        <v>82</v>
      </c>
    </row>
    <row r="251" spans="1:47" s="2" customFormat="1" ht="19.5">
      <c r="A251" s="33"/>
      <c r="B251" s="34"/>
      <c r="C251" s="35"/>
      <c r="D251" s="199" t="s">
        <v>245</v>
      </c>
      <c r="E251" s="35"/>
      <c r="F251" s="214" t="s">
        <v>407</v>
      </c>
      <c r="G251" s="35"/>
      <c r="H251" s="35"/>
      <c r="I251" s="107"/>
      <c r="J251" s="35"/>
      <c r="K251" s="35"/>
      <c r="L251" s="38"/>
      <c r="M251" s="201"/>
      <c r="N251" s="202"/>
      <c r="O251" s="63"/>
      <c r="P251" s="63"/>
      <c r="Q251" s="63"/>
      <c r="R251" s="63"/>
      <c r="S251" s="63"/>
      <c r="T251" s="64"/>
      <c r="U251" s="33"/>
      <c r="V251" s="33"/>
      <c r="W251" s="33"/>
      <c r="X251" s="33"/>
      <c r="Y251" s="33"/>
      <c r="Z251" s="33"/>
      <c r="AA251" s="33"/>
      <c r="AB251" s="33"/>
      <c r="AC251" s="33"/>
      <c r="AD251" s="33"/>
      <c r="AE251" s="33"/>
      <c r="AT251" s="16" t="s">
        <v>245</v>
      </c>
      <c r="AU251" s="16" t="s">
        <v>82</v>
      </c>
    </row>
    <row r="252" spans="2:51" s="13" customFormat="1" ht="12">
      <c r="B252" s="203"/>
      <c r="C252" s="204"/>
      <c r="D252" s="199" t="s">
        <v>148</v>
      </c>
      <c r="E252" s="205" t="s">
        <v>19</v>
      </c>
      <c r="F252" s="206" t="s">
        <v>408</v>
      </c>
      <c r="G252" s="204"/>
      <c r="H252" s="207">
        <v>0.166</v>
      </c>
      <c r="I252" s="208"/>
      <c r="J252" s="204"/>
      <c r="K252" s="204"/>
      <c r="L252" s="209"/>
      <c r="M252" s="210"/>
      <c r="N252" s="211"/>
      <c r="O252" s="211"/>
      <c r="P252" s="211"/>
      <c r="Q252" s="211"/>
      <c r="R252" s="211"/>
      <c r="S252" s="211"/>
      <c r="T252" s="212"/>
      <c r="AT252" s="213" t="s">
        <v>148</v>
      </c>
      <c r="AU252" s="213" t="s">
        <v>82</v>
      </c>
      <c r="AV252" s="13" t="s">
        <v>82</v>
      </c>
      <c r="AW252" s="13" t="s">
        <v>33</v>
      </c>
      <c r="AX252" s="13" t="s">
        <v>72</v>
      </c>
      <c r="AY252" s="213" t="s">
        <v>136</v>
      </c>
    </row>
    <row r="253" spans="2:51" s="13" customFormat="1" ht="12">
      <c r="B253" s="203"/>
      <c r="C253" s="204"/>
      <c r="D253" s="199" t="s">
        <v>148</v>
      </c>
      <c r="E253" s="205" t="s">
        <v>19</v>
      </c>
      <c r="F253" s="206" t="s">
        <v>301</v>
      </c>
      <c r="G253" s="204"/>
      <c r="H253" s="207">
        <v>1.434</v>
      </c>
      <c r="I253" s="208"/>
      <c r="J253" s="204"/>
      <c r="K253" s="204"/>
      <c r="L253" s="209"/>
      <c r="M253" s="210"/>
      <c r="N253" s="211"/>
      <c r="O253" s="211"/>
      <c r="P253" s="211"/>
      <c r="Q253" s="211"/>
      <c r="R253" s="211"/>
      <c r="S253" s="211"/>
      <c r="T253" s="212"/>
      <c r="AT253" s="213" t="s">
        <v>148</v>
      </c>
      <c r="AU253" s="213" t="s">
        <v>82</v>
      </c>
      <c r="AV253" s="13" t="s">
        <v>82</v>
      </c>
      <c r="AW253" s="13" t="s">
        <v>33</v>
      </c>
      <c r="AX253" s="13" t="s">
        <v>72</v>
      </c>
      <c r="AY253" s="213" t="s">
        <v>136</v>
      </c>
    </row>
    <row r="254" spans="2:51" s="13" customFormat="1" ht="12">
      <c r="B254" s="203"/>
      <c r="C254" s="204"/>
      <c r="D254" s="199" t="s">
        <v>148</v>
      </c>
      <c r="E254" s="204"/>
      <c r="F254" s="206" t="s">
        <v>409</v>
      </c>
      <c r="G254" s="204"/>
      <c r="H254" s="207">
        <v>1.76</v>
      </c>
      <c r="I254" s="208"/>
      <c r="J254" s="204"/>
      <c r="K254" s="204"/>
      <c r="L254" s="209"/>
      <c r="M254" s="210"/>
      <c r="N254" s="211"/>
      <c r="O254" s="211"/>
      <c r="P254" s="211"/>
      <c r="Q254" s="211"/>
      <c r="R254" s="211"/>
      <c r="S254" s="211"/>
      <c r="T254" s="212"/>
      <c r="AT254" s="213" t="s">
        <v>148</v>
      </c>
      <c r="AU254" s="213" t="s">
        <v>82</v>
      </c>
      <c r="AV254" s="13" t="s">
        <v>82</v>
      </c>
      <c r="AW254" s="13" t="s">
        <v>4</v>
      </c>
      <c r="AX254" s="13" t="s">
        <v>80</v>
      </c>
      <c r="AY254" s="213" t="s">
        <v>136</v>
      </c>
    </row>
    <row r="255" spans="1:65" s="2" customFormat="1" ht="34.9" customHeight="1">
      <c r="A255" s="33"/>
      <c r="B255" s="34"/>
      <c r="C255" s="186" t="s">
        <v>410</v>
      </c>
      <c r="D255" s="186" t="s">
        <v>139</v>
      </c>
      <c r="E255" s="187" t="s">
        <v>411</v>
      </c>
      <c r="F255" s="188" t="s">
        <v>412</v>
      </c>
      <c r="G255" s="189" t="s">
        <v>156</v>
      </c>
      <c r="H255" s="190">
        <v>1.434</v>
      </c>
      <c r="I255" s="191"/>
      <c r="J255" s="192">
        <f>ROUND(I255*H255,2)</f>
        <v>0</v>
      </c>
      <c r="K255" s="188" t="s">
        <v>143</v>
      </c>
      <c r="L255" s="38"/>
      <c r="M255" s="193" t="s">
        <v>19</v>
      </c>
      <c r="N255" s="194" t="s">
        <v>43</v>
      </c>
      <c r="O255" s="63"/>
      <c r="P255" s="195">
        <f>O255*H255</f>
        <v>0</v>
      </c>
      <c r="Q255" s="195">
        <v>0</v>
      </c>
      <c r="R255" s="195">
        <f>Q255*H255</f>
        <v>0</v>
      </c>
      <c r="S255" s="195">
        <v>0</v>
      </c>
      <c r="T255" s="196">
        <f>S255*H255</f>
        <v>0</v>
      </c>
      <c r="U255" s="33"/>
      <c r="V255" s="33"/>
      <c r="W255" s="33"/>
      <c r="X255" s="33"/>
      <c r="Y255" s="33"/>
      <c r="Z255" s="33"/>
      <c r="AA255" s="33"/>
      <c r="AB255" s="33"/>
      <c r="AC255" s="33"/>
      <c r="AD255" s="33"/>
      <c r="AE255" s="33"/>
      <c r="AR255" s="197" t="s">
        <v>248</v>
      </c>
      <c r="AT255" s="197" t="s">
        <v>139</v>
      </c>
      <c r="AU255" s="197" t="s">
        <v>82</v>
      </c>
      <c r="AY255" s="16" t="s">
        <v>136</v>
      </c>
      <c r="BE255" s="198">
        <f>IF(N255="základní",J255,0)</f>
        <v>0</v>
      </c>
      <c r="BF255" s="198">
        <f>IF(N255="snížená",J255,0)</f>
        <v>0</v>
      </c>
      <c r="BG255" s="198">
        <f>IF(N255="zákl. přenesená",J255,0)</f>
        <v>0</v>
      </c>
      <c r="BH255" s="198">
        <f>IF(N255="sníž. přenesená",J255,0)</f>
        <v>0</v>
      </c>
      <c r="BI255" s="198">
        <f>IF(N255="nulová",J255,0)</f>
        <v>0</v>
      </c>
      <c r="BJ255" s="16" t="s">
        <v>80</v>
      </c>
      <c r="BK255" s="198">
        <f>ROUND(I255*H255,2)</f>
        <v>0</v>
      </c>
      <c r="BL255" s="16" t="s">
        <v>248</v>
      </c>
      <c r="BM255" s="197" t="s">
        <v>413</v>
      </c>
    </row>
    <row r="256" spans="1:47" s="2" customFormat="1" ht="19.5">
      <c r="A256" s="33"/>
      <c r="B256" s="34"/>
      <c r="C256" s="35"/>
      <c r="D256" s="199" t="s">
        <v>146</v>
      </c>
      <c r="E256" s="35"/>
      <c r="F256" s="200" t="s">
        <v>414</v>
      </c>
      <c r="G256" s="35"/>
      <c r="H256" s="35"/>
      <c r="I256" s="107"/>
      <c r="J256" s="35"/>
      <c r="K256" s="35"/>
      <c r="L256" s="38"/>
      <c r="M256" s="201"/>
      <c r="N256" s="202"/>
      <c r="O256" s="63"/>
      <c r="P256" s="63"/>
      <c r="Q256" s="63"/>
      <c r="R256" s="63"/>
      <c r="S256" s="63"/>
      <c r="T256" s="64"/>
      <c r="U256" s="33"/>
      <c r="V256" s="33"/>
      <c r="W256" s="33"/>
      <c r="X256" s="33"/>
      <c r="Y256" s="33"/>
      <c r="Z256" s="33"/>
      <c r="AA256" s="33"/>
      <c r="AB256" s="33"/>
      <c r="AC256" s="33"/>
      <c r="AD256" s="33"/>
      <c r="AE256" s="33"/>
      <c r="AT256" s="16" t="s">
        <v>146</v>
      </c>
      <c r="AU256" s="16" t="s">
        <v>82</v>
      </c>
    </row>
    <row r="257" spans="1:47" s="2" customFormat="1" ht="39">
      <c r="A257" s="33"/>
      <c r="B257" s="34"/>
      <c r="C257" s="35"/>
      <c r="D257" s="199" t="s">
        <v>159</v>
      </c>
      <c r="E257" s="35"/>
      <c r="F257" s="214" t="s">
        <v>402</v>
      </c>
      <c r="G257" s="35"/>
      <c r="H257" s="35"/>
      <c r="I257" s="107"/>
      <c r="J257" s="35"/>
      <c r="K257" s="35"/>
      <c r="L257" s="38"/>
      <c r="M257" s="201"/>
      <c r="N257" s="202"/>
      <c r="O257" s="63"/>
      <c r="P257" s="63"/>
      <c r="Q257" s="63"/>
      <c r="R257" s="63"/>
      <c r="S257" s="63"/>
      <c r="T257" s="64"/>
      <c r="U257" s="33"/>
      <c r="V257" s="33"/>
      <c r="W257" s="33"/>
      <c r="X257" s="33"/>
      <c r="Y257" s="33"/>
      <c r="Z257" s="33"/>
      <c r="AA257" s="33"/>
      <c r="AB257" s="33"/>
      <c r="AC257" s="33"/>
      <c r="AD257" s="33"/>
      <c r="AE257" s="33"/>
      <c r="AT257" s="16" t="s">
        <v>159</v>
      </c>
      <c r="AU257" s="16" t="s">
        <v>82</v>
      </c>
    </row>
    <row r="258" spans="1:65" s="2" customFormat="1" ht="34.9" customHeight="1">
      <c r="A258" s="33"/>
      <c r="B258" s="34"/>
      <c r="C258" s="186" t="s">
        <v>415</v>
      </c>
      <c r="D258" s="186" t="s">
        <v>139</v>
      </c>
      <c r="E258" s="187" t="s">
        <v>416</v>
      </c>
      <c r="F258" s="188" t="s">
        <v>417</v>
      </c>
      <c r="G258" s="189" t="s">
        <v>156</v>
      </c>
      <c r="H258" s="190">
        <v>1.6</v>
      </c>
      <c r="I258" s="191"/>
      <c r="J258" s="192">
        <f>ROUND(I258*H258,2)</f>
        <v>0</v>
      </c>
      <c r="K258" s="188" t="s">
        <v>143</v>
      </c>
      <c r="L258" s="38"/>
      <c r="M258" s="193" t="s">
        <v>19</v>
      </c>
      <c r="N258" s="194" t="s">
        <v>43</v>
      </c>
      <c r="O258" s="63"/>
      <c r="P258" s="195">
        <f>O258*H258</f>
        <v>0</v>
      </c>
      <c r="Q258" s="195">
        <v>0</v>
      </c>
      <c r="R258" s="195">
        <f>Q258*H258</f>
        <v>0</v>
      </c>
      <c r="S258" s="195">
        <v>0</v>
      </c>
      <c r="T258" s="196">
        <f>S258*H258</f>
        <v>0</v>
      </c>
      <c r="U258" s="33"/>
      <c r="V258" s="33"/>
      <c r="W258" s="33"/>
      <c r="X258" s="33"/>
      <c r="Y258" s="33"/>
      <c r="Z258" s="33"/>
      <c r="AA258" s="33"/>
      <c r="AB258" s="33"/>
      <c r="AC258" s="33"/>
      <c r="AD258" s="33"/>
      <c r="AE258" s="33"/>
      <c r="AR258" s="197" t="s">
        <v>248</v>
      </c>
      <c r="AT258" s="197" t="s">
        <v>139</v>
      </c>
      <c r="AU258" s="197" t="s">
        <v>82</v>
      </c>
      <c r="AY258" s="16" t="s">
        <v>136</v>
      </c>
      <c r="BE258" s="198">
        <f>IF(N258="základní",J258,0)</f>
        <v>0</v>
      </c>
      <c r="BF258" s="198">
        <f>IF(N258="snížená",J258,0)</f>
        <v>0</v>
      </c>
      <c r="BG258" s="198">
        <f>IF(N258="zákl. přenesená",J258,0)</f>
        <v>0</v>
      </c>
      <c r="BH258" s="198">
        <f>IF(N258="sníž. přenesená",J258,0)</f>
        <v>0</v>
      </c>
      <c r="BI258" s="198">
        <f>IF(N258="nulová",J258,0)</f>
        <v>0</v>
      </c>
      <c r="BJ258" s="16" t="s">
        <v>80</v>
      </c>
      <c r="BK258" s="198">
        <f>ROUND(I258*H258,2)</f>
        <v>0</v>
      </c>
      <c r="BL258" s="16" t="s">
        <v>248</v>
      </c>
      <c r="BM258" s="197" t="s">
        <v>418</v>
      </c>
    </row>
    <row r="259" spans="1:47" s="2" customFormat="1" ht="29.25">
      <c r="A259" s="33"/>
      <c r="B259" s="34"/>
      <c r="C259" s="35"/>
      <c r="D259" s="199" t="s">
        <v>146</v>
      </c>
      <c r="E259" s="35"/>
      <c r="F259" s="200" t="s">
        <v>419</v>
      </c>
      <c r="G259" s="35"/>
      <c r="H259" s="35"/>
      <c r="I259" s="107"/>
      <c r="J259" s="35"/>
      <c r="K259" s="35"/>
      <c r="L259" s="38"/>
      <c r="M259" s="201"/>
      <c r="N259" s="202"/>
      <c r="O259" s="63"/>
      <c r="P259" s="63"/>
      <c r="Q259" s="63"/>
      <c r="R259" s="63"/>
      <c r="S259" s="63"/>
      <c r="T259" s="64"/>
      <c r="U259" s="33"/>
      <c r="V259" s="33"/>
      <c r="W259" s="33"/>
      <c r="X259" s="33"/>
      <c r="Y259" s="33"/>
      <c r="Z259" s="33"/>
      <c r="AA259" s="33"/>
      <c r="AB259" s="33"/>
      <c r="AC259" s="33"/>
      <c r="AD259" s="33"/>
      <c r="AE259" s="33"/>
      <c r="AT259" s="16" t="s">
        <v>146</v>
      </c>
      <c r="AU259" s="16" t="s">
        <v>82</v>
      </c>
    </row>
    <row r="260" spans="1:47" s="2" customFormat="1" ht="39">
      <c r="A260" s="33"/>
      <c r="B260" s="34"/>
      <c r="C260" s="35"/>
      <c r="D260" s="199" t="s">
        <v>159</v>
      </c>
      <c r="E260" s="35"/>
      <c r="F260" s="214" t="s">
        <v>402</v>
      </c>
      <c r="G260" s="35"/>
      <c r="H260" s="35"/>
      <c r="I260" s="107"/>
      <c r="J260" s="35"/>
      <c r="K260" s="35"/>
      <c r="L260" s="38"/>
      <c r="M260" s="201"/>
      <c r="N260" s="202"/>
      <c r="O260" s="63"/>
      <c r="P260" s="63"/>
      <c r="Q260" s="63"/>
      <c r="R260" s="63"/>
      <c r="S260" s="63"/>
      <c r="T260" s="64"/>
      <c r="U260" s="33"/>
      <c r="V260" s="33"/>
      <c r="W260" s="33"/>
      <c r="X260" s="33"/>
      <c r="Y260" s="33"/>
      <c r="Z260" s="33"/>
      <c r="AA260" s="33"/>
      <c r="AB260" s="33"/>
      <c r="AC260" s="33"/>
      <c r="AD260" s="33"/>
      <c r="AE260" s="33"/>
      <c r="AT260" s="16" t="s">
        <v>159</v>
      </c>
      <c r="AU260" s="16" t="s">
        <v>82</v>
      </c>
    </row>
    <row r="261" spans="2:51" s="13" customFormat="1" ht="12">
      <c r="B261" s="203"/>
      <c r="C261" s="204"/>
      <c r="D261" s="199" t="s">
        <v>148</v>
      </c>
      <c r="E261" s="205" t="s">
        <v>19</v>
      </c>
      <c r="F261" s="206" t="s">
        <v>408</v>
      </c>
      <c r="G261" s="204"/>
      <c r="H261" s="207">
        <v>0.166</v>
      </c>
      <c r="I261" s="208"/>
      <c r="J261" s="204"/>
      <c r="K261" s="204"/>
      <c r="L261" s="209"/>
      <c r="M261" s="210"/>
      <c r="N261" s="211"/>
      <c r="O261" s="211"/>
      <c r="P261" s="211"/>
      <c r="Q261" s="211"/>
      <c r="R261" s="211"/>
      <c r="S261" s="211"/>
      <c r="T261" s="212"/>
      <c r="AT261" s="213" t="s">
        <v>148</v>
      </c>
      <c r="AU261" s="213" t="s">
        <v>82</v>
      </c>
      <c r="AV261" s="13" t="s">
        <v>82</v>
      </c>
      <c r="AW261" s="13" t="s">
        <v>33</v>
      </c>
      <c r="AX261" s="13" t="s">
        <v>72</v>
      </c>
      <c r="AY261" s="213" t="s">
        <v>136</v>
      </c>
    </row>
    <row r="262" spans="2:51" s="13" customFormat="1" ht="12">
      <c r="B262" s="203"/>
      <c r="C262" s="204"/>
      <c r="D262" s="199" t="s">
        <v>148</v>
      </c>
      <c r="E262" s="205" t="s">
        <v>19</v>
      </c>
      <c r="F262" s="206" t="s">
        <v>301</v>
      </c>
      <c r="G262" s="204"/>
      <c r="H262" s="207">
        <v>1.434</v>
      </c>
      <c r="I262" s="208"/>
      <c r="J262" s="204"/>
      <c r="K262" s="204"/>
      <c r="L262" s="209"/>
      <c r="M262" s="210"/>
      <c r="N262" s="211"/>
      <c r="O262" s="211"/>
      <c r="P262" s="211"/>
      <c r="Q262" s="211"/>
      <c r="R262" s="211"/>
      <c r="S262" s="211"/>
      <c r="T262" s="212"/>
      <c r="AT262" s="213" t="s">
        <v>148</v>
      </c>
      <c r="AU262" s="213" t="s">
        <v>82</v>
      </c>
      <c r="AV262" s="13" t="s">
        <v>82</v>
      </c>
      <c r="AW262" s="13" t="s">
        <v>33</v>
      </c>
      <c r="AX262" s="13" t="s">
        <v>72</v>
      </c>
      <c r="AY262" s="213" t="s">
        <v>136</v>
      </c>
    </row>
    <row r="263" spans="1:65" s="2" customFormat="1" ht="22.15" customHeight="1">
      <c r="A263" s="33"/>
      <c r="B263" s="34"/>
      <c r="C263" s="186" t="s">
        <v>420</v>
      </c>
      <c r="D263" s="186" t="s">
        <v>139</v>
      </c>
      <c r="E263" s="187" t="s">
        <v>421</v>
      </c>
      <c r="F263" s="188" t="s">
        <v>422</v>
      </c>
      <c r="G263" s="189" t="s">
        <v>165</v>
      </c>
      <c r="H263" s="190">
        <v>0.053</v>
      </c>
      <c r="I263" s="191"/>
      <c r="J263" s="192">
        <f>ROUND(I263*H263,2)</f>
        <v>0</v>
      </c>
      <c r="K263" s="188" t="s">
        <v>143</v>
      </c>
      <c r="L263" s="38"/>
      <c r="M263" s="193" t="s">
        <v>19</v>
      </c>
      <c r="N263" s="194" t="s">
        <v>43</v>
      </c>
      <c r="O263" s="63"/>
      <c r="P263" s="195">
        <f>O263*H263</f>
        <v>0</v>
      </c>
      <c r="Q263" s="195">
        <v>0</v>
      </c>
      <c r="R263" s="195">
        <f>Q263*H263</f>
        <v>0</v>
      </c>
      <c r="S263" s="195">
        <v>0</v>
      </c>
      <c r="T263" s="196">
        <f>S263*H263</f>
        <v>0</v>
      </c>
      <c r="U263" s="33"/>
      <c r="V263" s="33"/>
      <c r="W263" s="33"/>
      <c r="X263" s="33"/>
      <c r="Y263" s="33"/>
      <c r="Z263" s="33"/>
      <c r="AA263" s="33"/>
      <c r="AB263" s="33"/>
      <c r="AC263" s="33"/>
      <c r="AD263" s="33"/>
      <c r="AE263" s="33"/>
      <c r="AR263" s="197" t="s">
        <v>248</v>
      </c>
      <c r="AT263" s="197" t="s">
        <v>139</v>
      </c>
      <c r="AU263" s="197" t="s">
        <v>82</v>
      </c>
      <c r="AY263" s="16" t="s">
        <v>136</v>
      </c>
      <c r="BE263" s="198">
        <f>IF(N263="základní",J263,0)</f>
        <v>0</v>
      </c>
      <c r="BF263" s="198">
        <f>IF(N263="snížená",J263,0)</f>
        <v>0</v>
      </c>
      <c r="BG263" s="198">
        <f>IF(N263="zákl. přenesená",J263,0)</f>
        <v>0</v>
      </c>
      <c r="BH263" s="198">
        <f>IF(N263="sníž. přenesená",J263,0)</f>
        <v>0</v>
      </c>
      <c r="BI263" s="198">
        <f>IF(N263="nulová",J263,0)</f>
        <v>0</v>
      </c>
      <c r="BJ263" s="16" t="s">
        <v>80</v>
      </c>
      <c r="BK263" s="198">
        <f>ROUND(I263*H263,2)</f>
        <v>0</v>
      </c>
      <c r="BL263" s="16" t="s">
        <v>248</v>
      </c>
      <c r="BM263" s="197" t="s">
        <v>423</v>
      </c>
    </row>
    <row r="264" spans="1:47" s="2" customFormat="1" ht="29.25">
      <c r="A264" s="33"/>
      <c r="B264" s="34"/>
      <c r="C264" s="35"/>
      <c r="D264" s="199" t="s">
        <v>146</v>
      </c>
      <c r="E264" s="35"/>
      <c r="F264" s="200" t="s">
        <v>424</v>
      </c>
      <c r="G264" s="35"/>
      <c r="H264" s="35"/>
      <c r="I264" s="107"/>
      <c r="J264" s="35"/>
      <c r="K264" s="35"/>
      <c r="L264" s="38"/>
      <c r="M264" s="201"/>
      <c r="N264" s="202"/>
      <c r="O264" s="63"/>
      <c r="P264" s="63"/>
      <c r="Q264" s="63"/>
      <c r="R264" s="63"/>
      <c r="S264" s="63"/>
      <c r="T264" s="64"/>
      <c r="U264" s="33"/>
      <c r="V264" s="33"/>
      <c r="W264" s="33"/>
      <c r="X264" s="33"/>
      <c r="Y264" s="33"/>
      <c r="Z264" s="33"/>
      <c r="AA264" s="33"/>
      <c r="AB264" s="33"/>
      <c r="AC264" s="33"/>
      <c r="AD264" s="33"/>
      <c r="AE264" s="33"/>
      <c r="AT264" s="16" t="s">
        <v>146</v>
      </c>
      <c r="AU264" s="16" t="s">
        <v>82</v>
      </c>
    </row>
    <row r="265" spans="1:47" s="2" customFormat="1" ht="156">
      <c r="A265" s="33"/>
      <c r="B265" s="34"/>
      <c r="C265" s="35"/>
      <c r="D265" s="199" t="s">
        <v>159</v>
      </c>
      <c r="E265" s="35"/>
      <c r="F265" s="214" t="s">
        <v>368</v>
      </c>
      <c r="G265" s="35"/>
      <c r="H265" s="35"/>
      <c r="I265" s="107"/>
      <c r="J265" s="35"/>
      <c r="K265" s="35"/>
      <c r="L265" s="38"/>
      <c r="M265" s="201"/>
      <c r="N265" s="202"/>
      <c r="O265" s="63"/>
      <c r="P265" s="63"/>
      <c r="Q265" s="63"/>
      <c r="R265" s="63"/>
      <c r="S265" s="63"/>
      <c r="T265" s="64"/>
      <c r="U265" s="33"/>
      <c r="V265" s="33"/>
      <c r="W265" s="33"/>
      <c r="X265" s="33"/>
      <c r="Y265" s="33"/>
      <c r="Z265" s="33"/>
      <c r="AA265" s="33"/>
      <c r="AB265" s="33"/>
      <c r="AC265" s="33"/>
      <c r="AD265" s="33"/>
      <c r="AE265" s="33"/>
      <c r="AT265" s="16" t="s">
        <v>159</v>
      </c>
      <c r="AU265" s="16" t="s">
        <v>82</v>
      </c>
    </row>
    <row r="266" spans="2:63" s="12" customFormat="1" ht="22.9" customHeight="1">
      <c r="B266" s="170"/>
      <c r="C266" s="171"/>
      <c r="D266" s="172" t="s">
        <v>71</v>
      </c>
      <c r="E266" s="184" t="s">
        <v>425</v>
      </c>
      <c r="F266" s="184" t="s">
        <v>426</v>
      </c>
      <c r="G266" s="171"/>
      <c r="H266" s="171"/>
      <c r="I266" s="174"/>
      <c r="J266" s="185">
        <f>BK266</f>
        <v>0</v>
      </c>
      <c r="K266" s="171"/>
      <c r="L266" s="176"/>
      <c r="M266" s="177"/>
      <c r="N266" s="178"/>
      <c r="O266" s="178"/>
      <c r="P266" s="179">
        <f>SUM(P267:P282)</f>
        <v>0</v>
      </c>
      <c r="Q266" s="178"/>
      <c r="R266" s="179">
        <f>SUM(R267:R282)</f>
        <v>0.028700999999999997</v>
      </c>
      <c r="S266" s="178"/>
      <c r="T266" s="180">
        <f>SUM(T267:T282)</f>
        <v>0</v>
      </c>
      <c r="AR266" s="181" t="s">
        <v>82</v>
      </c>
      <c r="AT266" s="182" t="s">
        <v>71</v>
      </c>
      <c r="AU266" s="182" t="s">
        <v>80</v>
      </c>
      <c r="AY266" s="181" t="s">
        <v>136</v>
      </c>
      <c r="BK266" s="183">
        <f>SUM(BK267:BK282)</f>
        <v>0</v>
      </c>
    </row>
    <row r="267" spans="1:65" s="2" customFormat="1" ht="22.15" customHeight="1">
      <c r="A267" s="33"/>
      <c r="B267" s="34"/>
      <c r="C267" s="186" t="s">
        <v>427</v>
      </c>
      <c r="D267" s="186" t="s">
        <v>139</v>
      </c>
      <c r="E267" s="187" t="s">
        <v>428</v>
      </c>
      <c r="F267" s="188" t="s">
        <v>429</v>
      </c>
      <c r="G267" s="189" t="s">
        <v>205</v>
      </c>
      <c r="H267" s="190">
        <v>0.64</v>
      </c>
      <c r="I267" s="191"/>
      <c r="J267" s="192">
        <f>ROUND(I267*H267,2)</f>
        <v>0</v>
      </c>
      <c r="K267" s="188" t="s">
        <v>143</v>
      </c>
      <c r="L267" s="38"/>
      <c r="M267" s="193" t="s">
        <v>19</v>
      </c>
      <c r="N267" s="194" t="s">
        <v>43</v>
      </c>
      <c r="O267" s="63"/>
      <c r="P267" s="195">
        <f>O267*H267</f>
        <v>0</v>
      </c>
      <c r="Q267" s="195">
        <v>0.0019</v>
      </c>
      <c r="R267" s="195">
        <f>Q267*H267</f>
        <v>0.001216</v>
      </c>
      <c r="S267" s="195">
        <v>0</v>
      </c>
      <c r="T267" s="196">
        <f>S267*H267</f>
        <v>0</v>
      </c>
      <c r="U267" s="33"/>
      <c r="V267" s="33"/>
      <c r="W267" s="33"/>
      <c r="X267" s="33"/>
      <c r="Y267" s="33"/>
      <c r="Z267" s="33"/>
      <c r="AA267" s="33"/>
      <c r="AB267" s="33"/>
      <c r="AC267" s="33"/>
      <c r="AD267" s="33"/>
      <c r="AE267" s="33"/>
      <c r="AR267" s="197" t="s">
        <v>248</v>
      </c>
      <c r="AT267" s="197" t="s">
        <v>139</v>
      </c>
      <c r="AU267" s="197" t="s">
        <v>82</v>
      </c>
      <c r="AY267" s="16" t="s">
        <v>136</v>
      </c>
      <c r="BE267" s="198">
        <f>IF(N267="základní",J267,0)</f>
        <v>0</v>
      </c>
      <c r="BF267" s="198">
        <f>IF(N267="snížená",J267,0)</f>
        <v>0</v>
      </c>
      <c r="BG267" s="198">
        <f>IF(N267="zákl. přenesená",J267,0)</f>
        <v>0</v>
      </c>
      <c r="BH267" s="198">
        <f>IF(N267="sníž. přenesená",J267,0)</f>
        <v>0</v>
      </c>
      <c r="BI267" s="198">
        <f>IF(N267="nulová",J267,0)</f>
        <v>0</v>
      </c>
      <c r="BJ267" s="16" t="s">
        <v>80</v>
      </c>
      <c r="BK267" s="198">
        <f>ROUND(I267*H267,2)</f>
        <v>0</v>
      </c>
      <c r="BL267" s="16" t="s">
        <v>248</v>
      </c>
      <c r="BM267" s="197" t="s">
        <v>430</v>
      </c>
    </row>
    <row r="268" spans="1:47" s="2" customFormat="1" ht="29.25">
      <c r="A268" s="33"/>
      <c r="B268" s="34"/>
      <c r="C268" s="35"/>
      <c r="D268" s="199" t="s">
        <v>146</v>
      </c>
      <c r="E268" s="35"/>
      <c r="F268" s="200" t="s">
        <v>431</v>
      </c>
      <c r="G268" s="35"/>
      <c r="H268" s="35"/>
      <c r="I268" s="107"/>
      <c r="J268" s="35"/>
      <c r="K268" s="35"/>
      <c r="L268" s="38"/>
      <c r="M268" s="201"/>
      <c r="N268" s="202"/>
      <c r="O268" s="63"/>
      <c r="P268" s="63"/>
      <c r="Q268" s="63"/>
      <c r="R268" s="63"/>
      <c r="S268" s="63"/>
      <c r="T268" s="64"/>
      <c r="U268" s="33"/>
      <c r="V268" s="33"/>
      <c r="W268" s="33"/>
      <c r="X268" s="33"/>
      <c r="Y268" s="33"/>
      <c r="Z268" s="33"/>
      <c r="AA268" s="33"/>
      <c r="AB268" s="33"/>
      <c r="AC268" s="33"/>
      <c r="AD268" s="33"/>
      <c r="AE268" s="33"/>
      <c r="AT268" s="16" t="s">
        <v>146</v>
      </c>
      <c r="AU268" s="16" t="s">
        <v>82</v>
      </c>
    </row>
    <row r="269" spans="2:51" s="13" customFormat="1" ht="12">
      <c r="B269" s="203"/>
      <c r="C269" s="204"/>
      <c r="D269" s="199" t="s">
        <v>148</v>
      </c>
      <c r="E269" s="205" t="s">
        <v>19</v>
      </c>
      <c r="F269" s="206" t="s">
        <v>432</v>
      </c>
      <c r="G269" s="204"/>
      <c r="H269" s="207">
        <v>0.64</v>
      </c>
      <c r="I269" s="208"/>
      <c r="J269" s="204"/>
      <c r="K269" s="204"/>
      <c r="L269" s="209"/>
      <c r="M269" s="210"/>
      <c r="N269" s="211"/>
      <c r="O269" s="211"/>
      <c r="P269" s="211"/>
      <c r="Q269" s="211"/>
      <c r="R269" s="211"/>
      <c r="S269" s="211"/>
      <c r="T269" s="212"/>
      <c r="AT269" s="213" t="s">
        <v>148</v>
      </c>
      <c r="AU269" s="213" t="s">
        <v>82</v>
      </c>
      <c r="AV269" s="13" t="s">
        <v>82</v>
      </c>
      <c r="AW269" s="13" t="s">
        <v>33</v>
      </c>
      <c r="AX269" s="13" t="s">
        <v>72</v>
      </c>
      <c r="AY269" s="213" t="s">
        <v>136</v>
      </c>
    </row>
    <row r="270" spans="1:65" s="2" customFormat="1" ht="13.9" customHeight="1">
      <c r="A270" s="33"/>
      <c r="B270" s="34"/>
      <c r="C270" s="215" t="s">
        <v>433</v>
      </c>
      <c r="D270" s="215" t="s">
        <v>171</v>
      </c>
      <c r="E270" s="216" t="s">
        <v>434</v>
      </c>
      <c r="F270" s="217" t="s">
        <v>435</v>
      </c>
      <c r="G270" s="218" t="s">
        <v>205</v>
      </c>
      <c r="H270" s="219">
        <v>0.666</v>
      </c>
      <c r="I270" s="220"/>
      <c r="J270" s="221">
        <f>ROUND(I270*H270,2)</f>
        <v>0</v>
      </c>
      <c r="K270" s="217" t="s">
        <v>143</v>
      </c>
      <c r="L270" s="222"/>
      <c r="M270" s="223" t="s">
        <v>19</v>
      </c>
      <c r="N270" s="224" t="s">
        <v>43</v>
      </c>
      <c r="O270" s="63"/>
      <c r="P270" s="195">
        <f>O270*H270</f>
        <v>0</v>
      </c>
      <c r="Q270" s="195">
        <v>0.006</v>
      </c>
      <c r="R270" s="195">
        <f>Q270*H270</f>
        <v>0.003996</v>
      </c>
      <c r="S270" s="195">
        <v>0</v>
      </c>
      <c r="T270" s="196">
        <f>S270*H270</f>
        <v>0</v>
      </c>
      <c r="U270" s="33"/>
      <c r="V270" s="33"/>
      <c r="W270" s="33"/>
      <c r="X270" s="33"/>
      <c r="Y270" s="33"/>
      <c r="Z270" s="33"/>
      <c r="AA270" s="33"/>
      <c r="AB270" s="33"/>
      <c r="AC270" s="33"/>
      <c r="AD270" s="33"/>
      <c r="AE270" s="33"/>
      <c r="AR270" s="197" t="s">
        <v>356</v>
      </c>
      <c r="AT270" s="197" t="s">
        <v>171</v>
      </c>
      <c r="AU270" s="197" t="s">
        <v>82</v>
      </c>
      <c r="AY270" s="16" t="s">
        <v>136</v>
      </c>
      <c r="BE270" s="198">
        <f>IF(N270="základní",J270,0)</f>
        <v>0</v>
      </c>
      <c r="BF270" s="198">
        <f>IF(N270="snížená",J270,0)</f>
        <v>0</v>
      </c>
      <c r="BG270" s="198">
        <f>IF(N270="zákl. přenesená",J270,0)</f>
        <v>0</v>
      </c>
      <c r="BH270" s="198">
        <f>IF(N270="sníž. přenesená",J270,0)</f>
        <v>0</v>
      </c>
      <c r="BI270" s="198">
        <f>IF(N270="nulová",J270,0)</f>
        <v>0</v>
      </c>
      <c r="BJ270" s="16" t="s">
        <v>80</v>
      </c>
      <c r="BK270" s="198">
        <f>ROUND(I270*H270,2)</f>
        <v>0</v>
      </c>
      <c r="BL270" s="16" t="s">
        <v>248</v>
      </c>
      <c r="BM270" s="197" t="s">
        <v>436</v>
      </c>
    </row>
    <row r="271" spans="1:47" s="2" customFormat="1" ht="12">
      <c r="A271" s="33"/>
      <c r="B271" s="34"/>
      <c r="C271" s="35"/>
      <c r="D271" s="199" t="s">
        <v>146</v>
      </c>
      <c r="E271" s="35"/>
      <c r="F271" s="200" t="s">
        <v>435</v>
      </c>
      <c r="G271" s="35"/>
      <c r="H271" s="35"/>
      <c r="I271" s="107"/>
      <c r="J271" s="35"/>
      <c r="K271" s="35"/>
      <c r="L271" s="38"/>
      <c r="M271" s="201"/>
      <c r="N271" s="202"/>
      <c r="O271" s="63"/>
      <c r="P271" s="63"/>
      <c r="Q271" s="63"/>
      <c r="R271" s="63"/>
      <c r="S271" s="63"/>
      <c r="T271" s="64"/>
      <c r="U271" s="33"/>
      <c r="V271" s="33"/>
      <c r="W271" s="33"/>
      <c r="X271" s="33"/>
      <c r="Y271" s="33"/>
      <c r="Z271" s="33"/>
      <c r="AA271" s="33"/>
      <c r="AB271" s="33"/>
      <c r="AC271" s="33"/>
      <c r="AD271" s="33"/>
      <c r="AE271" s="33"/>
      <c r="AT271" s="16" t="s">
        <v>146</v>
      </c>
      <c r="AU271" s="16" t="s">
        <v>82</v>
      </c>
    </row>
    <row r="272" spans="2:51" s="13" customFormat="1" ht="12">
      <c r="B272" s="203"/>
      <c r="C272" s="204"/>
      <c r="D272" s="199" t="s">
        <v>148</v>
      </c>
      <c r="E272" s="204"/>
      <c r="F272" s="206" t="s">
        <v>437</v>
      </c>
      <c r="G272" s="204"/>
      <c r="H272" s="207">
        <v>0.666</v>
      </c>
      <c r="I272" s="208"/>
      <c r="J272" s="204"/>
      <c r="K272" s="204"/>
      <c r="L272" s="209"/>
      <c r="M272" s="210"/>
      <c r="N272" s="211"/>
      <c r="O272" s="211"/>
      <c r="P272" s="211"/>
      <c r="Q272" s="211"/>
      <c r="R272" s="211"/>
      <c r="S272" s="211"/>
      <c r="T272" s="212"/>
      <c r="AT272" s="213" t="s">
        <v>148</v>
      </c>
      <c r="AU272" s="213" t="s">
        <v>82</v>
      </c>
      <c r="AV272" s="13" t="s">
        <v>82</v>
      </c>
      <c r="AW272" s="13" t="s">
        <v>4</v>
      </c>
      <c r="AX272" s="13" t="s">
        <v>80</v>
      </c>
      <c r="AY272" s="213" t="s">
        <v>136</v>
      </c>
    </row>
    <row r="273" spans="1:65" s="2" customFormat="1" ht="22.15" customHeight="1">
      <c r="A273" s="33"/>
      <c r="B273" s="34"/>
      <c r="C273" s="186" t="s">
        <v>438</v>
      </c>
      <c r="D273" s="186" t="s">
        <v>139</v>
      </c>
      <c r="E273" s="187" t="s">
        <v>439</v>
      </c>
      <c r="F273" s="188" t="s">
        <v>440</v>
      </c>
      <c r="G273" s="189" t="s">
        <v>156</v>
      </c>
      <c r="H273" s="190">
        <v>0.358</v>
      </c>
      <c r="I273" s="191"/>
      <c r="J273" s="192">
        <f>ROUND(I273*H273,2)</f>
        <v>0</v>
      </c>
      <c r="K273" s="188" t="s">
        <v>143</v>
      </c>
      <c r="L273" s="38"/>
      <c r="M273" s="193" t="s">
        <v>19</v>
      </c>
      <c r="N273" s="194" t="s">
        <v>43</v>
      </c>
      <c r="O273" s="63"/>
      <c r="P273" s="195">
        <f>O273*H273</f>
        <v>0</v>
      </c>
      <c r="Q273" s="195">
        <v>0.0095</v>
      </c>
      <c r="R273" s="195">
        <f>Q273*H273</f>
        <v>0.003401</v>
      </c>
      <c r="S273" s="195">
        <v>0</v>
      </c>
      <c r="T273" s="196">
        <f>S273*H273</f>
        <v>0</v>
      </c>
      <c r="U273" s="33"/>
      <c r="V273" s="33"/>
      <c r="W273" s="33"/>
      <c r="X273" s="33"/>
      <c r="Y273" s="33"/>
      <c r="Z273" s="33"/>
      <c r="AA273" s="33"/>
      <c r="AB273" s="33"/>
      <c r="AC273" s="33"/>
      <c r="AD273" s="33"/>
      <c r="AE273" s="33"/>
      <c r="AR273" s="197" t="s">
        <v>248</v>
      </c>
      <c r="AT273" s="197" t="s">
        <v>139</v>
      </c>
      <c r="AU273" s="197" t="s">
        <v>82</v>
      </c>
      <c r="AY273" s="16" t="s">
        <v>136</v>
      </c>
      <c r="BE273" s="198">
        <f>IF(N273="základní",J273,0)</f>
        <v>0</v>
      </c>
      <c r="BF273" s="198">
        <f>IF(N273="snížená",J273,0)</f>
        <v>0</v>
      </c>
      <c r="BG273" s="198">
        <f>IF(N273="zákl. přenesená",J273,0)</f>
        <v>0</v>
      </c>
      <c r="BH273" s="198">
        <f>IF(N273="sníž. přenesená",J273,0)</f>
        <v>0</v>
      </c>
      <c r="BI273" s="198">
        <f>IF(N273="nulová",J273,0)</f>
        <v>0</v>
      </c>
      <c r="BJ273" s="16" t="s">
        <v>80</v>
      </c>
      <c r="BK273" s="198">
        <f>ROUND(I273*H273,2)</f>
        <v>0</v>
      </c>
      <c r="BL273" s="16" t="s">
        <v>248</v>
      </c>
      <c r="BM273" s="197" t="s">
        <v>441</v>
      </c>
    </row>
    <row r="274" spans="1:47" s="2" customFormat="1" ht="29.25">
      <c r="A274" s="33"/>
      <c r="B274" s="34"/>
      <c r="C274" s="35"/>
      <c r="D274" s="199" t="s">
        <v>146</v>
      </c>
      <c r="E274" s="35"/>
      <c r="F274" s="200" t="s">
        <v>442</v>
      </c>
      <c r="G274" s="35"/>
      <c r="H274" s="35"/>
      <c r="I274" s="107"/>
      <c r="J274" s="35"/>
      <c r="K274" s="35"/>
      <c r="L274" s="38"/>
      <c r="M274" s="201"/>
      <c r="N274" s="202"/>
      <c r="O274" s="63"/>
      <c r="P274" s="63"/>
      <c r="Q274" s="63"/>
      <c r="R274" s="63"/>
      <c r="S274" s="63"/>
      <c r="T274" s="64"/>
      <c r="U274" s="33"/>
      <c r="V274" s="33"/>
      <c r="W274" s="33"/>
      <c r="X274" s="33"/>
      <c r="Y274" s="33"/>
      <c r="Z274" s="33"/>
      <c r="AA274" s="33"/>
      <c r="AB274" s="33"/>
      <c r="AC274" s="33"/>
      <c r="AD274" s="33"/>
      <c r="AE274" s="33"/>
      <c r="AT274" s="16" t="s">
        <v>146</v>
      </c>
      <c r="AU274" s="16" t="s">
        <v>82</v>
      </c>
    </row>
    <row r="275" spans="1:47" s="2" customFormat="1" ht="68.25">
      <c r="A275" s="33"/>
      <c r="B275" s="34"/>
      <c r="C275" s="35"/>
      <c r="D275" s="199" t="s">
        <v>159</v>
      </c>
      <c r="E275" s="35"/>
      <c r="F275" s="214" t="s">
        <v>443</v>
      </c>
      <c r="G275" s="35"/>
      <c r="H275" s="35"/>
      <c r="I275" s="107"/>
      <c r="J275" s="35"/>
      <c r="K275" s="35"/>
      <c r="L275" s="38"/>
      <c r="M275" s="201"/>
      <c r="N275" s="202"/>
      <c r="O275" s="63"/>
      <c r="P275" s="63"/>
      <c r="Q275" s="63"/>
      <c r="R275" s="63"/>
      <c r="S275" s="63"/>
      <c r="T275" s="64"/>
      <c r="U275" s="33"/>
      <c r="V275" s="33"/>
      <c r="W275" s="33"/>
      <c r="X275" s="33"/>
      <c r="Y275" s="33"/>
      <c r="Z275" s="33"/>
      <c r="AA275" s="33"/>
      <c r="AB275" s="33"/>
      <c r="AC275" s="33"/>
      <c r="AD275" s="33"/>
      <c r="AE275" s="33"/>
      <c r="AT275" s="16" t="s">
        <v>159</v>
      </c>
      <c r="AU275" s="16" t="s">
        <v>82</v>
      </c>
    </row>
    <row r="276" spans="2:51" s="13" customFormat="1" ht="12">
      <c r="B276" s="203"/>
      <c r="C276" s="204"/>
      <c r="D276" s="199" t="s">
        <v>148</v>
      </c>
      <c r="E276" s="205" t="s">
        <v>19</v>
      </c>
      <c r="F276" s="206" t="s">
        <v>444</v>
      </c>
      <c r="G276" s="204"/>
      <c r="H276" s="207">
        <v>0.358</v>
      </c>
      <c r="I276" s="208"/>
      <c r="J276" s="204"/>
      <c r="K276" s="204"/>
      <c r="L276" s="209"/>
      <c r="M276" s="210"/>
      <c r="N276" s="211"/>
      <c r="O276" s="211"/>
      <c r="P276" s="211"/>
      <c r="Q276" s="211"/>
      <c r="R276" s="211"/>
      <c r="S276" s="211"/>
      <c r="T276" s="212"/>
      <c r="AT276" s="213" t="s">
        <v>148</v>
      </c>
      <c r="AU276" s="213" t="s">
        <v>82</v>
      </c>
      <c r="AV276" s="13" t="s">
        <v>82</v>
      </c>
      <c r="AW276" s="13" t="s">
        <v>33</v>
      </c>
      <c r="AX276" s="13" t="s">
        <v>72</v>
      </c>
      <c r="AY276" s="213" t="s">
        <v>136</v>
      </c>
    </row>
    <row r="277" spans="1:65" s="2" customFormat="1" ht="22.15" customHeight="1">
      <c r="A277" s="33"/>
      <c r="B277" s="34"/>
      <c r="C277" s="215" t="s">
        <v>445</v>
      </c>
      <c r="D277" s="215" t="s">
        <v>171</v>
      </c>
      <c r="E277" s="216" t="s">
        <v>446</v>
      </c>
      <c r="F277" s="217" t="s">
        <v>447</v>
      </c>
      <c r="G277" s="218" t="s">
        <v>156</v>
      </c>
      <c r="H277" s="219">
        <v>0.372</v>
      </c>
      <c r="I277" s="220"/>
      <c r="J277" s="221">
        <f>ROUND(I277*H277,2)</f>
        <v>0</v>
      </c>
      <c r="K277" s="217" t="s">
        <v>143</v>
      </c>
      <c r="L277" s="222"/>
      <c r="M277" s="223" t="s">
        <v>19</v>
      </c>
      <c r="N277" s="224" t="s">
        <v>43</v>
      </c>
      <c r="O277" s="63"/>
      <c r="P277" s="195">
        <f>O277*H277</f>
        <v>0</v>
      </c>
      <c r="Q277" s="195">
        <v>0.054</v>
      </c>
      <c r="R277" s="195">
        <f>Q277*H277</f>
        <v>0.020087999999999998</v>
      </c>
      <c r="S277" s="195">
        <v>0</v>
      </c>
      <c r="T277" s="196">
        <f>S277*H277</f>
        <v>0</v>
      </c>
      <c r="U277" s="33"/>
      <c r="V277" s="33"/>
      <c r="W277" s="33"/>
      <c r="X277" s="33"/>
      <c r="Y277" s="33"/>
      <c r="Z277" s="33"/>
      <c r="AA277" s="33"/>
      <c r="AB277" s="33"/>
      <c r="AC277" s="33"/>
      <c r="AD277" s="33"/>
      <c r="AE277" s="33"/>
      <c r="AR277" s="197" t="s">
        <v>356</v>
      </c>
      <c r="AT277" s="197" t="s">
        <v>171</v>
      </c>
      <c r="AU277" s="197" t="s">
        <v>82</v>
      </c>
      <c r="AY277" s="16" t="s">
        <v>136</v>
      </c>
      <c r="BE277" s="198">
        <f>IF(N277="základní",J277,0)</f>
        <v>0</v>
      </c>
      <c r="BF277" s="198">
        <f>IF(N277="snížená",J277,0)</f>
        <v>0</v>
      </c>
      <c r="BG277" s="198">
        <f>IF(N277="zákl. přenesená",J277,0)</f>
        <v>0</v>
      </c>
      <c r="BH277" s="198">
        <f>IF(N277="sníž. přenesená",J277,0)</f>
        <v>0</v>
      </c>
      <c r="BI277" s="198">
        <f>IF(N277="nulová",J277,0)</f>
        <v>0</v>
      </c>
      <c r="BJ277" s="16" t="s">
        <v>80</v>
      </c>
      <c r="BK277" s="198">
        <f>ROUND(I277*H277,2)</f>
        <v>0</v>
      </c>
      <c r="BL277" s="16" t="s">
        <v>248</v>
      </c>
      <c r="BM277" s="197" t="s">
        <v>448</v>
      </c>
    </row>
    <row r="278" spans="1:47" s="2" customFormat="1" ht="12">
      <c r="A278" s="33"/>
      <c r="B278" s="34"/>
      <c r="C278" s="35"/>
      <c r="D278" s="199" t="s">
        <v>146</v>
      </c>
      <c r="E278" s="35"/>
      <c r="F278" s="200" t="s">
        <v>447</v>
      </c>
      <c r="G278" s="35"/>
      <c r="H278" s="35"/>
      <c r="I278" s="107"/>
      <c r="J278" s="35"/>
      <c r="K278" s="35"/>
      <c r="L278" s="38"/>
      <c r="M278" s="201"/>
      <c r="N278" s="202"/>
      <c r="O278" s="63"/>
      <c r="P278" s="63"/>
      <c r="Q278" s="63"/>
      <c r="R278" s="63"/>
      <c r="S278" s="63"/>
      <c r="T278" s="64"/>
      <c r="U278" s="33"/>
      <c r="V278" s="33"/>
      <c r="W278" s="33"/>
      <c r="X278" s="33"/>
      <c r="Y278" s="33"/>
      <c r="Z278" s="33"/>
      <c r="AA278" s="33"/>
      <c r="AB278" s="33"/>
      <c r="AC278" s="33"/>
      <c r="AD278" s="33"/>
      <c r="AE278" s="33"/>
      <c r="AT278" s="16" t="s">
        <v>146</v>
      </c>
      <c r="AU278" s="16" t="s">
        <v>82</v>
      </c>
    </row>
    <row r="279" spans="2:51" s="13" customFormat="1" ht="12">
      <c r="B279" s="203"/>
      <c r="C279" s="204"/>
      <c r="D279" s="199" t="s">
        <v>148</v>
      </c>
      <c r="E279" s="204"/>
      <c r="F279" s="206" t="s">
        <v>449</v>
      </c>
      <c r="G279" s="204"/>
      <c r="H279" s="207">
        <v>0.372</v>
      </c>
      <c r="I279" s="208"/>
      <c r="J279" s="204"/>
      <c r="K279" s="204"/>
      <c r="L279" s="209"/>
      <c r="M279" s="210"/>
      <c r="N279" s="211"/>
      <c r="O279" s="211"/>
      <c r="P279" s="211"/>
      <c r="Q279" s="211"/>
      <c r="R279" s="211"/>
      <c r="S279" s="211"/>
      <c r="T279" s="212"/>
      <c r="AT279" s="213" t="s">
        <v>148</v>
      </c>
      <c r="AU279" s="213" t="s">
        <v>82</v>
      </c>
      <c r="AV279" s="13" t="s">
        <v>82</v>
      </c>
      <c r="AW279" s="13" t="s">
        <v>4</v>
      </c>
      <c r="AX279" s="13" t="s">
        <v>80</v>
      </c>
      <c r="AY279" s="213" t="s">
        <v>136</v>
      </c>
    </row>
    <row r="280" spans="1:65" s="2" customFormat="1" ht="22.15" customHeight="1">
      <c r="A280" s="33"/>
      <c r="B280" s="34"/>
      <c r="C280" s="186" t="s">
        <v>450</v>
      </c>
      <c r="D280" s="186" t="s">
        <v>139</v>
      </c>
      <c r="E280" s="187" t="s">
        <v>451</v>
      </c>
      <c r="F280" s="188" t="s">
        <v>452</v>
      </c>
      <c r="G280" s="189" t="s">
        <v>165</v>
      </c>
      <c r="H280" s="190">
        <v>0.029</v>
      </c>
      <c r="I280" s="191"/>
      <c r="J280" s="192">
        <f>ROUND(I280*H280,2)</f>
        <v>0</v>
      </c>
      <c r="K280" s="188" t="s">
        <v>143</v>
      </c>
      <c r="L280" s="38"/>
      <c r="M280" s="193" t="s">
        <v>19</v>
      </c>
      <c r="N280" s="194" t="s">
        <v>43</v>
      </c>
      <c r="O280" s="63"/>
      <c r="P280" s="195">
        <f>O280*H280</f>
        <v>0</v>
      </c>
      <c r="Q280" s="195">
        <v>0</v>
      </c>
      <c r="R280" s="195">
        <f>Q280*H280</f>
        <v>0</v>
      </c>
      <c r="S280" s="195">
        <v>0</v>
      </c>
      <c r="T280" s="196">
        <f>S280*H280</f>
        <v>0</v>
      </c>
      <c r="U280" s="33"/>
      <c r="V280" s="33"/>
      <c r="W280" s="33"/>
      <c r="X280" s="33"/>
      <c r="Y280" s="33"/>
      <c r="Z280" s="33"/>
      <c r="AA280" s="33"/>
      <c r="AB280" s="33"/>
      <c r="AC280" s="33"/>
      <c r="AD280" s="33"/>
      <c r="AE280" s="33"/>
      <c r="AR280" s="197" t="s">
        <v>248</v>
      </c>
      <c r="AT280" s="197" t="s">
        <v>139</v>
      </c>
      <c r="AU280" s="197" t="s">
        <v>82</v>
      </c>
      <c r="AY280" s="16" t="s">
        <v>136</v>
      </c>
      <c r="BE280" s="198">
        <f>IF(N280="základní",J280,0)</f>
        <v>0</v>
      </c>
      <c r="BF280" s="198">
        <f>IF(N280="snížená",J280,0)</f>
        <v>0</v>
      </c>
      <c r="BG280" s="198">
        <f>IF(N280="zákl. přenesená",J280,0)</f>
        <v>0</v>
      </c>
      <c r="BH280" s="198">
        <f>IF(N280="sníž. přenesená",J280,0)</f>
        <v>0</v>
      </c>
      <c r="BI280" s="198">
        <f>IF(N280="nulová",J280,0)</f>
        <v>0</v>
      </c>
      <c r="BJ280" s="16" t="s">
        <v>80</v>
      </c>
      <c r="BK280" s="198">
        <f>ROUND(I280*H280,2)</f>
        <v>0</v>
      </c>
      <c r="BL280" s="16" t="s">
        <v>248</v>
      </c>
      <c r="BM280" s="197" t="s">
        <v>453</v>
      </c>
    </row>
    <row r="281" spans="1:47" s="2" customFormat="1" ht="39">
      <c r="A281" s="33"/>
      <c r="B281" s="34"/>
      <c r="C281" s="35"/>
      <c r="D281" s="199" t="s">
        <v>146</v>
      </c>
      <c r="E281" s="35"/>
      <c r="F281" s="200" t="s">
        <v>454</v>
      </c>
      <c r="G281" s="35"/>
      <c r="H281" s="35"/>
      <c r="I281" s="107"/>
      <c r="J281" s="35"/>
      <c r="K281" s="35"/>
      <c r="L281" s="38"/>
      <c r="M281" s="201"/>
      <c r="N281" s="202"/>
      <c r="O281" s="63"/>
      <c r="P281" s="63"/>
      <c r="Q281" s="63"/>
      <c r="R281" s="63"/>
      <c r="S281" s="63"/>
      <c r="T281" s="64"/>
      <c r="U281" s="33"/>
      <c r="V281" s="33"/>
      <c r="W281" s="33"/>
      <c r="X281" s="33"/>
      <c r="Y281" s="33"/>
      <c r="Z281" s="33"/>
      <c r="AA281" s="33"/>
      <c r="AB281" s="33"/>
      <c r="AC281" s="33"/>
      <c r="AD281" s="33"/>
      <c r="AE281" s="33"/>
      <c r="AT281" s="16" t="s">
        <v>146</v>
      </c>
      <c r="AU281" s="16" t="s">
        <v>82</v>
      </c>
    </row>
    <row r="282" spans="1:47" s="2" customFormat="1" ht="156">
      <c r="A282" s="33"/>
      <c r="B282" s="34"/>
      <c r="C282" s="35"/>
      <c r="D282" s="199" t="s">
        <v>159</v>
      </c>
      <c r="E282" s="35"/>
      <c r="F282" s="214" t="s">
        <v>455</v>
      </c>
      <c r="G282" s="35"/>
      <c r="H282" s="35"/>
      <c r="I282" s="107"/>
      <c r="J282" s="35"/>
      <c r="K282" s="35"/>
      <c r="L282" s="38"/>
      <c r="M282" s="201"/>
      <c r="N282" s="202"/>
      <c r="O282" s="63"/>
      <c r="P282" s="63"/>
      <c r="Q282" s="63"/>
      <c r="R282" s="63"/>
      <c r="S282" s="63"/>
      <c r="T282" s="64"/>
      <c r="U282" s="33"/>
      <c r="V282" s="33"/>
      <c r="W282" s="33"/>
      <c r="X282" s="33"/>
      <c r="Y282" s="33"/>
      <c r="Z282" s="33"/>
      <c r="AA282" s="33"/>
      <c r="AB282" s="33"/>
      <c r="AC282" s="33"/>
      <c r="AD282" s="33"/>
      <c r="AE282" s="33"/>
      <c r="AT282" s="16" t="s">
        <v>159</v>
      </c>
      <c r="AU282" s="16" t="s">
        <v>82</v>
      </c>
    </row>
    <row r="283" spans="2:63" s="12" customFormat="1" ht="22.9" customHeight="1">
      <c r="B283" s="170"/>
      <c r="C283" s="171"/>
      <c r="D283" s="172" t="s">
        <v>71</v>
      </c>
      <c r="E283" s="184" t="s">
        <v>456</v>
      </c>
      <c r="F283" s="184" t="s">
        <v>457</v>
      </c>
      <c r="G283" s="171"/>
      <c r="H283" s="171"/>
      <c r="I283" s="174"/>
      <c r="J283" s="185">
        <f>BK283</f>
        <v>0</v>
      </c>
      <c r="K283" s="171"/>
      <c r="L283" s="176"/>
      <c r="M283" s="177"/>
      <c r="N283" s="178"/>
      <c r="O283" s="178"/>
      <c r="P283" s="179">
        <f>SUM(P284:P292)</f>
        <v>0</v>
      </c>
      <c r="Q283" s="178"/>
      <c r="R283" s="179">
        <f>SUM(R284:R292)</f>
        <v>0.0006409200000000001</v>
      </c>
      <c r="S283" s="178"/>
      <c r="T283" s="180">
        <f>SUM(T284:T292)</f>
        <v>0</v>
      </c>
      <c r="AR283" s="181" t="s">
        <v>82</v>
      </c>
      <c r="AT283" s="182" t="s">
        <v>71</v>
      </c>
      <c r="AU283" s="182" t="s">
        <v>80</v>
      </c>
      <c r="AY283" s="181" t="s">
        <v>136</v>
      </c>
      <c r="BK283" s="183">
        <f>SUM(BK284:BK292)</f>
        <v>0</v>
      </c>
    </row>
    <row r="284" spans="1:65" s="2" customFormat="1" ht="22.15" customHeight="1">
      <c r="A284" s="33"/>
      <c r="B284" s="34"/>
      <c r="C284" s="186" t="s">
        <v>458</v>
      </c>
      <c r="D284" s="186" t="s">
        <v>139</v>
      </c>
      <c r="E284" s="187" t="s">
        <v>459</v>
      </c>
      <c r="F284" s="188" t="s">
        <v>460</v>
      </c>
      <c r="G284" s="189" t="s">
        <v>156</v>
      </c>
      <c r="H284" s="190">
        <v>1.308</v>
      </c>
      <c r="I284" s="191"/>
      <c r="J284" s="192">
        <f>ROUND(I284*H284,2)</f>
        <v>0</v>
      </c>
      <c r="K284" s="188" t="s">
        <v>143</v>
      </c>
      <c r="L284" s="38"/>
      <c r="M284" s="193" t="s">
        <v>19</v>
      </c>
      <c r="N284" s="194" t="s">
        <v>43</v>
      </c>
      <c r="O284" s="63"/>
      <c r="P284" s="195">
        <f>O284*H284</f>
        <v>0</v>
      </c>
      <c r="Q284" s="195">
        <v>8E-05</v>
      </c>
      <c r="R284" s="195">
        <f>Q284*H284</f>
        <v>0.00010464000000000001</v>
      </c>
      <c r="S284" s="195">
        <v>0</v>
      </c>
      <c r="T284" s="196">
        <f>S284*H284</f>
        <v>0</v>
      </c>
      <c r="U284" s="33"/>
      <c r="V284" s="33"/>
      <c r="W284" s="33"/>
      <c r="X284" s="33"/>
      <c r="Y284" s="33"/>
      <c r="Z284" s="33"/>
      <c r="AA284" s="33"/>
      <c r="AB284" s="33"/>
      <c r="AC284" s="33"/>
      <c r="AD284" s="33"/>
      <c r="AE284" s="33"/>
      <c r="AR284" s="197" t="s">
        <v>248</v>
      </c>
      <c r="AT284" s="197" t="s">
        <v>139</v>
      </c>
      <c r="AU284" s="197" t="s">
        <v>82</v>
      </c>
      <c r="AY284" s="16" t="s">
        <v>136</v>
      </c>
      <c r="BE284" s="198">
        <f>IF(N284="základní",J284,0)</f>
        <v>0</v>
      </c>
      <c r="BF284" s="198">
        <f>IF(N284="snížená",J284,0)</f>
        <v>0</v>
      </c>
      <c r="BG284" s="198">
        <f>IF(N284="zákl. přenesená",J284,0)</f>
        <v>0</v>
      </c>
      <c r="BH284" s="198">
        <f>IF(N284="sníž. přenesená",J284,0)</f>
        <v>0</v>
      </c>
      <c r="BI284" s="198">
        <f>IF(N284="nulová",J284,0)</f>
        <v>0</v>
      </c>
      <c r="BJ284" s="16" t="s">
        <v>80</v>
      </c>
      <c r="BK284" s="198">
        <f>ROUND(I284*H284,2)</f>
        <v>0</v>
      </c>
      <c r="BL284" s="16" t="s">
        <v>248</v>
      </c>
      <c r="BM284" s="197" t="s">
        <v>461</v>
      </c>
    </row>
    <row r="285" spans="1:47" s="2" customFormat="1" ht="29.25">
      <c r="A285" s="33"/>
      <c r="B285" s="34"/>
      <c r="C285" s="35"/>
      <c r="D285" s="199" t="s">
        <v>146</v>
      </c>
      <c r="E285" s="35"/>
      <c r="F285" s="200" t="s">
        <v>462</v>
      </c>
      <c r="G285" s="35"/>
      <c r="H285" s="35"/>
      <c r="I285" s="107"/>
      <c r="J285" s="35"/>
      <c r="K285" s="35"/>
      <c r="L285" s="38"/>
      <c r="M285" s="201"/>
      <c r="N285" s="202"/>
      <c r="O285" s="63"/>
      <c r="P285" s="63"/>
      <c r="Q285" s="63"/>
      <c r="R285" s="63"/>
      <c r="S285" s="63"/>
      <c r="T285" s="64"/>
      <c r="U285" s="33"/>
      <c r="V285" s="33"/>
      <c r="W285" s="33"/>
      <c r="X285" s="33"/>
      <c r="Y285" s="33"/>
      <c r="Z285" s="33"/>
      <c r="AA285" s="33"/>
      <c r="AB285" s="33"/>
      <c r="AC285" s="33"/>
      <c r="AD285" s="33"/>
      <c r="AE285" s="33"/>
      <c r="AT285" s="16" t="s">
        <v>146</v>
      </c>
      <c r="AU285" s="16" t="s">
        <v>82</v>
      </c>
    </row>
    <row r="286" spans="2:51" s="13" customFormat="1" ht="12">
      <c r="B286" s="203"/>
      <c r="C286" s="204"/>
      <c r="D286" s="199" t="s">
        <v>148</v>
      </c>
      <c r="E286" s="205" t="s">
        <v>19</v>
      </c>
      <c r="F286" s="206" t="s">
        <v>463</v>
      </c>
      <c r="G286" s="204"/>
      <c r="H286" s="207">
        <v>1.308</v>
      </c>
      <c r="I286" s="208"/>
      <c r="J286" s="204"/>
      <c r="K286" s="204"/>
      <c r="L286" s="209"/>
      <c r="M286" s="210"/>
      <c r="N286" s="211"/>
      <c r="O286" s="211"/>
      <c r="P286" s="211"/>
      <c r="Q286" s="211"/>
      <c r="R286" s="211"/>
      <c r="S286" s="211"/>
      <c r="T286" s="212"/>
      <c r="AT286" s="213" t="s">
        <v>148</v>
      </c>
      <c r="AU286" s="213" t="s">
        <v>82</v>
      </c>
      <c r="AV286" s="13" t="s">
        <v>82</v>
      </c>
      <c r="AW286" s="13" t="s">
        <v>33</v>
      </c>
      <c r="AX286" s="13" t="s">
        <v>72</v>
      </c>
      <c r="AY286" s="213" t="s">
        <v>136</v>
      </c>
    </row>
    <row r="287" spans="1:65" s="2" customFormat="1" ht="22.15" customHeight="1">
      <c r="A287" s="33"/>
      <c r="B287" s="34"/>
      <c r="C287" s="186" t="s">
        <v>464</v>
      </c>
      <c r="D287" s="186" t="s">
        <v>139</v>
      </c>
      <c r="E287" s="187" t="s">
        <v>465</v>
      </c>
      <c r="F287" s="188" t="s">
        <v>466</v>
      </c>
      <c r="G287" s="189" t="s">
        <v>156</v>
      </c>
      <c r="H287" s="190">
        <v>1.308</v>
      </c>
      <c r="I287" s="191"/>
      <c r="J287" s="192">
        <f>ROUND(I287*H287,2)</f>
        <v>0</v>
      </c>
      <c r="K287" s="188" t="s">
        <v>143</v>
      </c>
      <c r="L287" s="38"/>
      <c r="M287" s="193" t="s">
        <v>19</v>
      </c>
      <c r="N287" s="194" t="s">
        <v>43</v>
      </c>
      <c r="O287" s="63"/>
      <c r="P287" s="195">
        <f>O287*H287</f>
        <v>0</v>
      </c>
      <c r="Q287" s="195">
        <v>0.00017</v>
      </c>
      <c r="R287" s="195">
        <f>Q287*H287</f>
        <v>0.00022236000000000003</v>
      </c>
      <c r="S287" s="195">
        <v>0</v>
      </c>
      <c r="T287" s="196">
        <f>S287*H287</f>
        <v>0</v>
      </c>
      <c r="U287" s="33"/>
      <c r="V287" s="33"/>
      <c r="W287" s="33"/>
      <c r="X287" s="33"/>
      <c r="Y287" s="33"/>
      <c r="Z287" s="33"/>
      <c r="AA287" s="33"/>
      <c r="AB287" s="33"/>
      <c r="AC287" s="33"/>
      <c r="AD287" s="33"/>
      <c r="AE287" s="33"/>
      <c r="AR287" s="197" t="s">
        <v>248</v>
      </c>
      <c r="AT287" s="197" t="s">
        <v>139</v>
      </c>
      <c r="AU287" s="197" t="s">
        <v>82</v>
      </c>
      <c r="AY287" s="16" t="s">
        <v>136</v>
      </c>
      <c r="BE287" s="198">
        <f>IF(N287="základní",J287,0)</f>
        <v>0</v>
      </c>
      <c r="BF287" s="198">
        <f>IF(N287="snížená",J287,0)</f>
        <v>0</v>
      </c>
      <c r="BG287" s="198">
        <f>IF(N287="zákl. přenesená",J287,0)</f>
        <v>0</v>
      </c>
      <c r="BH287" s="198">
        <f>IF(N287="sníž. přenesená",J287,0)</f>
        <v>0</v>
      </c>
      <c r="BI287" s="198">
        <f>IF(N287="nulová",J287,0)</f>
        <v>0</v>
      </c>
      <c r="BJ287" s="16" t="s">
        <v>80</v>
      </c>
      <c r="BK287" s="198">
        <f>ROUND(I287*H287,2)</f>
        <v>0</v>
      </c>
      <c r="BL287" s="16" t="s">
        <v>248</v>
      </c>
      <c r="BM287" s="197" t="s">
        <v>467</v>
      </c>
    </row>
    <row r="288" spans="1:47" s="2" customFormat="1" ht="19.5">
      <c r="A288" s="33"/>
      <c r="B288" s="34"/>
      <c r="C288" s="35"/>
      <c r="D288" s="199" t="s">
        <v>146</v>
      </c>
      <c r="E288" s="35"/>
      <c r="F288" s="200" t="s">
        <v>468</v>
      </c>
      <c r="G288" s="35"/>
      <c r="H288" s="35"/>
      <c r="I288" s="107"/>
      <c r="J288" s="35"/>
      <c r="K288" s="35"/>
      <c r="L288" s="38"/>
      <c r="M288" s="201"/>
      <c r="N288" s="202"/>
      <c r="O288" s="63"/>
      <c r="P288" s="63"/>
      <c r="Q288" s="63"/>
      <c r="R288" s="63"/>
      <c r="S288" s="63"/>
      <c r="T288" s="64"/>
      <c r="U288" s="33"/>
      <c r="V288" s="33"/>
      <c r="W288" s="33"/>
      <c r="X288" s="33"/>
      <c r="Y288" s="33"/>
      <c r="Z288" s="33"/>
      <c r="AA288" s="33"/>
      <c r="AB288" s="33"/>
      <c r="AC288" s="33"/>
      <c r="AD288" s="33"/>
      <c r="AE288" s="33"/>
      <c r="AT288" s="16" t="s">
        <v>146</v>
      </c>
      <c r="AU288" s="16" t="s">
        <v>82</v>
      </c>
    </row>
    <row r="289" spans="1:65" s="2" customFormat="1" ht="22.15" customHeight="1">
      <c r="A289" s="33"/>
      <c r="B289" s="34"/>
      <c r="C289" s="186" t="s">
        <v>469</v>
      </c>
      <c r="D289" s="186" t="s">
        <v>139</v>
      </c>
      <c r="E289" s="187" t="s">
        <v>470</v>
      </c>
      <c r="F289" s="188" t="s">
        <v>471</v>
      </c>
      <c r="G289" s="189" t="s">
        <v>156</v>
      </c>
      <c r="H289" s="190">
        <v>2.616</v>
      </c>
      <c r="I289" s="191"/>
      <c r="J289" s="192">
        <f>ROUND(I289*H289,2)</f>
        <v>0</v>
      </c>
      <c r="K289" s="188" t="s">
        <v>143</v>
      </c>
      <c r="L289" s="38"/>
      <c r="M289" s="193" t="s">
        <v>19</v>
      </c>
      <c r="N289" s="194" t="s">
        <v>43</v>
      </c>
      <c r="O289" s="63"/>
      <c r="P289" s="195">
        <f>O289*H289</f>
        <v>0</v>
      </c>
      <c r="Q289" s="195">
        <v>0.00012</v>
      </c>
      <c r="R289" s="195">
        <f>Q289*H289</f>
        <v>0.00031392000000000003</v>
      </c>
      <c r="S289" s="195">
        <v>0</v>
      </c>
      <c r="T289" s="196">
        <f>S289*H289</f>
        <v>0</v>
      </c>
      <c r="U289" s="33"/>
      <c r="V289" s="33"/>
      <c r="W289" s="33"/>
      <c r="X289" s="33"/>
      <c r="Y289" s="33"/>
      <c r="Z289" s="33"/>
      <c r="AA289" s="33"/>
      <c r="AB289" s="33"/>
      <c r="AC289" s="33"/>
      <c r="AD289" s="33"/>
      <c r="AE289" s="33"/>
      <c r="AR289" s="197" t="s">
        <v>248</v>
      </c>
      <c r="AT289" s="197" t="s">
        <v>139</v>
      </c>
      <c r="AU289" s="197" t="s">
        <v>82</v>
      </c>
      <c r="AY289" s="16" t="s">
        <v>136</v>
      </c>
      <c r="BE289" s="198">
        <f>IF(N289="základní",J289,0)</f>
        <v>0</v>
      </c>
      <c r="BF289" s="198">
        <f>IF(N289="snížená",J289,0)</f>
        <v>0</v>
      </c>
      <c r="BG289" s="198">
        <f>IF(N289="zákl. přenesená",J289,0)</f>
        <v>0</v>
      </c>
      <c r="BH289" s="198">
        <f>IF(N289="sníž. přenesená",J289,0)</f>
        <v>0</v>
      </c>
      <c r="BI289" s="198">
        <f>IF(N289="nulová",J289,0)</f>
        <v>0</v>
      </c>
      <c r="BJ289" s="16" t="s">
        <v>80</v>
      </c>
      <c r="BK289" s="198">
        <f>ROUND(I289*H289,2)</f>
        <v>0</v>
      </c>
      <c r="BL289" s="16" t="s">
        <v>248</v>
      </c>
      <c r="BM289" s="197" t="s">
        <v>472</v>
      </c>
    </row>
    <row r="290" spans="1:47" s="2" customFormat="1" ht="19.5">
      <c r="A290" s="33"/>
      <c r="B290" s="34"/>
      <c r="C290" s="35"/>
      <c r="D290" s="199" t="s">
        <v>146</v>
      </c>
      <c r="E290" s="35"/>
      <c r="F290" s="200" t="s">
        <v>473</v>
      </c>
      <c r="G290" s="35"/>
      <c r="H290" s="35"/>
      <c r="I290" s="107"/>
      <c r="J290" s="35"/>
      <c r="K290" s="35"/>
      <c r="L290" s="38"/>
      <c r="M290" s="201"/>
      <c r="N290" s="202"/>
      <c r="O290" s="63"/>
      <c r="P290" s="63"/>
      <c r="Q290" s="63"/>
      <c r="R290" s="63"/>
      <c r="S290" s="63"/>
      <c r="T290" s="64"/>
      <c r="U290" s="33"/>
      <c r="V290" s="33"/>
      <c r="W290" s="33"/>
      <c r="X290" s="33"/>
      <c r="Y290" s="33"/>
      <c r="Z290" s="33"/>
      <c r="AA290" s="33"/>
      <c r="AB290" s="33"/>
      <c r="AC290" s="33"/>
      <c r="AD290" s="33"/>
      <c r="AE290" s="33"/>
      <c r="AT290" s="16" t="s">
        <v>146</v>
      </c>
      <c r="AU290" s="16" t="s">
        <v>82</v>
      </c>
    </row>
    <row r="291" spans="1:47" s="2" customFormat="1" ht="19.5">
      <c r="A291" s="33"/>
      <c r="B291" s="34"/>
      <c r="C291" s="35"/>
      <c r="D291" s="199" t="s">
        <v>245</v>
      </c>
      <c r="E291" s="35"/>
      <c r="F291" s="214" t="s">
        <v>474</v>
      </c>
      <c r="G291" s="35"/>
      <c r="H291" s="35"/>
      <c r="I291" s="107"/>
      <c r="J291" s="35"/>
      <c r="K291" s="35"/>
      <c r="L291" s="38"/>
      <c r="M291" s="201"/>
      <c r="N291" s="202"/>
      <c r="O291" s="63"/>
      <c r="P291" s="63"/>
      <c r="Q291" s="63"/>
      <c r="R291" s="63"/>
      <c r="S291" s="63"/>
      <c r="T291" s="64"/>
      <c r="U291" s="33"/>
      <c r="V291" s="33"/>
      <c r="W291" s="33"/>
      <c r="X291" s="33"/>
      <c r="Y291" s="33"/>
      <c r="Z291" s="33"/>
      <c r="AA291" s="33"/>
      <c r="AB291" s="33"/>
      <c r="AC291" s="33"/>
      <c r="AD291" s="33"/>
      <c r="AE291" s="33"/>
      <c r="AT291" s="16" t="s">
        <v>245</v>
      </c>
      <c r="AU291" s="16" t="s">
        <v>82</v>
      </c>
    </row>
    <row r="292" spans="2:51" s="13" customFormat="1" ht="12">
      <c r="B292" s="203"/>
      <c r="C292" s="204"/>
      <c r="D292" s="199" t="s">
        <v>148</v>
      </c>
      <c r="E292" s="204"/>
      <c r="F292" s="206" t="s">
        <v>475</v>
      </c>
      <c r="G292" s="204"/>
      <c r="H292" s="207">
        <v>2.616</v>
      </c>
      <c r="I292" s="208"/>
      <c r="J292" s="204"/>
      <c r="K292" s="204"/>
      <c r="L292" s="209"/>
      <c r="M292" s="210"/>
      <c r="N292" s="211"/>
      <c r="O292" s="211"/>
      <c r="P292" s="211"/>
      <c r="Q292" s="211"/>
      <c r="R292" s="211"/>
      <c r="S292" s="211"/>
      <c r="T292" s="212"/>
      <c r="AT292" s="213" t="s">
        <v>148</v>
      </c>
      <c r="AU292" s="213" t="s">
        <v>82</v>
      </c>
      <c r="AV292" s="13" t="s">
        <v>82</v>
      </c>
      <c r="AW292" s="13" t="s">
        <v>4</v>
      </c>
      <c r="AX292" s="13" t="s">
        <v>80</v>
      </c>
      <c r="AY292" s="213" t="s">
        <v>136</v>
      </c>
    </row>
    <row r="293" spans="2:63" s="12" customFormat="1" ht="22.9" customHeight="1">
      <c r="B293" s="170"/>
      <c r="C293" s="171"/>
      <c r="D293" s="172" t="s">
        <v>71</v>
      </c>
      <c r="E293" s="184" t="s">
        <v>476</v>
      </c>
      <c r="F293" s="184" t="s">
        <v>477</v>
      </c>
      <c r="G293" s="171"/>
      <c r="H293" s="171"/>
      <c r="I293" s="174"/>
      <c r="J293" s="185">
        <f>BK293</f>
        <v>0</v>
      </c>
      <c r="K293" s="171"/>
      <c r="L293" s="176"/>
      <c r="M293" s="177"/>
      <c r="N293" s="178"/>
      <c r="O293" s="178"/>
      <c r="P293" s="179">
        <f>SUM(P294:P331)</f>
        <v>0</v>
      </c>
      <c r="Q293" s="178"/>
      <c r="R293" s="179">
        <f>SUM(R294:R331)</f>
        <v>0.46591564999999996</v>
      </c>
      <c r="S293" s="178"/>
      <c r="T293" s="180">
        <f>SUM(T294:T331)</f>
        <v>0.01920171</v>
      </c>
      <c r="AR293" s="181" t="s">
        <v>82</v>
      </c>
      <c r="AT293" s="182" t="s">
        <v>71</v>
      </c>
      <c r="AU293" s="182" t="s">
        <v>80</v>
      </c>
      <c r="AY293" s="181" t="s">
        <v>136</v>
      </c>
      <c r="BK293" s="183">
        <f>SUM(BK294:BK331)</f>
        <v>0</v>
      </c>
    </row>
    <row r="294" spans="1:65" s="2" customFormat="1" ht="22.15" customHeight="1">
      <c r="A294" s="33"/>
      <c r="B294" s="34"/>
      <c r="C294" s="186" t="s">
        <v>478</v>
      </c>
      <c r="D294" s="186" t="s">
        <v>139</v>
      </c>
      <c r="E294" s="187" t="s">
        <v>479</v>
      </c>
      <c r="F294" s="188" t="s">
        <v>480</v>
      </c>
      <c r="G294" s="189" t="s">
        <v>156</v>
      </c>
      <c r="H294" s="190">
        <v>15.472</v>
      </c>
      <c r="I294" s="191"/>
      <c r="J294" s="192">
        <f>ROUND(I294*H294,2)</f>
        <v>0</v>
      </c>
      <c r="K294" s="188" t="s">
        <v>143</v>
      </c>
      <c r="L294" s="38"/>
      <c r="M294" s="193" t="s">
        <v>19</v>
      </c>
      <c r="N294" s="194" t="s">
        <v>43</v>
      </c>
      <c r="O294" s="63"/>
      <c r="P294" s="195">
        <f>O294*H294</f>
        <v>0</v>
      </c>
      <c r="Q294" s="195">
        <v>0</v>
      </c>
      <c r="R294" s="195">
        <f>Q294*H294</f>
        <v>0</v>
      </c>
      <c r="S294" s="195">
        <v>0</v>
      </c>
      <c r="T294" s="196">
        <f>S294*H294</f>
        <v>0</v>
      </c>
      <c r="U294" s="33"/>
      <c r="V294" s="33"/>
      <c r="W294" s="33"/>
      <c r="X294" s="33"/>
      <c r="Y294" s="33"/>
      <c r="Z294" s="33"/>
      <c r="AA294" s="33"/>
      <c r="AB294" s="33"/>
      <c r="AC294" s="33"/>
      <c r="AD294" s="33"/>
      <c r="AE294" s="33"/>
      <c r="AR294" s="197" t="s">
        <v>248</v>
      </c>
      <c r="AT294" s="197" t="s">
        <v>139</v>
      </c>
      <c r="AU294" s="197" t="s">
        <v>82</v>
      </c>
      <c r="AY294" s="16" t="s">
        <v>136</v>
      </c>
      <c r="BE294" s="198">
        <f>IF(N294="základní",J294,0)</f>
        <v>0</v>
      </c>
      <c r="BF294" s="198">
        <f>IF(N294="snížená",J294,0)</f>
        <v>0</v>
      </c>
      <c r="BG294" s="198">
        <f>IF(N294="zákl. přenesená",J294,0)</f>
        <v>0</v>
      </c>
      <c r="BH294" s="198">
        <f>IF(N294="sníž. přenesená",J294,0)</f>
        <v>0</v>
      </c>
      <c r="BI294" s="198">
        <f>IF(N294="nulová",J294,0)</f>
        <v>0</v>
      </c>
      <c r="BJ294" s="16" t="s">
        <v>80</v>
      </c>
      <c r="BK294" s="198">
        <f>ROUND(I294*H294,2)</f>
        <v>0</v>
      </c>
      <c r="BL294" s="16" t="s">
        <v>248</v>
      </c>
      <c r="BM294" s="197" t="s">
        <v>481</v>
      </c>
    </row>
    <row r="295" spans="1:47" s="2" customFormat="1" ht="29.25">
      <c r="A295" s="33"/>
      <c r="B295" s="34"/>
      <c r="C295" s="35"/>
      <c r="D295" s="199" t="s">
        <v>146</v>
      </c>
      <c r="E295" s="35"/>
      <c r="F295" s="200" t="s">
        <v>482</v>
      </c>
      <c r="G295" s="35"/>
      <c r="H295" s="35"/>
      <c r="I295" s="107"/>
      <c r="J295" s="35"/>
      <c r="K295" s="35"/>
      <c r="L295" s="38"/>
      <c r="M295" s="201"/>
      <c r="N295" s="202"/>
      <c r="O295" s="63"/>
      <c r="P295" s="63"/>
      <c r="Q295" s="63"/>
      <c r="R295" s="63"/>
      <c r="S295" s="63"/>
      <c r="T295" s="64"/>
      <c r="U295" s="33"/>
      <c r="V295" s="33"/>
      <c r="W295" s="33"/>
      <c r="X295" s="33"/>
      <c r="Y295" s="33"/>
      <c r="Z295" s="33"/>
      <c r="AA295" s="33"/>
      <c r="AB295" s="33"/>
      <c r="AC295" s="33"/>
      <c r="AD295" s="33"/>
      <c r="AE295" s="33"/>
      <c r="AT295" s="16" t="s">
        <v>146</v>
      </c>
      <c r="AU295" s="16" t="s">
        <v>82</v>
      </c>
    </row>
    <row r="296" spans="1:47" s="2" customFormat="1" ht="48.75">
      <c r="A296" s="33"/>
      <c r="B296" s="34"/>
      <c r="C296" s="35"/>
      <c r="D296" s="199" t="s">
        <v>159</v>
      </c>
      <c r="E296" s="35"/>
      <c r="F296" s="214" t="s">
        <v>483</v>
      </c>
      <c r="G296" s="35"/>
      <c r="H296" s="35"/>
      <c r="I296" s="107"/>
      <c r="J296" s="35"/>
      <c r="K296" s="35"/>
      <c r="L296" s="38"/>
      <c r="M296" s="201"/>
      <c r="N296" s="202"/>
      <c r="O296" s="63"/>
      <c r="P296" s="63"/>
      <c r="Q296" s="63"/>
      <c r="R296" s="63"/>
      <c r="S296" s="63"/>
      <c r="T296" s="64"/>
      <c r="U296" s="33"/>
      <c r="V296" s="33"/>
      <c r="W296" s="33"/>
      <c r="X296" s="33"/>
      <c r="Y296" s="33"/>
      <c r="Z296" s="33"/>
      <c r="AA296" s="33"/>
      <c r="AB296" s="33"/>
      <c r="AC296" s="33"/>
      <c r="AD296" s="33"/>
      <c r="AE296" s="33"/>
      <c r="AT296" s="16" t="s">
        <v>159</v>
      </c>
      <c r="AU296" s="16" t="s">
        <v>82</v>
      </c>
    </row>
    <row r="297" spans="2:51" s="13" customFormat="1" ht="12">
      <c r="B297" s="203"/>
      <c r="C297" s="204"/>
      <c r="D297" s="199" t="s">
        <v>148</v>
      </c>
      <c r="E297" s="205" t="s">
        <v>19</v>
      </c>
      <c r="F297" s="206" t="s">
        <v>484</v>
      </c>
      <c r="G297" s="204"/>
      <c r="H297" s="207">
        <v>11.872</v>
      </c>
      <c r="I297" s="208"/>
      <c r="J297" s="204"/>
      <c r="K297" s="204"/>
      <c r="L297" s="209"/>
      <c r="M297" s="210"/>
      <c r="N297" s="211"/>
      <c r="O297" s="211"/>
      <c r="P297" s="211"/>
      <c r="Q297" s="211"/>
      <c r="R297" s="211"/>
      <c r="S297" s="211"/>
      <c r="T297" s="212"/>
      <c r="AT297" s="213" t="s">
        <v>148</v>
      </c>
      <c r="AU297" s="213" t="s">
        <v>82</v>
      </c>
      <c r="AV297" s="13" t="s">
        <v>82</v>
      </c>
      <c r="AW297" s="13" t="s">
        <v>33</v>
      </c>
      <c r="AX297" s="13" t="s">
        <v>72</v>
      </c>
      <c r="AY297" s="213" t="s">
        <v>136</v>
      </c>
    </row>
    <row r="298" spans="2:51" s="13" customFormat="1" ht="12">
      <c r="B298" s="203"/>
      <c r="C298" s="204"/>
      <c r="D298" s="199" t="s">
        <v>148</v>
      </c>
      <c r="E298" s="205" t="s">
        <v>19</v>
      </c>
      <c r="F298" s="206" t="s">
        <v>485</v>
      </c>
      <c r="G298" s="204"/>
      <c r="H298" s="207">
        <v>3.6</v>
      </c>
      <c r="I298" s="208"/>
      <c r="J298" s="204"/>
      <c r="K298" s="204"/>
      <c r="L298" s="209"/>
      <c r="M298" s="210"/>
      <c r="N298" s="211"/>
      <c r="O298" s="211"/>
      <c r="P298" s="211"/>
      <c r="Q298" s="211"/>
      <c r="R298" s="211"/>
      <c r="S298" s="211"/>
      <c r="T298" s="212"/>
      <c r="AT298" s="213" t="s">
        <v>148</v>
      </c>
      <c r="AU298" s="213" t="s">
        <v>82</v>
      </c>
      <c r="AV298" s="13" t="s">
        <v>82</v>
      </c>
      <c r="AW298" s="13" t="s">
        <v>33</v>
      </c>
      <c r="AX298" s="13" t="s">
        <v>72</v>
      </c>
      <c r="AY298" s="213" t="s">
        <v>136</v>
      </c>
    </row>
    <row r="299" spans="1:65" s="2" customFormat="1" ht="22.15" customHeight="1">
      <c r="A299" s="33"/>
      <c r="B299" s="34"/>
      <c r="C299" s="215" t="s">
        <v>486</v>
      </c>
      <c r="D299" s="215" t="s">
        <v>171</v>
      </c>
      <c r="E299" s="216" t="s">
        <v>487</v>
      </c>
      <c r="F299" s="217" t="s">
        <v>488</v>
      </c>
      <c r="G299" s="218" t="s">
        <v>156</v>
      </c>
      <c r="H299" s="219">
        <v>16.246</v>
      </c>
      <c r="I299" s="220"/>
      <c r="J299" s="221">
        <f>ROUND(I299*H299,2)</f>
        <v>0</v>
      </c>
      <c r="K299" s="217" t="s">
        <v>143</v>
      </c>
      <c r="L299" s="222"/>
      <c r="M299" s="223" t="s">
        <v>19</v>
      </c>
      <c r="N299" s="224" t="s">
        <v>43</v>
      </c>
      <c r="O299" s="63"/>
      <c r="P299" s="195">
        <f>O299*H299</f>
        <v>0</v>
      </c>
      <c r="Q299" s="195">
        <v>0</v>
      </c>
      <c r="R299" s="195">
        <f>Q299*H299</f>
        <v>0</v>
      </c>
      <c r="S299" s="195">
        <v>0</v>
      </c>
      <c r="T299" s="196">
        <f>S299*H299</f>
        <v>0</v>
      </c>
      <c r="U299" s="33"/>
      <c r="V299" s="33"/>
      <c r="W299" s="33"/>
      <c r="X299" s="33"/>
      <c r="Y299" s="33"/>
      <c r="Z299" s="33"/>
      <c r="AA299" s="33"/>
      <c r="AB299" s="33"/>
      <c r="AC299" s="33"/>
      <c r="AD299" s="33"/>
      <c r="AE299" s="33"/>
      <c r="AR299" s="197" t="s">
        <v>356</v>
      </c>
      <c r="AT299" s="197" t="s">
        <v>171</v>
      </c>
      <c r="AU299" s="197" t="s">
        <v>82</v>
      </c>
      <c r="AY299" s="16" t="s">
        <v>136</v>
      </c>
      <c r="BE299" s="198">
        <f>IF(N299="základní",J299,0)</f>
        <v>0</v>
      </c>
      <c r="BF299" s="198">
        <f>IF(N299="snížená",J299,0)</f>
        <v>0</v>
      </c>
      <c r="BG299" s="198">
        <f>IF(N299="zákl. přenesená",J299,0)</f>
        <v>0</v>
      </c>
      <c r="BH299" s="198">
        <f>IF(N299="sníž. přenesená",J299,0)</f>
        <v>0</v>
      </c>
      <c r="BI299" s="198">
        <f>IF(N299="nulová",J299,0)</f>
        <v>0</v>
      </c>
      <c r="BJ299" s="16" t="s">
        <v>80</v>
      </c>
      <c r="BK299" s="198">
        <f>ROUND(I299*H299,2)</f>
        <v>0</v>
      </c>
      <c r="BL299" s="16" t="s">
        <v>248</v>
      </c>
      <c r="BM299" s="197" t="s">
        <v>489</v>
      </c>
    </row>
    <row r="300" spans="1:47" s="2" customFormat="1" ht="12">
      <c r="A300" s="33"/>
      <c r="B300" s="34"/>
      <c r="C300" s="35"/>
      <c r="D300" s="199" t="s">
        <v>146</v>
      </c>
      <c r="E300" s="35"/>
      <c r="F300" s="200" t="s">
        <v>488</v>
      </c>
      <c r="G300" s="35"/>
      <c r="H300" s="35"/>
      <c r="I300" s="107"/>
      <c r="J300" s="35"/>
      <c r="K300" s="35"/>
      <c r="L300" s="38"/>
      <c r="M300" s="201"/>
      <c r="N300" s="202"/>
      <c r="O300" s="63"/>
      <c r="P300" s="63"/>
      <c r="Q300" s="63"/>
      <c r="R300" s="63"/>
      <c r="S300" s="63"/>
      <c r="T300" s="64"/>
      <c r="U300" s="33"/>
      <c r="V300" s="33"/>
      <c r="W300" s="33"/>
      <c r="X300" s="33"/>
      <c r="Y300" s="33"/>
      <c r="Z300" s="33"/>
      <c r="AA300" s="33"/>
      <c r="AB300" s="33"/>
      <c r="AC300" s="33"/>
      <c r="AD300" s="33"/>
      <c r="AE300" s="33"/>
      <c r="AT300" s="16" t="s">
        <v>146</v>
      </c>
      <c r="AU300" s="16" t="s">
        <v>82</v>
      </c>
    </row>
    <row r="301" spans="2:51" s="13" customFormat="1" ht="12">
      <c r="B301" s="203"/>
      <c r="C301" s="204"/>
      <c r="D301" s="199" t="s">
        <v>148</v>
      </c>
      <c r="E301" s="204"/>
      <c r="F301" s="206" t="s">
        <v>490</v>
      </c>
      <c r="G301" s="204"/>
      <c r="H301" s="207">
        <v>16.246</v>
      </c>
      <c r="I301" s="208"/>
      <c r="J301" s="204"/>
      <c r="K301" s="204"/>
      <c r="L301" s="209"/>
      <c r="M301" s="210"/>
      <c r="N301" s="211"/>
      <c r="O301" s="211"/>
      <c r="P301" s="211"/>
      <c r="Q301" s="211"/>
      <c r="R301" s="211"/>
      <c r="S301" s="211"/>
      <c r="T301" s="212"/>
      <c r="AT301" s="213" t="s">
        <v>148</v>
      </c>
      <c r="AU301" s="213" t="s">
        <v>82</v>
      </c>
      <c r="AV301" s="13" t="s">
        <v>82</v>
      </c>
      <c r="AW301" s="13" t="s">
        <v>4</v>
      </c>
      <c r="AX301" s="13" t="s">
        <v>80</v>
      </c>
      <c r="AY301" s="213" t="s">
        <v>136</v>
      </c>
    </row>
    <row r="302" spans="1:65" s="2" customFormat="1" ht="22.15" customHeight="1">
      <c r="A302" s="33"/>
      <c r="B302" s="34"/>
      <c r="C302" s="186" t="s">
        <v>491</v>
      </c>
      <c r="D302" s="186" t="s">
        <v>139</v>
      </c>
      <c r="E302" s="187" t="s">
        <v>492</v>
      </c>
      <c r="F302" s="188" t="s">
        <v>493</v>
      </c>
      <c r="G302" s="189" t="s">
        <v>156</v>
      </c>
      <c r="H302" s="190">
        <v>11.558</v>
      </c>
      <c r="I302" s="191"/>
      <c r="J302" s="192">
        <f>ROUND(I302*H302,2)</f>
        <v>0</v>
      </c>
      <c r="K302" s="188" t="s">
        <v>143</v>
      </c>
      <c r="L302" s="38"/>
      <c r="M302" s="193" t="s">
        <v>19</v>
      </c>
      <c r="N302" s="194" t="s">
        <v>43</v>
      </c>
      <c r="O302" s="63"/>
      <c r="P302" s="195">
        <f>O302*H302</f>
        <v>0</v>
      </c>
      <c r="Q302" s="195">
        <v>0.001</v>
      </c>
      <c r="R302" s="195">
        <f>Q302*H302</f>
        <v>0.011558</v>
      </c>
      <c r="S302" s="195">
        <v>0.00031</v>
      </c>
      <c r="T302" s="196">
        <f>S302*H302</f>
        <v>0.00358298</v>
      </c>
      <c r="U302" s="33"/>
      <c r="V302" s="33"/>
      <c r="W302" s="33"/>
      <c r="X302" s="33"/>
      <c r="Y302" s="33"/>
      <c r="Z302" s="33"/>
      <c r="AA302" s="33"/>
      <c r="AB302" s="33"/>
      <c r="AC302" s="33"/>
      <c r="AD302" s="33"/>
      <c r="AE302" s="33"/>
      <c r="AR302" s="197" t="s">
        <v>248</v>
      </c>
      <c r="AT302" s="197" t="s">
        <v>139</v>
      </c>
      <c r="AU302" s="197" t="s">
        <v>82</v>
      </c>
      <c r="AY302" s="16" t="s">
        <v>136</v>
      </c>
      <c r="BE302" s="198">
        <f>IF(N302="základní",J302,0)</f>
        <v>0</v>
      </c>
      <c r="BF302" s="198">
        <f>IF(N302="snížená",J302,0)</f>
        <v>0</v>
      </c>
      <c r="BG302" s="198">
        <f>IF(N302="zákl. přenesená",J302,0)</f>
        <v>0</v>
      </c>
      <c r="BH302" s="198">
        <f>IF(N302="sníž. přenesená",J302,0)</f>
        <v>0</v>
      </c>
      <c r="BI302" s="198">
        <f>IF(N302="nulová",J302,0)</f>
        <v>0</v>
      </c>
      <c r="BJ302" s="16" t="s">
        <v>80</v>
      </c>
      <c r="BK302" s="198">
        <f>ROUND(I302*H302,2)</f>
        <v>0</v>
      </c>
      <c r="BL302" s="16" t="s">
        <v>248</v>
      </c>
      <c r="BM302" s="197" t="s">
        <v>494</v>
      </c>
    </row>
    <row r="303" spans="1:47" s="2" customFormat="1" ht="12">
      <c r="A303" s="33"/>
      <c r="B303" s="34"/>
      <c r="C303" s="35"/>
      <c r="D303" s="199" t="s">
        <v>146</v>
      </c>
      <c r="E303" s="35"/>
      <c r="F303" s="200" t="s">
        <v>495</v>
      </c>
      <c r="G303" s="35"/>
      <c r="H303" s="35"/>
      <c r="I303" s="107"/>
      <c r="J303" s="35"/>
      <c r="K303" s="35"/>
      <c r="L303" s="38"/>
      <c r="M303" s="201"/>
      <c r="N303" s="202"/>
      <c r="O303" s="63"/>
      <c r="P303" s="63"/>
      <c r="Q303" s="63"/>
      <c r="R303" s="63"/>
      <c r="S303" s="63"/>
      <c r="T303" s="64"/>
      <c r="U303" s="33"/>
      <c r="V303" s="33"/>
      <c r="W303" s="33"/>
      <c r="X303" s="33"/>
      <c r="Y303" s="33"/>
      <c r="Z303" s="33"/>
      <c r="AA303" s="33"/>
      <c r="AB303" s="33"/>
      <c r="AC303" s="33"/>
      <c r="AD303" s="33"/>
      <c r="AE303" s="33"/>
      <c r="AT303" s="16" t="s">
        <v>146</v>
      </c>
      <c r="AU303" s="16" t="s">
        <v>82</v>
      </c>
    </row>
    <row r="304" spans="1:47" s="2" customFormat="1" ht="39">
      <c r="A304" s="33"/>
      <c r="B304" s="34"/>
      <c r="C304" s="35"/>
      <c r="D304" s="199" t="s">
        <v>159</v>
      </c>
      <c r="E304" s="35"/>
      <c r="F304" s="214" t="s">
        <v>496</v>
      </c>
      <c r="G304" s="35"/>
      <c r="H304" s="35"/>
      <c r="I304" s="107"/>
      <c r="J304" s="35"/>
      <c r="K304" s="35"/>
      <c r="L304" s="38"/>
      <c r="M304" s="201"/>
      <c r="N304" s="202"/>
      <c r="O304" s="63"/>
      <c r="P304" s="63"/>
      <c r="Q304" s="63"/>
      <c r="R304" s="63"/>
      <c r="S304" s="63"/>
      <c r="T304" s="64"/>
      <c r="U304" s="33"/>
      <c r="V304" s="33"/>
      <c r="W304" s="33"/>
      <c r="X304" s="33"/>
      <c r="Y304" s="33"/>
      <c r="Z304" s="33"/>
      <c r="AA304" s="33"/>
      <c r="AB304" s="33"/>
      <c r="AC304" s="33"/>
      <c r="AD304" s="33"/>
      <c r="AE304" s="33"/>
      <c r="AT304" s="16" t="s">
        <v>159</v>
      </c>
      <c r="AU304" s="16" t="s">
        <v>82</v>
      </c>
    </row>
    <row r="305" spans="2:51" s="13" customFormat="1" ht="22.5">
      <c r="B305" s="203"/>
      <c r="C305" s="204"/>
      <c r="D305" s="199" t="s">
        <v>148</v>
      </c>
      <c r="E305" s="205" t="s">
        <v>19</v>
      </c>
      <c r="F305" s="206" t="s">
        <v>497</v>
      </c>
      <c r="G305" s="204"/>
      <c r="H305" s="207">
        <v>11.558</v>
      </c>
      <c r="I305" s="208"/>
      <c r="J305" s="204"/>
      <c r="K305" s="204"/>
      <c r="L305" s="209"/>
      <c r="M305" s="210"/>
      <c r="N305" s="211"/>
      <c r="O305" s="211"/>
      <c r="P305" s="211"/>
      <c r="Q305" s="211"/>
      <c r="R305" s="211"/>
      <c r="S305" s="211"/>
      <c r="T305" s="212"/>
      <c r="AT305" s="213" t="s">
        <v>148</v>
      </c>
      <c r="AU305" s="213" t="s">
        <v>82</v>
      </c>
      <c r="AV305" s="13" t="s">
        <v>82</v>
      </c>
      <c r="AW305" s="13" t="s">
        <v>33</v>
      </c>
      <c r="AX305" s="13" t="s">
        <v>72</v>
      </c>
      <c r="AY305" s="213" t="s">
        <v>136</v>
      </c>
    </row>
    <row r="306" spans="1:65" s="2" customFormat="1" ht="22.15" customHeight="1">
      <c r="A306" s="33"/>
      <c r="B306" s="34"/>
      <c r="C306" s="186" t="s">
        <v>498</v>
      </c>
      <c r="D306" s="186" t="s">
        <v>139</v>
      </c>
      <c r="E306" s="187" t="s">
        <v>499</v>
      </c>
      <c r="F306" s="188" t="s">
        <v>500</v>
      </c>
      <c r="G306" s="189" t="s">
        <v>156</v>
      </c>
      <c r="H306" s="190">
        <v>11.558</v>
      </c>
      <c r="I306" s="191"/>
      <c r="J306" s="192">
        <f>ROUND(I306*H306,2)</f>
        <v>0</v>
      </c>
      <c r="K306" s="188" t="s">
        <v>143</v>
      </c>
      <c r="L306" s="38"/>
      <c r="M306" s="193" t="s">
        <v>19</v>
      </c>
      <c r="N306" s="194" t="s">
        <v>43</v>
      </c>
      <c r="O306" s="63"/>
      <c r="P306" s="195">
        <f>O306*H306</f>
        <v>0</v>
      </c>
      <c r="Q306" s="195">
        <v>0.0045</v>
      </c>
      <c r="R306" s="195">
        <f>Q306*H306</f>
        <v>0.052010999999999995</v>
      </c>
      <c r="S306" s="195">
        <v>0</v>
      </c>
      <c r="T306" s="196">
        <f>S306*H306</f>
        <v>0</v>
      </c>
      <c r="U306" s="33"/>
      <c r="V306" s="33"/>
      <c r="W306" s="33"/>
      <c r="X306" s="33"/>
      <c r="Y306" s="33"/>
      <c r="Z306" s="33"/>
      <c r="AA306" s="33"/>
      <c r="AB306" s="33"/>
      <c r="AC306" s="33"/>
      <c r="AD306" s="33"/>
      <c r="AE306" s="33"/>
      <c r="AR306" s="197" t="s">
        <v>248</v>
      </c>
      <c r="AT306" s="197" t="s">
        <v>139</v>
      </c>
      <c r="AU306" s="197" t="s">
        <v>82</v>
      </c>
      <c r="AY306" s="16" t="s">
        <v>136</v>
      </c>
      <c r="BE306" s="198">
        <f>IF(N306="základní",J306,0)</f>
        <v>0</v>
      </c>
      <c r="BF306" s="198">
        <f>IF(N306="snížená",J306,0)</f>
        <v>0</v>
      </c>
      <c r="BG306" s="198">
        <f>IF(N306="zákl. přenesená",J306,0)</f>
        <v>0</v>
      </c>
      <c r="BH306" s="198">
        <f>IF(N306="sníž. přenesená",J306,0)</f>
        <v>0</v>
      </c>
      <c r="BI306" s="198">
        <f>IF(N306="nulová",J306,0)</f>
        <v>0</v>
      </c>
      <c r="BJ306" s="16" t="s">
        <v>80</v>
      </c>
      <c r="BK306" s="198">
        <f>ROUND(I306*H306,2)</f>
        <v>0</v>
      </c>
      <c r="BL306" s="16" t="s">
        <v>248</v>
      </c>
      <c r="BM306" s="197" t="s">
        <v>501</v>
      </c>
    </row>
    <row r="307" spans="1:47" s="2" customFormat="1" ht="29.25">
      <c r="A307" s="33"/>
      <c r="B307" s="34"/>
      <c r="C307" s="35"/>
      <c r="D307" s="199" t="s">
        <v>146</v>
      </c>
      <c r="E307" s="35"/>
      <c r="F307" s="200" t="s">
        <v>502</v>
      </c>
      <c r="G307" s="35"/>
      <c r="H307" s="35"/>
      <c r="I307" s="107"/>
      <c r="J307" s="35"/>
      <c r="K307" s="35"/>
      <c r="L307" s="38"/>
      <c r="M307" s="201"/>
      <c r="N307" s="202"/>
      <c r="O307" s="63"/>
      <c r="P307" s="63"/>
      <c r="Q307" s="63"/>
      <c r="R307" s="63"/>
      <c r="S307" s="63"/>
      <c r="T307" s="64"/>
      <c r="U307" s="33"/>
      <c r="V307" s="33"/>
      <c r="W307" s="33"/>
      <c r="X307" s="33"/>
      <c r="Y307" s="33"/>
      <c r="Z307" s="33"/>
      <c r="AA307" s="33"/>
      <c r="AB307" s="33"/>
      <c r="AC307" s="33"/>
      <c r="AD307" s="33"/>
      <c r="AE307" s="33"/>
      <c r="AT307" s="16" t="s">
        <v>146</v>
      </c>
      <c r="AU307" s="16" t="s">
        <v>82</v>
      </c>
    </row>
    <row r="308" spans="2:51" s="13" customFormat="1" ht="22.5">
      <c r="B308" s="203"/>
      <c r="C308" s="204"/>
      <c r="D308" s="199" t="s">
        <v>148</v>
      </c>
      <c r="E308" s="205" t="s">
        <v>19</v>
      </c>
      <c r="F308" s="206" t="s">
        <v>497</v>
      </c>
      <c r="G308" s="204"/>
      <c r="H308" s="207">
        <v>11.558</v>
      </c>
      <c r="I308" s="208"/>
      <c r="J308" s="204"/>
      <c r="K308" s="204"/>
      <c r="L308" s="209"/>
      <c r="M308" s="210"/>
      <c r="N308" s="211"/>
      <c r="O308" s="211"/>
      <c r="P308" s="211"/>
      <c r="Q308" s="211"/>
      <c r="R308" s="211"/>
      <c r="S308" s="211"/>
      <c r="T308" s="212"/>
      <c r="AT308" s="213" t="s">
        <v>148</v>
      </c>
      <c r="AU308" s="213" t="s">
        <v>82</v>
      </c>
      <c r="AV308" s="13" t="s">
        <v>82</v>
      </c>
      <c r="AW308" s="13" t="s">
        <v>33</v>
      </c>
      <c r="AX308" s="13" t="s">
        <v>72</v>
      </c>
      <c r="AY308" s="213" t="s">
        <v>136</v>
      </c>
    </row>
    <row r="309" spans="1:65" s="2" customFormat="1" ht="22.15" customHeight="1">
      <c r="A309" s="33"/>
      <c r="B309" s="34"/>
      <c r="C309" s="186" t="s">
        <v>503</v>
      </c>
      <c r="D309" s="186" t="s">
        <v>139</v>
      </c>
      <c r="E309" s="187" t="s">
        <v>504</v>
      </c>
      <c r="F309" s="188" t="s">
        <v>505</v>
      </c>
      <c r="G309" s="189" t="s">
        <v>156</v>
      </c>
      <c r="H309" s="190">
        <v>64.271</v>
      </c>
      <c r="I309" s="191"/>
      <c r="J309" s="192">
        <f>ROUND(I309*H309,2)</f>
        <v>0</v>
      </c>
      <c r="K309" s="188" t="s">
        <v>143</v>
      </c>
      <c r="L309" s="38"/>
      <c r="M309" s="193" t="s">
        <v>19</v>
      </c>
      <c r="N309" s="194" t="s">
        <v>43</v>
      </c>
      <c r="O309" s="63"/>
      <c r="P309" s="195">
        <f>O309*H309</f>
        <v>0</v>
      </c>
      <c r="Q309" s="195">
        <v>0.0002</v>
      </c>
      <c r="R309" s="195">
        <f>Q309*H309</f>
        <v>0.012854200000000001</v>
      </c>
      <c r="S309" s="195">
        <v>0</v>
      </c>
      <c r="T309" s="196">
        <f>S309*H309</f>
        <v>0</v>
      </c>
      <c r="U309" s="33"/>
      <c r="V309" s="33"/>
      <c r="W309" s="33"/>
      <c r="X309" s="33"/>
      <c r="Y309" s="33"/>
      <c r="Z309" s="33"/>
      <c r="AA309" s="33"/>
      <c r="AB309" s="33"/>
      <c r="AC309" s="33"/>
      <c r="AD309" s="33"/>
      <c r="AE309" s="33"/>
      <c r="AR309" s="197" t="s">
        <v>248</v>
      </c>
      <c r="AT309" s="197" t="s">
        <v>139</v>
      </c>
      <c r="AU309" s="197" t="s">
        <v>82</v>
      </c>
      <c r="AY309" s="16" t="s">
        <v>136</v>
      </c>
      <c r="BE309" s="198">
        <f>IF(N309="základní",J309,0)</f>
        <v>0</v>
      </c>
      <c r="BF309" s="198">
        <f>IF(N309="snížená",J309,0)</f>
        <v>0</v>
      </c>
      <c r="BG309" s="198">
        <f>IF(N309="zákl. přenesená",J309,0)</f>
        <v>0</v>
      </c>
      <c r="BH309" s="198">
        <f>IF(N309="sníž. přenesená",J309,0)</f>
        <v>0</v>
      </c>
      <c r="BI309" s="198">
        <f>IF(N309="nulová",J309,0)</f>
        <v>0</v>
      </c>
      <c r="BJ309" s="16" t="s">
        <v>80</v>
      </c>
      <c r="BK309" s="198">
        <f>ROUND(I309*H309,2)</f>
        <v>0</v>
      </c>
      <c r="BL309" s="16" t="s">
        <v>248</v>
      </c>
      <c r="BM309" s="197" t="s">
        <v>506</v>
      </c>
    </row>
    <row r="310" spans="1:47" s="2" customFormat="1" ht="19.5">
      <c r="A310" s="33"/>
      <c r="B310" s="34"/>
      <c r="C310" s="35"/>
      <c r="D310" s="199" t="s">
        <v>146</v>
      </c>
      <c r="E310" s="35"/>
      <c r="F310" s="200" t="s">
        <v>507</v>
      </c>
      <c r="G310" s="35"/>
      <c r="H310" s="35"/>
      <c r="I310" s="107"/>
      <c r="J310" s="35"/>
      <c r="K310" s="35"/>
      <c r="L310" s="38"/>
      <c r="M310" s="201"/>
      <c r="N310" s="202"/>
      <c r="O310" s="63"/>
      <c r="P310" s="63"/>
      <c r="Q310" s="63"/>
      <c r="R310" s="63"/>
      <c r="S310" s="63"/>
      <c r="T310" s="64"/>
      <c r="U310" s="33"/>
      <c r="V310" s="33"/>
      <c r="W310" s="33"/>
      <c r="X310" s="33"/>
      <c r="Y310" s="33"/>
      <c r="Z310" s="33"/>
      <c r="AA310" s="33"/>
      <c r="AB310" s="33"/>
      <c r="AC310" s="33"/>
      <c r="AD310" s="33"/>
      <c r="AE310" s="33"/>
      <c r="AT310" s="16" t="s">
        <v>146</v>
      </c>
      <c r="AU310" s="16" t="s">
        <v>82</v>
      </c>
    </row>
    <row r="311" spans="2:51" s="13" customFormat="1" ht="22.5">
      <c r="B311" s="203"/>
      <c r="C311" s="204"/>
      <c r="D311" s="199" t="s">
        <v>148</v>
      </c>
      <c r="E311" s="205" t="s">
        <v>19</v>
      </c>
      <c r="F311" s="206" t="s">
        <v>508</v>
      </c>
      <c r="G311" s="204"/>
      <c r="H311" s="207">
        <v>28.895</v>
      </c>
      <c r="I311" s="208"/>
      <c r="J311" s="204"/>
      <c r="K311" s="204"/>
      <c r="L311" s="209"/>
      <c r="M311" s="210"/>
      <c r="N311" s="211"/>
      <c r="O311" s="211"/>
      <c r="P311" s="211"/>
      <c r="Q311" s="211"/>
      <c r="R311" s="211"/>
      <c r="S311" s="211"/>
      <c r="T311" s="212"/>
      <c r="AT311" s="213" t="s">
        <v>148</v>
      </c>
      <c r="AU311" s="213" t="s">
        <v>82</v>
      </c>
      <c r="AV311" s="13" t="s">
        <v>82</v>
      </c>
      <c r="AW311" s="13" t="s">
        <v>33</v>
      </c>
      <c r="AX311" s="13" t="s">
        <v>72</v>
      </c>
      <c r="AY311" s="213" t="s">
        <v>136</v>
      </c>
    </row>
    <row r="312" spans="2:51" s="13" customFormat="1" ht="12">
      <c r="B312" s="203"/>
      <c r="C312" s="204"/>
      <c r="D312" s="199" t="s">
        <v>148</v>
      </c>
      <c r="E312" s="205" t="s">
        <v>19</v>
      </c>
      <c r="F312" s="206" t="s">
        <v>509</v>
      </c>
      <c r="G312" s="204"/>
      <c r="H312" s="207">
        <v>8.576</v>
      </c>
      <c r="I312" s="208"/>
      <c r="J312" s="204"/>
      <c r="K312" s="204"/>
      <c r="L312" s="209"/>
      <c r="M312" s="210"/>
      <c r="N312" s="211"/>
      <c r="O312" s="211"/>
      <c r="P312" s="211"/>
      <c r="Q312" s="211"/>
      <c r="R312" s="211"/>
      <c r="S312" s="211"/>
      <c r="T312" s="212"/>
      <c r="AT312" s="213" t="s">
        <v>148</v>
      </c>
      <c r="AU312" s="213" t="s">
        <v>82</v>
      </c>
      <c r="AV312" s="13" t="s">
        <v>82</v>
      </c>
      <c r="AW312" s="13" t="s">
        <v>33</v>
      </c>
      <c r="AX312" s="13" t="s">
        <v>72</v>
      </c>
      <c r="AY312" s="213" t="s">
        <v>136</v>
      </c>
    </row>
    <row r="313" spans="2:51" s="13" customFormat="1" ht="22.5">
      <c r="B313" s="203"/>
      <c r="C313" s="204"/>
      <c r="D313" s="199" t="s">
        <v>148</v>
      </c>
      <c r="E313" s="205" t="s">
        <v>19</v>
      </c>
      <c r="F313" s="206" t="s">
        <v>510</v>
      </c>
      <c r="G313" s="204"/>
      <c r="H313" s="207">
        <v>26.8</v>
      </c>
      <c r="I313" s="208"/>
      <c r="J313" s="204"/>
      <c r="K313" s="204"/>
      <c r="L313" s="209"/>
      <c r="M313" s="210"/>
      <c r="N313" s="211"/>
      <c r="O313" s="211"/>
      <c r="P313" s="211"/>
      <c r="Q313" s="211"/>
      <c r="R313" s="211"/>
      <c r="S313" s="211"/>
      <c r="T313" s="212"/>
      <c r="AT313" s="213" t="s">
        <v>148</v>
      </c>
      <c r="AU313" s="213" t="s">
        <v>82</v>
      </c>
      <c r="AV313" s="13" t="s">
        <v>82</v>
      </c>
      <c r="AW313" s="13" t="s">
        <v>33</v>
      </c>
      <c r="AX313" s="13" t="s">
        <v>72</v>
      </c>
      <c r="AY313" s="213" t="s">
        <v>136</v>
      </c>
    </row>
    <row r="314" spans="1:65" s="2" customFormat="1" ht="34.9" customHeight="1">
      <c r="A314" s="33"/>
      <c r="B314" s="34"/>
      <c r="C314" s="186" t="s">
        <v>511</v>
      </c>
      <c r="D314" s="186" t="s">
        <v>139</v>
      </c>
      <c r="E314" s="187" t="s">
        <v>512</v>
      </c>
      <c r="F314" s="188" t="s">
        <v>513</v>
      </c>
      <c r="G314" s="189" t="s">
        <v>156</v>
      </c>
      <c r="H314" s="190">
        <v>64.271</v>
      </c>
      <c r="I314" s="191"/>
      <c r="J314" s="192">
        <f>ROUND(I314*H314,2)</f>
        <v>0</v>
      </c>
      <c r="K314" s="188" t="s">
        <v>143</v>
      </c>
      <c r="L314" s="38"/>
      <c r="M314" s="193" t="s">
        <v>19</v>
      </c>
      <c r="N314" s="194" t="s">
        <v>43</v>
      </c>
      <c r="O314" s="63"/>
      <c r="P314" s="195">
        <f>O314*H314</f>
        <v>0</v>
      </c>
      <c r="Q314" s="195">
        <v>0.00029</v>
      </c>
      <c r="R314" s="195">
        <f>Q314*H314</f>
        <v>0.01863859</v>
      </c>
      <c r="S314" s="195">
        <v>0</v>
      </c>
      <c r="T314" s="196">
        <f>S314*H314</f>
        <v>0</v>
      </c>
      <c r="U314" s="33"/>
      <c r="V314" s="33"/>
      <c r="W314" s="33"/>
      <c r="X314" s="33"/>
      <c r="Y314" s="33"/>
      <c r="Z314" s="33"/>
      <c r="AA314" s="33"/>
      <c r="AB314" s="33"/>
      <c r="AC314" s="33"/>
      <c r="AD314" s="33"/>
      <c r="AE314" s="33"/>
      <c r="AR314" s="197" t="s">
        <v>248</v>
      </c>
      <c r="AT314" s="197" t="s">
        <v>139</v>
      </c>
      <c r="AU314" s="197" t="s">
        <v>82</v>
      </c>
      <c r="AY314" s="16" t="s">
        <v>136</v>
      </c>
      <c r="BE314" s="198">
        <f>IF(N314="základní",J314,0)</f>
        <v>0</v>
      </c>
      <c r="BF314" s="198">
        <f>IF(N314="snížená",J314,0)</f>
        <v>0</v>
      </c>
      <c r="BG314" s="198">
        <f>IF(N314="zákl. přenesená",J314,0)</f>
        <v>0</v>
      </c>
      <c r="BH314" s="198">
        <f>IF(N314="sníž. přenesená",J314,0)</f>
        <v>0</v>
      </c>
      <c r="BI314" s="198">
        <f>IF(N314="nulová",J314,0)</f>
        <v>0</v>
      </c>
      <c r="BJ314" s="16" t="s">
        <v>80</v>
      </c>
      <c r="BK314" s="198">
        <f>ROUND(I314*H314,2)</f>
        <v>0</v>
      </c>
      <c r="BL314" s="16" t="s">
        <v>248</v>
      </c>
      <c r="BM314" s="197" t="s">
        <v>514</v>
      </c>
    </row>
    <row r="315" spans="1:47" s="2" customFormat="1" ht="29.25">
      <c r="A315" s="33"/>
      <c r="B315" s="34"/>
      <c r="C315" s="35"/>
      <c r="D315" s="199" t="s">
        <v>146</v>
      </c>
      <c r="E315" s="35"/>
      <c r="F315" s="200" t="s">
        <v>515</v>
      </c>
      <c r="G315" s="35"/>
      <c r="H315" s="35"/>
      <c r="I315" s="107"/>
      <c r="J315" s="35"/>
      <c r="K315" s="35"/>
      <c r="L315" s="38"/>
      <c r="M315" s="201"/>
      <c r="N315" s="202"/>
      <c r="O315" s="63"/>
      <c r="P315" s="63"/>
      <c r="Q315" s="63"/>
      <c r="R315" s="63"/>
      <c r="S315" s="63"/>
      <c r="T315" s="64"/>
      <c r="U315" s="33"/>
      <c r="V315" s="33"/>
      <c r="W315" s="33"/>
      <c r="X315" s="33"/>
      <c r="Y315" s="33"/>
      <c r="Z315" s="33"/>
      <c r="AA315" s="33"/>
      <c r="AB315" s="33"/>
      <c r="AC315" s="33"/>
      <c r="AD315" s="33"/>
      <c r="AE315" s="33"/>
      <c r="AT315" s="16" t="s">
        <v>146</v>
      </c>
      <c r="AU315" s="16" t="s">
        <v>82</v>
      </c>
    </row>
    <row r="316" spans="1:65" s="2" customFormat="1" ht="22.15" customHeight="1">
      <c r="A316" s="33"/>
      <c r="B316" s="34"/>
      <c r="C316" s="186" t="s">
        <v>516</v>
      </c>
      <c r="D316" s="186" t="s">
        <v>139</v>
      </c>
      <c r="E316" s="187" t="s">
        <v>517</v>
      </c>
      <c r="F316" s="188" t="s">
        <v>518</v>
      </c>
      <c r="G316" s="189" t="s">
        <v>156</v>
      </c>
      <c r="H316" s="190">
        <v>11.76</v>
      </c>
      <c r="I316" s="191"/>
      <c r="J316" s="192">
        <f>ROUND(I316*H316,2)</f>
        <v>0</v>
      </c>
      <c r="K316" s="188" t="s">
        <v>143</v>
      </c>
      <c r="L316" s="38"/>
      <c r="M316" s="193" t="s">
        <v>19</v>
      </c>
      <c r="N316" s="194" t="s">
        <v>43</v>
      </c>
      <c r="O316" s="63"/>
      <c r="P316" s="195">
        <f>O316*H316</f>
        <v>0</v>
      </c>
      <c r="Q316" s="195">
        <v>0.00026</v>
      </c>
      <c r="R316" s="195">
        <f>Q316*H316</f>
        <v>0.0030575999999999997</v>
      </c>
      <c r="S316" s="195">
        <v>0</v>
      </c>
      <c r="T316" s="196">
        <f>S316*H316</f>
        <v>0</v>
      </c>
      <c r="U316" s="33"/>
      <c r="V316" s="33"/>
      <c r="W316" s="33"/>
      <c r="X316" s="33"/>
      <c r="Y316" s="33"/>
      <c r="Z316" s="33"/>
      <c r="AA316" s="33"/>
      <c r="AB316" s="33"/>
      <c r="AC316" s="33"/>
      <c r="AD316" s="33"/>
      <c r="AE316" s="33"/>
      <c r="AR316" s="197" t="s">
        <v>248</v>
      </c>
      <c r="AT316" s="197" t="s">
        <v>139</v>
      </c>
      <c r="AU316" s="197" t="s">
        <v>82</v>
      </c>
      <c r="AY316" s="16" t="s">
        <v>136</v>
      </c>
      <c r="BE316" s="198">
        <f>IF(N316="základní",J316,0)</f>
        <v>0</v>
      </c>
      <c r="BF316" s="198">
        <f>IF(N316="snížená",J316,0)</f>
        <v>0</v>
      </c>
      <c r="BG316" s="198">
        <f>IF(N316="zákl. přenesená",J316,0)</f>
        <v>0</v>
      </c>
      <c r="BH316" s="198">
        <f>IF(N316="sníž. přenesená",J316,0)</f>
        <v>0</v>
      </c>
      <c r="BI316" s="198">
        <f>IF(N316="nulová",J316,0)</f>
        <v>0</v>
      </c>
      <c r="BJ316" s="16" t="s">
        <v>80</v>
      </c>
      <c r="BK316" s="198">
        <f>ROUND(I316*H316,2)</f>
        <v>0</v>
      </c>
      <c r="BL316" s="16" t="s">
        <v>248</v>
      </c>
      <c r="BM316" s="197" t="s">
        <v>519</v>
      </c>
    </row>
    <row r="317" spans="1:47" s="2" customFormat="1" ht="19.5">
      <c r="A317" s="33"/>
      <c r="B317" s="34"/>
      <c r="C317" s="35"/>
      <c r="D317" s="199" t="s">
        <v>146</v>
      </c>
      <c r="E317" s="35"/>
      <c r="F317" s="200" t="s">
        <v>520</v>
      </c>
      <c r="G317" s="35"/>
      <c r="H317" s="35"/>
      <c r="I317" s="107"/>
      <c r="J317" s="35"/>
      <c r="K317" s="35"/>
      <c r="L317" s="38"/>
      <c r="M317" s="201"/>
      <c r="N317" s="202"/>
      <c r="O317" s="63"/>
      <c r="P317" s="63"/>
      <c r="Q317" s="63"/>
      <c r="R317" s="63"/>
      <c r="S317" s="63"/>
      <c r="T317" s="64"/>
      <c r="U317" s="33"/>
      <c r="V317" s="33"/>
      <c r="W317" s="33"/>
      <c r="X317" s="33"/>
      <c r="Y317" s="33"/>
      <c r="Z317" s="33"/>
      <c r="AA317" s="33"/>
      <c r="AB317" s="33"/>
      <c r="AC317" s="33"/>
      <c r="AD317" s="33"/>
      <c r="AE317" s="33"/>
      <c r="AT317" s="16" t="s">
        <v>146</v>
      </c>
      <c r="AU317" s="16" t="s">
        <v>82</v>
      </c>
    </row>
    <row r="318" spans="1:47" s="2" customFormat="1" ht="68.25">
      <c r="A318" s="33"/>
      <c r="B318" s="34"/>
      <c r="C318" s="35"/>
      <c r="D318" s="199" t="s">
        <v>159</v>
      </c>
      <c r="E318" s="35"/>
      <c r="F318" s="214" t="s">
        <v>521</v>
      </c>
      <c r="G318" s="35"/>
      <c r="H318" s="35"/>
      <c r="I318" s="107"/>
      <c r="J318" s="35"/>
      <c r="K318" s="35"/>
      <c r="L318" s="38"/>
      <c r="M318" s="201"/>
      <c r="N318" s="202"/>
      <c r="O318" s="63"/>
      <c r="P318" s="63"/>
      <c r="Q318" s="63"/>
      <c r="R318" s="63"/>
      <c r="S318" s="63"/>
      <c r="T318" s="64"/>
      <c r="U318" s="33"/>
      <c r="V318" s="33"/>
      <c r="W318" s="33"/>
      <c r="X318" s="33"/>
      <c r="Y318" s="33"/>
      <c r="Z318" s="33"/>
      <c r="AA318" s="33"/>
      <c r="AB318" s="33"/>
      <c r="AC318" s="33"/>
      <c r="AD318" s="33"/>
      <c r="AE318" s="33"/>
      <c r="AT318" s="16" t="s">
        <v>159</v>
      </c>
      <c r="AU318" s="16" t="s">
        <v>82</v>
      </c>
    </row>
    <row r="319" spans="2:51" s="13" customFormat="1" ht="12">
      <c r="B319" s="203"/>
      <c r="C319" s="204"/>
      <c r="D319" s="199" t="s">
        <v>148</v>
      </c>
      <c r="E319" s="205" t="s">
        <v>19</v>
      </c>
      <c r="F319" s="206" t="s">
        <v>522</v>
      </c>
      <c r="G319" s="204"/>
      <c r="H319" s="207">
        <v>11.76</v>
      </c>
      <c r="I319" s="208"/>
      <c r="J319" s="204"/>
      <c r="K319" s="204"/>
      <c r="L319" s="209"/>
      <c r="M319" s="210"/>
      <c r="N319" s="211"/>
      <c r="O319" s="211"/>
      <c r="P319" s="211"/>
      <c r="Q319" s="211"/>
      <c r="R319" s="211"/>
      <c r="S319" s="211"/>
      <c r="T319" s="212"/>
      <c r="AT319" s="213" t="s">
        <v>148</v>
      </c>
      <c r="AU319" s="213" t="s">
        <v>82</v>
      </c>
      <c r="AV319" s="13" t="s">
        <v>82</v>
      </c>
      <c r="AW319" s="13" t="s">
        <v>33</v>
      </c>
      <c r="AX319" s="13" t="s">
        <v>72</v>
      </c>
      <c r="AY319" s="213" t="s">
        <v>136</v>
      </c>
    </row>
    <row r="320" spans="1:65" s="2" customFormat="1" ht="22.15" customHeight="1">
      <c r="A320" s="33"/>
      <c r="B320" s="34"/>
      <c r="C320" s="186" t="s">
        <v>523</v>
      </c>
      <c r="D320" s="186" t="s">
        <v>139</v>
      </c>
      <c r="E320" s="187" t="s">
        <v>524</v>
      </c>
      <c r="F320" s="188" t="s">
        <v>525</v>
      </c>
      <c r="G320" s="189" t="s">
        <v>156</v>
      </c>
      <c r="H320" s="190">
        <v>50.383</v>
      </c>
      <c r="I320" s="191"/>
      <c r="J320" s="192">
        <f>ROUND(I320*H320,2)</f>
        <v>0</v>
      </c>
      <c r="K320" s="188" t="s">
        <v>143</v>
      </c>
      <c r="L320" s="38"/>
      <c r="M320" s="193" t="s">
        <v>19</v>
      </c>
      <c r="N320" s="194" t="s">
        <v>43</v>
      </c>
      <c r="O320" s="63"/>
      <c r="P320" s="195">
        <f>O320*H320</f>
        <v>0</v>
      </c>
      <c r="Q320" s="195">
        <v>0.001</v>
      </c>
      <c r="R320" s="195">
        <f>Q320*H320</f>
        <v>0.050383000000000004</v>
      </c>
      <c r="S320" s="195">
        <v>0.00031</v>
      </c>
      <c r="T320" s="196">
        <f>S320*H320</f>
        <v>0.01561873</v>
      </c>
      <c r="U320" s="33"/>
      <c r="V320" s="33"/>
      <c r="W320" s="33"/>
      <c r="X320" s="33"/>
      <c r="Y320" s="33"/>
      <c r="Z320" s="33"/>
      <c r="AA320" s="33"/>
      <c r="AB320" s="33"/>
      <c r="AC320" s="33"/>
      <c r="AD320" s="33"/>
      <c r="AE320" s="33"/>
      <c r="AR320" s="197" t="s">
        <v>248</v>
      </c>
      <c r="AT320" s="197" t="s">
        <v>139</v>
      </c>
      <c r="AU320" s="197" t="s">
        <v>82</v>
      </c>
      <c r="AY320" s="16" t="s">
        <v>136</v>
      </c>
      <c r="BE320" s="198">
        <f>IF(N320="základní",J320,0)</f>
        <v>0</v>
      </c>
      <c r="BF320" s="198">
        <f>IF(N320="snížená",J320,0)</f>
        <v>0</v>
      </c>
      <c r="BG320" s="198">
        <f>IF(N320="zákl. přenesená",J320,0)</f>
        <v>0</v>
      </c>
      <c r="BH320" s="198">
        <f>IF(N320="sníž. přenesená",J320,0)</f>
        <v>0</v>
      </c>
      <c r="BI320" s="198">
        <f>IF(N320="nulová",J320,0)</f>
        <v>0</v>
      </c>
      <c r="BJ320" s="16" t="s">
        <v>80</v>
      </c>
      <c r="BK320" s="198">
        <f>ROUND(I320*H320,2)</f>
        <v>0</v>
      </c>
      <c r="BL320" s="16" t="s">
        <v>248</v>
      </c>
      <c r="BM320" s="197" t="s">
        <v>526</v>
      </c>
    </row>
    <row r="321" spans="1:47" s="2" customFormat="1" ht="12">
      <c r="A321" s="33"/>
      <c r="B321" s="34"/>
      <c r="C321" s="35"/>
      <c r="D321" s="199" t="s">
        <v>146</v>
      </c>
      <c r="E321" s="35"/>
      <c r="F321" s="200" t="s">
        <v>527</v>
      </c>
      <c r="G321" s="35"/>
      <c r="H321" s="35"/>
      <c r="I321" s="107"/>
      <c r="J321" s="35"/>
      <c r="K321" s="35"/>
      <c r="L321" s="38"/>
      <c r="M321" s="201"/>
      <c r="N321" s="202"/>
      <c r="O321" s="63"/>
      <c r="P321" s="63"/>
      <c r="Q321" s="63"/>
      <c r="R321" s="63"/>
      <c r="S321" s="63"/>
      <c r="T321" s="64"/>
      <c r="U321" s="33"/>
      <c r="V321" s="33"/>
      <c r="W321" s="33"/>
      <c r="X321" s="33"/>
      <c r="Y321" s="33"/>
      <c r="Z321" s="33"/>
      <c r="AA321" s="33"/>
      <c r="AB321" s="33"/>
      <c r="AC321" s="33"/>
      <c r="AD321" s="33"/>
      <c r="AE321" s="33"/>
      <c r="AT321" s="16" t="s">
        <v>146</v>
      </c>
      <c r="AU321" s="16" t="s">
        <v>82</v>
      </c>
    </row>
    <row r="322" spans="1:47" s="2" customFormat="1" ht="39">
      <c r="A322" s="33"/>
      <c r="B322" s="34"/>
      <c r="C322" s="35"/>
      <c r="D322" s="199" t="s">
        <v>159</v>
      </c>
      <c r="E322" s="35"/>
      <c r="F322" s="214" t="s">
        <v>496</v>
      </c>
      <c r="G322" s="35"/>
      <c r="H322" s="35"/>
      <c r="I322" s="107"/>
      <c r="J322" s="35"/>
      <c r="K322" s="35"/>
      <c r="L322" s="38"/>
      <c r="M322" s="201"/>
      <c r="N322" s="202"/>
      <c r="O322" s="63"/>
      <c r="P322" s="63"/>
      <c r="Q322" s="63"/>
      <c r="R322" s="63"/>
      <c r="S322" s="63"/>
      <c r="T322" s="64"/>
      <c r="U322" s="33"/>
      <c r="V322" s="33"/>
      <c r="W322" s="33"/>
      <c r="X322" s="33"/>
      <c r="Y322" s="33"/>
      <c r="Z322" s="33"/>
      <c r="AA322" s="33"/>
      <c r="AB322" s="33"/>
      <c r="AC322" s="33"/>
      <c r="AD322" s="33"/>
      <c r="AE322" s="33"/>
      <c r="AT322" s="16" t="s">
        <v>159</v>
      </c>
      <c r="AU322" s="16" t="s">
        <v>82</v>
      </c>
    </row>
    <row r="323" spans="2:51" s="13" customFormat="1" ht="22.5">
      <c r="B323" s="203"/>
      <c r="C323" s="204"/>
      <c r="D323" s="199" t="s">
        <v>148</v>
      </c>
      <c r="E323" s="205" t="s">
        <v>19</v>
      </c>
      <c r="F323" s="206" t="s">
        <v>528</v>
      </c>
      <c r="G323" s="204"/>
      <c r="H323" s="207">
        <v>50.383</v>
      </c>
      <c r="I323" s="208"/>
      <c r="J323" s="204"/>
      <c r="K323" s="204"/>
      <c r="L323" s="209"/>
      <c r="M323" s="210"/>
      <c r="N323" s="211"/>
      <c r="O323" s="211"/>
      <c r="P323" s="211"/>
      <c r="Q323" s="211"/>
      <c r="R323" s="211"/>
      <c r="S323" s="211"/>
      <c r="T323" s="212"/>
      <c r="AT323" s="213" t="s">
        <v>148</v>
      </c>
      <c r="AU323" s="213" t="s">
        <v>82</v>
      </c>
      <c r="AV323" s="13" t="s">
        <v>82</v>
      </c>
      <c r="AW323" s="13" t="s">
        <v>33</v>
      </c>
      <c r="AX323" s="13" t="s">
        <v>72</v>
      </c>
      <c r="AY323" s="213" t="s">
        <v>136</v>
      </c>
    </row>
    <row r="324" spans="1:65" s="2" customFormat="1" ht="22.15" customHeight="1">
      <c r="A324" s="33"/>
      <c r="B324" s="34"/>
      <c r="C324" s="186" t="s">
        <v>529</v>
      </c>
      <c r="D324" s="186" t="s">
        <v>139</v>
      </c>
      <c r="E324" s="187" t="s">
        <v>530</v>
      </c>
      <c r="F324" s="188" t="s">
        <v>531</v>
      </c>
      <c r="G324" s="189" t="s">
        <v>156</v>
      </c>
      <c r="H324" s="190">
        <v>50.383</v>
      </c>
      <c r="I324" s="191"/>
      <c r="J324" s="192">
        <f>ROUND(I324*H324,2)</f>
        <v>0</v>
      </c>
      <c r="K324" s="188" t="s">
        <v>143</v>
      </c>
      <c r="L324" s="38"/>
      <c r="M324" s="193" t="s">
        <v>19</v>
      </c>
      <c r="N324" s="194" t="s">
        <v>43</v>
      </c>
      <c r="O324" s="63"/>
      <c r="P324" s="195">
        <f>O324*H324</f>
        <v>0</v>
      </c>
      <c r="Q324" s="195">
        <v>0.0045</v>
      </c>
      <c r="R324" s="195">
        <f>Q324*H324</f>
        <v>0.2267235</v>
      </c>
      <c r="S324" s="195">
        <v>0</v>
      </c>
      <c r="T324" s="196">
        <f>S324*H324</f>
        <v>0</v>
      </c>
      <c r="U324" s="33"/>
      <c r="V324" s="33"/>
      <c r="W324" s="33"/>
      <c r="X324" s="33"/>
      <c r="Y324" s="33"/>
      <c r="Z324" s="33"/>
      <c r="AA324" s="33"/>
      <c r="AB324" s="33"/>
      <c r="AC324" s="33"/>
      <c r="AD324" s="33"/>
      <c r="AE324" s="33"/>
      <c r="AR324" s="197" t="s">
        <v>248</v>
      </c>
      <c r="AT324" s="197" t="s">
        <v>139</v>
      </c>
      <c r="AU324" s="197" t="s">
        <v>82</v>
      </c>
      <c r="AY324" s="16" t="s">
        <v>136</v>
      </c>
      <c r="BE324" s="198">
        <f>IF(N324="základní",J324,0)</f>
        <v>0</v>
      </c>
      <c r="BF324" s="198">
        <f>IF(N324="snížená",J324,0)</f>
        <v>0</v>
      </c>
      <c r="BG324" s="198">
        <f>IF(N324="zákl. přenesená",J324,0)</f>
        <v>0</v>
      </c>
      <c r="BH324" s="198">
        <f>IF(N324="sníž. přenesená",J324,0)</f>
        <v>0</v>
      </c>
      <c r="BI324" s="198">
        <f>IF(N324="nulová",J324,0)</f>
        <v>0</v>
      </c>
      <c r="BJ324" s="16" t="s">
        <v>80</v>
      </c>
      <c r="BK324" s="198">
        <f>ROUND(I324*H324,2)</f>
        <v>0</v>
      </c>
      <c r="BL324" s="16" t="s">
        <v>248</v>
      </c>
      <c r="BM324" s="197" t="s">
        <v>532</v>
      </c>
    </row>
    <row r="325" spans="1:47" s="2" customFormat="1" ht="29.25">
      <c r="A325" s="33"/>
      <c r="B325" s="34"/>
      <c r="C325" s="35"/>
      <c r="D325" s="199" t="s">
        <v>146</v>
      </c>
      <c r="E325" s="35"/>
      <c r="F325" s="200" t="s">
        <v>533</v>
      </c>
      <c r="G325" s="35"/>
      <c r="H325" s="35"/>
      <c r="I325" s="107"/>
      <c r="J325" s="35"/>
      <c r="K325" s="35"/>
      <c r="L325" s="38"/>
      <c r="M325" s="201"/>
      <c r="N325" s="202"/>
      <c r="O325" s="63"/>
      <c r="P325" s="63"/>
      <c r="Q325" s="63"/>
      <c r="R325" s="63"/>
      <c r="S325" s="63"/>
      <c r="T325" s="64"/>
      <c r="U325" s="33"/>
      <c r="V325" s="33"/>
      <c r="W325" s="33"/>
      <c r="X325" s="33"/>
      <c r="Y325" s="33"/>
      <c r="Z325" s="33"/>
      <c r="AA325" s="33"/>
      <c r="AB325" s="33"/>
      <c r="AC325" s="33"/>
      <c r="AD325" s="33"/>
      <c r="AE325" s="33"/>
      <c r="AT325" s="16" t="s">
        <v>146</v>
      </c>
      <c r="AU325" s="16" t="s">
        <v>82</v>
      </c>
    </row>
    <row r="326" spans="1:65" s="2" customFormat="1" ht="22.15" customHeight="1">
      <c r="A326" s="33"/>
      <c r="B326" s="34"/>
      <c r="C326" s="186" t="s">
        <v>534</v>
      </c>
      <c r="D326" s="186" t="s">
        <v>139</v>
      </c>
      <c r="E326" s="187" t="s">
        <v>535</v>
      </c>
      <c r="F326" s="188" t="s">
        <v>536</v>
      </c>
      <c r="G326" s="189" t="s">
        <v>156</v>
      </c>
      <c r="H326" s="190">
        <v>167.944</v>
      </c>
      <c r="I326" s="191"/>
      <c r="J326" s="192">
        <f>ROUND(I326*H326,2)</f>
        <v>0</v>
      </c>
      <c r="K326" s="188" t="s">
        <v>143</v>
      </c>
      <c r="L326" s="38"/>
      <c r="M326" s="193" t="s">
        <v>19</v>
      </c>
      <c r="N326" s="194" t="s">
        <v>43</v>
      </c>
      <c r="O326" s="63"/>
      <c r="P326" s="195">
        <f>O326*H326</f>
        <v>0</v>
      </c>
      <c r="Q326" s="195">
        <v>0.00021</v>
      </c>
      <c r="R326" s="195">
        <f>Q326*H326</f>
        <v>0.03526824</v>
      </c>
      <c r="S326" s="195">
        <v>0</v>
      </c>
      <c r="T326" s="196">
        <f>S326*H326</f>
        <v>0</v>
      </c>
      <c r="U326" s="33"/>
      <c r="V326" s="33"/>
      <c r="W326" s="33"/>
      <c r="X326" s="33"/>
      <c r="Y326" s="33"/>
      <c r="Z326" s="33"/>
      <c r="AA326" s="33"/>
      <c r="AB326" s="33"/>
      <c r="AC326" s="33"/>
      <c r="AD326" s="33"/>
      <c r="AE326" s="33"/>
      <c r="AR326" s="197" t="s">
        <v>248</v>
      </c>
      <c r="AT326" s="197" t="s">
        <v>139</v>
      </c>
      <c r="AU326" s="197" t="s">
        <v>82</v>
      </c>
      <c r="AY326" s="16" t="s">
        <v>136</v>
      </c>
      <c r="BE326" s="198">
        <f>IF(N326="základní",J326,0)</f>
        <v>0</v>
      </c>
      <c r="BF326" s="198">
        <f>IF(N326="snížená",J326,0)</f>
        <v>0</v>
      </c>
      <c r="BG326" s="198">
        <f>IF(N326="zákl. přenesená",J326,0)</f>
        <v>0</v>
      </c>
      <c r="BH326" s="198">
        <f>IF(N326="sníž. přenesená",J326,0)</f>
        <v>0</v>
      </c>
      <c r="BI326" s="198">
        <f>IF(N326="nulová",J326,0)</f>
        <v>0</v>
      </c>
      <c r="BJ326" s="16" t="s">
        <v>80</v>
      </c>
      <c r="BK326" s="198">
        <f>ROUND(I326*H326,2)</f>
        <v>0</v>
      </c>
      <c r="BL326" s="16" t="s">
        <v>248</v>
      </c>
      <c r="BM326" s="197" t="s">
        <v>537</v>
      </c>
    </row>
    <row r="327" spans="1:47" s="2" customFormat="1" ht="19.5">
      <c r="A327" s="33"/>
      <c r="B327" s="34"/>
      <c r="C327" s="35"/>
      <c r="D327" s="199" t="s">
        <v>146</v>
      </c>
      <c r="E327" s="35"/>
      <c r="F327" s="200" t="s">
        <v>538</v>
      </c>
      <c r="G327" s="35"/>
      <c r="H327" s="35"/>
      <c r="I327" s="107"/>
      <c r="J327" s="35"/>
      <c r="K327" s="35"/>
      <c r="L327" s="38"/>
      <c r="M327" s="201"/>
      <c r="N327" s="202"/>
      <c r="O327" s="63"/>
      <c r="P327" s="63"/>
      <c r="Q327" s="63"/>
      <c r="R327" s="63"/>
      <c r="S327" s="63"/>
      <c r="T327" s="64"/>
      <c r="U327" s="33"/>
      <c r="V327" s="33"/>
      <c r="W327" s="33"/>
      <c r="X327" s="33"/>
      <c r="Y327" s="33"/>
      <c r="Z327" s="33"/>
      <c r="AA327" s="33"/>
      <c r="AB327" s="33"/>
      <c r="AC327" s="33"/>
      <c r="AD327" s="33"/>
      <c r="AE327" s="33"/>
      <c r="AT327" s="16" t="s">
        <v>146</v>
      </c>
      <c r="AU327" s="16" t="s">
        <v>82</v>
      </c>
    </row>
    <row r="328" spans="2:51" s="13" customFormat="1" ht="22.5">
      <c r="B328" s="203"/>
      <c r="C328" s="204"/>
      <c r="D328" s="199" t="s">
        <v>148</v>
      </c>
      <c r="E328" s="205" t="s">
        <v>19</v>
      </c>
      <c r="F328" s="206" t="s">
        <v>539</v>
      </c>
      <c r="G328" s="204"/>
      <c r="H328" s="207">
        <v>167.944</v>
      </c>
      <c r="I328" s="208"/>
      <c r="J328" s="204"/>
      <c r="K328" s="204"/>
      <c r="L328" s="209"/>
      <c r="M328" s="210"/>
      <c r="N328" s="211"/>
      <c r="O328" s="211"/>
      <c r="P328" s="211"/>
      <c r="Q328" s="211"/>
      <c r="R328" s="211"/>
      <c r="S328" s="211"/>
      <c r="T328" s="212"/>
      <c r="AT328" s="213" t="s">
        <v>148</v>
      </c>
      <c r="AU328" s="213" t="s">
        <v>82</v>
      </c>
      <c r="AV328" s="13" t="s">
        <v>82</v>
      </c>
      <c r="AW328" s="13" t="s">
        <v>33</v>
      </c>
      <c r="AX328" s="13" t="s">
        <v>72</v>
      </c>
      <c r="AY328" s="213" t="s">
        <v>136</v>
      </c>
    </row>
    <row r="329" spans="1:65" s="2" customFormat="1" ht="22.15" customHeight="1">
      <c r="A329" s="33"/>
      <c r="B329" s="34"/>
      <c r="C329" s="186" t="s">
        <v>183</v>
      </c>
      <c r="D329" s="186" t="s">
        <v>139</v>
      </c>
      <c r="E329" s="187" t="s">
        <v>540</v>
      </c>
      <c r="F329" s="188" t="s">
        <v>541</v>
      </c>
      <c r="G329" s="189" t="s">
        <v>156</v>
      </c>
      <c r="H329" s="190">
        <v>167.944</v>
      </c>
      <c r="I329" s="191"/>
      <c r="J329" s="192">
        <f>ROUND(I329*H329,2)</f>
        <v>0</v>
      </c>
      <c r="K329" s="188" t="s">
        <v>143</v>
      </c>
      <c r="L329" s="38"/>
      <c r="M329" s="193" t="s">
        <v>19</v>
      </c>
      <c r="N329" s="194" t="s">
        <v>43</v>
      </c>
      <c r="O329" s="63"/>
      <c r="P329" s="195">
        <f>O329*H329</f>
        <v>0</v>
      </c>
      <c r="Q329" s="195">
        <v>0.00033</v>
      </c>
      <c r="R329" s="195">
        <f>Q329*H329</f>
        <v>0.055421519999999995</v>
      </c>
      <c r="S329" s="195">
        <v>0</v>
      </c>
      <c r="T329" s="196">
        <f>S329*H329</f>
        <v>0</v>
      </c>
      <c r="U329" s="33"/>
      <c r="V329" s="33"/>
      <c r="W329" s="33"/>
      <c r="X329" s="33"/>
      <c r="Y329" s="33"/>
      <c r="Z329" s="33"/>
      <c r="AA329" s="33"/>
      <c r="AB329" s="33"/>
      <c r="AC329" s="33"/>
      <c r="AD329" s="33"/>
      <c r="AE329" s="33"/>
      <c r="AR329" s="197" t="s">
        <v>248</v>
      </c>
      <c r="AT329" s="197" t="s">
        <v>139</v>
      </c>
      <c r="AU329" s="197" t="s">
        <v>82</v>
      </c>
      <c r="AY329" s="16" t="s">
        <v>136</v>
      </c>
      <c r="BE329" s="198">
        <f>IF(N329="základní",J329,0)</f>
        <v>0</v>
      </c>
      <c r="BF329" s="198">
        <f>IF(N329="snížená",J329,0)</f>
        <v>0</v>
      </c>
      <c r="BG329" s="198">
        <f>IF(N329="zákl. přenesená",J329,0)</f>
        <v>0</v>
      </c>
      <c r="BH329" s="198">
        <f>IF(N329="sníž. přenesená",J329,0)</f>
        <v>0</v>
      </c>
      <c r="BI329" s="198">
        <f>IF(N329="nulová",J329,0)</f>
        <v>0</v>
      </c>
      <c r="BJ329" s="16" t="s">
        <v>80</v>
      </c>
      <c r="BK329" s="198">
        <f>ROUND(I329*H329,2)</f>
        <v>0</v>
      </c>
      <c r="BL329" s="16" t="s">
        <v>248</v>
      </c>
      <c r="BM329" s="197" t="s">
        <v>542</v>
      </c>
    </row>
    <row r="330" spans="1:47" s="2" customFormat="1" ht="19.5">
      <c r="A330" s="33"/>
      <c r="B330" s="34"/>
      <c r="C330" s="35"/>
      <c r="D330" s="199" t="s">
        <v>146</v>
      </c>
      <c r="E330" s="35"/>
      <c r="F330" s="200" t="s">
        <v>543</v>
      </c>
      <c r="G330" s="35"/>
      <c r="H330" s="35"/>
      <c r="I330" s="107"/>
      <c r="J330" s="35"/>
      <c r="K330" s="35"/>
      <c r="L330" s="38"/>
      <c r="M330" s="201"/>
      <c r="N330" s="202"/>
      <c r="O330" s="63"/>
      <c r="P330" s="63"/>
      <c r="Q330" s="63"/>
      <c r="R330" s="63"/>
      <c r="S330" s="63"/>
      <c r="T330" s="64"/>
      <c r="U330" s="33"/>
      <c r="V330" s="33"/>
      <c r="W330" s="33"/>
      <c r="X330" s="33"/>
      <c r="Y330" s="33"/>
      <c r="Z330" s="33"/>
      <c r="AA330" s="33"/>
      <c r="AB330" s="33"/>
      <c r="AC330" s="33"/>
      <c r="AD330" s="33"/>
      <c r="AE330" s="33"/>
      <c r="AT330" s="16" t="s">
        <v>146</v>
      </c>
      <c r="AU330" s="16" t="s">
        <v>82</v>
      </c>
    </row>
    <row r="331" spans="1:47" s="2" customFormat="1" ht="19.5">
      <c r="A331" s="33"/>
      <c r="B331" s="34"/>
      <c r="C331" s="35"/>
      <c r="D331" s="199" t="s">
        <v>245</v>
      </c>
      <c r="E331" s="35"/>
      <c r="F331" s="214" t="s">
        <v>544</v>
      </c>
      <c r="G331" s="35"/>
      <c r="H331" s="35"/>
      <c r="I331" s="107"/>
      <c r="J331" s="35"/>
      <c r="K331" s="35"/>
      <c r="L331" s="38"/>
      <c r="M331" s="201"/>
      <c r="N331" s="202"/>
      <c r="O331" s="63"/>
      <c r="P331" s="63"/>
      <c r="Q331" s="63"/>
      <c r="R331" s="63"/>
      <c r="S331" s="63"/>
      <c r="T331" s="64"/>
      <c r="U331" s="33"/>
      <c r="V331" s="33"/>
      <c r="W331" s="33"/>
      <c r="X331" s="33"/>
      <c r="Y331" s="33"/>
      <c r="Z331" s="33"/>
      <c r="AA331" s="33"/>
      <c r="AB331" s="33"/>
      <c r="AC331" s="33"/>
      <c r="AD331" s="33"/>
      <c r="AE331" s="33"/>
      <c r="AT331" s="16" t="s">
        <v>245</v>
      </c>
      <c r="AU331" s="16" t="s">
        <v>82</v>
      </c>
    </row>
    <row r="332" spans="2:63" s="12" customFormat="1" ht="25.9" customHeight="1">
      <c r="B332" s="170"/>
      <c r="C332" s="171"/>
      <c r="D332" s="172" t="s">
        <v>71</v>
      </c>
      <c r="E332" s="173" t="s">
        <v>171</v>
      </c>
      <c r="F332" s="173" t="s">
        <v>545</v>
      </c>
      <c r="G332" s="171"/>
      <c r="H332" s="171"/>
      <c r="I332" s="174"/>
      <c r="J332" s="175">
        <f>BK332</f>
        <v>0</v>
      </c>
      <c r="K332" s="171"/>
      <c r="L332" s="176"/>
      <c r="M332" s="177"/>
      <c r="N332" s="178"/>
      <c r="O332" s="178"/>
      <c r="P332" s="179">
        <f>P333</f>
        <v>0</v>
      </c>
      <c r="Q332" s="178"/>
      <c r="R332" s="179">
        <f>R333</f>
        <v>0</v>
      </c>
      <c r="S332" s="178"/>
      <c r="T332" s="180">
        <f>T333</f>
        <v>0</v>
      </c>
      <c r="AR332" s="181" t="s">
        <v>137</v>
      </c>
      <c r="AT332" s="182" t="s">
        <v>71</v>
      </c>
      <c r="AU332" s="182" t="s">
        <v>72</v>
      </c>
      <c r="AY332" s="181" t="s">
        <v>136</v>
      </c>
      <c r="BK332" s="183">
        <f>BK333</f>
        <v>0</v>
      </c>
    </row>
    <row r="333" spans="2:63" s="12" customFormat="1" ht="22.9" customHeight="1">
      <c r="B333" s="170"/>
      <c r="C333" s="171"/>
      <c r="D333" s="172" t="s">
        <v>71</v>
      </c>
      <c r="E333" s="184" t="s">
        <v>546</v>
      </c>
      <c r="F333" s="184" t="s">
        <v>547</v>
      </c>
      <c r="G333" s="171"/>
      <c r="H333" s="171"/>
      <c r="I333" s="174"/>
      <c r="J333" s="185">
        <f>BK333</f>
        <v>0</v>
      </c>
      <c r="K333" s="171"/>
      <c r="L333" s="176"/>
      <c r="M333" s="177"/>
      <c r="N333" s="178"/>
      <c r="O333" s="178"/>
      <c r="P333" s="179">
        <f>SUM(P334:P335)</f>
        <v>0</v>
      </c>
      <c r="Q333" s="178"/>
      <c r="R333" s="179">
        <f>SUM(R334:R335)</f>
        <v>0</v>
      </c>
      <c r="S333" s="178"/>
      <c r="T333" s="180">
        <f>SUM(T334:T335)</f>
        <v>0</v>
      </c>
      <c r="AR333" s="181" t="s">
        <v>137</v>
      </c>
      <c r="AT333" s="182" t="s">
        <v>71</v>
      </c>
      <c r="AU333" s="182" t="s">
        <v>80</v>
      </c>
      <c r="AY333" s="181" t="s">
        <v>136</v>
      </c>
      <c r="BK333" s="183">
        <f>SUM(BK334:BK335)</f>
        <v>0</v>
      </c>
    </row>
    <row r="334" spans="1:65" s="2" customFormat="1" ht="22.15" customHeight="1">
      <c r="A334" s="33"/>
      <c r="B334" s="34"/>
      <c r="C334" s="186" t="s">
        <v>548</v>
      </c>
      <c r="D334" s="186" t="s">
        <v>139</v>
      </c>
      <c r="E334" s="187" t="s">
        <v>549</v>
      </c>
      <c r="F334" s="188" t="s">
        <v>550</v>
      </c>
      <c r="G334" s="189" t="s">
        <v>551</v>
      </c>
      <c r="H334" s="190">
        <v>1</v>
      </c>
      <c r="I334" s="191"/>
      <c r="J334" s="192">
        <f>ROUND(I334*H334,2)</f>
        <v>0</v>
      </c>
      <c r="K334" s="188" t="s">
        <v>19</v>
      </c>
      <c r="L334" s="38"/>
      <c r="M334" s="193" t="s">
        <v>19</v>
      </c>
      <c r="N334" s="194" t="s">
        <v>43</v>
      </c>
      <c r="O334" s="63"/>
      <c r="P334" s="195">
        <f>O334*H334</f>
        <v>0</v>
      </c>
      <c r="Q334" s="195">
        <v>0</v>
      </c>
      <c r="R334" s="195">
        <f>Q334*H334</f>
        <v>0</v>
      </c>
      <c r="S334" s="195">
        <v>0</v>
      </c>
      <c r="T334" s="196">
        <f>S334*H334</f>
        <v>0</v>
      </c>
      <c r="U334" s="33"/>
      <c r="V334" s="33"/>
      <c r="W334" s="33"/>
      <c r="X334" s="33"/>
      <c r="Y334" s="33"/>
      <c r="Z334" s="33"/>
      <c r="AA334" s="33"/>
      <c r="AB334" s="33"/>
      <c r="AC334" s="33"/>
      <c r="AD334" s="33"/>
      <c r="AE334" s="33"/>
      <c r="AR334" s="197" t="s">
        <v>552</v>
      </c>
      <c r="AT334" s="197" t="s">
        <v>139</v>
      </c>
      <c r="AU334" s="197" t="s">
        <v>82</v>
      </c>
      <c r="AY334" s="16" t="s">
        <v>136</v>
      </c>
      <c r="BE334" s="198">
        <f>IF(N334="základní",J334,0)</f>
        <v>0</v>
      </c>
      <c r="BF334" s="198">
        <f>IF(N334="snížená",J334,0)</f>
        <v>0</v>
      </c>
      <c r="BG334" s="198">
        <f>IF(N334="zákl. přenesená",J334,0)</f>
        <v>0</v>
      </c>
      <c r="BH334" s="198">
        <f>IF(N334="sníž. přenesená",J334,0)</f>
        <v>0</v>
      </c>
      <c r="BI334" s="198">
        <f>IF(N334="nulová",J334,0)</f>
        <v>0</v>
      </c>
      <c r="BJ334" s="16" t="s">
        <v>80</v>
      </c>
      <c r="BK334" s="198">
        <f>ROUND(I334*H334,2)</f>
        <v>0</v>
      </c>
      <c r="BL334" s="16" t="s">
        <v>552</v>
      </c>
      <c r="BM334" s="197" t="s">
        <v>553</v>
      </c>
    </row>
    <row r="335" spans="1:47" s="2" customFormat="1" ht="19.5">
      <c r="A335" s="33"/>
      <c r="B335" s="34"/>
      <c r="C335" s="35"/>
      <c r="D335" s="199" t="s">
        <v>146</v>
      </c>
      <c r="E335" s="35"/>
      <c r="F335" s="200" t="s">
        <v>550</v>
      </c>
      <c r="G335" s="35"/>
      <c r="H335" s="35"/>
      <c r="I335" s="107"/>
      <c r="J335" s="35"/>
      <c r="K335" s="35"/>
      <c r="L335" s="38"/>
      <c r="M335" s="225"/>
      <c r="N335" s="226"/>
      <c r="O335" s="227"/>
      <c r="P335" s="227"/>
      <c r="Q335" s="227"/>
      <c r="R335" s="227"/>
      <c r="S335" s="227"/>
      <c r="T335" s="228"/>
      <c r="U335" s="33"/>
      <c r="V335" s="33"/>
      <c r="W335" s="33"/>
      <c r="X335" s="33"/>
      <c r="Y335" s="33"/>
      <c r="Z335" s="33"/>
      <c r="AA335" s="33"/>
      <c r="AB335" s="33"/>
      <c r="AC335" s="33"/>
      <c r="AD335" s="33"/>
      <c r="AE335" s="33"/>
      <c r="AT335" s="16" t="s">
        <v>146</v>
      </c>
      <c r="AU335" s="16" t="s">
        <v>82</v>
      </c>
    </row>
    <row r="336" spans="1:31" s="2" customFormat="1" ht="6.95" customHeight="1">
      <c r="A336" s="33"/>
      <c r="B336" s="46"/>
      <c r="C336" s="47"/>
      <c r="D336" s="47"/>
      <c r="E336" s="47"/>
      <c r="F336" s="47"/>
      <c r="G336" s="47"/>
      <c r="H336" s="47"/>
      <c r="I336" s="135"/>
      <c r="J336" s="47"/>
      <c r="K336" s="47"/>
      <c r="L336" s="38"/>
      <c r="M336" s="33"/>
      <c r="O336" s="33"/>
      <c r="P336" s="33"/>
      <c r="Q336" s="33"/>
      <c r="R336" s="33"/>
      <c r="S336" s="33"/>
      <c r="T336" s="33"/>
      <c r="U336" s="33"/>
      <c r="V336" s="33"/>
      <c r="W336" s="33"/>
      <c r="X336" s="33"/>
      <c r="Y336" s="33"/>
      <c r="Z336" s="33"/>
      <c r="AA336" s="33"/>
      <c r="AB336" s="33"/>
      <c r="AC336" s="33"/>
      <c r="AD336" s="33"/>
      <c r="AE336" s="33"/>
    </row>
  </sheetData>
  <sheetProtection algorithmName="SHA-512" hashValue="7WIgrBTB2T4ENLGl8abgXlM5FhHIWjth0XfQqOUKsifdRXsDAzGSxiD6zwlXeRDyfP65f0Wi4ZZ0j8Qr03y5tw==" saltValue="j1aWW3KXoHQpqOB5t9D7uKlb2kA+T+UtmSqqwcdBlRWVS39h4xsCS9HNP67dkim1PZqwZQyILxEFOddE7zvnBw==" spinCount="100000" sheet="1" objects="1" scenarios="1" formatColumns="0" formatRows="0" autoFilter="0"/>
  <autoFilter ref="C99:K335"/>
  <mergeCells count="9">
    <mergeCell ref="E50:H50"/>
    <mergeCell ref="E90:H90"/>
    <mergeCell ref="E92:H9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1"/>
  <sheetViews>
    <sheetView showGridLines="0" workbookViewId="0" topLeftCell="A1"/>
  </sheetViews>
  <sheetFormatPr defaultColWidth="9.140625" defaultRowHeight="12"/>
  <cols>
    <col min="1" max="1" width="7.140625" style="1" customWidth="1"/>
    <col min="2" max="2" width="0.9921875" style="1" customWidth="1"/>
    <col min="3" max="3" width="3.421875" style="1" customWidth="1"/>
    <col min="4" max="4" width="3.7109375" style="1" customWidth="1"/>
    <col min="5" max="5" width="14.7109375" style="1" customWidth="1"/>
    <col min="6" max="6" width="43.421875" style="1" customWidth="1"/>
    <col min="7" max="7" width="6.421875" style="1" customWidth="1"/>
    <col min="8" max="8" width="9.8515625" style="1" customWidth="1"/>
    <col min="9" max="9" width="17.28125" style="10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00"/>
      <c r="L2" s="309"/>
      <c r="M2" s="309"/>
      <c r="N2" s="309"/>
      <c r="O2" s="309"/>
      <c r="P2" s="309"/>
      <c r="Q2" s="309"/>
      <c r="R2" s="309"/>
      <c r="S2" s="309"/>
      <c r="T2" s="309"/>
      <c r="U2" s="309"/>
      <c r="V2" s="309"/>
      <c r="AT2" s="16" t="s">
        <v>85</v>
      </c>
    </row>
    <row r="3" spans="2:46" s="1" customFormat="1" ht="6.95" customHeight="1">
      <c r="B3" s="101"/>
      <c r="C3" s="102"/>
      <c r="D3" s="102"/>
      <c r="E3" s="102"/>
      <c r="F3" s="102"/>
      <c r="G3" s="102"/>
      <c r="H3" s="102"/>
      <c r="I3" s="103"/>
      <c r="J3" s="102"/>
      <c r="K3" s="102"/>
      <c r="L3" s="19"/>
      <c r="AT3" s="16" t="s">
        <v>82</v>
      </c>
    </row>
    <row r="4" spans="2:46" s="1" customFormat="1" ht="24.95" customHeight="1">
      <c r="B4" s="19"/>
      <c r="D4" s="104" t="s">
        <v>93</v>
      </c>
      <c r="I4" s="100"/>
      <c r="L4" s="19"/>
      <c r="M4" s="105" t="s">
        <v>10</v>
      </c>
      <c r="AT4" s="16" t="s">
        <v>4</v>
      </c>
    </row>
    <row r="5" spans="2:12" s="1" customFormat="1" ht="6.95" customHeight="1">
      <c r="B5" s="19"/>
      <c r="I5" s="100"/>
      <c r="L5" s="19"/>
    </row>
    <row r="6" spans="2:12" s="1" customFormat="1" ht="12" customHeight="1">
      <c r="B6" s="19"/>
      <c r="D6" s="106" t="s">
        <v>16</v>
      </c>
      <c r="I6" s="100"/>
      <c r="L6" s="19"/>
    </row>
    <row r="7" spans="2:12" s="1" customFormat="1" ht="24" customHeight="1">
      <c r="B7" s="19"/>
      <c r="E7" s="352" t="str">
        <f>'Rekapitulace stavby'!K6</f>
        <v>Gymnázium Sokolov a Krajské vzdělávací centrum, p.o. – výměna výtahu</v>
      </c>
      <c r="F7" s="353"/>
      <c r="G7" s="353"/>
      <c r="H7" s="353"/>
      <c r="I7" s="100"/>
      <c r="L7" s="19"/>
    </row>
    <row r="8" spans="1:31" s="2" customFormat="1" ht="12" customHeight="1">
      <c r="A8" s="33"/>
      <c r="B8" s="38"/>
      <c r="C8" s="33"/>
      <c r="D8" s="106" t="s">
        <v>94</v>
      </c>
      <c r="E8" s="33"/>
      <c r="F8" s="33"/>
      <c r="G8" s="33"/>
      <c r="H8" s="33"/>
      <c r="I8" s="107"/>
      <c r="J8" s="33"/>
      <c r="K8" s="33"/>
      <c r="L8" s="108"/>
      <c r="S8" s="33"/>
      <c r="T8" s="33"/>
      <c r="U8" s="33"/>
      <c r="V8" s="33"/>
      <c r="W8" s="33"/>
      <c r="X8" s="33"/>
      <c r="Y8" s="33"/>
      <c r="Z8" s="33"/>
      <c r="AA8" s="33"/>
      <c r="AB8" s="33"/>
      <c r="AC8" s="33"/>
      <c r="AD8" s="33"/>
      <c r="AE8" s="33"/>
    </row>
    <row r="9" spans="1:31" s="2" customFormat="1" ht="14.45" customHeight="1">
      <c r="A9" s="33"/>
      <c r="B9" s="38"/>
      <c r="C9" s="33"/>
      <c r="D9" s="33"/>
      <c r="E9" s="354" t="s">
        <v>554</v>
      </c>
      <c r="F9" s="355"/>
      <c r="G9" s="355"/>
      <c r="H9" s="355"/>
      <c r="I9" s="107"/>
      <c r="J9" s="33"/>
      <c r="K9" s="33"/>
      <c r="L9" s="108"/>
      <c r="S9" s="33"/>
      <c r="T9" s="33"/>
      <c r="U9" s="33"/>
      <c r="V9" s="33"/>
      <c r="W9" s="33"/>
      <c r="X9" s="33"/>
      <c r="Y9" s="33"/>
      <c r="Z9" s="33"/>
      <c r="AA9" s="33"/>
      <c r="AB9" s="33"/>
      <c r="AC9" s="33"/>
      <c r="AD9" s="33"/>
      <c r="AE9" s="33"/>
    </row>
    <row r="10" spans="1:31" s="2" customFormat="1" ht="12">
      <c r="A10" s="33"/>
      <c r="B10" s="38"/>
      <c r="C10" s="33"/>
      <c r="D10" s="33"/>
      <c r="E10" s="33"/>
      <c r="F10" s="33"/>
      <c r="G10" s="33"/>
      <c r="H10" s="33"/>
      <c r="I10" s="107"/>
      <c r="J10" s="33"/>
      <c r="K10" s="33"/>
      <c r="L10" s="108"/>
      <c r="S10" s="33"/>
      <c r="T10" s="33"/>
      <c r="U10" s="33"/>
      <c r="V10" s="33"/>
      <c r="W10" s="33"/>
      <c r="X10" s="33"/>
      <c r="Y10" s="33"/>
      <c r="Z10" s="33"/>
      <c r="AA10" s="33"/>
      <c r="AB10" s="33"/>
      <c r="AC10" s="33"/>
      <c r="AD10" s="33"/>
      <c r="AE10" s="33"/>
    </row>
    <row r="11" spans="1:31" s="2" customFormat="1" ht="12" customHeight="1">
      <c r="A11" s="33"/>
      <c r="B11" s="38"/>
      <c r="C11" s="33"/>
      <c r="D11" s="106" t="s">
        <v>18</v>
      </c>
      <c r="E11" s="33"/>
      <c r="F11" s="109" t="s">
        <v>19</v>
      </c>
      <c r="G11" s="33"/>
      <c r="H11" s="33"/>
      <c r="I11" s="110" t="s">
        <v>20</v>
      </c>
      <c r="J11" s="109" t="s">
        <v>19</v>
      </c>
      <c r="K11" s="33"/>
      <c r="L11" s="108"/>
      <c r="S11" s="33"/>
      <c r="T11" s="33"/>
      <c r="U11" s="33"/>
      <c r="V11" s="33"/>
      <c r="W11" s="33"/>
      <c r="X11" s="33"/>
      <c r="Y11" s="33"/>
      <c r="Z11" s="33"/>
      <c r="AA11" s="33"/>
      <c r="AB11" s="33"/>
      <c r="AC11" s="33"/>
      <c r="AD11" s="33"/>
      <c r="AE11" s="33"/>
    </row>
    <row r="12" spans="1:31" s="2" customFormat="1" ht="12" customHeight="1">
      <c r="A12" s="33"/>
      <c r="B12" s="38"/>
      <c r="C12" s="33"/>
      <c r="D12" s="106" t="s">
        <v>21</v>
      </c>
      <c r="E12" s="33"/>
      <c r="F12" s="109" t="s">
        <v>22</v>
      </c>
      <c r="G12" s="33"/>
      <c r="H12" s="33"/>
      <c r="I12" s="110" t="s">
        <v>23</v>
      </c>
      <c r="J12" s="111" t="str">
        <f>'Rekapitulace stavby'!AN8</f>
        <v>31. 3. 2020</v>
      </c>
      <c r="K12" s="33"/>
      <c r="L12" s="108"/>
      <c r="S12" s="33"/>
      <c r="T12" s="33"/>
      <c r="U12" s="33"/>
      <c r="V12" s="33"/>
      <c r="W12" s="33"/>
      <c r="X12" s="33"/>
      <c r="Y12" s="33"/>
      <c r="Z12" s="33"/>
      <c r="AA12" s="33"/>
      <c r="AB12" s="33"/>
      <c r="AC12" s="33"/>
      <c r="AD12" s="33"/>
      <c r="AE12" s="33"/>
    </row>
    <row r="13" spans="1:31" s="2" customFormat="1" ht="10.9" customHeight="1">
      <c r="A13" s="33"/>
      <c r="B13" s="38"/>
      <c r="C13" s="33"/>
      <c r="D13" s="33"/>
      <c r="E13" s="33"/>
      <c r="F13" s="33"/>
      <c r="G13" s="33"/>
      <c r="H13" s="33"/>
      <c r="I13" s="107"/>
      <c r="J13" s="33"/>
      <c r="K13" s="33"/>
      <c r="L13" s="108"/>
      <c r="S13" s="33"/>
      <c r="T13" s="33"/>
      <c r="U13" s="33"/>
      <c r="V13" s="33"/>
      <c r="W13" s="33"/>
      <c r="X13" s="33"/>
      <c r="Y13" s="33"/>
      <c r="Z13" s="33"/>
      <c r="AA13" s="33"/>
      <c r="AB13" s="33"/>
      <c r="AC13" s="33"/>
      <c r="AD13" s="33"/>
      <c r="AE13" s="33"/>
    </row>
    <row r="14" spans="1:31" s="2" customFormat="1" ht="12" customHeight="1">
      <c r="A14" s="33"/>
      <c r="B14" s="38"/>
      <c r="C14" s="33"/>
      <c r="D14" s="106" t="s">
        <v>25</v>
      </c>
      <c r="E14" s="33"/>
      <c r="F14" s="33"/>
      <c r="G14" s="33"/>
      <c r="H14" s="33"/>
      <c r="I14" s="110" t="s">
        <v>26</v>
      </c>
      <c r="J14" s="109" t="s">
        <v>19</v>
      </c>
      <c r="K14" s="33"/>
      <c r="L14" s="108"/>
      <c r="S14" s="33"/>
      <c r="T14" s="33"/>
      <c r="U14" s="33"/>
      <c r="V14" s="33"/>
      <c r="W14" s="33"/>
      <c r="X14" s="33"/>
      <c r="Y14" s="33"/>
      <c r="Z14" s="33"/>
      <c r="AA14" s="33"/>
      <c r="AB14" s="33"/>
      <c r="AC14" s="33"/>
      <c r="AD14" s="33"/>
      <c r="AE14" s="33"/>
    </row>
    <row r="15" spans="1:31" s="2" customFormat="1" ht="18" customHeight="1">
      <c r="A15" s="33"/>
      <c r="B15" s="38"/>
      <c r="C15" s="33"/>
      <c r="D15" s="33"/>
      <c r="E15" s="109" t="s">
        <v>27</v>
      </c>
      <c r="F15" s="33"/>
      <c r="G15" s="33"/>
      <c r="H15" s="33"/>
      <c r="I15" s="110" t="s">
        <v>28</v>
      </c>
      <c r="J15" s="109" t="s">
        <v>19</v>
      </c>
      <c r="K15" s="33"/>
      <c r="L15" s="108"/>
      <c r="S15" s="33"/>
      <c r="T15" s="33"/>
      <c r="U15" s="33"/>
      <c r="V15" s="33"/>
      <c r="W15" s="33"/>
      <c r="X15" s="33"/>
      <c r="Y15" s="33"/>
      <c r="Z15" s="33"/>
      <c r="AA15" s="33"/>
      <c r="AB15" s="33"/>
      <c r="AC15" s="33"/>
      <c r="AD15" s="33"/>
      <c r="AE15" s="33"/>
    </row>
    <row r="16" spans="1:31" s="2" customFormat="1" ht="6.95" customHeight="1">
      <c r="A16" s="33"/>
      <c r="B16" s="38"/>
      <c r="C16" s="33"/>
      <c r="D16" s="33"/>
      <c r="E16" s="33"/>
      <c r="F16" s="33"/>
      <c r="G16" s="33"/>
      <c r="H16" s="33"/>
      <c r="I16" s="107"/>
      <c r="J16" s="33"/>
      <c r="K16" s="33"/>
      <c r="L16" s="108"/>
      <c r="S16" s="33"/>
      <c r="T16" s="33"/>
      <c r="U16" s="33"/>
      <c r="V16" s="33"/>
      <c r="W16" s="33"/>
      <c r="X16" s="33"/>
      <c r="Y16" s="33"/>
      <c r="Z16" s="33"/>
      <c r="AA16" s="33"/>
      <c r="AB16" s="33"/>
      <c r="AC16" s="33"/>
      <c r="AD16" s="33"/>
      <c r="AE16" s="33"/>
    </row>
    <row r="17" spans="1:31" s="2" customFormat="1" ht="12" customHeight="1">
      <c r="A17" s="33"/>
      <c r="B17" s="38"/>
      <c r="C17" s="33"/>
      <c r="D17" s="106" t="s">
        <v>29</v>
      </c>
      <c r="E17" s="33"/>
      <c r="F17" s="33"/>
      <c r="G17" s="33"/>
      <c r="H17" s="33"/>
      <c r="I17" s="110" t="s">
        <v>26</v>
      </c>
      <c r="J17" s="29" t="str">
        <f>'Rekapitulace stavby'!AN13</f>
        <v>Vyplň údaj</v>
      </c>
      <c r="K17" s="33"/>
      <c r="L17" s="108"/>
      <c r="S17" s="33"/>
      <c r="T17" s="33"/>
      <c r="U17" s="33"/>
      <c r="V17" s="33"/>
      <c r="W17" s="33"/>
      <c r="X17" s="33"/>
      <c r="Y17" s="33"/>
      <c r="Z17" s="33"/>
      <c r="AA17" s="33"/>
      <c r="AB17" s="33"/>
      <c r="AC17" s="33"/>
      <c r="AD17" s="33"/>
      <c r="AE17" s="33"/>
    </row>
    <row r="18" spans="1:31" s="2" customFormat="1" ht="18" customHeight="1">
      <c r="A18" s="33"/>
      <c r="B18" s="38"/>
      <c r="C18" s="33"/>
      <c r="D18" s="33"/>
      <c r="E18" s="356" t="str">
        <f>'Rekapitulace stavby'!E14</f>
        <v>Vyplň údaj</v>
      </c>
      <c r="F18" s="357"/>
      <c r="G18" s="357"/>
      <c r="H18" s="357"/>
      <c r="I18" s="110" t="s">
        <v>28</v>
      </c>
      <c r="J18" s="29" t="str">
        <f>'Rekapitulace stavby'!AN14</f>
        <v>Vyplň údaj</v>
      </c>
      <c r="K18" s="33"/>
      <c r="L18" s="108"/>
      <c r="S18" s="33"/>
      <c r="T18" s="33"/>
      <c r="U18" s="33"/>
      <c r="V18" s="33"/>
      <c r="W18" s="33"/>
      <c r="X18" s="33"/>
      <c r="Y18" s="33"/>
      <c r="Z18" s="33"/>
      <c r="AA18" s="33"/>
      <c r="AB18" s="33"/>
      <c r="AC18" s="33"/>
      <c r="AD18" s="33"/>
      <c r="AE18" s="33"/>
    </row>
    <row r="19" spans="1:31" s="2" customFormat="1" ht="6.95" customHeight="1">
      <c r="A19" s="33"/>
      <c r="B19" s="38"/>
      <c r="C19" s="33"/>
      <c r="D19" s="33"/>
      <c r="E19" s="33"/>
      <c r="F19" s="33"/>
      <c r="G19" s="33"/>
      <c r="H19" s="33"/>
      <c r="I19" s="107"/>
      <c r="J19" s="33"/>
      <c r="K19" s="33"/>
      <c r="L19" s="108"/>
      <c r="S19" s="33"/>
      <c r="T19" s="33"/>
      <c r="U19" s="33"/>
      <c r="V19" s="33"/>
      <c r="W19" s="33"/>
      <c r="X19" s="33"/>
      <c r="Y19" s="33"/>
      <c r="Z19" s="33"/>
      <c r="AA19" s="33"/>
      <c r="AB19" s="33"/>
      <c r="AC19" s="33"/>
      <c r="AD19" s="33"/>
      <c r="AE19" s="33"/>
    </row>
    <row r="20" spans="1:31" s="2" customFormat="1" ht="12" customHeight="1">
      <c r="A20" s="33"/>
      <c r="B20" s="38"/>
      <c r="C20" s="33"/>
      <c r="D20" s="106" t="s">
        <v>31</v>
      </c>
      <c r="E20" s="33"/>
      <c r="F20" s="33"/>
      <c r="G20" s="33"/>
      <c r="H20" s="33"/>
      <c r="I20" s="110" t="s">
        <v>26</v>
      </c>
      <c r="J20" s="109" t="s">
        <v>19</v>
      </c>
      <c r="K20" s="33"/>
      <c r="L20" s="108"/>
      <c r="S20" s="33"/>
      <c r="T20" s="33"/>
      <c r="U20" s="33"/>
      <c r="V20" s="33"/>
      <c r="W20" s="33"/>
      <c r="X20" s="33"/>
      <c r="Y20" s="33"/>
      <c r="Z20" s="33"/>
      <c r="AA20" s="33"/>
      <c r="AB20" s="33"/>
      <c r="AC20" s="33"/>
      <c r="AD20" s="33"/>
      <c r="AE20" s="33"/>
    </row>
    <row r="21" spans="1:31" s="2" customFormat="1" ht="18" customHeight="1">
      <c r="A21" s="33"/>
      <c r="B21" s="38"/>
      <c r="C21" s="33"/>
      <c r="D21" s="33"/>
      <c r="E21" s="109" t="s">
        <v>32</v>
      </c>
      <c r="F21" s="33"/>
      <c r="G21" s="33"/>
      <c r="H21" s="33"/>
      <c r="I21" s="110" t="s">
        <v>28</v>
      </c>
      <c r="J21" s="109" t="s">
        <v>19</v>
      </c>
      <c r="K21" s="33"/>
      <c r="L21" s="108"/>
      <c r="S21" s="33"/>
      <c r="T21" s="33"/>
      <c r="U21" s="33"/>
      <c r="V21" s="33"/>
      <c r="W21" s="33"/>
      <c r="X21" s="33"/>
      <c r="Y21" s="33"/>
      <c r="Z21" s="33"/>
      <c r="AA21" s="33"/>
      <c r="AB21" s="33"/>
      <c r="AC21" s="33"/>
      <c r="AD21" s="33"/>
      <c r="AE21" s="33"/>
    </row>
    <row r="22" spans="1:31" s="2" customFormat="1" ht="6.95" customHeight="1">
      <c r="A22" s="33"/>
      <c r="B22" s="38"/>
      <c r="C22" s="33"/>
      <c r="D22" s="33"/>
      <c r="E22" s="33"/>
      <c r="F22" s="33"/>
      <c r="G22" s="33"/>
      <c r="H22" s="33"/>
      <c r="I22" s="107"/>
      <c r="J22" s="33"/>
      <c r="K22" s="33"/>
      <c r="L22" s="108"/>
      <c r="S22" s="33"/>
      <c r="T22" s="33"/>
      <c r="U22" s="33"/>
      <c r="V22" s="33"/>
      <c r="W22" s="33"/>
      <c r="X22" s="33"/>
      <c r="Y22" s="33"/>
      <c r="Z22" s="33"/>
      <c r="AA22" s="33"/>
      <c r="AB22" s="33"/>
      <c r="AC22" s="33"/>
      <c r="AD22" s="33"/>
      <c r="AE22" s="33"/>
    </row>
    <row r="23" spans="1:31" s="2" customFormat="1" ht="12" customHeight="1">
      <c r="A23" s="33"/>
      <c r="B23" s="38"/>
      <c r="C23" s="33"/>
      <c r="D23" s="106" t="s">
        <v>34</v>
      </c>
      <c r="E23" s="33"/>
      <c r="F23" s="33"/>
      <c r="G23" s="33"/>
      <c r="H23" s="33"/>
      <c r="I23" s="110" t="s">
        <v>26</v>
      </c>
      <c r="J23" s="109" t="s">
        <v>19</v>
      </c>
      <c r="K23" s="33"/>
      <c r="L23" s="108"/>
      <c r="S23" s="33"/>
      <c r="T23" s="33"/>
      <c r="U23" s="33"/>
      <c r="V23" s="33"/>
      <c r="W23" s="33"/>
      <c r="X23" s="33"/>
      <c r="Y23" s="33"/>
      <c r="Z23" s="33"/>
      <c r="AA23" s="33"/>
      <c r="AB23" s="33"/>
      <c r="AC23" s="33"/>
      <c r="AD23" s="33"/>
      <c r="AE23" s="33"/>
    </row>
    <row r="24" spans="1:31" s="2" customFormat="1" ht="18" customHeight="1">
      <c r="A24" s="33"/>
      <c r="B24" s="38"/>
      <c r="C24" s="33"/>
      <c r="D24" s="33"/>
      <c r="E24" s="109" t="s">
        <v>35</v>
      </c>
      <c r="F24" s="33"/>
      <c r="G24" s="33"/>
      <c r="H24" s="33"/>
      <c r="I24" s="110" t="s">
        <v>28</v>
      </c>
      <c r="J24" s="109" t="s">
        <v>19</v>
      </c>
      <c r="K24" s="33"/>
      <c r="L24" s="108"/>
      <c r="S24" s="33"/>
      <c r="T24" s="33"/>
      <c r="U24" s="33"/>
      <c r="V24" s="33"/>
      <c r="W24" s="33"/>
      <c r="X24" s="33"/>
      <c r="Y24" s="33"/>
      <c r="Z24" s="33"/>
      <c r="AA24" s="33"/>
      <c r="AB24" s="33"/>
      <c r="AC24" s="33"/>
      <c r="AD24" s="33"/>
      <c r="AE24" s="33"/>
    </row>
    <row r="25" spans="1:31" s="2" customFormat="1" ht="6.95" customHeight="1">
      <c r="A25" s="33"/>
      <c r="B25" s="38"/>
      <c r="C25" s="33"/>
      <c r="D25" s="33"/>
      <c r="E25" s="33"/>
      <c r="F25" s="33"/>
      <c r="G25" s="33"/>
      <c r="H25" s="33"/>
      <c r="I25" s="107"/>
      <c r="J25" s="33"/>
      <c r="K25" s="33"/>
      <c r="L25" s="108"/>
      <c r="S25" s="33"/>
      <c r="T25" s="33"/>
      <c r="U25" s="33"/>
      <c r="V25" s="33"/>
      <c r="W25" s="33"/>
      <c r="X25" s="33"/>
      <c r="Y25" s="33"/>
      <c r="Z25" s="33"/>
      <c r="AA25" s="33"/>
      <c r="AB25" s="33"/>
      <c r="AC25" s="33"/>
      <c r="AD25" s="33"/>
      <c r="AE25" s="33"/>
    </row>
    <row r="26" spans="1:31" s="2" customFormat="1" ht="12" customHeight="1">
      <c r="A26" s="33"/>
      <c r="B26" s="38"/>
      <c r="C26" s="33"/>
      <c r="D26" s="106" t="s">
        <v>36</v>
      </c>
      <c r="E26" s="33"/>
      <c r="F26" s="33"/>
      <c r="G26" s="33"/>
      <c r="H26" s="33"/>
      <c r="I26" s="107"/>
      <c r="J26" s="33"/>
      <c r="K26" s="33"/>
      <c r="L26" s="108"/>
      <c r="S26" s="33"/>
      <c r="T26" s="33"/>
      <c r="U26" s="33"/>
      <c r="V26" s="33"/>
      <c r="W26" s="33"/>
      <c r="X26" s="33"/>
      <c r="Y26" s="33"/>
      <c r="Z26" s="33"/>
      <c r="AA26" s="33"/>
      <c r="AB26" s="33"/>
      <c r="AC26" s="33"/>
      <c r="AD26" s="33"/>
      <c r="AE26" s="33"/>
    </row>
    <row r="27" spans="1:31" s="8" customFormat="1" ht="96" customHeight="1">
      <c r="A27" s="112"/>
      <c r="B27" s="113"/>
      <c r="C27" s="112"/>
      <c r="D27" s="112"/>
      <c r="E27" s="358" t="s">
        <v>37</v>
      </c>
      <c r="F27" s="358"/>
      <c r="G27" s="358"/>
      <c r="H27" s="358"/>
      <c r="I27" s="114"/>
      <c r="J27" s="112"/>
      <c r="K27" s="112"/>
      <c r="L27" s="115"/>
      <c r="S27" s="112"/>
      <c r="T27" s="112"/>
      <c r="U27" s="112"/>
      <c r="V27" s="112"/>
      <c r="W27" s="112"/>
      <c r="X27" s="112"/>
      <c r="Y27" s="112"/>
      <c r="Z27" s="112"/>
      <c r="AA27" s="112"/>
      <c r="AB27" s="112"/>
      <c r="AC27" s="112"/>
      <c r="AD27" s="112"/>
      <c r="AE27" s="112"/>
    </row>
    <row r="28" spans="1:31" s="2" customFormat="1" ht="6.95" customHeight="1">
      <c r="A28" s="33"/>
      <c r="B28" s="38"/>
      <c r="C28" s="33"/>
      <c r="D28" s="33"/>
      <c r="E28" s="33"/>
      <c r="F28" s="33"/>
      <c r="G28" s="33"/>
      <c r="H28" s="33"/>
      <c r="I28" s="107"/>
      <c r="J28" s="33"/>
      <c r="K28" s="33"/>
      <c r="L28" s="108"/>
      <c r="S28" s="33"/>
      <c r="T28" s="33"/>
      <c r="U28" s="33"/>
      <c r="V28" s="33"/>
      <c r="W28" s="33"/>
      <c r="X28" s="33"/>
      <c r="Y28" s="33"/>
      <c r="Z28" s="33"/>
      <c r="AA28" s="33"/>
      <c r="AB28" s="33"/>
      <c r="AC28" s="33"/>
      <c r="AD28" s="33"/>
      <c r="AE28" s="33"/>
    </row>
    <row r="29" spans="1:31" s="2" customFormat="1" ht="6.95" customHeight="1">
      <c r="A29" s="33"/>
      <c r="B29" s="38"/>
      <c r="C29" s="33"/>
      <c r="D29" s="116"/>
      <c r="E29" s="116"/>
      <c r="F29" s="116"/>
      <c r="G29" s="116"/>
      <c r="H29" s="116"/>
      <c r="I29" s="117"/>
      <c r="J29" s="116"/>
      <c r="K29" s="116"/>
      <c r="L29" s="108"/>
      <c r="S29" s="33"/>
      <c r="T29" s="33"/>
      <c r="U29" s="33"/>
      <c r="V29" s="33"/>
      <c r="W29" s="33"/>
      <c r="X29" s="33"/>
      <c r="Y29" s="33"/>
      <c r="Z29" s="33"/>
      <c r="AA29" s="33"/>
      <c r="AB29" s="33"/>
      <c r="AC29" s="33"/>
      <c r="AD29" s="33"/>
      <c r="AE29" s="33"/>
    </row>
    <row r="30" spans="1:31" s="2" customFormat="1" ht="25.35" customHeight="1">
      <c r="A30" s="33"/>
      <c r="B30" s="38"/>
      <c r="C30" s="33"/>
      <c r="D30" s="118" t="s">
        <v>38</v>
      </c>
      <c r="E30" s="33"/>
      <c r="F30" s="33"/>
      <c r="G30" s="33"/>
      <c r="H30" s="33"/>
      <c r="I30" s="107"/>
      <c r="J30" s="119">
        <f>ROUND(J84,2)</f>
        <v>0</v>
      </c>
      <c r="K30" s="33"/>
      <c r="L30" s="108"/>
      <c r="S30" s="33"/>
      <c r="T30" s="33"/>
      <c r="U30" s="33"/>
      <c r="V30" s="33"/>
      <c r="W30" s="33"/>
      <c r="X30" s="33"/>
      <c r="Y30" s="33"/>
      <c r="Z30" s="33"/>
      <c r="AA30" s="33"/>
      <c r="AB30" s="33"/>
      <c r="AC30" s="33"/>
      <c r="AD30" s="33"/>
      <c r="AE30" s="33"/>
    </row>
    <row r="31" spans="1:31" s="2" customFormat="1" ht="6.95" customHeight="1">
      <c r="A31" s="33"/>
      <c r="B31" s="38"/>
      <c r="C31" s="33"/>
      <c r="D31" s="116"/>
      <c r="E31" s="116"/>
      <c r="F31" s="116"/>
      <c r="G31" s="116"/>
      <c r="H31" s="116"/>
      <c r="I31" s="117"/>
      <c r="J31" s="116"/>
      <c r="K31" s="116"/>
      <c r="L31" s="108"/>
      <c r="S31" s="33"/>
      <c r="T31" s="33"/>
      <c r="U31" s="33"/>
      <c r="V31" s="33"/>
      <c r="W31" s="33"/>
      <c r="X31" s="33"/>
      <c r="Y31" s="33"/>
      <c r="Z31" s="33"/>
      <c r="AA31" s="33"/>
      <c r="AB31" s="33"/>
      <c r="AC31" s="33"/>
      <c r="AD31" s="33"/>
      <c r="AE31" s="33"/>
    </row>
    <row r="32" spans="1:31" s="2" customFormat="1" ht="14.45" customHeight="1">
      <c r="A32" s="33"/>
      <c r="B32" s="38"/>
      <c r="C32" s="33"/>
      <c r="D32" s="33"/>
      <c r="E32" s="33"/>
      <c r="F32" s="120" t="s">
        <v>40</v>
      </c>
      <c r="G32" s="33"/>
      <c r="H32" s="33"/>
      <c r="I32" s="121" t="s">
        <v>39</v>
      </c>
      <c r="J32" s="120" t="s">
        <v>41</v>
      </c>
      <c r="K32" s="33"/>
      <c r="L32" s="108"/>
      <c r="S32" s="33"/>
      <c r="T32" s="33"/>
      <c r="U32" s="33"/>
      <c r="V32" s="33"/>
      <c r="W32" s="33"/>
      <c r="X32" s="33"/>
      <c r="Y32" s="33"/>
      <c r="Z32" s="33"/>
      <c r="AA32" s="33"/>
      <c r="AB32" s="33"/>
      <c r="AC32" s="33"/>
      <c r="AD32" s="33"/>
      <c r="AE32" s="33"/>
    </row>
    <row r="33" spans="1:31" s="2" customFormat="1" ht="14.45" customHeight="1">
      <c r="A33" s="33"/>
      <c r="B33" s="38"/>
      <c r="C33" s="33"/>
      <c r="D33" s="122" t="s">
        <v>42</v>
      </c>
      <c r="E33" s="106" t="s">
        <v>43</v>
      </c>
      <c r="F33" s="123">
        <f>ROUND((SUM(BE84:BE160)),2)</f>
        <v>0</v>
      </c>
      <c r="G33" s="33"/>
      <c r="H33" s="33"/>
      <c r="I33" s="124">
        <v>0.21</v>
      </c>
      <c r="J33" s="123">
        <f>ROUND(((SUM(BE84:BE160))*I33),2)</f>
        <v>0</v>
      </c>
      <c r="K33" s="33"/>
      <c r="L33" s="108"/>
      <c r="S33" s="33"/>
      <c r="T33" s="33"/>
      <c r="U33" s="33"/>
      <c r="V33" s="33"/>
      <c r="W33" s="33"/>
      <c r="X33" s="33"/>
      <c r="Y33" s="33"/>
      <c r="Z33" s="33"/>
      <c r="AA33" s="33"/>
      <c r="AB33" s="33"/>
      <c r="AC33" s="33"/>
      <c r="AD33" s="33"/>
      <c r="AE33" s="33"/>
    </row>
    <row r="34" spans="1:31" s="2" customFormat="1" ht="14.45" customHeight="1">
      <c r="A34" s="33"/>
      <c r="B34" s="38"/>
      <c r="C34" s="33"/>
      <c r="D34" s="33"/>
      <c r="E34" s="106" t="s">
        <v>44</v>
      </c>
      <c r="F34" s="123">
        <f>ROUND((SUM(BF84:BF160)),2)</f>
        <v>0</v>
      </c>
      <c r="G34" s="33"/>
      <c r="H34" s="33"/>
      <c r="I34" s="124">
        <v>0.15</v>
      </c>
      <c r="J34" s="123">
        <f>ROUND(((SUM(BF84:BF160))*I34),2)</f>
        <v>0</v>
      </c>
      <c r="K34" s="33"/>
      <c r="L34" s="108"/>
      <c r="S34" s="33"/>
      <c r="T34" s="33"/>
      <c r="U34" s="33"/>
      <c r="V34" s="33"/>
      <c r="W34" s="33"/>
      <c r="X34" s="33"/>
      <c r="Y34" s="33"/>
      <c r="Z34" s="33"/>
      <c r="AA34" s="33"/>
      <c r="AB34" s="33"/>
      <c r="AC34" s="33"/>
      <c r="AD34" s="33"/>
      <c r="AE34" s="33"/>
    </row>
    <row r="35" spans="1:31" s="2" customFormat="1" ht="14.45" customHeight="1" hidden="1">
      <c r="A35" s="33"/>
      <c r="B35" s="38"/>
      <c r="C35" s="33"/>
      <c r="D35" s="33"/>
      <c r="E35" s="106" t="s">
        <v>45</v>
      </c>
      <c r="F35" s="123">
        <f>ROUND((SUM(BG84:BG160)),2)</f>
        <v>0</v>
      </c>
      <c r="G35" s="33"/>
      <c r="H35" s="33"/>
      <c r="I35" s="124">
        <v>0.21</v>
      </c>
      <c r="J35" s="123">
        <f>0</f>
        <v>0</v>
      </c>
      <c r="K35" s="33"/>
      <c r="L35" s="108"/>
      <c r="S35" s="33"/>
      <c r="T35" s="33"/>
      <c r="U35" s="33"/>
      <c r="V35" s="33"/>
      <c r="W35" s="33"/>
      <c r="X35" s="33"/>
      <c r="Y35" s="33"/>
      <c r="Z35" s="33"/>
      <c r="AA35" s="33"/>
      <c r="AB35" s="33"/>
      <c r="AC35" s="33"/>
      <c r="AD35" s="33"/>
      <c r="AE35" s="33"/>
    </row>
    <row r="36" spans="1:31" s="2" customFormat="1" ht="14.45" customHeight="1" hidden="1">
      <c r="A36" s="33"/>
      <c r="B36" s="38"/>
      <c r="C36" s="33"/>
      <c r="D36" s="33"/>
      <c r="E36" s="106" t="s">
        <v>46</v>
      </c>
      <c r="F36" s="123">
        <f>ROUND((SUM(BH84:BH160)),2)</f>
        <v>0</v>
      </c>
      <c r="G36" s="33"/>
      <c r="H36" s="33"/>
      <c r="I36" s="124">
        <v>0.15</v>
      </c>
      <c r="J36" s="123">
        <f>0</f>
        <v>0</v>
      </c>
      <c r="K36" s="33"/>
      <c r="L36" s="108"/>
      <c r="S36" s="33"/>
      <c r="T36" s="33"/>
      <c r="U36" s="33"/>
      <c r="V36" s="33"/>
      <c r="W36" s="33"/>
      <c r="X36" s="33"/>
      <c r="Y36" s="33"/>
      <c r="Z36" s="33"/>
      <c r="AA36" s="33"/>
      <c r="AB36" s="33"/>
      <c r="AC36" s="33"/>
      <c r="AD36" s="33"/>
      <c r="AE36" s="33"/>
    </row>
    <row r="37" spans="1:31" s="2" customFormat="1" ht="14.45" customHeight="1" hidden="1">
      <c r="A37" s="33"/>
      <c r="B37" s="38"/>
      <c r="C37" s="33"/>
      <c r="D37" s="33"/>
      <c r="E37" s="106" t="s">
        <v>47</v>
      </c>
      <c r="F37" s="123">
        <f>ROUND((SUM(BI84:BI160)),2)</f>
        <v>0</v>
      </c>
      <c r="G37" s="33"/>
      <c r="H37" s="33"/>
      <c r="I37" s="124">
        <v>0</v>
      </c>
      <c r="J37" s="123">
        <f>0</f>
        <v>0</v>
      </c>
      <c r="K37" s="33"/>
      <c r="L37" s="108"/>
      <c r="S37" s="33"/>
      <c r="T37" s="33"/>
      <c r="U37" s="33"/>
      <c r="V37" s="33"/>
      <c r="W37" s="33"/>
      <c r="X37" s="33"/>
      <c r="Y37" s="33"/>
      <c r="Z37" s="33"/>
      <c r="AA37" s="33"/>
      <c r="AB37" s="33"/>
      <c r="AC37" s="33"/>
      <c r="AD37" s="33"/>
      <c r="AE37" s="33"/>
    </row>
    <row r="38" spans="1:31" s="2" customFormat="1" ht="6.95" customHeight="1">
      <c r="A38" s="33"/>
      <c r="B38" s="38"/>
      <c r="C38" s="33"/>
      <c r="D38" s="33"/>
      <c r="E38" s="33"/>
      <c r="F38" s="33"/>
      <c r="G38" s="33"/>
      <c r="H38" s="33"/>
      <c r="I38" s="107"/>
      <c r="J38" s="33"/>
      <c r="K38" s="33"/>
      <c r="L38" s="108"/>
      <c r="S38" s="33"/>
      <c r="T38" s="33"/>
      <c r="U38" s="33"/>
      <c r="V38" s="33"/>
      <c r="W38" s="33"/>
      <c r="X38" s="33"/>
      <c r="Y38" s="33"/>
      <c r="Z38" s="33"/>
      <c r="AA38" s="33"/>
      <c r="AB38" s="33"/>
      <c r="AC38" s="33"/>
      <c r="AD38" s="33"/>
      <c r="AE38" s="33"/>
    </row>
    <row r="39" spans="1:31" s="2" customFormat="1" ht="25.35" customHeight="1">
      <c r="A39" s="33"/>
      <c r="B39" s="38"/>
      <c r="C39" s="125"/>
      <c r="D39" s="126" t="s">
        <v>48</v>
      </c>
      <c r="E39" s="127"/>
      <c r="F39" s="127"/>
      <c r="G39" s="128" t="s">
        <v>49</v>
      </c>
      <c r="H39" s="129" t="s">
        <v>50</v>
      </c>
      <c r="I39" s="130"/>
      <c r="J39" s="131">
        <f>SUM(J30:J37)</f>
        <v>0</v>
      </c>
      <c r="K39" s="132"/>
      <c r="L39" s="108"/>
      <c r="S39" s="33"/>
      <c r="T39" s="33"/>
      <c r="U39" s="33"/>
      <c r="V39" s="33"/>
      <c r="W39" s="33"/>
      <c r="X39" s="33"/>
      <c r="Y39" s="33"/>
      <c r="Z39" s="33"/>
      <c r="AA39" s="33"/>
      <c r="AB39" s="33"/>
      <c r="AC39" s="33"/>
      <c r="AD39" s="33"/>
      <c r="AE39" s="33"/>
    </row>
    <row r="40" spans="1:31" s="2" customFormat="1" ht="14.45" customHeight="1">
      <c r="A40" s="33"/>
      <c r="B40" s="133"/>
      <c r="C40" s="134"/>
      <c r="D40" s="134"/>
      <c r="E40" s="134"/>
      <c r="F40" s="134"/>
      <c r="G40" s="134"/>
      <c r="H40" s="134"/>
      <c r="I40" s="135"/>
      <c r="J40" s="134"/>
      <c r="K40" s="134"/>
      <c r="L40" s="108"/>
      <c r="S40" s="33"/>
      <c r="T40" s="33"/>
      <c r="U40" s="33"/>
      <c r="V40" s="33"/>
      <c r="W40" s="33"/>
      <c r="X40" s="33"/>
      <c r="Y40" s="33"/>
      <c r="Z40" s="33"/>
      <c r="AA40" s="33"/>
      <c r="AB40" s="33"/>
      <c r="AC40" s="33"/>
      <c r="AD40" s="33"/>
      <c r="AE40" s="33"/>
    </row>
    <row r="44" spans="1:31" s="2" customFormat="1" ht="6.95" customHeight="1">
      <c r="A44" s="33"/>
      <c r="B44" s="136"/>
      <c r="C44" s="137"/>
      <c r="D44" s="137"/>
      <c r="E44" s="137"/>
      <c r="F44" s="137"/>
      <c r="G44" s="137"/>
      <c r="H44" s="137"/>
      <c r="I44" s="138"/>
      <c r="J44" s="137"/>
      <c r="K44" s="137"/>
      <c r="L44" s="108"/>
      <c r="S44" s="33"/>
      <c r="T44" s="33"/>
      <c r="U44" s="33"/>
      <c r="V44" s="33"/>
      <c r="W44" s="33"/>
      <c r="X44" s="33"/>
      <c r="Y44" s="33"/>
      <c r="Z44" s="33"/>
      <c r="AA44" s="33"/>
      <c r="AB44" s="33"/>
      <c r="AC44" s="33"/>
      <c r="AD44" s="33"/>
      <c r="AE44" s="33"/>
    </row>
    <row r="45" spans="1:31" s="2" customFormat="1" ht="24.95" customHeight="1">
      <c r="A45" s="33"/>
      <c r="B45" s="34"/>
      <c r="C45" s="22" t="s">
        <v>96</v>
      </c>
      <c r="D45" s="35"/>
      <c r="E45" s="35"/>
      <c r="F45" s="35"/>
      <c r="G45" s="35"/>
      <c r="H45" s="35"/>
      <c r="I45" s="107"/>
      <c r="J45" s="35"/>
      <c r="K45" s="35"/>
      <c r="L45" s="108"/>
      <c r="S45" s="33"/>
      <c r="T45" s="33"/>
      <c r="U45" s="33"/>
      <c r="V45" s="33"/>
      <c r="W45" s="33"/>
      <c r="X45" s="33"/>
      <c r="Y45" s="33"/>
      <c r="Z45" s="33"/>
      <c r="AA45" s="33"/>
      <c r="AB45" s="33"/>
      <c r="AC45" s="33"/>
      <c r="AD45" s="33"/>
      <c r="AE45" s="33"/>
    </row>
    <row r="46" spans="1:31" s="2" customFormat="1" ht="6.95" customHeight="1">
      <c r="A46" s="33"/>
      <c r="B46" s="34"/>
      <c r="C46" s="35"/>
      <c r="D46" s="35"/>
      <c r="E46" s="35"/>
      <c r="F46" s="35"/>
      <c r="G46" s="35"/>
      <c r="H46" s="35"/>
      <c r="I46" s="107"/>
      <c r="J46" s="35"/>
      <c r="K46" s="35"/>
      <c r="L46" s="108"/>
      <c r="S46" s="33"/>
      <c r="T46" s="33"/>
      <c r="U46" s="33"/>
      <c r="V46" s="33"/>
      <c r="W46" s="33"/>
      <c r="X46" s="33"/>
      <c r="Y46" s="33"/>
      <c r="Z46" s="33"/>
      <c r="AA46" s="33"/>
      <c r="AB46" s="33"/>
      <c r="AC46" s="33"/>
      <c r="AD46" s="33"/>
      <c r="AE46" s="33"/>
    </row>
    <row r="47" spans="1:31" s="2" customFormat="1" ht="12" customHeight="1">
      <c r="A47" s="33"/>
      <c r="B47" s="34"/>
      <c r="C47" s="28" t="s">
        <v>16</v>
      </c>
      <c r="D47" s="35"/>
      <c r="E47" s="35"/>
      <c r="F47" s="35"/>
      <c r="G47" s="35"/>
      <c r="H47" s="35"/>
      <c r="I47" s="107"/>
      <c r="J47" s="35"/>
      <c r="K47" s="35"/>
      <c r="L47" s="108"/>
      <c r="S47" s="33"/>
      <c r="T47" s="33"/>
      <c r="U47" s="33"/>
      <c r="V47" s="33"/>
      <c r="W47" s="33"/>
      <c r="X47" s="33"/>
      <c r="Y47" s="33"/>
      <c r="Z47" s="33"/>
      <c r="AA47" s="33"/>
      <c r="AB47" s="33"/>
      <c r="AC47" s="33"/>
      <c r="AD47" s="33"/>
      <c r="AE47" s="33"/>
    </row>
    <row r="48" spans="1:31" s="2" customFormat="1" ht="24" customHeight="1">
      <c r="A48" s="33"/>
      <c r="B48" s="34"/>
      <c r="C48" s="35"/>
      <c r="D48" s="35"/>
      <c r="E48" s="350" t="str">
        <f>E7</f>
        <v>Gymnázium Sokolov a Krajské vzdělávací centrum, p.o. – výměna výtahu</v>
      </c>
      <c r="F48" s="351"/>
      <c r="G48" s="351"/>
      <c r="H48" s="351"/>
      <c r="I48" s="107"/>
      <c r="J48" s="35"/>
      <c r="K48" s="35"/>
      <c r="L48" s="108"/>
      <c r="S48" s="33"/>
      <c r="T48" s="33"/>
      <c r="U48" s="33"/>
      <c r="V48" s="33"/>
      <c r="W48" s="33"/>
      <c r="X48" s="33"/>
      <c r="Y48" s="33"/>
      <c r="Z48" s="33"/>
      <c r="AA48" s="33"/>
      <c r="AB48" s="33"/>
      <c r="AC48" s="33"/>
      <c r="AD48" s="33"/>
      <c r="AE48" s="33"/>
    </row>
    <row r="49" spans="1:31" s="2" customFormat="1" ht="12" customHeight="1">
      <c r="A49" s="33"/>
      <c r="B49" s="34"/>
      <c r="C49" s="28" t="s">
        <v>94</v>
      </c>
      <c r="D49" s="35"/>
      <c r="E49" s="35"/>
      <c r="F49" s="35"/>
      <c r="G49" s="35"/>
      <c r="H49" s="35"/>
      <c r="I49" s="107"/>
      <c r="J49" s="35"/>
      <c r="K49" s="35"/>
      <c r="L49" s="108"/>
      <c r="S49" s="33"/>
      <c r="T49" s="33"/>
      <c r="U49" s="33"/>
      <c r="V49" s="33"/>
      <c r="W49" s="33"/>
      <c r="X49" s="33"/>
      <c r="Y49" s="33"/>
      <c r="Z49" s="33"/>
      <c r="AA49" s="33"/>
      <c r="AB49" s="33"/>
      <c r="AC49" s="33"/>
      <c r="AD49" s="33"/>
      <c r="AE49" s="33"/>
    </row>
    <row r="50" spans="1:31" s="2" customFormat="1" ht="14.45" customHeight="1">
      <c r="A50" s="33"/>
      <c r="B50" s="34"/>
      <c r="C50" s="35"/>
      <c r="D50" s="35"/>
      <c r="E50" s="338" t="str">
        <f>E9</f>
        <v>D.1.4. - Elektroinstalace silnoproud</v>
      </c>
      <c r="F50" s="349"/>
      <c r="G50" s="349"/>
      <c r="H50" s="349"/>
      <c r="I50" s="107"/>
      <c r="J50" s="35"/>
      <c r="K50" s="35"/>
      <c r="L50" s="108"/>
      <c r="S50" s="33"/>
      <c r="T50" s="33"/>
      <c r="U50" s="33"/>
      <c r="V50" s="33"/>
      <c r="W50" s="33"/>
      <c r="X50" s="33"/>
      <c r="Y50" s="33"/>
      <c r="Z50" s="33"/>
      <c r="AA50" s="33"/>
      <c r="AB50" s="33"/>
      <c r="AC50" s="33"/>
      <c r="AD50" s="33"/>
      <c r="AE50" s="33"/>
    </row>
    <row r="51" spans="1:31" s="2" customFormat="1" ht="6.95" customHeight="1">
      <c r="A51" s="33"/>
      <c r="B51" s="34"/>
      <c r="C51" s="35"/>
      <c r="D51" s="35"/>
      <c r="E51" s="35"/>
      <c r="F51" s="35"/>
      <c r="G51" s="35"/>
      <c r="H51" s="35"/>
      <c r="I51" s="107"/>
      <c r="J51" s="35"/>
      <c r="K51" s="35"/>
      <c r="L51" s="108"/>
      <c r="S51" s="33"/>
      <c r="T51" s="33"/>
      <c r="U51" s="33"/>
      <c r="V51" s="33"/>
      <c r="W51" s="33"/>
      <c r="X51" s="33"/>
      <c r="Y51" s="33"/>
      <c r="Z51" s="33"/>
      <c r="AA51" s="33"/>
      <c r="AB51" s="33"/>
      <c r="AC51" s="33"/>
      <c r="AD51" s="33"/>
      <c r="AE51" s="33"/>
    </row>
    <row r="52" spans="1:31" s="2" customFormat="1" ht="12" customHeight="1">
      <c r="A52" s="33"/>
      <c r="B52" s="34"/>
      <c r="C52" s="28" t="s">
        <v>21</v>
      </c>
      <c r="D52" s="35"/>
      <c r="E52" s="35"/>
      <c r="F52" s="26" t="str">
        <f>F12</f>
        <v>Sokolov, Husitská č.p. 2053</v>
      </c>
      <c r="G52" s="35"/>
      <c r="H52" s="35"/>
      <c r="I52" s="110" t="s">
        <v>23</v>
      </c>
      <c r="J52" s="58" t="str">
        <f>IF(J12="","",J12)</f>
        <v>31. 3. 2020</v>
      </c>
      <c r="K52" s="35"/>
      <c r="L52" s="108"/>
      <c r="S52" s="33"/>
      <c r="T52" s="33"/>
      <c r="U52" s="33"/>
      <c r="V52" s="33"/>
      <c r="W52" s="33"/>
      <c r="X52" s="33"/>
      <c r="Y52" s="33"/>
      <c r="Z52" s="33"/>
      <c r="AA52" s="33"/>
      <c r="AB52" s="33"/>
      <c r="AC52" s="33"/>
      <c r="AD52" s="33"/>
      <c r="AE52" s="33"/>
    </row>
    <row r="53" spans="1:31" s="2" customFormat="1" ht="6.95" customHeight="1">
      <c r="A53" s="33"/>
      <c r="B53" s="34"/>
      <c r="C53" s="35"/>
      <c r="D53" s="35"/>
      <c r="E53" s="35"/>
      <c r="F53" s="35"/>
      <c r="G53" s="35"/>
      <c r="H53" s="35"/>
      <c r="I53" s="107"/>
      <c r="J53" s="35"/>
      <c r="K53" s="35"/>
      <c r="L53" s="108"/>
      <c r="S53" s="33"/>
      <c r="T53" s="33"/>
      <c r="U53" s="33"/>
      <c r="V53" s="33"/>
      <c r="W53" s="33"/>
      <c r="X53" s="33"/>
      <c r="Y53" s="33"/>
      <c r="Z53" s="33"/>
      <c r="AA53" s="33"/>
      <c r="AB53" s="33"/>
      <c r="AC53" s="33"/>
      <c r="AD53" s="33"/>
      <c r="AE53" s="33"/>
    </row>
    <row r="54" spans="1:31" s="2" customFormat="1" ht="40.9" customHeight="1">
      <c r="A54" s="33"/>
      <c r="B54" s="34"/>
      <c r="C54" s="28" t="s">
        <v>25</v>
      </c>
      <c r="D54" s="35"/>
      <c r="E54" s="35"/>
      <c r="F54" s="26" t="str">
        <f>E15</f>
        <v>Karlovarský kraj, Závodní 353/88, 36006 K. Vary</v>
      </c>
      <c r="G54" s="35"/>
      <c r="H54" s="35"/>
      <c r="I54" s="110" t="s">
        <v>31</v>
      </c>
      <c r="J54" s="31" t="str">
        <f>E21</f>
        <v xml:space="preserve">Ing. arch. Břetislav Kubíček </v>
      </c>
      <c r="K54" s="35"/>
      <c r="L54" s="108"/>
      <c r="S54" s="33"/>
      <c r="T54" s="33"/>
      <c r="U54" s="33"/>
      <c r="V54" s="33"/>
      <c r="W54" s="33"/>
      <c r="X54" s="33"/>
      <c r="Y54" s="33"/>
      <c r="Z54" s="33"/>
      <c r="AA54" s="33"/>
      <c r="AB54" s="33"/>
      <c r="AC54" s="33"/>
      <c r="AD54" s="33"/>
      <c r="AE54" s="33"/>
    </row>
    <row r="55" spans="1:31" s="2" customFormat="1" ht="26.45" customHeight="1">
      <c r="A55" s="33"/>
      <c r="B55" s="34"/>
      <c r="C55" s="28" t="s">
        <v>29</v>
      </c>
      <c r="D55" s="35"/>
      <c r="E55" s="35"/>
      <c r="F55" s="26" t="str">
        <f>IF(E18="","",E18)</f>
        <v>Vyplň údaj</v>
      </c>
      <c r="G55" s="35"/>
      <c r="H55" s="35"/>
      <c r="I55" s="110" t="s">
        <v>34</v>
      </c>
      <c r="J55" s="31" t="str">
        <f>E24</f>
        <v>Daniela Hahnová</v>
      </c>
      <c r="K55" s="35"/>
      <c r="L55" s="108"/>
      <c r="S55" s="33"/>
      <c r="T55" s="33"/>
      <c r="U55" s="33"/>
      <c r="V55" s="33"/>
      <c r="W55" s="33"/>
      <c r="X55" s="33"/>
      <c r="Y55" s="33"/>
      <c r="Z55" s="33"/>
      <c r="AA55" s="33"/>
      <c r="AB55" s="33"/>
      <c r="AC55" s="33"/>
      <c r="AD55" s="33"/>
      <c r="AE55" s="33"/>
    </row>
    <row r="56" spans="1:31" s="2" customFormat="1" ht="10.35" customHeight="1">
      <c r="A56" s="33"/>
      <c r="B56" s="34"/>
      <c r="C56" s="35"/>
      <c r="D56" s="35"/>
      <c r="E56" s="35"/>
      <c r="F56" s="35"/>
      <c r="G56" s="35"/>
      <c r="H56" s="35"/>
      <c r="I56" s="107"/>
      <c r="J56" s="35"/>
      <c r="K56" s="35"/>
      <c r="L56" s="108"/>
      <c r="S56" s="33"/>
      <c r="T56" s="33"/>
      <c r="U56" s="33"/>
      <c r="V56" s="33"/>
      <c r="W56" s="33"/>
      <c r="X56" s="33"/>
      <c r="Y56" s="33"/>
      <c r="Z56" s="33"/>
      <c r="AA56" s="33"/>
      <c r="AB56" s="33"/>
      <c r="AC56" s="33"/>
      <c r="AD56" s="33"/>
      <c r="AE56" s="33"/>
    </row>
    <row r="57" spans="1:31" s="2" customFormat="1" ht="29.25" customHeight="1">
      <c r="A57" s="33"/>
      <c r="B57" s="34"/>
      <c r="C57" s="139" t="s">
        <v>97</v>
      </c>
      <c r="D57" s="140"/>
      <c r="E57" s="140"/>
      <c r="F57" s="140"/>
      <c r="G57" s="140"/>
      <c r="H57" s="140"/>
      <c r="I57" s="141"/>
      <c r="J57" s="142" t="s">
        <v>98</v>
      </c>
      <c r="K57" s="140"/>
      <c r="L57" s="108"/>
      <c r="S57" s="33"/>
      <c r="T57" s="33"/>
      <c r="U57" s="33"/>
      <c r="V57" s="33"/>
      <c r="W57" s="33"/>
      <c r="X57" s="33"/>
      <c r="Y57" s="33"/>
      <c r="Z57" s="33"/>
      <c r="AA57" s="33"/>
      <c r="AB57" s="33"/>
      <c r="AC57" s="33"/>
      <c r="AD57" s="33"/>
      <c r="AE57" s="33"/>
    </row>
    <row r="58" spans="1:31" s="2" customFormat="1" ht="10.35" customHeight="1">
      <c r="A58" s="33"/>
      <c r="B58" s="34"/>
      <c r="C58" s="35"/>
      <c r="D58" s="35"/>
      <c r="E58" s="35"/>
      <c r="F58" s="35"/>
      <c r="G58" s="35"/>
      <c r="H58" s="35"/>
      <c r="I58" s="107"/>
      <c r="J58" s="35"/>
      <c r="K58" s="35"/>
      <c r="L58" s="108"/>
      <c r="S58" s="33"/>
      <c r="T58" s="33"/>
      <c r="U58" s="33"/>
      <c r="V58" s="33"/>
      <c r="W58" s="33"/>
      <c r="X58" s="33"/>
      <c r="Y58" s="33"/>
      <c r="Z58" s="33"/>
      <c r="AA58" s="33"/>
      <c r="AB58" s="33"/>
      <c r="AC58" s="33"/>
      <c r="AD58" s="33"/>
      <c r="AE58" s="33"/>
    </row>
    <row r="59" spans="1:47" s="2" customFormat="1" ht="22.9" customHeight="1">
      <c r="A59" s="33"/>
      <c r="B59" s="34"/>
      <c r="C59" s="143" t="s">
        <v>70</v>
      </c>
      <c r="D59" s="35"/>
      <c r="E59" s="35"/>
      <c r="F59" s="35"/>
      <c r="G59" s="35"/>
      <c r="H59" s="35"/>
      <c r="I59" s="107"/>
      <c r="J59" s="76">
        <f>J84</f>
        <v>0</v>
      </c>
      <c r="K59" s="35"/>
      <c r="L59" s="108"/>
      <c r="S59" s="33"/>
      <c r="T59" s="33"/>
      <c r="U59" s="33"/>
      <c r="V59" s="33"/>
      <c r="W59" s="33"/>
      <c r="X59" s="33"/>
      <c r="Y59" s="33"/>
      <c r="Z59" s="33"/>
      <c r="AA59" s="33"/>
      <c r="AB59" s="33"/>
      <c r="AC59" s="33"/>
      <c r="AD59" s="33"/>
      <c r="AE59" s="33"/>
      <c r="AU59" s="16" t="s">
        <v>99</v>
      </c>
    </row>
    <row r="60" spans="2:12" s="9" customFormat="1" ht="24.95" customHeight="1">
      <c r="B60" s="144"/>
      <c r="C60" s="145"/>
      <c r="D60" s="146" t="s">
        <v>112</v>
      </c>
      <c r="E60" s="147"/>
      <c r="F60" s="147"/>
      <c r="G60" s="147"/>
      <c r="H60" s="147"/>
      <c r="I60" s="148"/>
      <c r="J60" s="149">
        <f>J85</f>
        <v>0</v>
      </c>
      <c r="K60" s="145"/>
      <c r="L60" s="150"/>
    </row>
    <row r="61" spans="2:12" s="10" customFormat="1" ht="19.9" customHeight="1">
      <c r="B61" s="151"/>
      <c r="C61" s="152"/>
      <c r="D61" s="153" t="s">
        <v>555</v>
      </c>
      <c r="E61" s="154"/>
      <c r="F61" s="154"/>
      <c r="G61" s="154"/>
      <c r="H61" s="154"/>
      <c r="I61" s="155"/>
      <c r="J61" s="156">
        <f>J86</f>
        <v>0</v>
      </c>
      <c r="K61" s="152"/>
      <c r="L61" s="157"/>
    </row>
    <row r="62" spans="2:12" s="10" customFormat="1" ht="14.85" customHeight="1">
      <c r="B62" s="151"/>
      <c r="C62" s="152"/>
      <c r="D62" s="153" t="s">
        <v>556</v>
      </c>
      <c r="E62" s="154"/>
      <c r="F62" s="154"/>
      <c r="G62" s="154"/>
      <c r="H62" s="154"/>
      <c r="I62" s="155"/>
      <c r="J62" s="156">
        <f>J87</f>
        <v>0</v>
      </c>
      <c r="K62" s="152"/>
      <c r="L62" s="157"/>
    </row>
    <row r="63" spans="2:12" s="10" customFormat="1" ht="14.85" customHeight="1">
      <c r="B63" s="151"/>
      <c r="C63" s="152"/>
      <c r="D63" s="153" t="s">
        <v>557</v>
      </c>
      <c r="E63" s="154"/>
      <c r="F63" s="154"/>
      <c r="G63" s="154"/>
      <c r="H63" s="154"/>
      <c r="I63" s="155"/>
      <c r="J63" s="156">
        <f>J128</f>
        <v>0</v>
      </c>
      <c r="K63" s="152"/>
      <c r="L63" s="157"/>
    </row>
    <row r="64" spans="2:12" s="10" customFormat="1" ht="14.85" customHeight="1">
      <c r="B64" s="151"/>
      <c r="C64" s="152"/>
      <c r="D64" s="153" t="s">
        <v>558</v>
      </c>
      <c r="E64" s="154"/>
      <c r="F64" s="154"/>
      <c r="G64" s="154"/>
      <c r="H64" s="154"/>
      <c r="I64" s="155"/>
      <c r="J64" s="156">
        <f>J147</f>
        <v>0</v>
      </c>
      <c r="K64" s="152"/>
      <c r="L64" s="157"/>
    </row>
    <row r="65" spans="1:31" s="2" customFormat="1" ht="21.75" customHeight="1">
      <c r="A65" s="33"/>
      <c r="B65" s="34"/>
      <c r="C65" s="35"/>
      <c r="D65" s="35"/>
      <c r="E65" s="35"/>
      <c r="F65" s="35"/>
      <c r="G65" s="35"/>
      <c r="H65" s="35"/>
      <c r="I65" s="107"/>
      <c r="J65" s="35"/>
      <c r="K65" s="35"/>
      <c r="L65" s="108"/>
      <c r="S65" s="33"/>
      <c r="T65" s="33"/>
      <c r="U65" s="33"/>
      <c r="V65" s="33"/>
      <c r="W65" s="33"/>
      <c r="X65" s="33"/>
      <c r="Y65" s="33"/>
      <c r="Z65" s="33"/>
      <c r="AA65" s="33"/>
      <c r="AB65" s="33"/>
      <c r="AC65" s="33"/>
      <c r="AD65" s="33"/>
      <c r="AE65" s="33"/>
    </row>
    <row r="66" spans="1:31" s="2" customFormat="1" ht="6.95" customHeight="1">
      <c r="A66" s="33"/>
      <c r="B66" s="46"/>
      <c r="C66" s="47"/>
      <c r="D66" s="47"/>
      <c r="E66" s="47"/>
      <c r="F66" s="47"/>
      <c r="G66" s="47"/>
      <c r="H66" s="47"/>
      <c r="I66" s="135"/>
      <c r="J66" s="47"/>
      <c r="K66" s="47"/>
      <c r="L66" s="108"/>
      <c r="S66" s="33"/>
      <c r="T66" s="33"/>
      <c r="U66" s="33"/>
      <c r="V66" s="33"/>
      <c r="W66" s="33"/>
      <c r="X66" s="33"/>
      <c r="Y66" s="33"/>
      <c r="Z66" s="33"/>
      <c r="AA66" s="33"/>
      <c r="AB66" s="33"/>
      <c r="AC66" s="33"/>
      <c r="AD66" s="33"/>
      <c r="AE66" s="33"/>
    </row>
    <row r="70" spans="1:31" s="2" customFormat="1" ht="6.95" customHeight="1">
      <c r="A70" s="33"/>
      <c r="B70" s="48"/>
      <c r="C70" s="49"/>
      <c r="D70" s="49"/>
      <c r="E70" s="49"/>
      <c r="F70" s="49"/>
      <c r="G70" s="49"/>
      <c r="H70" s="49"/>
      <c r="I70" s="138"/>
      <c r="J70" s="49"/>
      <c r="K70" s="49"/>
      <c r="L70" s="108"/>
      <c r="S70" s="33"/>
      <c r="T70" s="33"/>
      <c r="U70" s="33"/>
      <c r="V70" s="33"/>
      <c r="W70" s="33"/>
      <c r="X70" s="33"/>
      <c r="Y70" s="33"/>
      <c r="Z70" s="33"/>
      <c r="AA70" s="33"/>
      <c r="AB70" s="33"/>
      <c r="AC70" s="33"/>
      <c r="AD70" s="33"/>
      <c r="AE70" s="33"/>
    </row>
    <row r="71" spans="1:31" s="2" customFormat="1" ht="24.95" customHeight="1">
      <c r="A71" s="33"/>
      <c r="B71" s="34"/>
      <c r="C71" s="22" t="s">
        <v>121</v>
      </c>
      <c r="D71" s="35"/>
      <c r="E71" s="35"/>
      <c r="F71" s="35"/>
      <c r="G71" s="35"/>
      <c r="H71" s="35"/>
      <c r="I71" s="107"/>
      <c r="J71" s="35"/>
      <c r="K71" s="35"/>
      <c r="L71" s="108"/>
      <c r="S71" s="33"/>
      <c r="T71" s="33"/>
      <c r="U71" s="33"/>
      <c r="V71" s="33"/>
      <c r="W71" s="33"/>
      <c r="X71" s="33"/>
      <c r="Y71" s="33"/>
      <c r="Z71" s="33"/>
      <c r="AA71" s="33"/>
      <c r="AB71" s="33"/>
      <c r="AC71" s="33"/>
      <c r="AD71" s="33"/>
      <c r="AE71" s="33"/>
    </row>
    <row r="72" spans="1:31" s="2" customFormat="1" ht="6.95" customHeight="1">
      <c r="A72" s="33"/>
      <c r="B72" s="34"/>
      <c r="C72" s="35"/>
      <c r="D72" s="35"/>
      <c r="E72" s="35"/>
      <c r="F72" s="35"/>
      <c r="G72" s="35"/>
      <c r="H72" s="35"/>
      <c r="I72" s="107"/>
      <c r="J72" s="35"/>
      <c r="K72" s="35"/>
      <c r="L72" s="108"/>
      <c r="S72" s="33"/>
      <c r="T72" s="33"/>
      <c r="U72" s="33"/>
      <c r="V72" s="33"/>
      <c r="W72" s="33"/>
      <c r="X72" s="33"/>
      <c r="Y72" s="33"/>
      <c r="Z72" s="33"/>
      <c r="AA72" s="33"/>
      <c r="AB72" s="33"/>
      <c r="AC72" s="33"/>
      <c r="AD72" s="33"/>
      <c r="AE72" s="33"/>
    </row>
    <row r="73" spans="1:31" s="2" customFormat="1" ht="12" customHeight="1">
      <c r="A73" s="33"/>
      <c r="B73" s="34"/>
      <c r="C73" s="28" t="s">
        <v>16</v>
      </c>
      <c r="D73" s="35"/>
      <c r="E73" s="35"/>
      <c r="F73" s="35"/>
      <c r="G73" s="35"/>
      <c r="H73" s="35"/>
      <c r="I73" s="107"/>
      <c r="J73" s="35"/>
      <c r="K73" s="35"/>
      <c r="L73" s="108"/>
      <c r="S73" s="33"/>
      <c r="T73" s="33"/>
      <c r="U73" s="33"/>
      <c r="V73" s="33"/>
      <c r="W73" s="33"/>
      <c r="X73" s="33"/>
      <c r="Y73" s="33"/>
      <c r="Z73" s="33"/>
      <c r="AA73" s="33"/>
      <c r="AB73" s="33"/>
      <c r="AC73" s="33"/>
      <c r="AD73" s="33"/>
      <c r="AE73" s="33"/>
    </row>
    <row r="74" spans="1:31" s="2" customFormat="1" ht="24" customHeight="1">
      <c r="A74" s="33"/>
      <c r="B74" s="34"/>
      <c r="C74" s="35"/>
      <c r="D74" s="35"/>
      <c r="E74" s="350" t="str">
        <f>E7</f>
        <v>Gymnázium Sokolov a Krajské vzdělávací centrum, p.o. – výměna výtahu</v>
      </c>
      <c r="F74" s="351"/>
      <c r="G74" s="351"/>
      <c r="H74" s="351"/>
      <c r="I74" s="107"/>
      <c r="J74" s="35"/>
      <c r="K74" s="35"/>
      <c r="L74" s="108"/>
      <c r="S74" s="33"/>
      <c r="T74" s="33"/>
      <c r="U74" s="33"/>
      <c r="V74" s="33"/>
      <c r="W74" s="33"/>
      <c r="X74" s="33"/>
      <c r="Y74" s="33"/>
      <c r="Z74" s="33"/>
      <c r="AA74" s="33"/>
      <c r="AB74" s="33"/>
      <c r="AC74" s="33"/>
      <c r="AD74" s="33"/>
      <c r="AE74" s="33"/>
    </row>
    <row r="75" spans="1:31" s="2" customFormat="1" ht="12" customHeight="1">
      <c r="A75" s="33"/>
      <c r="B75" s="34"/>
      <c r="C75" s="28" t="s">
        <v>94</v>
      </c>
      <c r="D75" s="35"/>
      <c r="E75" s="35"/>
      <c r="F75" s="35"/>
      <c r="G75" s="35"/>
      <c r="H75" s="35"/>
      <c r="I75" s="107"/>
      <c r="J75" s="35"/>
      <c r="K75" s="35"/>
      <c r="L75" s="108"/>
      <c r="S75" s="33"/>
      <c r="T75" s="33"/>
      <c r="U75" s="33"/>
      <c r="V75" s="33"/>
      <c r="W75" s="33"/>
      <c r="X75" s="33"/>
      <c r="Y75" s="33"/>
      <c r="Z75" s="33"/>
      <c r="AA75" s="33"/>
      <c r="AB75" s="33"/>
      <c r="AC75" s="33"/>
      <c r="AD75" s="33"/>
      <c r="AE75" s="33"/>
    </row>
    <row r="76" spans="1:31" s="2" customFormat="1" ht="14.45" customHeight="1">
      <c r="A76" s="33"/>
      <c r="B76" s="34"/>
      <c r="C76" s="35"/>
      <c r="D76" s="35"/>
      <c r="E76" s="338" t="str">
        <f>E9</f>
        <v>D.1.4. - Elektroinstalace silnoproud</v>
      </c>
      <c r="F76" s="349"/>
      <c r="G76" s="349"/>
      <c r="H76" s="349"/>
      <c r="I76" s="107"/>
      <c r="J76" s="35"/>
      <c r="K76" s="35"/>
      <c r="L76" s="108"/>
      <c r="S76" s="33"/>
      <c r="T76" s="33"/>
      <c r="U76" s="33"/>
      <c r="V76" s="33"/>
      <c r="W76" s="33"/>
      <c r="X76" s="33"/>
      <c r="Y76" s="33"/>
      <c r="Z76" s="33"/>
      <c r="AA76" s="33"/>
      <c r="AB76" s="33"/>
      <c r="AC76" s="33"/>
      <c r="AD76" s="33"/>
      <c r="AE76" s="33"/>
    </row>
    <row r="77" spans="1:31" s="2" customFormat="1" ht="6.95" customHeight="1">
      <c r="A77" s="33"/>
      <c r="B77" s="34"/>
      <c r="C77" s="35"/>
      <c r="D77" s="35"/>
      <c r="E77" s="35"/>
      <c r="F77" s="35"/>
      <c r="G77" s="35"/>
      <c r="H77" s="35"/>
      <c r="I77" s="107"/>
      <c r="J77" s="35"/>
      <c r="K77" s="35"/>
      <c r="L77" s="108"/>
      <c r="S77" s="33"/>
      <c r="T77" s="33"/>
      <c r="U77" s="33"/>
      <c r="V77" s="33"/>
      <c r="W77" s="33"/>
      <c r="X77" s="33"/>
      <c r="Y77" s="33"/>
      <c r="Z77" s="33"/>
      <c r="AA77" s="33"/>
      <c r="AB77" s="33"/>
      <c r="AC77" s="33"/>
      <c r="AD77" s="33"/>
      <c r="AE77" s="33"/>
    </row>
    <row r="78" spans="1:31" s="2" customFormat="1" ht="12" customHeight="1">
      <c r="A78" s="33"/>
      <c r="B78" s="34"/>
      <c r="C78" s="28" t="s">
        <v>21</v>
      </c>
      <c r="D78" s="35"/>
      <c r="E78" s="35"/>
      <c r="F78" s="26" t="str">
        <f>F12</f>
        <v>Sokolov, Husitská č.p. 2053</v>
      </c>
      <c r="G78" s="35"/>
      <c r="H78" s="35"/>
      <c r="I78" s="110" t="s">
        <v>23</v>
      </c>
      <c r="J78" s="58" t="str">
        <f>IF(J12="","",J12)</f>
        <v>31. 3. 2020</v>
      </c>
      <c r="K78" s="35"/>
      <c r="L78" s="108"/>
      <c r="S78" s="33"/>
      <c r="T78" s="33"/>
      <c r="U78" s="33"/>
      <c r="V78" s="33"/>
      <c r="W78" s="33"/>
      <c r="X78" s="33"/>
      <c r="Y78" s="33"/>
      <c r="Z78" s="33"/>
      <c r="AA78" s="33"/>
      <c r="AB78" s="33"/>
      <c r="AC78" s="33"/>
      <c r="AD78" s="33"/>
      <c r="AE78" s="33"/>
    </row>
    <row r="79" spans="1:31" s="2" customFormat="1" ht="6.95" customHeight="1">
      <c r="A79" s="33"/>
      <c r="B79" s="34"/>
      <c r="C79" s="35"/>
      <c r="D79" s="35"/>
      <c r="E79" s="35"/>
      <c r="F79" s="35"/>
      <c r="G79" s="35"/>
      <c r="H79" s="35"/>
      <c r="I79" s="107"/>
      <c r="J79" s="35"/>
      <c r="K79" s="35"/>
      <c r="L79" s="108"/>
      <c r="S79" s="33"/>
      <c r="T79" s="33"/>
      <c r="U79" s="33"/>
      <c r="V79" s="33"/>
      <c r="W79" s="33"/>
      <c r="X79" s="33"/>
      <c r="Y79" s="33"/>
      <c r="Z79" s="33"/>
      <c r="AA79" s="33"/>
      <c r="AB79" s="33"/>
      <c r="AC79" s="33"/>
      <c r="AD79" s="33"/>
      <c r="AE79" s="33"/>
    </row>
    <row r="80" spans="1:31" s="2" customFormat="1" ht="40.9" customHeight="1">
      <c r="A80" s="33"/>
      <c r="B80" s="34"/>
      <c r="C80" s="28" t="s">
        <v>25</v>
      </c>
      <c r="D80" s="35"/>
      <c r="E80" s="35"/>
      <c r="F80" s="26" t="str">
        <f>E15</f>
        <v>Karlovarský kraj, Závodní 353/88, 36006 K. Vary</v>
      </c>
      <c r="G80" s="35"/>
      <c r="H80" s="35"/>
      <c r="I80" s="110" t="s">
        <v>31</v>
      </c>
      <c r="J80" s="31" t="str">
        <f>E21</f>
        <v xml:space="preserve">Ing. arch. Břetislav Kubíček </v>
      </c>
      <c r="K80" s="35"/>
      <c r="L80" s="108"/>
      <c r="S80" s="33"/>
      <c r="T80" s="33"/>
      <c r="U80" s="33"/>
      <c r="V80" s="33"/>
      <c r="W80" s="33"/>
      <c r="X80" s="33"/>
      <c r="Y80" s="33"/>
      <c r="Z80" s="33"/>
      <c r="AA80" s="33"/>
      <c r="AB80" s="33"/>
      <c r="AC80" s="33"/>
      <c r="AD80" s="33"/>
      <c r="AE80" s="33"/>
    </row>
    <row r="81" spans="1:31" s="2" customFormat="1" ht="26.45" customHeight="1">
      <c r="A81" s="33"/>
      <c r="B81" s="34"/>
      <c r="C81" s="28" t="s">
        <v>29</v>
      </c>
      <c r="D81" s="35"/>
      <c r="E81" s="35"/>
      <c r="F81" s="26" t="str">
        <f>IF(E18="","",E18)</f>
        <v>Vyplň údaj</v>
      </c>
      <c r="G81" s="35"/>
      <c r="H81" s="35"/>
      <c r="I81" s="110" t="s">
        <v>34</v>
      </c>
      <c r="J81" s="31" t="str">
        <f>E24</f>
        <v>Daniela Hahnová</v>
      </c>
      <c r="K81" s="35"/>
      <c r="L81" s="108"/>
      <c r="S81" s="33"/>
      <c r="T81" s="33"/>
      <c r="U81" s="33"/>
      <c r="V81" s="33"/>
      <c r="W81" s="33"/>
      <c r="X81" s="33"/>
      <c r="Y81" s="33"/>
      <c r="Z81" s="33"/>
      <c r="AA81" s="33"/>
      <c r="AB81" s="33"/>
      <c r="AC81" s="33"/>
      <c r="AD81" s="33"/>
      <c r="AE81" s="33"/>
    </row>
    <row r="82" spans="1:31" s="2" customFormat="1" ht="10.35" customHeight="1">
      <c r="A82" s="33"/>
      <c r="B82" s="34"/>
      <c r="C82" s="35"/>
      <c r="D82" s="35"/>
      <c r="E82" s="35"/>
      <c r="F82" s="35"/>
      <c r="G82" s="35"/>
      <c r="H82" s="35"/>
      <c r="I82" s="107"/>
      <c r="J82" s="35"/>
      <c r="K82" s="35"/>
      <c r="L82" s="108"/>
      <c r="S82" s="33"/>
      <c r="T82" s="33"/>
      <c r="U82" s="33"/>
      <c r="V82" s="33"/>
      <c r="W82" s="33"/>
      <c r="X82" s="33"/>
      <c r="Y82" s="33"/>
      <c r="Z82" s="33"/>
      <c r="AA82" s="33"/>
      <c r="AB82" s="33"/>
      <c r="AC82" s="33"/>
      <c r="AD82" s="33"/>
      <c r="AE82" s="33"/>
    </row>
    <row r="83" spans="1:31" s="11" customFormat="1" ht="29.25" customHeight="1">
      <c r="A83" s="158"/>
      <c r="B83" s="159"/>
      <c r="C83" s="160" t="s">
        <v>122</v>
      </c>
      <c r="D83" s="161" t="s">
        <v>57</v>
      </c>
      <c r="E83" s="161" t="s">
        <v>53</v>
      </c>
      <c r="F83" s="161" t="s">
        <v>54</v>
      </c>
      <c r="G83" s="161" t="s">
        <v>123</v>
      </c>
      <c r="H83" s="161" t="s">
        <v>124</v>
      </c>
      <c r="I83" s="162" t="s">
        <v>125</v>
      </c>
      <c r="J83" s="161" t="s">
        <v>98</v>
      </c>
      <c r="K83" s="163" t="s">
        <v>126</v>
      </c>
      <c r="L83" s="164"/>
      <c r="M83" s="67" t="s">
        <v>19</v>
      </c>
      <c r="N83" s="68" t="s">
        <v>42</v>
      </c>
      <c r="O83" s="68" t="s">
        <v>127</v>
      </c>
      <c r="P83" s="68" t="s">
        <v>128</v>
      </c>
      <c r="Q83" s="68" t="s">
        <v>129</v>
      </c>
      <c r="R83" s="68" t="s">
        <v>130</v>
      </c>
      <c r="S83" s="68" t="s">
        <v>131</v>
      </c>
      <c r="T83" s="69" t="s">
        <v>132</v>
      </c>
      <c r="U83" s="158"/>
      <c r="V83" s="158"/>
      <c r="W83" s="158"/>
      <c r="X83" s="158"/>
      <c r="Y83" s="158"/>
      <c r="Z83" s="158"/>
      <c r="AA83" s="158"/>
      <c r="AB83" s="158"/>
      <c r="AC83" s="158"/>
      <c r="AD83" s="158"/>
      <c r="AE83" s="158"/>
    </row>
    <row r="84" spans="1:63" s="2" customFormat="1" ht="22.9" customHeight="1">
      <c r="A84" s="33"/>
      <c r="B84" s="34"/>
      <c r="C84" s="74" t="s">
        <v>133</v>
      </c>
      <c r="D84" s="35"/>
      <c r="E84" s="35"/>
      <c r="F84" s="35"/>
      <c r="G84" s="35"/>
      <c r="H84" s="35"/>
      <c r="I84" s="107"/>
      <c r="J84" s="165">
        <f>BK84</f>
        <v>0</v>
      </c>
      <c r="K84" s="35"/>
      <c r="L84" s="38"/>
      <c r="M84" s="70"/>
      <c r="N84" s="166"/>
      <c r="O84" s="71"/>
      <c r="P84" s="167">
        <f>P85</f>
        <v>0</v>
      </c>
      <c r="Q84" s="71"/>
      <c r="R84" s="167">
        <f>R85</f>
        <v>0</v>
      </c>
      <c r="S84" s="71"/>
      <c r="T84" s="168">
        <f>T85</f>
        <v>0</v>
      </c>
      <c r="U84" s="33"/>
      <c r="V84" s="33"/>
      <c r="W84" s="33"/>
      <c r="X84" s="33"/>
      <c r="Y84" s="33"/>
      <c r="Z84" s="33"/>
      <c r="AA84" s="33"/>
      <c r="AB84" s="33"/>
      <c r="AC84" s="33"/>
      <c r="AD84" s="33"/>
      <c r="AE84" s="33"/>
      <c r="AT84" s="16" t="s">
        <v>71</v>
      </c>
      <c r="AU84" s="16" t="s">
        <v>99</v>
      </c>
      <c r="BK84" s="169">
        <f>BK85</f>
        <v>0</v>
      </c>
    </row>
    <row r="85" spans="2:63" s="12" customFormat="1" ht="25.9" customHeight="1">
      <c r="B85" s="170"/>
      <c r="C85" s="171"/>
      <c r="D85" s="172" t="s">
        <v>71</v>
      </c>
      <c r="E85" s="173" t="s">
        <v>343</v>
      </c>
      <c r="F85" s="173" t="s">
        <v>344</v>
      </c>
      <c r="G85" s="171"/>
      <c r="H85" s="171"/>
      <c r="I85" s="174"/>
      <c r="J85" s="175">
        <f>BK85</f>
        <v>0</v>
      </c>
      <c r="K85" s="171"/>
      <c r="L85" s="176"/>
      <c r="M85" s="177"/>
      <c r="N85" s="178"/>
      <c r="O85" s="178"/>
      <c r="P85" s="179">
        <f>P86</f>
        <v>0</v>
      </c>
      <c r="Q85" s="178"/>
      <c r="R85" s="179">
        <f>R86</f>
        <v>0</v>
      </c>
      <c r="S85" s="178"/>
      <c r="T85" s="180">
        <f>T86</f>
        <v>0</v>
      </c>
      <c r="AR85" s="181" t="s">
        <v>82</v>
      </c>
      <c r="AT85" s="182" t="s">
        <v>71</v>
      </c>
      <c r="AU85" s="182" t="s">
        <v>72</v>
      </c>
      <c r="AY85" s="181" t="s">
        <v>136</v>
      </c>
      <c r="BK85" s="183">
        <f>BK86</f>
        <v>0</v>
      </c>
    </row>
    <row r="86" spans="2:63" s="12" customFormat="1" ht="22.9" customHeight="1">
      <c r="B86" s="170"/>
      <c r="C86" s="171"/>
      <c r="D86" s="172" t="s">
        <v>71</v>
      </c>
      <c r="E86" s="184" t="s">
        <v>559</v>
      </c>
      <c r="F86" s="184" t="s">
        <v>560</v>
      </c>
      <c r="G86" s="171"/>
      <c r="H86" s="171"/>
      <c r="I86" s="174"/>
      <c r="J86" s="185">
        <f>BK86</f>
        <v>0</v>
      </c>
      <c r="K86" s="171"/>
      <c r="L86" s="176"/>
      <c r="M86" s="177"/>
      <c r="N86" s="178"/>
      <c r="O86" s="178"/>
      <c r="P86" s="179">
        <f>P87+P128+P147</f>
        <v>0</v>
      </c>
      <c r="Q86" s="178"/>
      <c r="R86" s="179">
        <f>R87+R128+R147</f>
        <v>0</v>
      </c>
      <c r="S86" s="178"/>
      <c r="T86" s="180">
        <f>T87+T128+T147</f>
        <v>0</v>
      </c>
      <c r="AR86" s="181" t="s">
        <v>82</v>
      </c>
      <c r="AT86" s="182" t="s">
        <v>71</v>
      </c>
      <c r="AU86" s="182" t="s">
        <v>80</v>
      </c>
      <c r="AY86" s="181" t="s">
        <v>136</v>
      </c>
      <c r="BK86" s="183">
        <f>BK87+BK128+BK147</f>
        <v>0</v>
      </c>
    </row>
    <row r="87" spans="2:63" s="12" customFormat="1" ht="20.85" customHeight="1">
      <c r="B87" s="170"/>
      <c r="C87" s="171"/>
      <c r="D87" s="172" t="s">
        <v>71</v>
      </c>
      <c r="E87" s="184" t="s">
        <v>561</v>
      </c>
      <c r="F87" s="184" t="s">
        <v>562</v>
      </c>
      <c r="G87" s="171"/>
      <c r="H87" s="171"/>
      <c r="I87" s="174"/>
      <c r="J87" s="185">
        <f>BK87</f>
        <v>0</v>
      </c>
      <c r="K87" s="171"/>
      <c r="L87" s="176"/>
      <c r="M87" s="177"/>
      <c r="N87" s="178"/>
      <c r="O87" s="178"/>
      <c r="P87" s="179">
        <f>SUM(P88:P127)</f>
        <v>0</v>
      </c>
      <c r="Q87" s="178"/>
      <c r="R87" s="179">
        <f>SUM(R88:R127)</f>
        <v>0</v>
      </c>
      <c r="S87" s="178"/>
      <c r="T87" s="180">
        <f>SUM(T88:T127)</f>
        <v>0</v>
      </c>
      <c r="AR87" s="181" t="s">
        <v>80</v>
      </c>
      <c r="AT87" s="182" t="s">
        <v>71</v>
      </c>
      <c r="AU87" s="182" t="s">
        <v>82</v>
      </c>
      <c r="AY87" s="181" t="s">
        <v>136</v>
      </c>
      <c r="BK87" s="183">
        <f>SUM(BK88:BK127)</f>
        <v>0</v>
      </c>
    </row>
    <row r="88" spans="1:65" s="2" customFormat="1" ht="22.15" customHeight="1">
      <c r="A88" s="33"/>
      <c r="B88" s="34"/>
      <c r="C88" s="215" t="s">
        <v>80</v>
      </c>
      <c r="D88" s="215" t="s">
        <v>171</v>
      </c>
      <c r="E88" s="216" t="s">
        <v>563</v>
      </c>
      <c r="F88" s="217" t="s">
        <v>564</v>
      </c>
      <c r="G88" s="218" t="s">
        <v>205</v>
      </c>
      <c r="H88" s="219">
        <v>50</v>
      </c>
      <c r="I88" s="220"/>
      <c r="J88" s="221">
        <f>ROUND(I88*H88,2)</f>
        <v>0</v>
      </c>
      <c r="K88" s="217" t="s">
        <v>19</v>
      </c>
      <c r="L88" s="222"/>
      <c r="M88" s="223" t="s">
        <v>19</v>
      </c>
      <c r="N88" s="224" t="s">
        <v>43</v>
      </c>
      <c r="O88" s="63"/>
      <c r="P88" s="195">
        <f>O88*H88</f>
        <v>0</v>
      </c>
      <c r="Q88" s="195">
        <v>0</v>
      </c>
      <c r="R88" s="195">
        <f>Q88*H88</f>
        <v>0</v>
      </c>
      <c r="S88" s="195">
        <v>0</v>
      </c>
      <c r="T88" s="196">
        <f>S88*H88</f>
        <v>0</v>
      </c>
      <c r="U88" s="33"/>
      <c r="V88" s="33"/>
      <c r="W88" s="33"/>
      <c r="X88" s="33"/>
      <c r="Y88" s="33"/>
      <c r="Z88" s="33"/>
      <c r="AA88" s="33"/>
      <c r="AB88" s="33"/>
      <c r="AC88" s="33"/>
      <c r="AD88" s="33"/>
      <c r="AE88" s="33"/>
      <c r="AR88" s="197" t="s">
        <v>174</v>
      </c>
      <c r="AT88" s="197" t="s">
        <v>171</v>
      </c>
      <c r="AU88" s="197" t="s">
        <v>137</v>
      </c>
      <c r="AY88" s="16" t="s">
        <v>136</v>
      </c>
      <c r="BE88" s="198">
        <f>IF(N88="základní",J88,0)</f>
        <v>0</v>
      </c>
      <c r="BF88" s="198">
        <f>IF(N88="snížená",J88,0)</f>
        <v>0</v>
      </c>
      <c r="BG88" s="198">
        <f>IF(N88="zákl. přenesená",J88,0)</f>
        <v>0</v>
      </c>
      <c r="BH88" s="198">
        <f>IF(N88="sníž. přenesená",J88,0)</f>
        <v>0</v>
      </c>
      <c r="BI88" s="198">
        <f>IF(N88="nulová",J88,0)</f>
        <v>0</v>
      </c>
      <c r="BJ88" s="16" t="s">
        <v>80</v>
      </c>
      <c r="BK88" s="198">
        <f>ROUND(I88*H88,2)</f>
        <v>0</v>
      </c>
      <c r="BL88" s="16" t="s">
        <v>144</v>
      </c>
      <c r="BM88" s="197" t="s">
        <v>144</v>
      </c>
    </row>
    <row r="89" spans="1:47" s="2" customFormat="1" ht="12">
      <c r="A89" s="33"/>
      <c r="B89" s="34"/>
      <c r="C89" s="35"/>
      <c r="D89" s="199" t="s">
        <v>146</v>
      </c>
      <c r="E89" s="35"/>
      <c r="F89" s="200" t="s">
        <v>564</v>
      </c>
      <c r="G89" s="35"/>
      <c r="H89" s="35"/>
      <c r="I89" s="107"/>
      <c r="J89" s="35"/>
      <c r="K89" s="35"/>
      <c r="L89" s="38"/>
      <c r="M89" s="201"/>
      <c r="N89" s="202"/>
      <c r="O89" s="63"/>
      <c r="P89" s="63"/>
      <c r="Q89" s="63"/>
      <c r="R89" s="63"/>
      <c r="S89" s="63"/>
      <c r="T89" s="64"/>
      <c r="U89" s="33"/>
      <c r="V89" s="33"/>
      <c r="W89" s="33"/>
      <c r="X89" s="33"/>
      <c r="Y89" s="33"/>
      <c r="Z89" s="33"/>
      <c r="AA89" s="33"/>
      <c r="AB89" s="33"/>
      <c r="AC89" s="33"/>
      <c r="AD89" s="33"/>
      <c r="AE89" s="33"/>
      <c r="AT89" s="16" t="s">
        <v>146</v>
      </c>
      <c r="AU89" s="16" t="s">
        <v>137</v>
      </c>
    </row>
    <row r="90" spans="1:65" s="2" customFormat="1" ht="13.9" customHeight="1">
      <c r="A90" s="33"/>
      <c r="B90" s="34"/>
      <c r="C90" s="215" t="s">
        <v>82</v>
      </c>
      <c r="D90" s="215" t="s">
        <v>171</v>
      </c>
      <c r="E90" s="216" t="s">
        <v>565</v>
      </c>
      <c r="F90" s="217" t="s">
        <v>566</v>
      </c>
      <c r="G90" s="218" t="s">
        <v>205</v>
      </c>
      <c r="H90" s="219">
        <v>50</v>
      </c>
      <c r="I90" s="220"/>
      <c r="J90" s="221">
        <f>ROUND(I90*H90,2)</f>
        <v>0</v>
      </c>
      <c r="K90" s="217" t="s">
        <v>19</v>
      </c>
      <c r="L90" s="222"/>
      <c r="M90" s="223" t="s">
        <v>19</v>
      </c>
      <c r="N90" s="224" t="s">
        <v>43</v>
      </c>
      <c r="O90" s="63"/>
      <c r="P90" s="195">
        <f>O90*H90</f>
        <v>0</v>
      </c>
      <c r="Q90" s="195">
        <v>0</v>
      </c>
      <c r="R90" s="195">
        <f>Q90*H90</f>
        <v>0</v>
      </c>
      <c r="S90" s="195">
        <v>0</v>
      </c>
      <c r="T90" s="196">
        <f>S90*H90</f>
        <v>0</v>
      </c>
      <c r="U90" s="33"/>
      <c r="V90" s="33"/>
      <c r="W90" s="33"/>
      <c r="X90" s="33"/>
      <c r="Y90" s="33"/>
      <c r="Z90" s="33"/>
      <c r="AA90" s="33"/>
      <c r="AB90" s="33"/>
      <c r="AC90" s="33"/>
      <c r="AD90" s="33"/>
      <c r="AE90" s="33"/>
      <c r="AR90" s="197" t="s">
        <v>174</v>
      </c>
      <c r="AT90" s="197" t="s">
        <v>171</v>
      </c>
      <c r="AU90" s="197" t="s">
        <v>137</v>
      </c>
      <c r="AY90" s="16" t="s">
        <v>136</v>
      </c>
      <c r="BE90" s="198">
        <f>IF(N90="základní",J90,0)</f>
        <v>0</v>
      </c>
      <c r="BF90" s="198">
        <f>IF(N90="snížená",J90,0)</f>
        <v>0</v>
      </c>
      <c r="BG90" s="198">
        <f>IF(N90="zákl. přenesená",J90,0)</f>
        <v>0</v>
      </c>
      <c r="BH90" s="198">
        <f>IF(N90="sníž. přenesená",J90,0)</f>
        <v>0</v>
      </c>
      <c r="BI90" s="198">
        <f>IF(N90="nulová",J90,0)</f>
        <v>0</v>
      </c>
      <c r="BJ90" s="16" t="s">
        <v>80</v>
      </c>
      <c r="BK90" s="198">
        <f>ROUND(I90*H90,2)</f>
        <v>0</v>
      </c>
      <c r="BL90" s="16" t="s">
        <v>144</v>
      </c>
      <c r="BM90" s="197" t="s">
        <v>176</v>
      </c>
    </row>
    <row r="91" spans="1:47" s="2" customFormat="1" ht="12">
      <c r="A91" s="33"/>
      <c r="B91" s="34"/>
      <c r="C91" s="35"/>
      <c r="D91" s="199" t="s">
        <v>146</v>
      </c>
      <c r="E91" s="35"/>
      <c r="F91" s="200" t="s">
        <v>566</v>
      </c>
      <c r="G91" s="35"/>
      <c r="H91" s="35"/>
      <c r="I91" s="107"/>
      <c r="J91" s="35"/>
      <c r="K91" s="35"/>
      <c r="L91" s="38"/>
      <c r="M91" s="201"/>
      <c r="N91" s="202"/>
      <c r="O91" s="63"/>
      <c r="P91" s="63"/>
      <c r="Q91" s="63"/>
      <c r="R91" s="63"/>
      <c r="S91" s="63"/>
      <c r="T91" s="64"/>
      <c r="U91" s="33"/>
      <c r="V91" s="33"/>
      <c r="W91" s="33"/>
      <c r="X91" s="33"/>
      <c r="Y91" s="33"/>
      <c r="Z91" s="33"/>
      <c r="AA91" s="33"/>
      <c r="AB91" s="33"/>
      <c r="AC91" s="33"/>
      <c r="AD91" s="33"/>
      <c r="AE91" s="33"/>
      <c r="AT91" s="16" t="s">
        <v>146</v>
      </c>
      <c r="AU91" s="16" t="s">
        <v>137</v>
      </c>
    </row>
    <row r="92" spans="1:65" s="2" customFormat="1" ht="22.15" customHeight="1">
      <c r="A92" s="33"/>
      <c r="B92" s="34"/>
      <c r="C92" s="215" t="s">
        <v>137</v>
      </c>
      <c r="D92" s="215" t="s">
        <v>171</v>
      </c>
      <c r="E92" s="216" t="s">
        <v>567</v>
      </c>
      <c r="F92" s="217" t="s">
        <v>568</v>
      </c>
      <c r="G92" s="218" t="s">
        <v>569</v>
      </c>
      <c r="H92" s="219">
        <v>2</v>
      </c>
      <c r="I92" s="220"/>
      <c r="J92" s="221">
        <f>ROUND(I92*H92,2)</f>
        <v>0</v>
      </c>
      <c r="K92" s="217" t="s">
        <v>19</v>
      </c>
      <c r="L92" s="222"/>
      <c r="M92" s="223" t="s">
        <v>19</v>
      </c>
      <c r="N92" s="224" t="s">
        <v>43</v>
      </c>
      <c r="O92" s="63"/>
      <c r="P92" s="195">
        <f>O92*H92</f>
        <v>0</v>
      </c>
      <c r="Q92" s="195">
        <v>0</v>
      </c>
      <c r="R92" s="195">
        <f>Q92*H92</f>
        <v>0</v>
      </c>
      <c r="S92" s="195">
        <v>0</v>
      </c>
      <c r="T92" s="196">
        <f>S92*H92</f>
        <v>0</v>
      </c>
      <c r="U92" s="33"/>
      <c r="V92" s="33"/>
      <c r="W92" s="33"/>
      <c r="X92" s="33"/>
      <c r="Y92" s="33"/>
      <c r="Z92" s="33"/>
      <c r="AA92" s="33"/>
      <c r="AB92" s="33"/>
      <c r="AC92" s="33"/>
      <c r="AD92" s="33"/>
      <c r="AE92" s="33"/>
      <c r="AR92" s="197" t="s">
        <v>174</v>
      </c>
      <c r="AT92" s="197" t="s">
        <v>171</v>
      </c>
      <c r="AU92" s="197" t="s">
        <v>137</v>
      </c>
      <c r="AY92" s="16" t="s">
        <v>136</v>
      </c>
      <c r="BE92" s="198">
        <f>IF(N92="základní",J92,0)</f>
        <v>0</v>
      </c>
      <c r="BF92" s="198">
        <f>IF(N92="snížená",J92,0)</f>
        <v>0</v>
      </c>
      <c r="BG92" s="198">
        <f>IF(N92="zákl. přenesená",J92,0)</f>
        <v>0</v>
      </c>
      <c r="BH92" s="198">
        <f>IF(N92="sníž. přenesená",J92,0)</f>
        <v>0</v>
      </c>
      <c r="BI92" s="198">
        <f>IF(N92="nulová",J92,0)</f>
        <v>0</v>
      </c>
      <c r="BJ92" s="16" t="s">
        <v>80</v>
      </c>
      <c r="BK92" s="198">
        <f>ROUND(I92*H92,2)</f>
        <v>0</v>
      </c>
      <c r="BL92" s="16" t="s">
        <v>144</v>
      </c>
      <c r="BM92" s="197" t="s">
        <v>174</v>
      </c>
    </row>
    <row r="93" spans="1:47" s="2" customFormat="1" ht="12">
      <c r="A93" s="33"/>
      <c r="B93" s="34"/>
      <c r="C93" s="35"/>
      <c r="D93" s="199" t="s">
        <v>146</v>
      </c>
      <c r="E93" s="35"/>
      <c r="F93" s="200" t="s">
        <v>568</v>
      </c>
      <c r="G93" s="35"/>
      <c r="H93" s="35"/>
      <c r="I93" s="107"/>
      <c r="J93" s="35"/>
      <c r="K93" s="35"/>
      <c r="L93" s="38"/>
      <c r="M93" s="201"/>
      <c r="N93" s="202"/>
      <c r="O93" s="63"/>
      <c r="P93" s="63"/>
      <c r="Q93" s="63"/>
      <c r="R93" s="63"/>
      <c r="S93" s="63"/>
      <c r="T93" s="64"/>
      <c r="U93" s="33"/>
      <c r="V93" s="33"/>
      <c r="W93" s="33"/>
      <c r="X93" s="33"/>
      <c r="Y93" s="33"/>
      <c r="Z93" s="33"/>
      <c r="AA93" s="33"/>
      <c r="AB93" s="33"/>
      <c r="AC93" s="33"/>
      <c r="AD93" s="33"/>
      <c r="AE93" s="33"/>
      <c r="AT93" s="16" t="s">
        <v>146</v>
      </c>
      <c r="AU93" s="16" t="s">
        <v>137</v>
      </c>
    </row>
    <row r="94" spans="1:65" s="2" customFormat="1" ht="13.9" customHeight="1">
      <c r="A94" s="33"/>
      <c r="B94" s="34"/>
      <c r="C94" s="215" t="s">
        <v>144</v>
      </c>
      <c r="D94" s="215" t="s">
        <v>171</v>
      </c>
      <c r="E94" s="216" t="s">
        <v>570</v>
      </c>
      <c r="F94" s="217" t="s">
        <v>571</v>
      </c>
      <c r="G94" s="218" t="s">
        <v>569</v>
      </c>
      <c r="H94" s="219">
        <v>1</v>
      </c>
      <c r="I94" s="220"/>
      <c r="J94" s="221">
        <f>ROUND(I94*H94,2)</f>
        <v>0</v>
      </c>
      <c r="K94" s="217" t="s">
        <v>19</v>
      </c>
      <c r="L94" s="222"/>
      <c r="M94" s="223" t="s">
        <v>19</v>
      </c>
      <c r="N94" s="224" t="s">
        <v>43</v>
      </c>
      <c r="O94" s="63"/>
      <c r="P94" s="195">
        <f>O94*H94</f>
        <v>0</v>
      </c>
      <c r="Q94" s="195">
        <v>0</v>
      </c>
      <c r="R94" s="195">
        <f>Q94*H94</f>
        <v>0</v>
      </c>
      <c r="S94" s="195">
        <v>0</v>
      </c>
      <c r="T94" s="196">
        <f>S94*H94</f>
        <v>0</v>
      </c>
      <c r="U94" s="33"/>
      <c r="V94" s="33"/>
      <c r="W94" s="33"/>
      <c r="X94" s="33"/>
      <c r="Y94" s="33"/>
      <c r="Z94" s="33"/>
      <c r="AA94" s="33"/>
      <c r="AB94" s="33"/>
      <c r="AC94" s="33"/>
      <c r="AD94" s="33"/>
      <c r="AE94" s="33"/>
      <c r="AR94" s="197" t="s">
        <v>174</v>
      </c>
      <c r="AT94" s="197" t="s">
        <v>171</v>
      </c>
      <c r="AU94" s="197" t="s">
        <v>137</v>
      </c>
      <c r="AY94" s="16" t="s">
        <v>136</v>
      </c>
      <c r="BE94" s="198">
        <f>IF(N94="základní",J94,0)</f>
        <v>0</v>
      </c>
      <c r="BF94" s="198">
        <f>IF(N94="snížená",J94,0)</f>
        <v>0</v>
      </c>
      <c r="BG94" s="198">
        <f>IF(N94="zákl. přenesená",J94,0)</f>
        <v>0</v>
      </c>
      <c r="BH94" s="198">
        <f>IF(N94="sníž. přenesená",J94,0)</f>
        <v>0</v>
      </c>
      <c r="BI94" s="198">
        <f>IF(N94="nulová",J94,0)</f>
        <v>0</v>
      </c>
      <c r="BJ94" s="16" t="s">
        <v>80</v>
      </c>
      <c r="BK94" s="198">
        <f>ROUND(I94*H94,2)</f>
        <v>0</v>
      </c>
      <c r="BL94" s="16" t="s">
        <v>144</v>
      </c>
      <c r="BM94" s="197" t="s">
        <v>202</v>
      </c>
    </row>
    <row r="95" spans="1:47" s="2" customFormat="1" ht="12">
      <c r="A95" s="33"/>
      <c r="B95" s="34"/>
      <c r="C95" s="35"/>
      <c r="D95" s="199" t="s">
        <v>146</v>
      </c>
      <c r="E95" s="35"/>
      <c r="F95" s="200" t="s">
        <v>571</v>
      </c>
      <c r="G95" s="35"/>
      <c r="H95" s="35"/>
      <c r="I95" s="107"/>
      <c r="J95" s="35"/>
      <c r="K95" s="35"/>
      <c r="L95" s="38"/>
      <c r="M95" s="201"/>
      <c r="N95" s="202"/>
      <c r="O95" s="63"/>
      <c r="P95" s="63"/>
      <c r="Q95" s="63"/>
      <c r="R95" s="63"/>
      <c r="S95" s="63"/>
      <c r="T95" s="64"/>
      <c r="U95" s="33"/>
      <c r="V95" s="33"/>
      <c r="W95" s="33"/>
      <c r="X95" s="33"/>
      <c r="Y95" s="33"/>
      <c r="Z95" s="33"/>
      <c r="AA95" s="33"/>
      <c r="AB95" s="33"/>
      <c r="AC95" s="33"/>
      <c r="AD95" s="33"/>
      <c r="AE95" s="33"/>
      <c r="AT95" s="16" t="s">
        <v>146</v>
      </c>
      <c r="AU95" s="16" t="s">
        <v>137</v>
      </c>
    </row>
    <row r="96" spans="1:65" s="2" customFormat="1" ht="13.9" customHeight="1">
      <c r="A96" s="33"/>
      <c r="B96" s="34"/>
      <c r="C96" s="215" t="s">
        <v>170</v>
      </c>
      <c r="D96" s="215" t="s">
        <v>171</v>
      </c>
      <c r="E96" s="216" t="s">
        <v>572</v>
      </c>
      <c r="F96" s="217" t="s">
        <v>573</v>
      </c>
      <c r="G96" s="218" t="s">
        <v>569</v>
      </c>
      <c r="H96" s="219">
        <v>1</v>
      </c>
      <c r="I96" s="220"/>
      <c r="J96" s="221">
        <f>ROUND(I96*H96,2)</f>
        <v>0</v>
      </c>
      <c r="K96" s="217" t="s">
        <v>19</v>
      </c>
      <c r="L96" s="222"/>
      <c r="M96" s="223" t="s">
        <v>19</v>
      </c>
      <c r="N96" s="224" t="s">
        <v>43</v>
      </c>
      <c r="O96" s="63"/>
      <c r="P96" s="195">
        <f>O96*H96</f>
        <v>0</v>
      </c>
      <c r="Q96" s="195">
        <v>0</v>
      </c>
      <c r="R96" s="195">
        <f>Q96*H96</f>
        <v>0</v>
      </c>
      <c r="S96" s="195">
        <v>0</v>
      </c>
      <c r="T96" s="196">
        <f>S96*H96</f>
        <v>0</v>
      </c>
      <c r="U96" s="33"/>
      <c r="V96" s="33"/>
      <c r="W96" s="33"/>
      <c r="X96" s="33"/>
      <c r="Y96" s="33"/>
      <c r="Z96" s="33"/>
      <c r="AA96" s="33"/>
      <c r="AB96" s="33"/>
      <c r="AC96" s="33"/>
      <c r="AD96" s="33"/>
      <c r="AE96" s="33"/>
      <c r="AR96" s="197" t="s">
        <v>174</v>
      </c>
      <c r="AT96" s="197" t="s">
        <v>171</v>
      </c>
      <c r="AU96" s="197" t="s">
        <v>137</v>
      </c>
      <c r="AY96" s="16" t="s">
        <v>136</v>
      </c>
      <c r="BE96" s="198">
        <f>IF(N96="základní",J96,0)</f>
        <v>0</v>
      </c>
      <c r="BF96" s="198">
        <f>IF(N96="snížená",J96,0)</f>
        <v>0</v>
      </c>
      <c r="BG96" s="198">
        <f>IF(N96="zákl. přenesená",J96,0)</f>
        <v>0</v>
      </c>
      <c r="BH96" s="198">
        <f>IF(N96="sníž. přenesená",J96,0)</f>
        <v>0</v>
      </c>
      <c r="BI96" s="198">
        <f>IF(N96="nulová",J96,0)</f>
        <v>0</v>
      </c>
      <c r="BJ96" s="16" t="s">
        <v>80</v>
      </c>
      <c r="BK96" s="198">
        <f>ROUND(I96*H96,2)</f>
        <v>0</v>
      </c>
      <c r="BL96" s="16" t="s">
        <v>144</v>
      </c>
      <c r="BM96" s="197" t="s">
        <v>217</v>
      </c>
    </row>
    <row r="97" spans="1:47" s="2" customFormat="1" ht="12">
      <c r="A97" s="33"/>
      <c r="B97" s="34"/>
      <c r="C97" s="35"/>
      <c r="D97" s="199" t="s">
        <v>146</v>
      </c>
      <c r="E97" s="35"/>
      <c r="F97" s="200" t="s">
        <v>573</v>
      </c>
      <c r="G97" s="35"/>
      <c r="H97" s="35"/>
      <c r="I97" s="107"/>
      <c r="J97" s="35"/>
      <c r="K97" s="35"/>
      <c r="L97" s="38"/>
      <c r="M97" s="201"/>
      <c r="N97" s="202"/>
      <c r="O97" s="63"/>
      <c r="P97" s="63"/>
      <c r="Q97" s="63"/>
      <c r="R97" s="63"/>
      <c r="S97" s="63"/>
      <c r="T97" s="64"/>
      <c r="U97" s="33"/>
      <c r="V97" s="33"/>
      <c r="W97" s="33"/>
      <c r="X97" s="33"/>
      <c r="Y97" s="33"/>
      <c r="Z97" s="33"/>
      <c r="AA97" s="33"/>
      <c r="AB97" s="33"/>
      <c r="AC97" s="33"/>
      <c r="AD97" s="33"/>
      <c r="AE97" s="33"/>
      <c r="AT97" s="16" t="s">
        <v>146</v>
      </c>
      <c r="AU97" s="16" t="s">
        <v>137</v>
      </c>
    </row>
    <row r="98" spans="1:65" s="2" customFormat="1" ht="13.9" customHeight="1">
      <c r="A98" s="33"/>
      <c r="B98" s="34"/>
      <c r="C98" s="215" t="s">
        <v>176</v>
      </c>
      <c r="D98" s="215" t="s">
        <v>171</v>
      </c>
      <c r="E98" s="216" t="s">
        <v>574</v>
      </c>
      <c r="F98" s="217" t="s">
        <v>575</v>
      </c>
      <c r="G98" s="218" t="s">
        <v>205</v>
      </c>
      <c r="H98" s="219">
        <v>21</v>
      </c>
      <c r="I98" s="220"/>
      <c r="J98" s="221">
        <f>ROUND(I98*H98,2)</f>
        <v>0</v>
      </c>
      <c r="K98" s="217" t="s">
        <v>19</v>
      </c>
      <c r="L98" s="222"/>
      <c r="M98" s="223" t="s">
        <v>19</v>
      </c>
      <c r="N98" s="224" t="s">
        <v>43</v>
      </c>
      <c r="O98" s="63"/>
      <c r="P98" s="195">
        <f>O98*H98</f>
        <v>0</v>
      </c>
      <c r="Q98" s="195">
        <v>0</v>
      </c>
      <c r="R98" s="195">
        <f>Q98*H98</f>
        <v>0</v>
      </c>
      <c r="S98" s="195">
        <v>0</v>
      </c>
      <c r="T98" s="196">
        <f>S98*H98</f>
        <v>0</v>
      </c>
      <c r="U98" s="33"/>
      <c r="V98" s="33"/>
      <c r="W98" s="33"/>
      <c r="X98" s="33"/>
      <c r="Y98" s="33"/>
      <c r="Z98" s="33"/>
      <c r="AA98" s="33"/>
      <c r="AB98" s="33"/>
      <c r="AC98" s="33"/>
      <c r="AD98" s="33"/>
      <c r="AE98" s="33"/>
      <c r="AR98" s="197" t="s">
        <v>174</v>
      </c>
      <c r="AT98" s="197" t="s">
        <v>171</v>
      </c>
      <c r="AU98" s="197" t="s">
        <v>137</v>
      </c>
      <c r="AY98" s="16" t="s">
        <v>136</v>
      </c>
      <c r="BE98" s="198">
        <f>IF(N98="základní",J98,0)</f>
        <v>0</v>
      </c>
      <c r="BF98" s="198">
        <f>IF(N98="snížená",J98,0)</f>
        <v>0</v>
      </c>
      <c r="BG98" s="198">
        <f>IF(N98="zákl. přenesená",J98,0)</f>
        <v>0</v>
      </c>
      <c r="BH98" s="198">
        <f>IF(N98="sníž. přenesená",J98,0)</f>
        <v>0</v>
      </c>
      <c r="BI98" s="198">
        <f>IF(N98="nulová",J98,0)</f>
        <v>0</v>
      </c>
      <c r="BJ98" s="16" t="s">
        <v>80</v>
      </c>
      <c r="BK98" s="198">
        <f>ROUND(I98*H98,2)</f>
        <v>0</v>
      </c>
      <c r="BL98" s="16" t="s">
        <v>144</v>
      </c>
      <c r="BM98" s="197" t="s">
        <v>234</v>
      </c>
    </row>
    <row r="99" spans="1:47" s="2" customFormat="1" ht="12">
      <c r="A99" s="33"/>
      <c r="B99" s="34"/>
      <c r="C99" s="35"/>
      <c r="D99" s="199" t="s">
        <v>146</v>
      </c>
      <c r="E99" s="35"/>
      <c r="F99" s="200" t="s">
        <v>575</v>
      </c>
      <c r="G99" s="35"/>
      <c r="H99" s="35"/>
      <c r="I99" s="107"/>
      <c r="J99" s="35"/>
      <c r="K99" s="35"/>
      <c r="L99" s="38"/>
      <c r="M99" s="201"/>
      <c r="N99" s="202"/>
      <c r="O99" s="63"/>
      <c r="P99" s="63"/>
      <c r="Q99" s="63"/>
      <c r="R99" s="63"/>
      <c r="S99" s="63"/>
      <c r="T99" s="64"/>
      <c r="U99" s="33"/>
      <c r="V99" s="33"/>
      <c r="W99" s="33"/>
      <c r="X99" s="33"/>
      <c r="Y99" s="33"/>
      <c r="Z99" s="33"/>
      <c r="AA99" s="33"/>
      <c r="AB99" s="33"/>
      <c r="AC99" s="33"/>
      <c r="AD99" s="33"/>
      <c r="AE99" s="33"/>
      <c r="AT99" s="16" t="s">
        <v>146</v>
      </c>
      <c r="AU99" s="16" t="s">
        <v>137</v>
      </c>
    </row>
    <row r="100" spans="1:65" s="2" customFormat="1" ht="13.9" customHeight="1">
      <c r="A100" s="33"/>
      <c r="B100" s="34"/>
      <c r="C100" s="215" t="s">
        <v>185</v>
      </c>
      <c r="D100" s="215" t="s">
        <v>171</v>
      </c>
      <c r="E100" s="216" t="s">
        <v>576</v>
      </c>
      <c r="F100" s="217" t="s">
        <v>577</v>
      </c>
      <c r="G100" s="218" t="s">
        <v>578</v>
      </c>
      <c r="H100" s="219">
        <v>5</v>
      </c>
      <c r="I100" s="220"/>
      <c r="J100" s="221">
        <f>ROUND(I100*H100,2)</f>
        <v>0</v>
      </c>
      <c r="K100" s="217" t="s">
        <v>19</v>
      </c>
      <c r="L100" s="222"/>
      <c r="M100" s="223" t="s">
        <v>19</v>
      </c>
      <c r="N100" s="224" t="s">
        <v>43</v>
      </c>
      <c r="O100" s="63"/>
      <c r="P100" s="195">
        <f>O100*H100</f>
        <v>0</v>
      </c>
      <c r="Q100" s="195">
        <v>0</v>
      </c>
      <c r="R100" s="195">
        <f>Q100*H100</f>
        <v>0</v>
      </c>
      <c r="S100" s="195">
        <v>0</v>
      </c>
      <c r="T100" s="196">
        <f>S100*H100</f>
        <v>0</v>
      </c>
      <c r="U100" s="33"/>
      <c r="V100" s="33"/>
      <c r="W100" s="33"/>
      <c r="X100" s="33"/>
      <c r="Y100" s="33"/>
      <c r="Z100" s="33"/>
      <c r="AA100" s="33"/>
      <c r="AB100" s="33"/>
      <c r="AC100" s="33"/>
      <c r="AD100" s="33"/>
      <c r="AE100" s="33"/>
      <c r="AR100" s="197" t="s">
        <v>174</v>
      </c>
      <c r="AT100" s="197" t="s">
        <v>171</v>
      </c>
      <c r="AU100" s="197" t="s">
        <v>137</v>
      </c>
      <c r="AY100" s="16" t="s">
        <v>136</v>
      </c>
      <c r="BE100" s="198">
        <f>IF(N100="základní",J100,0)</f>
        <v>0</v>
      </c>
      <c r="BF100" s="198">
        <f>IF(N100="snížená",J100,0)</f>
        <v>0</v>
      </c>
      <c r="BG100" s="198">
        <f>IF(N100="zákl. přenesená",J100,0)</f>
        <v>0</v>
      </c>
      <c r="BH100" s="198">
        <f>IF(N100="sníž. přenesená",J100,0)</f>
        <v>0</v>
      </c>
      <c r="BI100" s="198">
        <f>IF(N100="nulová",J100,0)</f>
        <v>0</v>
      </c>
      <c r="BJ100" s="16" t="s">
        <v>80</v>
      </c>
      <c r="BK100" s="198">
        <f>ROUND(I100*H100,2)</f>
        <v>0</v>
      </c>
      <c r="BL100" s="16" t="s">
        <v>144</v>
      </c>
      <c r="BM100" s="197" t="s">
        <v>248</v>
      </c>
    </row>
    <row r="101" spans="1:47" s="2" customFormat="1" ht="12">
      <c r="A101" s="33"/>
      <c r="B101" s="34"/>
      <c r="C101" s="35"/>
      <c r="D101" s="199" t="s">
        <v>146</v>
      </c>
      <c r="E101" s="35"/>
      <c r="F101" s="200" t="s">
        <v>577</v>
      </c>
      <c r="G101" s="35"/>
      <c r="H101" s="35"/>
      <c r="I101" s="107"/>
      <c r="J101" s="35"/>
      <c r="K101" s="35"/>
      <c r="L101" s="38"/>
      <c r="M101" s="201"/>
      <c r="N101" s="202"/>
      <c r="O101" s="63"/>
      <c r="P101" s="63"/>
      <c r="Q101" s="63"/>
      <c r="R101" s="63"/>
      <c r="S101" s="63"/>
      <c r="T101" s="64"/>
      <c r="U101" s="33"/>
      <c r="V101" s="33"/>
      <c r="W101" s="33"/>
      <c r="X101" s="33"/>
      <c r="Y101" s="33"/>
      <c r="Z101" s="33"/>
      <c r="AA101" s="33"/>
      <c r="AB101" s="33"/>
      <c r="AC101" s="33"/>
      <c r="AD101" s="33"/>
      <c r="AE101" s="33"/>
      <c r="AT101" s="16" t="s">
        <v>146</v>
      </c>
      <c r="AU101" s="16" t="s">
        <v>137</v>
      </c>
    </row>
    <row r="102" spans="1:65" s="2" customFormat="1" ht="13.9" customHeight="1">
      <c r="A102" s="33"/>
      <c r="B102" s="34"/>
      <c r="C102" s="215" t="s">
        <v>174</v>
      </c>
      <c r="D102" s="215" t="s">
        <v>171</v>
      </c>
      <c r="E102" s="216" t="s">
        <v>579</v>
      </c>
      <c r="F102" s="217" t="s">
        <v>580</v>
      </c>
      <c r="G102" s="218" t="s">
        <v>578</v>
      </c>
      <c r="H102" s="219">
        <v>80</v>
      </c>
      <c r="I102" s="220"/>
      <c r="J102" s="221">
        <f>ROUND(I102*H102,2)</f>
        <v>0</v>
      </c>
      <c r="K102" s="217" t="s">
        <v>19</v>
      </c>
      <c r="L102" s="222"/>
      <c r="M102" s="223" t="s">
        <v>19</v>
      </c>
      <c r="N102" s="224" t="s">
        <v>43</v>
      </c>
      <c r="O102" s="63"/>
      <c r="P102" s="195">
        <f>O102*H102</f>
        <v>0</v>
      </c>
      <c r="Q102" s="195">
        <v>0</v>
      </c>
      <c r="R102" s="195">
        <f>Q102*H102</f>
        <v>0</v>
      </c>
      <c r="S102" s="195">
        <v>0</v>
      </c>
      <c r="T102" s="196">
        <f>S102*H102</f>
        <v>0</v>
      </c>
      <c r="U102" s="33"/>
      <c r="V102" s="33"/>
      <c r="W102" s="33"/>
      <c r="X102" s="33"/>
      <c r="Y102" s="33"/>
      <c r="Z102" s="33"/>
      <c r="AA102" s="33"/>
      <c r="AB102" s="33"/>
      <c r="AC102" s="33"/>
      <c r="AD102" s="33"/>
      <c r="AE102" s="33"/>
      <c r="AR102" s="197" t="s">
        <v>174</v>
      </c>
      <c r="AT102" s="197" t="s">
        <v>171</v>
      </c>
      <c r="AU102" s="197" t="s">
        <v>137</v>
      </c>
      <c r="AY102" s="16" t="s">
        <v>136</v>
      </c>
      <c r="BE102" s="198">
        <f>IF(N102="základní",J102,0)</f>
        <v>0</v>
      </c>
      <c r="BF102" s="198">
        <f>IF(N102="snížená",J102,0)</f>
        <v>0</v>
      </c>
      <c r="BG102" s="198">
        <f>IF(N102="zákl. přenesená",J102,0)</f>
        <v>0</v>
      </c>
      <c r="BH102" s="198">
        <f>IF(N102="sníž. přenesená",J102,0)</f>
        <v>0</v>
      </c>
      <c r="BI102" s="198">
        <f>IF(N102="nulová",J102,0)</f>
        <v>0</v>
      </c>
      <c r="BJ102" s="16" t="s">
        <v>80</v>
      </c>
      <c r="BK102" s="198">
        <f>ROUND(I102*H102,2)</f>
        <v>0</v>
      </c>
      <c r="BL102" s="16" t="s">
        <v>144</v>
      </c>
      <c r="BM102" s="197" t="s">
        <v>261</v>
      </c>
    </row>
    <row r="103" spans="1:47" s="2" customFormat="1" ht="12">
      <c r="A103" s="33"/>
      <c r="B103" s="34"/>
      <c r="C103" s="35"/>
      <c r="D103" s="199" t="s">
        <v>146</v>
      </c>
      <c r="E103" s="35"/>
      <c r="F103" s="200" t="s">
        <v>580</v>
      </c>
      <c r="G103" s="35"/>
      <c r="H103" s="35"/>
      <c r="I103" s="107"/>
      <c r="J103" s="35"/>
      <c r="K103" s="35"/>
      <c r="L103" s="38"/>
      <c r="M103" s="201"/>
      <c r="N103" s="202"/>
      <c r="O103" s="63"/>
      <c r="P103" s="63"/>
      <c r="Q103" s="63"/>
      <c r="R103" s="63"/>
      <c r="S103" s="63"/>
      <c r="T103" s="64"/>
      <c r="U103" s="33"/>
      <c r="V103" s="33"/>
      <c r="W103" s="33"/>
      <c r="X103" s="33"/>
      <c r="Y103" s="33"/>
      <c r="Z103" s="33"/>
      <c r="AA103" s="33"/>
      <c r="AB103" s="33"/>
      <c r="AC103" s="33"/>
      <c r="AD103" s="33"/>
      <c r="AE103" s="33"/>
      <c r="AT103" s="16" t="s">
        <v>146</v>
      </c>
      <c r="AU103" s="16" t="s">
        <v>137</v>
      </c>
    </row>
    <row r="104" spans="1:65" s="2" customFormat="1" ht="13.9" customHeight="1">
      <c r="A104" s="33"/>
      <c r="B104" s="34"/>
      <c r="C104" s="215" t="s">
        <v>196</v>
      </c>
      <c r="D104" s="215" t="s">
        <v>171</v>
      </c>
      <c r="E104" s="216" t="s">
        <v>581</v>
      </c>
      <c r="F104" s="217" t="s">
        <v>582</v>
      </c>
      <c r="G104" s="218" t="s">
        <v>578</v>
      </c>
      <c r="H104" s="219">
        <v>34</v>
      </c>
      <c r="I104" s="220"/>
      <c r="J104" s="221">
        <f>ROUND(I104*H104,2)</f>
        <v>0</v>
      </c>
      <c r="K104" s="217" t="s">
        <v>19</v>
      </c>
      <c r="L104" s="222"/>
      <c r="M104" s="223" t="s">
        <v>19</v>
      </c>
      <c r="N104" s="224" t="s">
        <v>43</v>
      </c>
      <c r="O104" s="63"/>
      <c r="P104" s="195">
        <f>O104*H104</f>
        <v>0</v>
      </c>
      <c r="Q104" s="195">
        <v>0</v>
      </c>
      <c r="R104" s="195">
        <f>Q104*H104</f>
        <v>0</v>
      </c>
      <c r="S104" s="195">
        <v>0</v>
      </c>
      <c r="T104" s="196">
        <f>S104*H104</f>
        <v>0</v>
      </c>
      <c r="U104" s="33"/>
      <c r="V104" s="33"/>
      <c r="W104" s="33"/>
      <c r="X104" s="33"/>
      <c r="Y104" s="33"/>
      <c r="Z104" s="33"/>
      <c r="AA104" s="33"/>
      <c r="AB104" s="33"/>
      <c r="AC104" s="33"/>
      <c r="AD104" s="33"/>
      <c r="AE104" s="33"/>
      <c r="AR104" s="197" t="s">
        <v>174</v>
      </c>
      <c r="AT104" s="197" t="s">
        <v>171</v>
      </c>
      <c r="AU104" s="197" t="s">
        <v>137</v>
      </c>
      <c r="AY104" s="16" t="s">
        <v>136</v>
      </c>
      <c r="BE104" s="198">
        <f>IF(N104="základní",J104,0)</f>
        <v>0</v>
      </c>
      <c r="BF104" s="198">
        <f>IF(N104="snížená",J104,0)</f>
        <v>0</v>
      </c>
      <c r="BG104" s="198">
        <f>IF(N104="zákl. přenesená",J104,0)</f>
        <v>0</v>
      </c>
      <c r="BH104" s="198">
        <f>IF(N104="sníž. přenesená",J104,0)</f>
        <v>0</v>
      </c>
      <c r="BI104" s="198">
        <f>IF(N104="nulová",J104,0)</f>
        <v>0</v>
      </c>
      <c r="BJ104" s="16" t="s">
        <v>80</v>
      </c>
      <c r="BK104" s="198">
        <f>ROUND(I104*H104,2)</f>
        <v>0</v>
      </c>
      <c r="BL104" s="16" t="s">
        <v>144</v>
      </c>
      <c r="BM104" s="197" t="s">
        <v>275</v>
      </c>
    </row>
    <row r="105" spans="1:47" s="2" customFormat="1" ht="12">
      <c r="A105" s="33"/>
      <c r="B105" s="34"/>
      <c r="C105" s="35"/>
      <c r="D105" s="199" t="s">
        <v>146</v>
      </c>
      <c r="E105" s="35"/>
      <c r="F105" s="200" t="s">
        <v>582</v>
      </c>
      <c r="G105" s="35"/>
      <c r="H105" s="35"/>
      <c r="I105" s="107"/>
      <c r="J105" s="35"/>
      <c r="K105" s="35"/>
      <c r="L105" s="38"/>
      <c r="M105" s="201"/>
      <c r="N105" s="202"/>
      <c r="O105" s="63"/>
      <c r="P105" s="63"/>
      <c r="Q105" s="63"/>
      <c r="R105" s="63"/>
      <c r="S105" s="63"/>
      <c r="T105" s="64"/>
      <c r="U105" s="33"/>
      <c r="V105" s="33"/>
      <c r="W105" s="33"/>
      <c r="X105" s="33"/>
      <c r="Y105" s="33"/>
      <c r="Z105" s="33"/>
      <c r="AA105" s="33"/>
      <c r="AB105" s="33"/>
      <c r="AC105" s="33"/>
      <c r="AD105" s="33"/>
      <c r="AE105" s="33"/>
      <c r="AT105" s="16" t="s">
        <v>146</v>
      </c>
      <c r="AU105" s="16" t="s">
        <v>137</v>
      </c>
    </row>
    <row r="106" spans="1:65" s="2" customFormat="1" ht="13.9" customHeight="1">
      <c r="A106" s="33"/>
      <c r="B106" s="34"/>
      <c r="C106" s="215" t="s">
        <v>202</v>
      </c>
      <c r="D106" s="215" t="s">
        <v>171</v>
      </c>
      <c r="E106" s="216" t="s">
        <v>583</v>
      </c>
      <c r="F106" s="217" t="s">
        <v>584</v>
      </c>
      <c r="G106" s="218" t="s">
        <v>569</v>
      </c>
      <c r="H106" s="219">
        <v>34</v>
      </c>
      <c r="I106" s="220"/>
      <c r="J106" s="221">
        <f>ROUND(I106*H106,2)</f>
        <v>0</v>
      </c>
      <c r="K106" s="217" t="s">
        <v>19</v>
      </c>
      <c r="L106" s="222"/>
      <c r="M106" s="223" t="s">
        <v>19</v>
      </c>
      <c r="N106" s="224" t="s">
        <v>43</v>
      </c>
      <c r="O106" s="63"/>
      <c r="P106" s="195">
        <f>O106*H106</f>
        <v>0</v>
      </c>
      <c r="Q106" s="195">
        <v>0</v>
      </c>
      <c r="R106" s="195">
        <f>Q106*H106</f>
        <v>0</v>
      </c>
      <c r="S106" s="195">
        <v>0</v>
      </c>
      <c r="T106" s="196">
        <f>S106*H106</f>
        <v>0</v>
      </c>
      <c r="U106" s="33"/>
      <c r="V106" s="33"/>
      <c r="W106" s="33"/>
      <c r="X106" s="33"/>
      <c r="Y106" s="33"/>
      <c r="Z106" s="33"/>
      <c r="AA106" s="33"/>
      <c r="AB106" s="33"/>
      <c r="AC106" s="33"/>
      <c r="AD106" s="33"/>
      <c r="AE106" s="33"/>
      <c r="AR106" s="197" t="s">
        <v>174</v>
      </c>
      <c r="AT106" s="197" t="s">
        <v>171</v>
      </c>
      <c r="AU106" s="197" t="s">
        <v>137</v>
      </c>
      <c r="AY106" s="16" t="s">
        <v>136</v>
      </c>
      <c r="BE106" s="198">
        <f>IF(N106="základní",J106,0)</f>
        <v>0</v>
      </c>
      <c r="BF106" s="198">
        <f>IF(N106="snížená",J106,0)</f>
        <v>0</v>
      </c>
      <c r="BG106" s="198">
        <f>IF(N106="zákl. přenesená",J106,0)</f>
        <v>0</v>
      </c>
      <c r="BH106" s="198">
        <f>IF(N106="sníž. přenesená",J106,0)</f>
        <v>0</v>
      </c>
      <c r="BI106" s="198">
        <f>IF(N106="nulová",J106,0)</f>
        <v>0</v>
      </c>
      <c r="BJ106" s="16" t="s">
        <v>80</v>
      </c>
      <c r="BK106" s="198">
        <f>ROUND(I106*H106,2)</f>
        <v>0</v>
      </c>
      <c r="BL106" s="16" t="s">
        <v>144</v>
      </c>
      <c r="BM106" s="197" t="s">
        <v>290</v>
      </c>
    </row>
    <row r="107" spans="1:47" s="2" customFormat="1" ht="12">
      <c r="A107" s="33"/>
      <c r="B107" s="34"/>
      <c r="C107" s="35"/>
      <c r="D107" s="199" t="s">
        <v>146</v>
      </c>
      <c r="E107" s="35"/>
      <c r="F107" s="200" t="s">
        <v>584</v>
      </c>
      <c r="G107" s="35"/>
      <c r="H107" s="35"/>
      <c r="I107" s="107"/>
      <c r="J107" s="35"/>
      <c r="K107" s="35"/>
      <c r="L107" s="38"/>
      <c r="M107" s="201"/>
      <c r="N107" s="202"/>
      <c r="O107" s="63"/>
      <c r="P107" s="63"/>
      <c r="Q107" s="63"/>
      <c r="R107" s="63"/>
      <c r="S107" s="63"/>
      <c r="T107" s="64"/>
      <c r="U107" s="33"/>
      <c r="V107" s="33"/>
      <c r="W107" s="33"/>
      <c r="X107" s="33"/>
      <c r="Y107" s="33"/>
      <c r="Z107" s="33"/>
      <c r="AA107" s="33"/>
      <c r="AB107" s="33"/>
      <c r="AC107" s="33"/>
      <c r="AD107" s="33"/>
      <c r="AE107" s="33"/>
      <c r="AT107" s="16" t="s">
        <v>146</v>
      </c>
      <c r="AU107" s="16" t="s">
        <v>137</v>
      </c>
    </row>
    <row r="108" spans="1:65" s="2" customFormat="1" ht="13.9" customHeight="1">
      <c r="A108" s="33"/>
      <c r="B108" s="34"/>
      <c r="C108" s="215" t="s">
        <v>210</v>
      </c>
      <c r="D108" s="215" t="s">
        <v>171</v>
      </c>
      <c r="E108" s="216" t="s">
        <v>585</v>
      </c>
      <c r="F108" s="217" t="s">
        <v>586</v>
      </c>
      <c r="G108" s="218" t="s">
        <v>205</v>
      </c>
      <c r="H108" s="219">
        <v>6</v>
      </c>
      <c r="I108" s="220"/>
      <c r="J108" s="221">
        <f>ROUND(I108*H108,2)</f>
        <v>0</v>
      </c>
      <c r="K108" s="217" t="s">
        <v>19</v>
      </c>
      <c r="L108" s="222"/>
      <c r="M108" s="223" t="s">
        <v>19</v>
      </c>
      <c r="N108" s="224" t="s">
        <v>43</v>
      </c>
      <c r="O108" s="63"/>
      <c r="P108" s="195">
        <f>O108*H108</f>
        <v>0</v>
      </c>
      <c r="Q108" s="195">
        <v>0</v>
      </c>
      <c r="R108" s="195">
        <f>Q108*H108</f>
        <v>0</v>
      </c>
      <c r="S108" s="195">
        <v>0</v>
      </c>
      <c r="T108" s="196">
        <f>S108*H108</f>
        <v>0</v>
      </c>
      <c r="U108" s="33"/>
      <c r="V108" s="33"/>
      <c r="W108" s="33"/>
      <c r="X108" s="33"/>
      <c r="Y108" s="33"/>
      <c r="Z108" s="33"/>
      <c r="AA108" s="33"/>
      <c r="AB108" s="33"/>
      <c r="AC108" s="33"/>
      <c r="AD108" s="33"/>
      <c r="AE108" s="33"/>
      <c r="AR108" s="197" t="s">
        <v>174</v>
      </c>
      <c r="AT108" s="197" t="s">
        <v>171</v>
      </c>
      <c r="AU108" s="197" t="s">
        <v>137</v>
      </c>
      <c r="AY108" s="16" t="s">
        <v>136</v>
      </c>
      <c r="BE108" s="198">
        <f>IF(N108="základní",J108,0)</f>
        <v>0</v>
      </c>
      <c r="BF108" s="198">
        <f>IF(N108="snížená",J108,0)</f>
        <v>0</v>
      </c>
      <c r="BG108" s="198">
        <f>IF(N108="zákl. přenesená",J108,0)</f>
        <v>0</v>
      </c>
      <c r="BH108" s="198">
        <f>IF(N108="sníž. přenesená",J108,0)</f>
        <v>0</v>
      </c>
      <c r="BI108" s="198">
        <f>IF(N108="nulová",J108,0)</f>
        <v>0</v>
      </c>
      <c r="BJ108" s="16" t="s">
        <v>80</v>
      </c>
      <c r="BK108" s="198">
        <f>ROUND(I108*H108,2)</f>
        <v>0</v>
      </c>
      <c r="BL108" s="16" t="s">
        <v>144</v>
      </c>
      <c r="BM108" s="197" t="s">
        <v>302</v>
      </c>
    </row>
    <row r="109" spans="1:47" s="2" customFormat="1" ht="12">
      <c r="A109" s="33"/>
      <c r="B109" s="34"/>
      <c r="C109" s="35"/>
      <c r="D109" s="199" t="s">
        <v>146</v>
      </c>
      <c r="E109" s="35"/>
      <c r="F109" s="200" t="s">
        <v>586</v>
      </c>
      <c r="G109" s="35"/>
      <c r="H109" s="35"/>
      <c r="I109" s="107"/>
      <c r="J109" s="35"/>
      <c r="K109" s="35"/>
      <c r="L109" s="38"/>
      <c r="M109" s="201"/>
      <c r="N109" s="202"/>
      <c r="O109" s="63"/>
      <c r="P109" s="63"/>
      <c r="Q109" s="63"/>
      <c r="R109" s="63"/>
      <c r="S109" s="63"/>
      <c r="T109" s="64"/>
      <c r="U109" s="33"/>
      <c r="V109" s="33"/>
      <c r="W109" s="33"/>
      <c r="X109" s="33"/>
      <c r="Y109" s="33"/>
      <c r="Z109" s="33"/>
      <c r="AA109" s="33"/>
      <c r="AB109" s="33"/>
      <c r="AC109" s="33"/>
      <c r="AD109" s="33"/>
      <c r="AE109" s="33"/>
      <c r="AT109" s="16" t="s">
        <v>146</v>
      </c>
      <c r="AU109" s="16" t="s">
        <v>137</v>
      </c>
    </row>
    <row r="110" spans="1:65" s="2" customFormat="1" ht="13.9" customHeight="1">
      <c r="A110" s="33"/>
      <c r="B110" s="34"/>
      <c r="C110" s="215" t="s">
        <v>217</v>
      </c>
      <c r="D110" s="215" t="s">
        <v>171</v>
      </c>
      <c r="E110" s="216" t="s">
        <v>587</v>
      </c>
      <c r="F110" s="217" t="s">
        <v>588</v>
      </c>
      <c r="G110" s="218" t="s">
        <v>569</v>
      </c>
      <c r="H110" s="219">
        <v>34</v>
      </c>
      <c r="I110" s="220"/>
      <c r="J110" s="221">
        <f>ROUND(I110*H110,2)</f>
        <v>0</v>
      </c>
      <c r="K110" s="217" t="s">
        <v>19</v>
      </c>
      <c r="L110" s="222"/>
      <c r="M110" s="223" t="s">
        <v>19</v>
      </c>
      <c r="N110" s="224" t="s">
        <v>43</v>
      </c>
      <c r="O110" s="63"/>
      <c r="P110" s="195">
        <f>O110*H110</f>
        <v>0</v>
      </c>
      <c r="Q110" s="195">
        <v>0</v>
      </c>
      <c r="R110" s="195">
        <f>Q110*H110</f>
        <v>0</v>
      </c>
      <c r="S110" s="195">
        <v>0</v>
      </c>
      <c r="T110" s="196">
        <f>S110*H110</f>
        <v>0</v>
      </c>
      <c r="U110" s="33"/>
      <c r="V110" s="33"/>
      <c r="W110" s="33"/>
      <c r="X110" s="33"/>
      <c r="Y110" s="33"/>
      <c r="Z110" s="33"/>
      <c r="AA110" s="33"/>
      <c r="AB110" s="33"/>
      <c r="AC110" s="33"/>
      <c r="AD110" s="33"/>
      <c r="AE110" s="33"/>
      <c r="AR110" s="197" t="s">
        <v>174</v>
      </c>
      <c r="AT110" s="197" t="s">
        <v>171</v>
      </c>
      <c r="AU110" s="197" t="s">
        <v>137</v>
      </c>
      <c r="AY110" s="16" t="s">
        <v>136</v>
      </c>
      <c r="BE110" s="198">
        <f>IF(N110="základní",J110,0)</f>
        <v>0</v>
      </c>
      <c r="BF110" s="198">
        <f>IF(N110="snížená",J110,0)</f>
        <v>0</v>
      </c>
      <c r="BG110" s="198">
        <f>IF(N110="zákl. přenesená",J110,0)</f>
        <v>0</v>
      </c>
      <c r="BH110" s="198">
        <f>IF(N110="sníž. přenesená",J110,0)</f>
        <v>0</v>
      </c>
      <c r="BI110" s="198">
        <f>IF(N110="nulová",J110,0)</f>
        <v>0</v>
      </c>
      <c r="BJ110" s="16" t="s">
        <v>80</v>
      </c>
      <c r="BK110" s="198">
        <f>ROUND(I110*H110,2)</f>
        <v>0</v>
      </c>
      <c r="BL110" s="16" t="s">
        <v>144</v>
      </c>
      <c r="BM110" s="197" t="s">
        <v>316</v>
      </c>
    </row>
    <row r="111" spans="1:47" s="2" customFormat="1" ht="12">
      <c r="A111" s="33"/>
      <c r="B111" s="34"/>
      <c r="C111" s="35"/>
      <c r="D111" s="199" t="s">
        <v>146</v>
      </c>
      <c r="E111" s="35"/>
      <c r="F111" s="200" t="s">
        <v>588</v>
      </c>
      <c r="G111" s="35"/>
      <c r="H111" s="35"/>
      <c r="I111" s="107"/>
      <c r="J111" s="35"/>
      <c r="K111" s="35"/>
      <c r="L111" s="38"/>
      <c r="M111" s="201"/>
      <c r="N111" s="202"/>
      <c r="O111" s="63"/>
      <c r="P111" s="63"/>
      <c r="Q111" s="63"/>
      <c r="R111" s="63"/>
      <c r="S111" s="63"/>
      <c r="T111" s="64"/>
      <c r="U111" s="33"/>
      <c r="V111" s="33"/>
      <c r="W111" s="33"/>
      <c r="X111" s="33"/>
      <c r="Y111" s="33"/>
      <c r="Z111" s="33"/>
      <c r="AA111" s="33"/>
      <c r="AB111" s="33"/>
      <c r="AC111" s="33"/>
      <c r="AD111" s="33"/>
      <c r="AE111" s="33"/>
      <c r="AT111" s="16" t="s">
        <v>146</v>
      </c>
      <c r="AU111" s="16" t="s">
        <v>137</v>
      </c>
    </row>
    <row r="112" spans="1:65" s="2" customFormat="1" ht="13.9" customHeight="1">
      <c r="A112" s="33"/>
      <c r="B112" s="34"/>
      <c r="C112" s="215" t="s">
        <v>224</v>
      </c>
      <c r="D112" s="215" t="s">
        <v>171</v>
      </c>
      <c r="E112" s="216" t="s">
        <v>589</v>
      </c>
      <c r="F112" s="217" t="s">
        <v>590</v>
      </c>
      <c r="G112" s="218" t="s">
        <v>569</v>
      </c>
      <c r="H112" s="219">
        <v>34</v>
      </c>
      <c r="I112" s="220"/>
      <c r="J112" s="221">
        <f>ROUND(I112*H112,2)</f>
        <v>0</v>
      </c>
      <c r="K112" s="217" t="s">
        <v>19</v>
      </c>
      <c r="L112" s="222"/>
      <c r="M112" s="223" t="s">
        <v>19</v>
      </c>
      <c r="N112" s="224" t="s">
        <v>43</v>
      </c>
      <c r="O112" s="63"/>
      <c r="P112" s="195">
        <f>O112*H112</f>
        <v>0</v>
      </c>
      <c r="Q112" s="195">
        <v>0</v>
      </c>
      <c r="R112" s="195">
        <f>Q112*H112</f>
        <v>0</v>
      </c>
      <c r="S112" s="195">
        <v>0</v>
      </c>
      <c r="T112" s="196">
        <f>S112*H112</f>
        <v>0</v>
      </c>
      <c r="U112" s="33"/>
      <c r="V112" s="33"/>
      <c r="W112" s="33"/>
      <c r="X112" s="33"/>
      <c r="Y112" s="33"/>
      <c r="Z112" s="33"/>
      <c r="AA112" s="33"/>
      <c r="AB112" s="33"/>
      <c r="AC112" s="33"/>
      <c r="AD112" s="33"/>
      <c r="AE112" s="33"/>
      <c r="AR112" s="197" t="s">
        <v>174</v>
      </c>
      <c r="AT112" s="197" t="s">
        <v>171</v>
      </c>
      <c r="AU112" s="197" t="s">
        <v>137</v>
      </c>
      <c r="AY112" s="16" t="s">
        <v>136</v>
      </c>
      <c r="BE112" s="198">
        <f>IF(N112="základní",J112,0)</f>
        <v>0</v>
      </c>
      <c r="BF112" s="198">
        <f>IF(N112="snížená",J112,0)</f>
        <v>0</v>
      </c>
      <c r="BG112" s="198">
        <f>IF(N112="zákl. přenesená",J112,0)</f>
        <v>0</v>
      </c>
      <c r="BH112" s="198">
        <f>IF(N112="sníž. přenesená",J112,0)</f>
        <v>0</v>
      </c>
      <c r="BI112" s="198">
        <f>IF(N112="nulová",J112,0)</f>
        <v>0</v>
      </c>
      <c r="BJ112" s="16" t="s">
        <v>80</v>
      </c>
      <c r="BK112" s="198">
        <f>ROUND(I112*H112,2)</f>
        <v>0</v>
      </c>
      <c r="BL112" s="16" t="s">
        <v>144</v>
      </c>
      <c r="BM112" s="197" t="s">
        <v>329</v>
      </c>
    </row>
    <row r="113" spans="1:47" s="2" customFormat="1" ht="12">
      <c r="A113" s="33"/>
      <c r="B113" s="34"/>
      <c r="C113" s="35"/>
      <c r="D113" s="199" t="s">
        <v>146</v>
      </c>
      <c r="E113" s="35"/>
      <c r="F113" s="200" t="s">
        <v>590</v>
      </c>
      <c r="G113" s="35"/>
      <c r="H113" s="35"/>
      <c r="I113" s="107"/>
      <c r="J113" s="35"/>
      <c r="K113" s="35"/>
      <c r="L113" s="38"/>
      <c r="M113" s="201"/>
      <c r="N113" s="202"/>
      <c r="O113" s="63"/>
      <c r="P113" s="63"/>
      <c r="Q113" s="63"/>
      <c r="R113" s="63"/>
      <c r="S113" s="63"/>
      <c r="T113" s="64"/>
      <c r="U113" s="33"/>
      <c r="V113" s="33"/>
      <c r="W113" s="33"/>
      <c r="X113" s="33"/>
      <c r="Y113" s="33"/>
      <c r="Z113" s="33"/>
      <c r="AA113" s="33"/>
      <c r="AB113" s="33"/>
      <c r="AC113" s="33"/>
      <c r="AD113" s="33"/>
      <c r="AE113" s="33"/>
      <c r="AT113" s="16" t="s">
        <v>146</v>
      </c>
      <c r="AU113" s="16" t="s">
        <v>137</v>
      </c>
    </row>
    <row r="114" spans="1:65" s="2" customFormat="1" ht="13.9" customHeight="1">
      <c r="A114" s="33"/>
      <c r="B114" s="34"/>
      <c r="C114" s="215" t="s">
        <v>234</v>
      </c>
      <c r="D114" s="215" t="s">
        <v>171</v>
      </c>
      <c r="E114" s="216" t="s">
        <v>591</v>
      </c>
      <c r="F114" s="217" t="s">
        <v>592</v>
      </c>
      <c r="G114" s="218" t="s">
        <v>578</v>
      </c>
      <c r="H114" s="219">
        <v>34</v>
      </c>
      <c r="I114" s="220"/>
      <c r="J114" s="221">
        <f>ROUND(I114*H114,2)</f>
        <v>0</v>
      </c>
      <c r="K114" s="217" t="s">
        <v>19</v>
      </c>
      <c r="L114" s="222"/>
      <c r="M114" s="223" t="s">
        <v>19</v>
      </c>
      <c r="N114" s="224" t="s">
        <v>43</v>
      </c>
      <c r="O114" s="63"/>
      <c r="P114" s="195">
        <f>O114*H114</f>
        <v>0</v>
      </c>
      <c r="Q114" s="195">
        <v>0</v>
      </c>
      <c r="R114" s="195">
        <f>Q114*H114</f>
        <v>0</v>
      </c>
      <c r="S114" s="195">
        <v>0</v>
      </c>
      <c r="T114" s="196">
        <f>S114*H114</f>
        <v>0</v>
      </c>
      <c r="U114" s="33"/>
      <c r="V114" s="33"/>
      <c r="W114" s="33"/>
      <c r="X114" s="33"/>
      <c r="Y114" s="33"/>
      <c r="Z114" s="33"/>
      <c r="AA114" s="33"/>
      <c r="AB114" s="33"/>
      <c r="AC114" s="33"/>
      <c r="AD114" s="33"/>
      <c r="AE114" s="33"/>
      <c r="AR114" s="197" t="s">
        <v>174</v>
      </c>
      <c r="AT114" s="197" t="s">
        <v>171</v>
      </c>
      <c r="AU114" s="197" t="s">
        <v>137</v>
      </c>
      <c r="AY114" s="16" t="s">
        <v>136</v>
      </c>
      <c r="BE114" s="198">
        <f>IF(N114="základní",J114,0)</f>
        <v>0</v>
      </c>
      <c r="BF114" s="198">
        <f>IF(N114="snížená",J114,0)</f>
        <v>0</v>
      </c>
      <c r="BG114" s="198">
        <f>IF(N114="zákl. přenesená",J114,0)</f>
        <v>0</v>
      </c>
      <c r="BH114" s="198">
        <f>IF(N114="sníž. přenesená",J114,0)</f>
        <v>0</v>
      </c>
      <c r="BI114" s="198">
        <f>IF(N114="nulová",J114,0)</f>
        <v>0</v>
      </c>
      <c r="BJ114" s="16" t="s">
        <v>80</v>
      </c>
      <c r="BK114" s="198">
        <f>ROUND(I114*H114,2)</f>
        <v>0</v>
      </c>
      <c r="BL114" s="16" t="s">
        <v>144</v>
      </c>
      <c r="BM114" s="197" t="s">
        <v>347</v>
      </c>
    </row>
    <row r="115" spans="1:47" s="2" customFormat="1" ht="12">
      <c r="A115" s="33"/>
      <c r="B115" s="34"/>
      <c r="C115" s="35"/>
      <c r="D115" s="199" t="s">
        <v>146</v>
      </c>
      <c r="E115" s="35"/>
      <c r="F115" s="200" t="s">
        <v>592</v>
      </c>
      <c r="G115" s="35"/>
      <c r="H115" s="35"/>
      <c r="I115" s="107"/>
      <c r="J115" s="35"/>
      <c r="K115" s="35"/>
      <c r="L115" s="38"/>
      <c r="M115" s="201"/>
      <c r="N115" s="202"/>
      <c r="O115" s="63"/>
      <c r="P115" s="63"/>
      <c r="Q115" s="63"/>
      <c r="R115" s="63"/>
      <c r="S115" s="63"/>
      <c r="T115" s="64"/>
      <c r="U115" s="33"/>
      <c r="V115" s="33"/>
      <c r="W115" s="33"/>
      <c r="X115" s="33"/>
      <c r="Y115" s="33"/>
      <c r="Z115" s="33"/>
      <c r="AA115" s="33"/>
      <c r="AB115" s="33"/>
      <c r="AC115" s="33"/>
      <c r="AD115" s="33"/>
      <c r="AE115" s="33"/>
      <c r="AT115" s="16" t="s">
        <v>146</v>
      </c>
      <c r="AU115" s="16" t="s">
        <v>137</v>
      </c>
    </row>
    <row r="116" spans="1:65" s="2" customFormat="1" ht="13.9" customHeight="1">
      <c r="A116" s="33"/>
      <c r="B116" s="34"/>
      <c r="C116" s="215" t="s">
        <v>8</v>
      </c>
      <c r="D116" s="215" t="s">
        <v>171</v>
      </c>
      <c r="E116" s="216" t="s">
        <v>593</v>
      </c>
      <c r="F116" s="217" t="s">
        <v>594</v>
      </c>
      <c r="G116" s="218" t="s">
        <v>569</v>
      </c>
      <c r="H116" s="219">
        <v>34</v>
      </c>
      <c r="I116" s="220"/>
      <c r="J116" s="221">
        <f>ROUND(I116*H116,2)</f>
        <v>0</v>
      </c>
      <c r="K116" s="217" t="s">
        <v>19</v>
      </c>
      <c r="L116" s="222"/>
      <c r="M116" s="223" t="s">
        <v>19</v>
      </c>
      <c r="N116" s="224" t="s">
        <v>43</v>
      </c>
      <c r="O116" s="63"/>
      <c r="P116" s="195">
        <f>O116*H116</f>
        <v>0</v>
      </c>
      <c r="Q116" s="195">
        <v>0</v>
      </c>
      <c r="R116" s="195">
        <f>Q116*H116</f>
        <v>0</v>
      </c>
      <c r="S116" s="195">
        <v>0</v>
      </c>
      <c r="T116" s="196">
        <f>S116*H116</f>
        <v>0</v>
      </c>
      <c r="U116" s="33"/>
      <c r="V116" s="33"/>
      <c r="W116" s="33"/>
      <c r="X116" s="33"/>
      <c r="Y116" s="33"/>
      <c r="Z116" s="33"/>
      <c r="AA116" s="33"/>
      <c r="AB116" s="33"/>
      <c r="AC116" s="33"/>
      <c r="AD116" s="33"/>
      <c r="AE116" s="33"/>
      <c r="AR116" s="197" t="s">
        <v>174</v>
      </c>
      <c r="AT116" s="197" t="s">
        <v>171</v>
      </c>
      <c r="AU116" s="197" t="s">
        <v>137</v>
      </c>
      <c r="AY116" s="16" t="s">
        <v>136</v>
      </c>
      <c r="BE116" s="198">
        <f>IF(N116="základní",J116,0)</f>
        <v>0</v>
      </c>
      <c r="BF116" s="198">
        <f>IF(N116="snížená",J116,0)</f>
        <v>0</v>
      </c>
      <c r="BG116" s="198">
        <f>IF(N116="zákl. přenesená",J116,0)</f>
        <v>0</v>
      </c>
      <c r="BH116" s="198">
        <f>IF(N116="sníž. přenesená",J116,0)</f>
        <v>0</v>
      </c>
      <c r="BI116" s="198">
        <f>IF(N116="nulová",J116,0)</f>
        <v>0</v>
      </c>
      <c r="BJ116" s="16" t="s">
        <v>80</v>
      </c>
      <c r="BK116" s="198">
        <f>ROUND(I116*H116,2)</f>
        <v>0</v>
      </c>
      <c r="BL116" s="16" t="s">
        <v>144</v>
      </c>
      <c r="BM116" s="197" t="s">
        <v>356</v>
      </c>
    </row>
    <row r="117" spans="1:47" s="2" customFormat="1" ht="12">
      <c r="A117" s="33"/>
      <c r="B117" s="34"/>
      <c r="C117" s="35"/>
      <c r="D117" s="199" t="s">
        <v>146</v>
      </c>
      <c r="E117" s="35"/>
      <c r="F117" s="200" t="s">
        <v>594</v>
      </c>
      <c r="G117" s="35"/>
      <c r="H117" s="35"/>
      <c r="I117" s="107"/>
      <c r="J117" s="35"/>
      <c r="K117" s="35"/>
      <c r="L117" s="38"/>
      <c r="M117" s="201"/>
      <c r="N117" s="202"/>
      <c r="O117" s="63"/>
      <c r="P117" s="63"/>
      <c r="Q117" s="63"/>
      <c r="R117" s="63"/>
      <c r="S117" s="63"/>
      <c r="T117" s="64"/>
      <c r="U117" s="33"/>
      <c r="V117" s="33"/>
      <c r="W117" s="33"/>
      <c r="X117" s="33"/>
      <c r="Y117" s="33"/>
      <c r="Z117" s="33"/>
      <c r="AA117" s="33"/>
      <c r="AB117" s="33"/>
      <c r="AC117" s="33"/>
      <c r="AD117" s="33"/>
      <c r="AE117" s="33"/>
      <c r="AT117" s="16" t="s">
        <v>146</v>
      </c>
      <c r="AU117" s="16" t="s">
        <v>137</v>
      </c>
    </row>
    <row r="118" spans="1:65" s="2" customFormat="1" ht="13.9" customHeight="1">
      <c r="A118" s="33"/>
      <c r="B118" s="34"/>
      <c r="C118" s="215" t="s">
        <v>248</v>
      </c>
      <c r="D118" s="215" t="s">
        <v>171</v>
      </c>
      <c r="E118" s="216" t="s">
        <v>595</v>
      </c>
      <c r="F118" s="217" t="s">
        <v>596</v>
      </c>
      <c r="G118" s="218" t="s">
        <v>569</v>
      </c>
      <c r="H118" s="219">
        <v>34</v>
      </c>
      <c r="I118" s="220"/>
      <c r="J118" s="221">
        <f>ROUND(I118*H118,2)</f>
        <v>0</v>
      </c>
      <c r="K118" s="217" t="s">
        <v>19</v>
      </c>
      <c r="L118" s="222"/>
      <c r="M118" s="223" t="s">
        <v>19</v>
      </c>
      <c r="N118" s="224" t="s">
        <v>43</v>
      </c>
      <c r="O118" s="63"/>
      <c r="P118" s="195">
        <f>O118*H118</f>
        <v>0</v>
      </c>
      <c r="Q118" s="195">
        <v>0</v>
      </c>
      <c r="R118" s="195">
        <f>Q118*H118</f>
        <v>0</v>
      </c>
      <c r="S118" s="195">
        <v>0</v>
      </c>
      <c r="T118" s="196">
        <f>S118*H118</f>
        <v>0</v>
      </c>
      <c r="U118" s="33"/>
      <c r="V118" s="33"/>
      <c r="W118" s="33"/>
      <c r="X118" s="33"/>
      <c r="Y118" s="33"/>
      <c r="Z118" s="33"/>
      <c r="AA118" s="33"/>
      <c r="AB118" s="33"/>
      <c r="AC118" s="33"/>
      <c r="AD118" s="33"/>
      <c r="AE118" s="33"/>
      <c r="AR118" s="197" t="s">
        <v>174</v>
      </c>
      <c r="AT118" s="197" t="s">
        <v>171</v>
      </c>
      <c r="AU118" s="197" t="s">
        <v>137</v>
      </c>
      <c r="AY118" s="16" t="s">
        <v>136</v>
      </c>
      <c r="BE118" s="198">
        <f>IF(N118="základní",J118,0)</f>
        <v>0</v>
      </c>
      <c r="BF118" s="198">
        <f>IF(N118="snížená",J118,0)</f>
        <v>0</v>
      </c>
      <c r="BG118" s="198">
        <f>IF(N118="zákl. přenesená",J118,0)</f>
        <v>0</v>
      </c>
      <c r="BH118" s="198">
        <f>IF(N118="sníž. přenesená",J118,0)</f>
        <v>0</v>
      </c>
      <c r="BI118" s="198">
        <f>IF(N118="nulová",J118,0)</f>
        <v>0</v>
      </c>
      <c r="BJ118" s="16" t="s">
        <v>80</v>
      </c>
      <c r="BK118" s="198">
        <f>ROUND(I118*H118,2)</f>
        <v>0</v>
      </c>
      <c r="BL118" s="16" t="s">
        <v>144</v>
      </c>
      <c r="BM118" s="197" t="s">
        <v>371</v>
      </c>
    </row>
    <row r="119" spans="1:47" s="2" customFormat="1" ht="12">
      <c r="A119" s="33"/>
      <c r="B119" s="34"/>
      <c r="C119" s="35"/>
      <c r="D119" s="199" t="s">
        <v>146</v>
      </c>
      <c r="E119" s="35"/>
      <c r="F119" s="200" t="s">
        <v>596</v>
      </c>
      <c r="G119" s="35"/>
      <c r="H119" s="35"/>
      <c r="I119" s="107"/>
      <c r="J119" s="35"/>
      <c r="K119" s="35"/>
      <c r="L119" s="38"/>
      <c r="M119" s="201"/>
      <c r="N119" s="202"/>
      <c r="O119" s="63"/>
      <c r="P119" s="63"/>
      <c r="Q119" s="63"/>
      <c r="R119" s="63"/>
      <c r="S119" s="63"/>
      <c r="T119" s="64"/>
      <c r="U119" s="33"/>
      <c r="V119" s="33"/>
      <c r="W119" s="33"/>
      <c r="X119" s="33"/>
      <c r="Y119" s="33"/>
      <c r="Z119" s="33"/>
      <c r="AA119" s="33"/>
      <c r="AB119" s="33"/>
      <c r="AC119" s="33"/>
      <c r="AD119" s="33"/>
      <c r="AE119" s="33"/>
      <c r="AT119" s="16" t="s">
        <v>146</v>
      </c>
      <c r="AU119" s="16" t="s">
        <v>137</v>
      </c>
    </row>
    <row r="120" spans="1:65" s="2" customFormat="1" ht="13.9" customHeight="1">
      <c r="A120" s="33"/>
      <c r="B120" s="34"/>
      <c r="C120" s="215" t="s">
        <v>254</v>
      </c>
      <c r="D120" s="215" t="s">
        <v>171</v>
      </c>
      <c r="E120" s="216" t="s">
        <v>597</v>
      </c>
      <c r="F120" s="217" t="s">
        <v>598</v>
      </c>
      <c r="G120" s="218" t="s">
        <v>578</v>
      </c>
      <c r="H120" s="219">
        <v>50</v>
      </c>
      <c r="I120" s="220"/>
      <c r="J120" s="221">
        <f>ROUND(I120*H120,2)</f>
        <v>0</v>
      </c>
      <c r="K120" s="217" t="s">
        <v>19</v>
      </c>
      <c r="L120" s="222"/>
      <c r="M120" s="223" t="s">
        <v>19</v>
      </c>
      <c r="N120" s="224" t="s">
        <v>43</v>
      </c>
      <c r="O120" s="63"/>
      <c r="P120" s="195">
        <f>O120*H120</f>
        <v>0</v>
      </c>
      <c r="Q120" s="195">
        <v>0</v>
      </c>
      <c r="R120" s="195">
        <f>Q120*H120</f>
        <v>0</v>
      </c>
      <c r="S120" s="195">
        <v>0</v>
      </c>
      <c r="T120" s="196">
        <f>S120*H120</f>
        <v>0</v>
      </c>
      <c r="U120" s="33"/>
      <c r="V120" s="33"/>
      <c r="W120" s="33"/>
      <c r="X120" s="33"/>
      <c r="Y120" s="33"/>
      <c r="Z120" s="33"/>
      <c r="AA120" s="33"/>
      <c r="AB120" s="33"/>
      <c r="AC120" s="33"/>
      <c r="AD120" s="33"/>
      <c r="AE120" s="33"/>
      <c r="AR120" s="197" t="s">
        <v>174</v>
      </c>
      <c r="AT120" s="197" t="s">
        <v>171</v>
      </c>
      <c r="AU120" s="197" t="s">
        <v>137</v>
      </c>
      <c r="AY120" s="16" t="s">
        <v>136</v>
      </c>
      <c r="BE120" s="198">
        <f>IF(N120="základní",J120,0)</f>
        <v>0</v>
      </c>
      <c r="BF120" s="198">
        <f>IF(N120="snížená",J120,0)</f>
        <v>0</v>
      </c>
      <c r="BG120" s="198">
        <f>IF(N120="zákl. přenesená",J120,0)</f>
        <v>0</v>
      </c>
      <c r="BH120" s="198">
        <f>IF(N120="sníž. přenesená",J120,0)</f>
        <v>0</v>
      </c>
      <c r="BI120" s="198">
        <f>IF(N120="nulová",J120,0)</f>
        <v>0</v>
      </c>
      <c r="BJ120" s="16" t="s">
        <v>80</v>
      </c>
      <c r="BK120" s="198">
        <f>ROUND(I120*H120,2)</f>
        <v>0</v>
      </c>
      <c r="BL120" s="16" t="s">
        <v>144</v>
      </c>
      <c r="BM120" s="197" t="s">
        <v>386</v>
      </c>
    </row>
    <row r="121" spans="1:47" s="2" customFormat="1" ht="12">
      <c r="A121" s="33"/>
      <c r="B121" s="34"/>
      <c r="C121" s="35"/>
      <c r="D121" s="199" t="s">
        <v>146</v>
      </c>
      <c r="E121" s="35"/>
      <c r="F121" s="200" t="s">
        <v>598</v>
      </c>
      <c r="G121" s="35"/>
      <c r="H121" s="35"/>
      <c r="I121" s="107"/>
      <c r="J121" s="35"/>
      <c r="K121" s="35"/>
      <c r="L121" s="38"/>
      <c r="M121" s="201"/>
      <c r="N121" s="202"/>
      <c r="O121" s="63"/>
      <c r="P121" s="63"/>
      <c r="Q121" s="63"/>
      <c r="R121" s="63"/>
      <c r="S121" s="63"/>
      <c r="T121" s="64"/>
      <c r="U121" s="33"/>
      <c r="V121" s="33"/>
      <c r="W121" s="33"/>
      <c r="X121" s="33"/>
      <c r="Y121" s="33"/>
      <c r="Z121" s="33"/>
      <c r="AA121" s="33"/>
      <c r="AB121" s="33"/>
      <c r="AC121" s="33"/>
      <c r="AD121" s="33"/>
      <c r="AE121" s="33"/>
      <c r="AT121" s="16" t="s">
        <v>146</v>
      </c>
      <c r="AU121" s="16" t="s">
        <v>137</v>
      </c>
    </row>
    <row r="122" spans="1:65" s="2" customFormat="1" ht="13.9" customHeight="1">
      <c r="A122" s="33"/>
      <c r="B122" s="34"/>
      <c r="C122" s="215" t="s">
        <v>261</v>
      </c>
      <c r="D122" s="215" t="s">
        <v>171</v>
      </c>
      <c r="E122" s="216" t="s">
        <v>599</v>
      </c>
      <c r="F122" s="217" t="s">
        <v>600</v>
      </c>
      <c r="G122" s="218" t="s">
        <v>578</v>
      </c>
      <c r="H122" s="219">
        <v>50</v>
      </c>
      <c r="I122" s="220"/>
      <c r="J122" s="221">
        <f>ROUND(I122*H122,2)</f>
        <v>0</v>
      </c>
      <c r="K122" s="217" t="s">
        <v>19</v>
      </c>
      <c r="L122" s="222"/>
      <c r="M122" s="223" t="s">
        <v>19</v>
      </c>
      <c r="N122" s="224" t="s">
        <v>43</v>
      </c>
      <c r="O122" s="63"/>
      <c r="P122" s="195">
        <f>O122*H122</f>
        <v>0</v>
      </c>
      <c r="Q122" s="195">
        <v>0</v>
      </c>
      <c r="R122" s="195">
        <f>Q122*H122</f>
        <v>0</v>
      </c>
      <c r="S122" s="195">
        <v>0</v>
      </c>
      <c r="T122" s="196">
        <f>S122*H122</f>
        <v>0</v>
      </c>
      <c r="U122" s="33"/>
      <c r="V122" s="33"/>
      <c r="W122" s="33"/>
      <c r="X122" s="33"/>
      <c r="Y122" s="33"/>
      <c r="Z122" s="33"/>
      <c r="AA122" s="33"/>
      <c r="AB122" s="33"/>
      <c r="AC122" s="33"/>
      <c r="AD122" s="33"/>
      <c r="AE122" s="33"/>
      <c r="AR122" s="197" t="s">
        <v>174</v>
      </c>
      <c r="AT122" s="197" t="s">
        <v>171</v>
      </c>
      <c r="AU122" s="197" t="s">
        <v>137</v>
      </c>
      <c r="AY122" s="16" t="s">
        <v>136</v>
      </c>
      <c r="BE122" s="198">
        <f>IF(N122="základní",J122,0)</f>
        <v>0</v>
      </c>
      <c r="BF122" s="198">
        <f>IF(N122="snížená",J122,0)</f>
        <v>0</v>
      </c>
      <c r="BG122" s="198">
        <f>IF(N122="zákl. přenesená",J122,0)</f>
        <v>0</v>
      </c>
      <c r="BH122" s="198">
        <f>IF(N122="sníž. přenesená",J122,0)</f>
        <v>0</v>
      </c>
      <c r="BI122" s="198">
        <f>IF(N122="nulová",J122,0)</f>
        <v>0</v>
      </c>
      <c r="BJ122" s="16" t="s">
        <v>80</v>
      </c>
      <c r="BK122" s="198">
        <f>ROUND(I122*H122,2)</f>
        <v>0</v>
      </c>
      <c r="BL122" s="16" t="s">
        <v>144</v>
      </c>
      <c r="BM122" s="197" t="s">
        <v>397</v>
      </c>
    </row>
    <row r="123" spans="1:47" s="2" customFormat="1" ht="12">
      <c r="A123" s="33"/>
      <c r="B123" s="34"/>
      <c r="C123" s="35"/>
      <c r="D123" s="199" t="s">
        <v>146</v>
      </c>
      <c r="E123" s="35"/>
      <c r="F123" s="200" t="s">
        <v>600</v>
      </c>
      <c r="G123" s="35"/>
      <c r="H123" s="35"/>
      <c r="I123" s="107"/>
      <c r="J123" s="35"/>
      <c r="K123" s="35"/>
      <c r="L123" s="38"/>
      <c r="M123" s="201"/>
      <c r="N123" s="202"/>
      <c r="O123" s="63"/>
      <c r="P123" s="63"/>
      <c r="Q123" s="63"/>
      <c r="R123" s="63"/>
      <c r="S123" s="63"/>
      <c r="T123" s="64"/>
      <c r="U123" s="33"/>
      <c r="V123" s="33"/>
      <c r="W123" s="33"/>
      <c r="X123" s="33"/>
      <c r="Y123" s="33"/>
      <c r="Z123" s="33"/>
      <c r="AA123" s="33"/>
      <c r="AB123" s="33"/>
      <c r="AC123" s="33"/>
      <c r="AD123" s="33"/>
      <c r="AE123" s="33"/>
      <c r="AT123" s="16" t="s">
        <v>146</v>
      </c>
      <c r="AU123" s="16" t="s">
        <v>137</v>
      </c>
    </row>
    <row r="124" spans="1:65" s="2" customFormat="1" ht="13.9" customHeight="1">
      <c r="A124" s="33"/>
      <c r="B124" s="34"/>
      <c r="C124" s="215" t="s">
        <v>267</v>
      </c>
      <c r="D124" s="215" t="s">
        <v>171</v>
      </c>
      <c r="E124" s="216" t="s">
        <v>601</v>
      </c>
      <c r="F124" s="217" t="s">
        <v>602</v>
      </c>
      <c r="G124" s="218" t="s">
        <v>603</v>
      </c>
      <c r="H124" s="229"/>
      <c r="I124" s="220"/>
      <c r="J124" s="221">
        <f>ROUND(I124*H124,2)</f>
        <v>0</v>
      </c>
      <c r="K124" s="217" t="s">
        <v>19</v>
      </c>
      <c r="L124" s="222"/>
      <c r="M124" s="223" t="s">
        <v>19</v>
      </c>
      <c r="N124" s="224" t="s">
        <v>43</v>
      </c>
      <c r="O124" s="63"/>
      <c r="P124" s="195">
        <f>O124*H124</f>
        <v>0</v>
      </c>
      <c r="Q124" s="195">
        <v>0</v>
      </c>
      <c r="R124" s="195">
        <f>Q124*H124</f>
        <v>0</v>
      </c>
      <c r="S124" s="195">
        <v>0</v>
      </c>
      <c r="T124" s="196">
        <f>S124*H124</f>
        <v>0</v>
      </c>
      <c r="U124" s="33"/>
      <c r="V124" s="33"/>
      <c r="W124" s="33"/>
      <c r="X124" s="33"/>
      <c r="Y124" s="33"/>
      <c r="Z124" s="33"/>
      <c r="AA124" s="33"/>
      <c r="AB124" s="33"/>
      <c r="AC124" s="33"/>
      <c r="AD124" s="33"/>
      <c r="AE124" s="33"/>
      <c r="AR124" s="197" t="s">
        <v>174</v>
      </c>
      <c r="AT124" s="197" t="s">
        <v>171</v>
      </c>
      <c r="AU124" s="197" t="s">
        <v>137</v>
      </c>
      <c r="AY124" s="16" t="s">
        <v>136</v>
      </c>
      <c r="BE124" s="198">
        <f>IF(N124="základní",J124,0)</f>
        <v>0</v>
      </c>
      <c r="BF124" s="198">
        <f>IF(N124="snížená",J124,0)</f>
        <v>0</v>
      </c>
      <c r="BG124" s="198">
        <f>IF(N124="zákl. přenesená",J124,0)</f>
        <v>0</v>
      </c>
      <c r="BH124" s="198">
        <f>IF(N124="sníž. přenesená",J124,0)</f>
        <v>0</v>
      </c>
      <c r="BI124" s="198">
        <f>IF(N124="nulová",J124,0)</f>
        <v>0</v>
      </c>
      <c r="BJ124" s="16" t="s">
        <v>80</v>
      </c>
      <c r="BK124" s="198">
        <f>ROUND(I124*H124,2)</f>
        <v>0</v>
      </c>
      <c r="BL124" s="16" t="s">
        <v>144</v>
      </c>
      <c r="BM124" s="197" t="s">
        <v>604</v>
      </c>
    </row>
    <row r="125" spans="1:47" s="2" customFormat="1" ht="12">
      <c r="A125" s="33"/>
      <c r="B125" s="34"/>
      <c r="C125" s="35"/>
      <c r="D125" s="199" t="s">
        <v>146</v>
      </c>
      <c r="E125" s="35"/>
      <c r="F125" s="200" t="s">
        <v>602</v>
      </c>
      <c r="G125" s="35"/>
      <c r="H125" s="35"/>
      <c r="I125" s="107"/>
      <c r="J125" s="35"/>
      <c r="K125" s="35"/>
      <c r="L125" s="38"/>
      <c r="M125" s="201"/>
      <c r="N125" s="202"/>
      <c r="O125" s="63"/>
      <c r="P125" s="63"/>
      <c r="Q125" s="63"/>
      <c r="R125" s="63"/>
      <c r="S125" s="63"/>
      <c r="T125" s="64"/>
      <c r="U125" s="33"/>
      <c r="V125" s="33"/>
      <c r="W125" s="33"/>
      <c r="X125" s="33"/>
      <c r="Y125" s="33"/>
      <c r="Z125" s="33"/>
      <c r="AA125" s="33"/>
      <c r="AB125" s="33"/>
      <c r="AC125" s="33"/>
      <c r="AD125" s="33"/>
      <c r="AE125" s="33"/>
      <c r="AT125" s="16" t="s">
        <v>146</v>
      </c>
      <c r="AU125" s="16" t="s">
        <v>137</v>
      </c>
    </row>
    <row r="126" spans="1:65" s="2" customFormat="1" ht="13.9" customHeight="1">
      <c r="A126" s="33"/>
      <c r="B126" s="34"/>
      <c r="C126" s="215" t="s">
        <v>275</v>
      </c>
      <c r="D126" s="215" t="s">
        <v>171</v>
      </c>
      <c r="E126" s="216" t="s">
        <v>605</v>
      </c>
      <c r="F126" s="217" t="s">
        <v>606</v>
      </c>
      <c r="G126" s="218" t="s">
        <v>603</v>
      </c>
      <c r="H126" s="229"/>
      <c r="I126" s="220"/>
      <c r="J126" s="221">
        <f>ROUND(I126*H126,2)</f>
        <v>0</v>
      </c>
      <c r="K126" s="217" t="s">
        <v>19</v>
      </c>
      <c r="L126" s="222"/>
      <c r="M126" s="223" t="s">
        <v>19</v>
      </c>
      <c r="N126" s="224" t="s">
        <v>43</v>
      </c>
      <c r="O126" s="63"/>
      <c r="P126" s="195">
        <f>O126*H126</f>
        <v>0</v>
      </c>
      <c r="Q126" s="195">
        <v>0</v>
      </c>
      <c r="R126" s="195">
        <f>Q126*H126</f>
        <v>0</v>
      </c>
      <c r="S126" s="195">
        <v>0</v>
      </c>
      <c r="T126" s="196">
        <f>S126*H126</f>
        <v>0</v>
      </c>
      <c r="U126" s="33"/>
      <c r="V126" s="33"/>
      <c r="W126" s="33"/>
      <c r="X126" s="33"/>
      <c r="Y126" s="33"/>
      <c r="Z126" s="33"/>
      <c r="AA126" s="33"/>
      <c r="AB126" s="33"/>
      <c r="AC126" s="33"/>
      <c r="AD126" s="33"/>
      <c r="AE126" s="33"/>
      <c r="AR126" s="197" t="s">
        <v>174</v>
      </c>
      <c r="AT126" s="197" t="s">
        <v>171</v>
      </c>
      <c r="AU126" s="197" t="s">
        <v>137</v>
      </c>
      <c r="AY126" s="16" t="s">
        <v>136</v>
      </c>
      <c r="BE126" s="198">
        <f>IF(N126="základní",J126,0)</f>
        <v>0</v>
      </c>
      <c r="BF126" s="198">
        <f>IF(N126="snížená",J126,0)</f>
        <v>0</v>
      </c>
      <c r="BG126" s="198">
        <f>IF(N126="zákl. přenesená",J126,0)</f>
        <v>0</v>
      </c>
      <c r="BH126" s="198">
        <f>IF(N126="sníž. přenesená",J126,0)</f>
        <v>0</v>
      </c>
      <c r="BI126" s="198">
        <f>IF(N126="nulová",J126,0)</f>
        <v>0</v>
      </c>
      <c r="BJ126" s="16" t="s">
        <v>80</v>
      </c>
      <c r="BK126" s="198">
        <f>ROUND(I126*H126,2)</f>
        <v>0</v>
      </c>
      <c r="BL126" s="16" t="s">
        <v>144</v>
      </c>
      <c r="BM126" s="197" t="s">
        <v>607</v>
      </c>
    </row>
    <row r="127" spans="1:47" s="2" customFormat="1" ht="12">
      <c r="A127" s="33"/>
      <c r="B127" s="34"/>
      <c r="C127" s="35"/>
      <c r="D127" s="199" t="s">
        <v>146</v>
      </c>
      <c r="E127" s="35"/>
      <c r="F127" s="200" t="s">
        <v>606</v>
      </c>
      <c r="G127" s="35"/>
      <c r="H127" s="35"/>
      <c r="I127" s="107"/>
      <c r="J127" s="35"/>
      <c r="K127" s="35"/>
      <c r="L127" s="38"/>
      <c r="M127" s="201"/>
      <c r="N127" s="202"/>
      <c r="O127" s="63"/>
      <c r="P127" s="63"/>
      <c r="Q127" s="63"/>
      <c r="R127" s="63"/>
      <c r="S127" s="63"/>
      <c r="T127" s="64"/>
      <c r="U127" s="33"/>
      <c r="V127" s="33"/>
      <c r="W127" s="33"/>
      <c r="X127" s="33"/>
      <c r="Y127" s="33"/>
      <c r="Z127" s="33"/>
      <c r="AA127" s="33"/>
      <c r="AB127" s="33"/>
      <c r="AC127" s="33"/>
      <c r="AD127" s="33"/>
      <c r="AE127" s="33"/>
      <c r="AT127" s="16" t="s">
        <v>146</v>
      </c>
      <c r="AU127" s="16" t="s">
        <v>137</v>
      </c>
    </row>
    <row r="128" spans="2:63" s="12" customFormat="1" ht="20.85" customHeight="1">
      <c r="B128" s="170"/>
      <c r="C128" s="171"/>
      <c r="D128" s="172" t="s">
        <v>71</v>
      </c>
      <c r="E128" s="184" t="s">
        <v>608</v>
      </c>
      <c r="F128" s="184" t="s">
        <v>609</v>
      </c>
      <c r="G128" s="171"/>
      <c r="H128" s="171"/>
      <c r="I128" s="174"/>
      <c r="J128" s="185">
        <f>BK128</f>
        <v>0</v>
      </c>
      <c r="K128" s="171"/>
      <c r="L128" s="176"/>
      <c r="M128" s="177"/>
      <c r="N128" s="178"/>
      <c r="O128" s="178"/>
      <c r="P128" s="179">
        <f>SUM(P129:P146)</f>
        <v>0</v>
      </c>
      <c r="Q128" s="178"/>
      <c r="R128" s="179">
        <f>SUM(R129:R146)</f>
        <v>0</v>
      </c>
      <c r="S128" s="178"/>
      <c r="T128" s="180">
        <f>SUM(T129:T146)</f>
        <v>0</v>
      </c>
      <c r="AR128" s="181" t="s">
        <v>80</v>
      </c>
      <c r="AT128" s="182" t="s">
        <v>71</v>
      </c>
      <c r="AU128" s="182" t="s">
        <v>82</v>
      </c>
      <c r="AY128" s="181" t="s">
        <v>136</v>
      </c>
      <c r="BK128" s="183">
        <f>SUM(BK129:BK146)</f>
        <v>0</v>
      </c>
    </row>
    <row r="129" spans="1:65" s="2" customFormat="1" ht="22.15" customHeight="1">
      <c r="A129" s="33"/>
      <c r="B129" s="34"/>
      <c r="C129" s="186" t="s">
        <v>7</v>
      </c>
      <c r="D129" s="186" t="s">
        <v>139</v>
      </c>
      <c r="E129" s="187" t="s">
        <v>610</v>
      </c>
      <c r="F129" s="188" t="s">
        <v>611</v>
      </c>
      <c r="G129" s="189" t="s">
        <v>205</v>
      </c>
      <c r="H129" s="190">
        <v>50</v>
      </c>
      <c r="I129" s="191"/>
      <c r="J129" s="192">
        <f>ROUND(I129*H129,2)</f>
        <v>0</v>
      </c>
      <c r="K129" s="188" t="s">
        <v>19</v>
      </c>
      <c r="L129" s="38"/>
      <c r="M129" s="193" t="s">
        <v>19</v>
      </c>
      <c r="N129" s="194" t="s">
        <v>43</v>
      </c>
      <c r="O129" s="63"/>
      <c r="P129" s="195">
        <f>O129*H129</f>
        <v>0</v>
      </c>
      <c r="Q129" s="195">
        <v>0</v>
      </c>
      <c r="R129" s="195">
        <f>Q129*H129</f>
        <v>0</v>
      </c>
      <c r="S129" s="195">
        <v>0</v>
      </c>
      <c r="T129" s="196">
        <f>S129*H129</f>
        <v>0</v>
      </c>
      <c r="U129" s="33"/>
      <c r="V129" s="33"/>
      <c r="W129" s="33"/>
      <c r="X129" s="33"/>
      <c r="Y129" s="33"/>
      <c r="Z129" s="33"/>
      <c r="AA129" s="33"/>
      <c r="AB129" s="33"/>
      <c r="AC129" s="33"/>
      <c r="AD129" s="33"/>
      <c r="AE129" s="33"/>
      <c r="AR129" s="197" t="s">
        <v>144</v>
      </c>
      <c r="AT129" s="197" t="s">
        <v>139</v>
      </c>
      <c r="AU129" s="197" t="s">
        <v>137</v>
      </c>
      <c r="AY129" s="16" t="s">
        <v>136</v>
      </c>
      <c r="BE129" s="198">
        <f>IF(N129="základní",J129,0)</f>
        <v>0</v>
      </c>
      <c r="BF129" s="198">
        <f>IF(N129="snížená",J129,0)</f>
        <v>0</v>
      </c>
      <c r="BG129" s="198">
        <f>IF(N129="zákl. přenesená",J129,0)</f>
        <v>0</v>
      </c>
      <c r="BH129" s="198">
        <f>IF(N129="sníž. přenesená",J129,0)</f>
        <v>0</v>
      </c>
      <c r="BI129" s="198">
        <f>IF(N129="nulová",J129,0)</f>
        <v>0</v>
      </c>
      <c r="BJ129" s="16" t="s">
        <v>80</v>
      </c>
      <c r="BK129" s="198">
        <f>ROUND(I129*H129,2)</f>
        <v>0</v>
      </c>
      <c r="BL129" s="16" t="s">
        <v>144</v>
      </c>
      <c r="BM129" s="197" t="s">
        <v>410</v>
      </c>
    </row>
    <row r="130" spans="1:47" s="2" customFormat="1" ht="12">
      <c r="A130" s="33"/>
      <c r="B130" s="34"/>
      <c r="C130" s="35"/>
      <c r="D130" s="199" t="s">
        <v>146</v>
      </c>
      <c r="E130" s="35"/>
      <c r="F130" s="200" t="s">
        <v>611</v>
      </c>
      <c r="G130" s="35"/>
      <c r="H130" s="35"/>
      <c r="I130" s="107"/>
      <c r="J130" s="35"/>
      <c r="K130" s="35"/>
      <c r="L130" s="38"/>
      <c r="M130" s="201"/>
      <c r="N130" s="202"/>
      <c r="O130" s="63"/>
      <c r="P130" s="63"/>
      <c r="Q130" s="63"/>
      <c r="R130" s="63"/>
      <c r="S130" s="63"/>
      <c r="T130" s="64"/>
      <c r="U130" s="33"/>
      <c r="V130" s="33"/>
      <c r="W130" s="33"/>
      <c r="X130" s="33"/>
      <c r="Y130" s="33"/>
      <c r="Z130" s="33"/>
      <c r="AA130" s="33"/>
      <c r="AB130" s="33"/>
      <c r="AC130" s="33"/>
      <c r="AD130" s="33"/>
      <c r="AE130" s="33"/>
      <c r="AT130" s="16" t="s">
        <v>146</v>
      </c>
      <c r="AU130" s="16" t="s">
        <v>137</v>
      </c>
    </row>
    <row r="131" spans="1:65" s="2" customFormat="1" ht="13.9" customHeight="1">
      <c r="A131" s="33"/>
      <c r="B131" s="34"/>
      <c r="C131" s="186" t="s">
        <v>290</v>
      </c>
      <c r="D131" s="186" t="s">
        <v>139</v>
      </c>
      <c r="E131" s="187" t="s">
        <v>612</v>
      </c>
      <c r="F131" s="188" t="s">
        <v>613</v>
      </c>
      <c r="G131" s="189" t="s">
        <v>205</v>
      </c>
      <c r="H131" s="190">
        <v>50</v>
      </c>
      <c r="I131" s="191"/>
      <c r="J131" s="192">
        <f>ROUND(I131*H131,2)</f>
        <v>0</v>
      </c>
      <c r="K131" s="188" t="s">
        <v>19</v>
      </c>
      <c r="L131" s="38"/>
      <c r="M131" s="193" t="s">
        <v>19</v>
      </c>
      <c r="N131" s="194" t="s">
        <v>43</v>
      </c>
      <c r="O131" s="63"/>
      <c r="P131" s="195">
        <f>O131*H131</f>
        <v>0</v>
      </c>
      <c r="Q131" s="195">
        <v>0</v>
      </c>
      <c r="R131" s="195">
        <f>Q131*H131</f>
        <v>0</v>
      </c>
      <c r="S131" s="195">
        <v>0</v>
      </c>
      <c r="T131" s="196">
        <f>S131*H131</f>
        <v>0</v>
      </c>
      <c r="U131" s="33"/>
      <c r="V131" s="33"/>
      <c r="W131" s="33"/>
      <c r="X131" s="33"/>
      <c r="Y131" s="33"/>
      <c r="Z131" s="33"/>
      <c r="AA131" s="33"/>
      <c r="AB131" s="33"/>
      <c r="AC131" s="33"/>
      <c r="AD131" s="33"/>
      <c r="AE131" s="33"/>
      <c r="AR131" s="197" t="s">
        <v>144</v>
      </c>
      <c r="AT131" s="197" t="s">
        <v>139</v>
      </c>
      <c r="AU131" s="197" t="s">
        <v>137</v>
      </c>
      <c r="AY131" s="16" t="s">
        <v>136</v>
      </c>
      <c r="BE131" s="198">
        <f>IF(N131="základní",J131,0)</f>
        <v>0</v>
      </c>
      <c r="BF131" s="198">
        <f>IF(N131="snížená",J131,0)</f>
        <v>0</v>
      </c>
      <c r="BG131" s="198">
        <f>IF(N131="zákl. přenesená",J131,0)</f>
        <v>0</v>
      </c>
      <c r="BH131" s="198">
        <f>IF(N131="sníž. přenesená",J131,0)</f>
        <v>0</v>
      </c>
      <c r="BI131" s="198">
        <f>IF(N131="nulová",J131,0)</f>
        <v>0</v>
      </c>
      <c r="BJ131" s="16" t="s">
        <v>80</v>
      </c>
      <c r="BK131" s="198">
        <f>ROUND(I131*H131,2)</f>
        <v>0</v>
      </c>
      <c r="BL131" s="16" t="s">
        <v>144</v>
      </c>
      <c r="BM131" s="197" t="s">
        <v>420</v>
      </c>
    </row>
    <row r="132" spans="1:47" s="2" customFormat="1" ht="12">
      <c r="A132" s="33"/>
      <c r="B132" s="34"/>
      <c r="C132" s="35"/>
      <c r="D132" s="199" t="s">
        <v>146</v>
      </c>
      <c r="E132" s="35"/>
      <c r="F132" s="200" t="s">
        <v>613</v>
      </c>
      <c r="G132" s="35"/>
      <c r="H132" s="35"/>
      <c r="I132" s="107"/>
      <c r="J132" s="35"/>
      <c r="K132" s="35"/>
      <c r="L132" s="38"/>
      <c r="M132" s="201"/>
      <c r="N132" s="202"/>
      <c r="O132" s="63"/>
      <c r="P132" s="63"/>
      <c r="Q132" s="63"/>
      <c r="R132" s="63"/>
      <c r="S132" s="63"/>
      <c r="T132" s="64"/>
      <c r="U132" s="33"/>
      <c r="V132" s="33"/>
      <c r="W132" s="33"/>
      <c r="X132" s="33"/>
      <c r="Y132" s="33"/>
      <c r="Z132" s="33"/>
      <c r="AA132" s="33"/>
      <c r="AB132" s="33"/>
      <c r="AC132" s="33"/>
      <c r="AD132" s="33"/>
      <c r="AE132" s="33"/>
      <c r="AT132" s="16" t="s">
        <v>146</v>
      </c>
      <c r="AU132" s="16" t="s">
        <v>137</v>
      </c>
    </row>
    <row r="133" spans="1:65" s="2" customFormat="1" ht="13.9" customHeight="1">
      <c r="A133" s="33"/>
      <c r="B133" s="34"/>
      <c r="C133" s="186" t="s">
        <v>295</v>
      </c>
      <c r="D133" s="186" t="s">
        <v>139</v>
      </c>
      <c r="E133" s="187" t="s">
        <v>614</v>
      </c>
      <c r="F133" s="188" t="s">
        <v>615</v>
      </c>
      <c r="G133" s="189" t="s">
        <v>569</v>
      </c>
      <c r="H133" s="190">
        <v>3</v>
      </c>
      <c r="I133" s="191"/>
      <c r="J133" s="192">
        <f>ROUND(I133*H133,2)</f>
        <v>0</v>
      </c>
      <c r="K133" s="188" t="s">
        <v>19</v>
      </c>
      <c r="L133" s="38"/>
      <c r="M133" s="193" t="s">
        <v>19</v>
      </c>
      <c r="N133" s="194" t="s">
        <v>43</v>
      </c>
      <c r="O133" s="63"/>
      <c r="P133" s="195">
        <f>O133*H133</f>
        <v>0</v>
      </c>
      <c r="Q133" s="195">
        <v>0</v>
      </c>
      <c r="R133" s="195">
        <f>Q133*H133</f>
        <v>0</v>
      </c>
      <c r="S133" s="195">
        <v>0</v>
      </c>
      <c r="T133" s="196">
        <f>S133*H133</f>
        <v>0</v>
      </c>
      <c r="U133" s="33"/>
      <c r="V133" s="33"/>
      <c r="W133" s="33"/>
      <c r="X133" s="33"/>
      <c r="Y133" s="33"/>
      <c r="Z133" s="33"/>
      <c r="AA133" s="33"/>
      <c r="AB133" s="33"/>
      <c r="AC133" s="33"/>
      <c r="AD133" s="33"/>
      <c r="AE133" s="33"/>
      <c r="AR133" s="197" t="s">
        <v>144</v>
      </c>
      <c r="AT133" s="197" t="s">
        <v>139</v>
      </c>
      <c r="AU133" s="197" t="s">
        <v>137</v>
      </c>
      <c r="AY133" s="16" t="s">
        <v>136</v>
      </c>
      <c r="BE133" s="198">
        <f>IF(N133="základní",J133,0)</f>
        <v>0</v>
      </c>
      <c r="BF133" s="198">
        <f>IF(N133="snížená",J133,0)</f>
        <v>0</v>
      </c>
      <c r="BG133" s="198">
        <f>IF(N133="zákl. přenesená",J133,0)</f>
        <v>0</v>
      </c>
      <c r="BH133" s="198">
        <f>IF(N133="sníž. přenesená",J133,0)</f>
        <v>0</v>
      </c>
      <c r="BI133" s="198">
        <f>IF(N133="nulová",J133,0)</f>
        <v>0</v>
      </c>
      <c r="BJ133" s="16" t="s">
        <v>80</v>
      </c>
      <c r="BK133" s="198">
        <f>ROUND(I133*H133,2)</f>
        <v>0</v>
      </c>
      <c r="BL133" s="16" t="s">
        <v>144</v>
      </c>
      <c r="BM133" s="197" t="s">
        <v>433</v>
      </c>
    </row>
    <row r="134" spans="1:47" s="2" customFormat="1" ht="12">
      <c r="A134" s="33"/>
      <c r="B134" s="34"/>
      <c r="C134" s="35"/>
      <c r="D134" s="199" t="s">
        <v>146</v>
      </c>
      <c r="E134" s="35"/>
      <c r="F134" s="200" t="s">
        <v>615</v>
      </c>
      <c r="G134" s="35"/>
      <c r="H134" s="35"/>
      <c r="I134" s="107"/>
      <c r="J134" s="35"/>
      <c r="K134" s="35"/>
      <c r="L134" s="38"/>
      <c r="M134" s="201"/>
      <c r="N134" s="202"/>
      <c r="O134" s="63"/>
      <c r="P134" s="63"/>
      <c r="Q134" s="63"/>
      <c r="R134" s="63"/>
      <c r="S134" s="63"/>
      <c r="T134" s="64"/>
      <c r="U134" s="33"/>
      <c r="V134" s="33"/>
      <c r="W134" s="33"/>
      <c r="X134" s="33"/>
      <c r="Y134" s="33"/>
      <c r="Z134" s="33"/>
      <c r="AA134" s="33"/>
      <c r="AB134" s="33"/>
      <c r="AC134" s="33"/>
      <c r="AD134" s="33"/>
      <c r="AE134" s="33"/>
      <c r="AT134" s="16" t="s">
        <v>146</v>
      </c>
      <c r="AU134" s="16" t="s">
        <v>137</v>
      </c>
    </row>
    <row r="135" spans="1:65" s="2" customFormat="1" ht="13.9" customHeight="1">
      <c r="A135" s="33"/>
      <c r="B135" s="34"/>
      <c r="C135" s="186" t="s">
        <v>302</v>
      </c>
      <c r="D135" s="186" t="s">
        <v>139</v>
      </c>
      <c r="E135" s="187" t="s">
        <v>616</v>
      </c>
      <c r="F135" s="188" t="s">
        <v>617</v>
      </c>
      <c r="G135" s="189" t="s">
        <v>569</v>
      </c>
      <c r="H135" s="190">
        <v>1</v>
      </c>
      <c r="I135" s="191"/>
      <c r="J135" s="192">
        <f>ROUND(I135*H135,2)</f>
        <v>0</v>
      </c>
      <c r="K135" s="188" t="s">
        <v>19</v>
      </c>
      <c r="L135" s="38"/>
      <c r="M135" s="193" t="s">
        <v>19</v>
      </c>
      <c r="N135" s="194" t="s">
        <v>43</v>
      </c>
      <c r="O135" s="63"/>
      <c r="P135" s="195">
        <f>O135*H135</f>
        <v>0</v>
      </c>
      <c r="Q135" s="195">
        <v>0</v>
      </c>
      <c r="R135" s="195">
        <f>Q135*H135</f>
        <v>0</v>
      </c>
      <c r="S135" s="195">
        <v>0</v>
      </c>
      <c r="T135" s="196">
        <f>S135*H135</f>
        <v>0</v>
      </c>
      <c r="U135" s="33"/>
      <c r="V135" s="33"/>
      <c r="W135" s="33"/>
      <c r="X135" s="33"/>
      <c r="Y135" s="33"/>
      <c r="Z135" s="33"/>
      <c r="AA135" s="33"/>
      <c r="AB135" s="33"/>
      <c r="AC135" s="33"/>
      <c r="AD135" s="33"/>
      <c r="AE135" s="33"/>
      <c r="AR135" s="197" t="s">
        <v>144</v>
      </c>
      <c r="AT135" s="197" t="s">
        <v>139</v>
      </c>
      <c r="AU135" s="197" t="s">
        <v>137</v>
      </c>
      <c r="AY135" s="16" t="s">
        <v>136</v>
      </c>
      <c r="BE135" s="198">
        <f>IF(N135="základní",J135,0)</f>
        <v>0</v>
      </c>
      <c r="BF135" s="198">
        <f>IF(N135="snížená",J135,0)</f>
        <v>0</v>
      </c>
      <c r="BG135" s="198">
        <f>IF(N135="zákl. přenesená",J135,0)</f>
        <v>0</v>
      </c>
      <c r="BH135" s="198">
        <f>IF(N135="sníž. přenesená",J135,0)</f>
        <v>0</v>
      </c>
      <c r="BI135" s="198">
        <f>IF(N135="nulová",J135,0)</f>
        <v>0</v>
      </c>
      <c r="BJ135" s="16" t="s">
        <v>80</v>
      </c>
      <c r="BK135" s="198">
        <f>ROUND(I135*H135,2)</f>
        <v>0</v>
      </c>
      <c r="BL135" s="16" t="s">
        <v>144</v>
      </c>
      <c r="BM135" s="197" t="s">
        <v>445</v>
      </c>
    </row>
    <row r="136" spans="1:47" s="2" customFormat="1" ht="12">
      <c r="A136" s="33"/>
      <c r="B136" s="34"/>
      <c r="C136" s="35"/>
      <c r="D136" s="199" t="s">
        <v>146</v>
      </c>
      <c r="E136" s="35"/>
      <c r="F136" s="200" t="s">
        <v>617</v>
      </c>
      <c r="G136" s="35"/>
      <c r="H136" s="35"/>
      <c r="I136" s="107"/>
      <c r="J136" s="35"/>
      <c r="K136" s="35"/>
      <c r="L136" s="38"/>
      <c r="M136" s="201"/>
      <c r="N136" s="202"/>
      <c r="O136" s="63"/>
      <c r="P136" s="63"/>
      <c r="Q136" s="63"/>
      <c r="R136" s="63"/>
      <c r="S136" s="63"/>
      <c r="T136" s="64"/>
      <c r="U136" s="33"/>
      <c r="V136" s="33"/>
      <c r="W136" s="33"/>
      <c r="X136" s="33"/>
      <c r="Y136" s="33"/>
      <c r="Z136" s="33"/>
      <c r="AA136" s="33"/>
      <c r="AB136" s="33"/>
      <c r="AC136" s="33"/>
      <c r="AD136" s="33"/>
      <c r="AE136" s="33"/>
      <c r="AT136" s="16" t="s">
        <v>146</v>
      </c>
      <c r="AU136" s="16" t="s">
        <v>137</v>
      </c>
    </row>
    <row r="137" spans="1:65" s="2" customFormat="1" ht="13.9" customHeight="1">
      <c r="A137" s="33"/>
      <c r="B137" s="34"/>
      <c r="C137" s="186" t="s">
        <v>310</v>
      </c>
      <c r="D137" s="186" t="s">
        <v>139</v>
      </c>
      <c r="E137" s="187" t="s">
        <v>618</v>
      </c>
      <c r="F137" s="188" t="s">
        <v>619</v>
      </c>
      <c r="G137" s="189" t="s">
        <v>569</v>
      </c>
      <c r="H137" s="190">
        <v>1</v>
      </c>
      <c r="I137" s="191"/>
      <c r="J137" s="192">
        <f>ROUND(I137*H137,2)</f>
        <v>0</v>
      </c>
      <c r="K137" s="188" t="s">
        <v>19</v>
      </c>
      <c r="L137" s="38"/>
      <c r="M137" s="193" t="s">
        <v>19</v>
      </c>
      <c r="N137" s="194" t="s">
        <v>43</v>
      </c>
      <c r="O137" s="63"/>
      <c r="P137" s="195">
        <f>O137*H137</f>
        <v>0</v>
      </c>
      <c r="Q137" s="195">
        <v>0</v>
      </c>
      <c r="R137" s="195">
        <f>Q137*H137</f>
        <v>0</v>
      </c>
      <c r="S137" s="195">
        <v>0</v>
      </c>
      <c r="T137" s="196">
        <f>S137*H137</f>
        <v>0</v>
      </c>
      <c r="U137" s="33"/>
      <c r="V137" s="33"/>
      <c r="W137" s="33"/>
      <c r="X137" s="33"/>
      <c r="Y137" s="33"/>
      <c r="Z137" s="33"/>
      <c r="AA137" s="33"/>
      <c r="AB137" s="33"/>
      <c r="AC137" s="33"/>
      <c r="AD137" s="33"/>
      <c r="AE137" s="33"/>
      <c r="AR137" s="197" t="s">
        <v>144</v>
      </c>
      <c r="AT137" s="197" t="s">
        <v>139</v>
      </c>
      <c r="AU137" s="197" t="s">
        <v>137</v>
      </c>
      <c r="AY137" s="16" t="s">
        <v>136</v>
      </c>
      <c r="BE137" s="198">
        <f>IF(N137="základní",J137,0)</f>
        <v>0</v>
      </c>
      <c r="BF137" s="198">
        <f>IF(N137="snížená",J137,0)</f>
        <v>0</v>
      </c>
      <c r="BG137" s="198">
        <f>IF(N137="zákl. přenesená",J137,0)</f>
        <v>0</v>
      </c>
      <c r="BH137" s="198">
        <f>IF(N137="sníž. přenesená",J137,0)</f>
        <v>0</v>
      </c>
      <c r="BI137" s="198">
        <f>IF(N137="nulová",J137,0)</f>
        <v>0</v>
      </c>
      <c r="BJ137" s="16" t="s">
        <v>80</v>
      </c>
      <c r="BK137" s="198">
        <f>ROUND(I137*H137,2)</f>
        <v>0</v>
      </c>
      <c r="BL137" s="16" t="s">
        <v>144</v>
      </c>
      <c r="BM137" s="197" t="s">
        <v>458</v>
      </c>
    </row>
    <row r="138" spans="1:47" s="2" customFormat="1" ht="12">
      <c r="A138" s="33"/>
      <c r="B138" s="34"/>
      <c r="C138" s="35"/>
      <c r="D138" s="199" t="s">
        <v>146</v>
      </c>
      <c r="E138" s="35"/>
      <c r="F138" s="200" t="s">
        <v>619</v>
      </c>
      <c r="G138" s="35"/>
      <c r="H138" s="35"/>
      <c r="I138" s="107"/>
      <c r="J138" s="35"/>
      <c r="K138" s="35"/>
      <c r="L138" s="38"/>
      <c r="M138" s="201"/>
      <c r="N138" s="202"/>
      <c r="O138" s="63"/>
      <c r="P138" s="63"/>
      <c r="Q138" s="63"/>
      <c r="R138" s="63"/>
      <c r="S138" s="63"/>
      <c r="T138" s="64"/>
      <c r="U138" s="33"/>
      <c r="V138" s="33"/>
      <c r="W138" s="33"/>
      <c r="X138" s="33"/>
      <c r="Y138" s="33"/>
      <c r="Z138" s="33"/>
      <c r="AA138" s="33"/>
      <c r="AB138" s="33"/>
      <c r="AC138" s="33"/>
      <c r="AD138" s="33"/>
      <c r="AE138" s="33"/>
      <c r="AT138" s="16" t="s">
        <v>146</v>
      </c>
      <c r="AU138" s="16" t="s">
        <v>137</v>
      </c>
    </row>
    <row r="139" spans="1:65" s="2" customFormat="1" ht="13.9" customHeight="1">
      <c r="A139" s="33"/>
      <c r="B139" s="34"/>
      <c r="C139" s="186" t="s">
        <v>316</v>
      </c>
      <c r="D139" s="186" t="s">
        <v>139</v>
      </c>
      <c r="E139" s="187" t="s">
        <v>620</v>
      </c>
      <c r="F139" s="188" t="s">
        <v>621</v>
      </c>
      <c r="G139" s="189" t="s">
        <v>205</v>
      </c>
      <c r="H139" s="190">
        <v>21</v>
      </c>
      <c r="I139" s="191"/>
      <c r="J139" s="192">
        <f>ROUND(I139*H139,2)</f>
        <v>0</v>
      </c>
      <c r="K139" s="188" t="s">
        <v>19</v>
      </c>
      <c r="L139" s="38"/>
      <c r="M139" s="193" t="s">
        <v>19</v>
      </c>
      <c r="N139" s="194" t="s">
        <v>43</v>
      </c>
      <c r="O139" s="63"/>
      <c r="P139" s="195">
        <f>O139*H139</f>
        <v>0</v>
      </c>
      <c r="Q139" s="195">
        <v>0</v>
      </c>
      <c r="R139" s="195">
        <f>Q139*H139</f>
        <v>0</v>
      </c>
      <c r="S139" s="195">
        <v>0</v>
      </c>
      <c r="T139" s="196">
        <f>S139*H139</f>
        <v>0</v>
      </c>
      <c r="U139" s="33"/>
      <c r="V139" s="33"/>
      <c r="W139" s="33"/>
      <c r="X139" s="33"/>
      <c r="Y139" s="33"/>
      <c r="Z139" s="33"/>
      <c r="AA139" s="33"/>
      <c r="AB139" s="33"/>
      <c r="AC139" s="33"/>
      <c r="AD139" s="33"/>
      <c r="AE139" s="33"/>
      <c r="AR139" s="197" t="s">
        <v>144</v>
      </c>
      <c r="AT139" s="197" t="s">
        <v>139</v>
      </c>
      <c r="AU139" s="197" t="s">
        <v>137</v>
      </c>
      <c r="AY139" s="16" t="s">
        <v>136</v>
      </c>
      <c r="BE139" s="198">
        <f>IF(N139="základní",J139,0)</f>
        <v>0</v>
      </c>
      <c r="BF139" s="198">
        <f>IF(N139="snížená",J139,0)</f>
        <v>0</v>
      </c>
      <c r="BG139" s="198">
        <f>IF(N139="zákl. přenesená",J139,0)</f>
        <v>0</v>
      </c>
      <c r="BH139" s="198">
        <f>IF(N139="sníž. přenesená",J139,0)</f>
        <v>0</v>
      </c>
      <c r="BI139" s="198">
        <f>IF(N139="nulová",J139,0)</f>
        <v>0</v>
      </c>
      <c r="BJ139" s="16" t="s">
        <v>80</v>
      </c>
      <c r="BK139" s="198">
        <f>ROUND(I139*H139,2)</f>
        <v>0</v>
      </c>
      <c r="BL139" s="16" t="s">
        <v>144</v>
      </c>
      <c r="BM139" s="197" t="s">
        <v>469</v>
      </c>
    </row>
    <row r="140" spans="1:47" s="2" customFormat="1" ht="12">
      <c r="A140" s="33"/>
      <c r="B140" s="34"/>
      <c r="C140" s="35"/>
      <c r="D140" s="199" t="s">
        <v>146</v>
      </c>
      <c r="E140" s="35"/>
      <c r="F140" s="200" t="s">
        <v>621</v>
      </c>
      <c r="G140" s="35"/>
      <c r="H140" s="35"/>
      <c r="I140" s="107"/>
      <c r="J140" s="35"/>
      <c r="K140" s="35"/>
      <c r="L140" s="38"/>
      <c r="M140" s="201"/>
      <c r="N140" s="202"/>
      <c r="O140" s="63"/>
      <c r="P140" s="63"/>
      <c r="Q140" s="63"/>
      <c r="R140" s="63"/>
      <c r="S140" s="63"/>
      <c r="T140" s="64"/>
      <c r="U140" s="33"/>
      <c r="V140" s="33"/>
      <c r="W140" s="33"/>
      <c r="X140" s="33"/>
      <c r="Y140" s="33"/>
      <c r="Z140" s="33"/>
      <c r="AA140" s="33"/>
      <c r="AB140" s="33"/>
      <c r="AC140" s="33"/>
      <c r="AD140" s="33"/>
      <c r="AE140" s="33"/>
      <c r="AT140" s="16" t="s">
        <v>146</v>
      </c>
      <c r="AU140" s="16" t="s">
        <v>137</v>
      </c>
    </row>
    <row r="141" spans="1:65" s="2" customFormat="1" ht="22.15" customHeight="1">
      <c r="A141" s="33"/>
      <c r="B141" s="34"/>
      <c r="C141" s="186" t="s">
        <v>322</v>
      </c>
      <c r="D141" s="186" t="s">
        <v>139</v>
      </c>
      <c r="E141" s="187" t="s">
        <v>622</v>
      </c>
      <c r="F141" s="188" t="s">
        <v>623</v>
      </c>
      <c r="G141" s="189" t="s">
        <v>624</v>
      </c>
      <c r="H141" s="190">
        <v>11.4</v>
      </c>
      <c r="I141" s="191"/>
      <c r="J141" s="192">
        <f>ROUND(I141*H141,2)</f>
        <v>0</v>
      </c>
      <c r="K141" s="188" t="s">
        <v>19</v>
      </c>
      <c r="L141" s="38"/>
      <c r="M141" s="193" t="s">
        <v>19</v>
      </c>
      <c r="N141" s="194" t="s">
        <v>43</v>
      </c>
      <c r="O141" s="63"/>
      <c r="P141" s="195">
        <f>O141*H141</f>
        <v>0</v>
      </c>
      <c r="Q141" s="195">
        <v>0</v>
      </c>
      <c r="R141" s="195">
        <f>Q141*H141</f>
        <v>0</v>
      </c>
      <c r="S141" s="195">
        <v>0</v>
      </c>
      <c r="T141" s="196">
        <f>S141*H141</f>
        <v>0</v>
      </c>
      <c r="U141" s="33"/>
      <c r="V141" s="33"/>
      <c r="W141" s="33"/>
      <c r="X141" s="33"/>
      <c r="Y141" s="33"/>
      <c r="Z141" s="33"/>
      <c r="AA141" s="33"/>
      <c r="AB141" s="33"/>
      <c r="AC141" s="33"/>
      <c r="AD141" s="33"/>
      <c r="AE141" s="33"/>
      <c r="AR141" s="197" t="s">
        <v>144</v>
      </c>
      <c r="AT141" s="197" t="s">
        <v>139</v>
      </c>
      <c r="AU141" s="197" t="s">
        <v>137</v>
      </c>
      <c r="AY141" s="16" t="s">
        <v>136</v>
      </c>
      <c r="BE141" s="198">
        <f>IF(N141="základní",J141,0)</f>
        <v>0</v>
      </c>
      <c r="BF141" s="198">
        <f>IF(N141="snížená",J141,0)</f>
        <v>0</v>
      </c>
      <c r="BG141" s="198">
        <f>IF(N141="zákl. přenesená",J141,0)</f>
        <v>0</v>
      </c>
      <c r="BH141" s="198">
        <f>IF(N141="sníž. přenesená",J141,0)</f>
        <v>0</v>
      </c>
      <c r="BI141" s="198">
        <f>IF(N141="nulová",J141,0)</f>
        <v>0</v>
      </c>
      <c r="BJ141" s="16" t="s">
        <v>80</v>
      </c>
      <c r="BK141" s="198">
        <f>ROUND(I141*H141,2)</f>
        <v>0</v>
      </c>
      <c r="BL141" s="16" t="s">
        <v>144</v>
      </c>
      <c r="BM141" s="197" t="s">
        <v>486</v>
      </c>
    </row>
    <row r="142" spans="1:47" s="2" customFormat="1" ht="12">
      <c r="A142" s="33"/>
      <c r="B142" s="34"/>
      <c r="C142" s="35"/>
      <c r="D142" s="199" t="s">
        <v>146</v>
      </c>
      <c r="E142" s="35"/>
      <c r="F142" s="200" t="s">
        <v>623</v>
      </c>
      <c r="G142" s="35"/>
      <c r="H142" s="35"/>
      <c r="I142" s="107"/>
      <c r="J142" s="35"/>
      <c r="K142" s="35"/>
      <c r="L142" s="38"/>
      <c r="M142" s="201"/>
      <c r="N142" s="202"/>
      <c r="O142" s="63"/>
      <c r="P142" s="63"/>
      <c r="Q142" s="63"/>
      <c r="R142" s="63"/>
      <c r="S142" s="63"/>
      <c r="T142" s="64"/>
      <c r="U142" s="33"/>
      <c r="V142" s="33"/>
      <c r="W142" s="33"/>
      <c r="X142" s="33"/>
      <c r="Y142" s="33"/>
      <c r="Z142" s="33"/>
      <c r="AA142" s="33"/>
      <c r="AB142" s="33"/>
      <c r="AC142" s="33"/>
      <c r="AD142" s="33"/>
      <c r="AE142" s="33"/>
      <c r="AT142" s="16" t="s">
        <v>146</v>
      </c>
      <c r="AU142" s="16" t="s">
        <v>137</v>
      </c>
    </row>
    <row r="143" spans="1:65" s="2" customFormat="1" ht="22.15" customHeight="1">
      <c r="A143" s="33"/>
      <c r="B143" s="34"/>
      <c r="C143" s="186" t="s">
        <v>329</v>
      </c>
      <c r="D143" s="186" t="s">
        <v>139</v>
      </c>
      <c r="E143" s="187" t="s">
        <v>625</v>
      </c>
      <c r="F143" s="188" t="s">
        <v>626</v>
      </c>
      <c r="G143" s="189" t="s">
        <v>569</v>
      </c>
      <c r="H143" s="190">
        <v>10</v>
      </c>
      <c r="I143" s="191"/>
      <c r="J143" s="192">
        <f>ROUND(I143*H143,2)</f>
        <v>0</v>
      </c>
      <c r="K143" s="188" t="s">
        <v>19</v>
      </c>
      <c r="L143" s="38"/>
      <c r="M143" s="193" t="s">
        <v>19</v>
      </c>
      <c r="N143" s="194" t="s">
        <v>43</v>
      </c>
      <c r="O143" s="63"/>
      <c r="P143" s="195">
        <f>O143*H143</f>
        <v>0</v>
      </c>
      <c r="Q143" s="195">
        <v>0</v>
      </c>
      <c r="R143" s="195">
        <f>Q143*H143</f>
        <v>0</v>
      </c>
      <c r="S143" s="195">
        <v>0</v>
      </c>
      <c r="T143" s="196">
        <f>S143*H143</f>
        <v>0</v>
      </c>
      <c r="U143" s="33"/>
      <c r="V143" s="33"/>
      <c r="W143" s="33"/>
      <c r="X143" s="33"/>
      <c r="Y143" s="33"/>
      <c r="Z143" s="33"/>
      <c r="AA143" s="33"/>
      <c r="AB143" s="33"/>
      <c r="AC143" s="33"/>
      <c r="AD143" s="33"/>
      <c r="AE143" s="33"/>
      <c r="AR143" s="197" t="s">
        <v>144</v>
      </c>
      <c r="AT143" s="197" t="s">
        <v>139</v>
      </c>
      <c r="AU143" s="197" t="s">
        <v>137</v>
      </c>
      <c r="AY143" s="16" t="s">
        <v>136</v>
      </c>
      <c r="BE143" s="198">
        <f>IF(N143="základní",J143,0)</f>
        <v>0</v>
      </c>
      <c r="BF143" s="198">
        <f>IF(N143="snížená",J143,0)</f>
        <v>0</v>
      </c>
      <c r="BG143" s="198">
        <f>IF(N143="zákl. přenesená",J143,0)</f>
        <v>0</v>
      </c>
      <c r="BH143" s="198">
        <f>IF(N143="sníž. přenesená",J143,0)</f>
        <v>0</v>
      </c>
      <c r="BI143" s="198">
        <f>IF(N143="nulová",J143,0)</f>
        <v>0</v>
      </c>
      <c r="BJ143" s="16" t="s">
        <v>80</v>
      </c>
      <c r="BK143" s="198">
        <f>ROUND(I143*H143,2)</f>
        <v>0</v>
      </c>
      <c r="BL143" s="16" t="s">
        <v>144</v>
      </c>
      <c r="BM143" s="197" t="s">
        <v>498</v>
      </c>
    </row>
    <row r="144" spans="1:47" s="2" customFormat="1" ht="12">
      <c r="A144" s="33"/>
      <c r="B144" s="34"/>
      <c r="C144" s="35"/>
      <c r="D144" s="199" t="s">
        <v>146</v>
      </c>
      <c r="E144" s="35"/>
      <c r="F144" s="200" t="s">
        <v>626</v>
      </c>
      <c r="G144" s="35"/>
      <c r="H144" s="35"/>
      <c r="I144" s="107"/>
      <c r="J144" s="35"/>
      <c r="K144" s="35"/>
      <c r="L144" s="38"/>
      <c r="M144" s="201"/>
      <c r="N144" s="202"/>
      <c r="O144" s="63"/>
      <c r="P144" s="63"/>
      <c r="Q144" s="63"/>
      <c r="R144" s="63"/>
      <c r="S144" s="63"/>
      <c r="T144" s="64"/>
      <c r="U144" s="33"/>
      <c r="V144" s="33"/>
      <c r="W144" s="33"/>
      <c r="X144" s="33"/>
      <c r="Y144" s="33"/>
      <c r="Z144" s="33"/>
      <c r="AA144" s="33"/>
      <c r="AB144" s="33"/>
      <c r="AC144" s="33"/>
      <c r="AD144" s="33"/>
      <c r="AE144" s="33"/>
      <c r="AT144" s="16" t="s">
        <v>146</v>
      </c>
      <c r="AU144" s="16" t="s">
        <v>137</v>
      </c>
    </row>
    <row r="145" spans="1:65" s="2" customFormat="1" ht="13.9" customHeight="1">
      <c r="A145" s="33"/>
      <c r="B145" s="34"/>
      <c r="C145" s="186" t="s">
        <v>337</v>
      </c>
      <c r="D145" s="186" t="s">
        <v>139</v>
      </c>
      <c r="E145" s="187" t="s">
        <v>627</v>
      </c>
      <c r="F145" s="188" t="s">
        <v>628</v>
      </c>
      <c r="G145" s="189" t="s">
        <v>603</v>
      </c>
      <c r="H145" s="230"/>
      <c r="I145" s="191"/>
      <c r="J145" s="192">
        <f>ROUND(I145*H145,2)</f>
        <v>0</v>
      </c>
      <c r="K145" s="188" t="s">
        <v>19</v>
      </c>
      <c r="L145" s="38"/>
      <c r="M145" s="193" t="s">
        <v>19</v>
      </c>
      <c r="N145" s="194" t="s">
        <v>43</v>
      </c>
      <c r="O145" s="63"/>
      <c r="P145" s="195">
        <f>O145*H145</f>
        <v>0</v>
      </c>
      <c r="Q145" s="195">
        <v>0</v>
      </c>
      <c r="R145" s="195">
        <f>Q145*H145</f>
        <v>0</v>
      </c>
      <c r="S145" s="195">
        <v>0</v>
      </c>
      <c r="T145" s="196">
        <f>S145*H145</f>
        <v>0</v>
      </c>
      <c r="U145" s="33"/>
      <c r="V145" s="33"/>
      <c r="W145" s="33"/>
      <c r="X145" s="33"/>
      <c r="Y145" s="33"/>
      <c r="Z145" s="33"/>
      <c r="AA145" s="33"/>
      <c r="AB145" s="33"/>
      <c r="AC145" s="33"/>
      <c r="AD145" s="33"/>
      <c r="AE145" s="33"/>
      <c r="AR145" s="197" t="s">
        <v>144</v>
      </c>
      <c r="AT145" s="197" t="s">
        <v>139</v>
      </c>
      <c r="AU145" s="197" t="s">
        <v>137</v>
      </c>
      <c r="AY145" s="16" t="s">
        <v>136</v>
      </c>
      <c r="BE145" s="198">
        <f>IF(N145="základní",J145,0)</f>
        <v>0</v>
      </c>
      <c r="BF145" s="198">
        <f>IF(N145="snížená",J145,0)</f>
        <v>0</v>
      </c>
      <c r="BG145" s="198">
        <f>IF(N145="zákl. přenesená",J145,0)</f>
        <v>0</v>
      </c>
      <c r="BH145" s="198">
        <f>IF(N145="sníž. přenesená",J145,0)</f>
        <v>0</v>
      </c>
      <c r="BI145" s="198">
        <f>IF(N145="nulová",J145,0)</f>
        <v>0</v>
      </c>
      <c r="BJ145" s="16" t="s">
        <v>80</v>
      </c>
      <c r="BK145" s="198">
        <f>ROUND(I145*H145,2)</f>
        <v>0</v>
      </c>
      <c r="BL145" s="16" t="s">
        <v>144</v>
      </c>
      <c r="BM145" s="197" t="s">
        <v>629</v>
      </c>
    </row>
    <row r="146" spans="1:47" s="2" customFormat="1" ht="12">
      <c r="A146" s="33"/>
      <c r="B146" s="34"/>
      <c r="C146" s="35"/>
      <c r="D146" s="199" t="s">
        <v>146</v>
      </c>
      <c r="E146" s="35"/>
      <c r="F146" s="200" t="s">
        <v>628</v>
      </c>
      <c r="G146" s="35"/>
      <c r="H146" s="35"/>
      <c r="I146" s="107"/>
      <c r="J146" s="35"/>
      <c r="K146" s="35"/>
      <c r="L146" s="38"/>
      <c r="M146" s="201"/>
      <c r="N146" s="202"/>
      <c r="O146" s="63"/>
      <c r="P146" s="63"/>
      <c r="Q146" s="63"/>
      <c r="R146" s="63"/>
      <c r="S146" s="63"/>
      <c r="T146" s="64"/>
      <c r="U146" s="33"/>
      <c r="V146" s="33"/>
      <c r="W146" s="33"/>
      <c r="X146" s="33"/>
      <c r="Y146" s="33"/>
      <c r="Z146" s="33"/>
      <c r="AA146" s="33"/>
      <c r="AB146" s="33"/>
      <c r="AC146" s="33"/>
      <c r="AD146" s="33"/>
      <c r="AE146" s="33"/>
      <c r="AT146" s="16" t="s">
        <v>146</v>
      </c>
      <c r="AU146" s="16" t="s">
        <v>137</v>
      </c>
    </row>
    <row r="147" spans="2:63" s="12" customFormat="1" ht="20.85" customHeight="1">
      <c r="B147" s="170"/>
      <c r="C147" s="171"/>
      <c r="D147" s="172" t="s">
        <v>71</v>
      </c>
      <c r="E147" s="184" t="s">
        <v>630</v>
      </c>
      <c r="F147" s="184" t="s">
        <v>631</v>
      </c>
      <c r="G147" s="171"/>
      <c r="H147" s="171"/>
      <c r="I147" s="174"/>
      <c r="J147" s="185">
        <f>BK147</f>
        <v>0</v>
      </c>
      <c r="K147" s="171"/>
      <c r="L147" s="176"/>
      <c r="M147" s="177"/>
      <c r="N147" s="178"/>
      <c r="O147" s="178"/>
      <c r="P147" s="179">
        <f>SUM(P148:P160)</f>
        <v>0</v>
      </c>
      <c r="Q147" s="178"/>
      <c r="R147" s="179">
        <f>SUM(R148:R160)</f>
        <v>0</v>
      </c>
      <c r="S147" s="178"/>
      <c r="T147" s="180">
        <f>SUM(T148:T160)</f>
        <v>0</v>
      </c>
      <c r="AR147" s="181" t="s">
        <v>80</v>
      </c>
      <c r="AT147" s="182" t="s">
        <v>71</v>
      </c>
      <c r="AU147" s="182" t="s">
        <v>82</v>
      </c>
      <c r="AY147" s="181" t="s">
        <v>136</v>
      </c>
      <c r="BK147" s="183">
        <f>SUM(BK148:BK160)</f>
        <v>0</v>
      </c>
    </row>
    <row r="148" spans="1:65" s="2" customFormat="1" ht="22.15" customHeight="1">
      <c r="A148" s="33"/>
      <c r="B148" s="34"/>
      <c r="C148" s="186" t="s">
        <v>347</v>
      </c>
      <c r="D148" s="186" t="s">
        <v>139</v>
      </c>
      <c r="E148" s="187" t="s">
        <v>632</v>
      </c>
      <c r="F148" s="188" t="s">
        <v>633</v>
      </c>
      <c r="G148" s="189" t="s">
        <v>634</v>
      </c>
      <c r="H148" s="190">
        <v>3</v>
      </c>
      <c r="I148" s="191"/>
      <c r="J148" s="192">
        <f>ROUND(I148*H148,2)</f>
        <v>0</v>
      </c>
      <c r="K148" s="188" t="s">
        <v>19</v>
      </c>
      <c r="L148" s="38"/>
      <c r="M148" s="193" t="s">
        <v>19</v>
      </c>
      <c r="N148" s="194" t="s">
        <v>43</v>
      </c>
      <c r="O148" s="63"/>
      <c r="P148" s="195">
        <f>O148*H148</f>
        <v>0</v>
      </c>
      <c r="Q148" s="195">
        <v>0</v>
      </c>
      <c r="R148" s="195">
        <f>Q148*H148</f>
        <v>0</v>
      </c>
      <c r="S148" s="195">
        <v>0</v>
      </c>
      <c r="T148" s="196">
        <f>S148*H148</f>
        <v>0</v>
      </c>
      <c r="U148" s="33"/>
      <c r="V148" s="33"/>
      <c r="W148" s="33"/>
      <c r="X148" s="33"/>
      <c r="Y148" s="33"/>
      <c r="Z148" s="33"/>
      <c r="AA148" s="33"/>
      <c r="AB148" s="33"/>
      <c r="AC148" s="33"/>
      <c r="AD148" s="33"/>
      <c r="AE148" s="33"/>
      <c r="AR148" s="197" t="s">
        <v>144</v>
      </c>
      <c r="AT148" s="197" t="s">
        <v>139</v>
      </c>
      <c r="AU148" s="197" t="s">
        <v>137</v>
      </c>
      <c r="AY148" s="16" t="s">
        <v>136</v>
      </c>
      <c r="BE148" s="198">
        <f>IF(N148="základní",J148,0)</f>
        <v>0</v>
      </c>
      <c r="BF148" s="198">
        <f>IF(N148="snížená",J148,0)</f>
        <v>0</v>
      </c>
      <c r="BG148" s="198">
        <f>IF(N148="zákl. přenesená",J148,0)</f>
        <v>0</v>
      </c>
      <c r="BH148" s="198">
        <f>IF(N148="sníž. přenesená",J148,0)</f>
        <v>0</v>
      </c>
      <c r="BI148" s="198">
        <f>IF(N148="nulová",J148,0)</f>
        <v>0</v>
      </c>
      <c r="BJ148" s="16" t="s">
        <v>80</v>
      </c>
      <c r="BK148" s="198">
        <f>ROUND(I148*H148,2)</f>
        <v>0</v>
      </c>
      <c r="BL148" s="16" t="s">
        <v>144</v>
      </c>
      <c r="BM148" s="197" t="s">
        <v>511</v>
      </c>
    </row>
    <row r="149" spans="1:47" s="2" customFormat="1" ht="12">
      <c r="A149" s="33"/>
      <c r="B149" s="34"/>
      <c r="C149" s="35"/>
      <c r="D149" s="199" t="s">
        <v>146</v>
      </c>
      <c r="E149" s="35"/>
      <c r="F149" s="200" t="s">
        <v>633</v>
      </c>
      <c r="G149" s="35"/>
      <c r="H149" s="35"/>
      <c r="I149" s="107"/>
      <c r="J149" s="35"/>
      <c r="K149" s="35"/>
      <c r="L149" s="38"/>
      <c r="M149" s="201"/>
      <c r="N149" s="202"/>
      <c r="O149" s="63"/>
      <c r="P149" s="63"/>
      <c r="Q149" s="63"/>
      <c r="R149" s="63"/>
      <c r="S149" s="63"/>
      <c r="T149" s="64"/>
      <c r="U149" s="33"/>
      <c r="V149" s="33"/>
      <c r="W149" s="33"/>
      <c r="X149" s="33"/>
      <c r="Y149" s="33"/>
      <c r="Z149" s="33"/>
      <c r="AA149" s="33"/>
      <c r="AB149" s="33"/>
      <c r="AC149" s="33"/>
      <c r="AD149" s="33"/>
      <c r="AE149" s="33"/>
      <c r="AT149" s="16" t="s">
        <v>146</v>
      </c>
      <c r="AU149" s="16" t="s">
        <v>137</v>
      </c>
    </row>
    <row r="150" spans="1:65" s="2" customFormat="1" ht="22.15" customHeight="1">
      <c r="A150" s="33"/>
      <c r="B150" s="34"/>
      <c r="C150" s="186" t="s">
        <v>353</v>
      </c>
      <c r="D150" s="186" t="s">
        <v>139</v>
      </c>
      <c r="E150" s="187" t="s">
        <v>635</v>
      </c>
      <c r="F150" s="188" t="s">
        <v>636</v>
      </c>
      <c r="G150" s="189" t="s">
        <v>569</v>
      </c>
      <c r="H150" s="190">
        <v>1</v>
      </c>
      <c r="I150" s="191"/>
      <c r="J150" s="192">
        <f>ROUND(I150*H150,2)</f>
        <v>0</v>
      </c>
      <c r="K150" s="188" t="s">
        <v>19</v>
      </c>
      <c r="L150" s="38"/>
      <c r="M150" s="193" t="s">
        <v>19</v>
      </c>
      <c r="N150" s="194" t="s">
        <v>43</v>
      </c>
      <c r="O150" s="63"/>
      <c r="P150" s="195">
        <f>O150*H150</f>
        <v>0</v>
      </c>
      <c r="Q150" s="195">
        <v>0</v>
      </c>
      <c r="R150" s="195">
        <f>Q150*H150</f>
        <v>0</v>
      </c>
      <c r="S150" s="195">
        <v>0</v>
      </c>
      <c r="T150" s="196">
        <f>S150*H150</f>
        <v>0</v>
      </c>
      <c r="U150" s="33"/>
      <c r="V150" s="33"/>
      <c r="W150" s="33"/>
      <c r="X150" s="33"/>
      <c r="Y150" s="33"/>
      <c r="Z150" s="33"/>
      <c r="AA150" s="33"/>
      <c r="AB150" s="33"/>
      <c r="AC150" s="33"/>
      <c r="AD150" s="33"/>
      <c r="AE150" s="33"/>
      <c r="AR150" s="197" t="s">
        <v>144</v>
      </c>
      <c r="AT150" s="197" t="s">
        <v>139</v>
      </c>
      <c r="AU150" s="197" t="s">
        <v>137</v>
      </c>
      <c r="AY150" s="16" t="s">
        <v>136</v>
      </c>
      <c r="BE150" s="198">
        <f>IF(N150="základní",J150,0)</f>
        <v>0</v>
      </c>
      <c r="BF150" s="198">
        <f>IF(N150="snížená",J150,0)</f>
        <v>0</v>
      </c>
      <c r="BG150" s="198">
        <f>IF(N150="zákl. přenesená",J150,0)</f>
        <v>0</v>
      </c>
      <c r="BH150" s="198">
        <f>IF(N150="sníž. přenesená",J150,0)</f>
        <v>0</v>
      </c>
      <c r="BI150" s="198">
        <f>IF(N150="nulová",J150,0)</f>
        <v>0</v>
      </c>
      <c r="BJ150" s="16" t="s">
        <v>80</v>
      </c>
      <c r="BK150" s="198">
        <f>ROUND(I150*H150,2)</f>
        <v>0</v>
      </c>
      <c r="BL150" s="16" t="s">
        <v>144</v>
      </c>
      <c r="BM150" s="197" t="s">
        <v>523</v>
      </c>
    </row>
    <row r="151" spans="1:47" s="2" customFormat="1" ht="12">
      <c r="A151" s="33"/>
      <c r="B151" s="34"/>
      <c r="C151" s="35"/>
      <c r="D151" s="199" t="s">
        <v>146</v>
      </c>
      <c r="E151" s="35"/>
      <c r="F151" s="200" t="s">
        <v>636</v>
      </c>
      <c r="G151" s="35"/>
      <c r="H151" s="35"/>
      <c r="I151" s="107"/>
      <c r="J151" s="35"/>
      <c r="K151" s="35"/>
      <c r="L151" s="38"/>
      <c r="M151" s="201"/>
      <c r="N151" s="202"/>
      <c r="O151" s="63"/>
      <c r="P151" s="63"/>
      <c r="Q151" s="63"/>
      <c r="R151" s="63"/>
      <c r="S151" s="63"/>
      <c r="T151" s="64"/>
      <c r="U151" s="33"/>
      <c r="V151" s="33"/>
      <c r="W151" s="33"/>
      <c r="X151" s="33"/>
      <c r="Y151" s="33"/>
      <c r="Z151" s="33"/>
      <c r="AA151" s="33"/>
      <c r="AB151" s="33"/>
      <c r="AC151" s="33"/>
      <c r="AD151" s="33"/>
      <c r="AE151" s="33"/>
      <c r="AT151" s="16" t="s">
        <v>146</v>
      </c>
      <c r="AU151" s="16" t="s">
        <v>137</v>
      </c>
    </row>
    <row r="152" spans="1:65" s="2" customFormat="1" ht="22.15" customHeight="1">
      <c r="A152" s="33"/>
      <c r="B152" s="34"/>
      <c r="C152" s="186" t="s">
        <v>356</v>
      </c>
      <c r="D152" s="186" t="s">
        <v>139</v>
      </c>
      <c r="E152" s="187" t="s">
        <v>637</v>
      </c>
      <c r="F152" s="188" t="s">
        <v>638</v>
      </c>
      <c r="G152" s="189" t="s">
        <v>569</v>
      </c>
      <c r="H152" s="190">
        <v>2</v>
      </c>
      <c r="I152" s="191"/>
      <c r="J152" s="192">
        <f>ROUND(I152*H152,2)</f>
        <v>0</v>
      </c>
      <c r="K152" s="188" t="s">
        <v>19</v>
      </c>
      <c r="L152" s="38"/>
      <c r="M152" s="193" t="s">
        <v>19</v>
      </c>
      <c r="N152" s="194" t="s">
        <v>43</v>
      </c>
      <c r="O152" s="63"/>
      <c r="P152" s="195">
        <f>O152*H152</f>
        <v>0</v>
      </c>
      <c r="Q152" s="195">
        <v>0</v>
      </c>
      <c r="R152" s="195">
        <f>Q152*H152</f>
        <v>0</v>
      </c>
      <c r="S152" s="195">
        <v>0</v>
      </c>
      <c r="T152" s="196">
        <f>S152*H152</f>
        <v>0</v>
      </c>
      <c r="U152" s="33"/>
      <c r="V152" s="33"/>
      <c r="W152" s="33"/>
      <c r="X152" s="33"/>
      <c r="Y152" s="33"/>
      <c r="Z152" s="33"/>
      <c r="AA152" s="33"/>
      <c r="AB152" s="33"/>
      <c r="AC152" s="33"/>
      <c r="AD152" s="33"/>
      <c r="AE152" s="33"/>
      <c r="AR152" s="197" t="s">
        <v>144</v>
      </c>
      <c r="AT152" s="197" t="s">
        <v>139</v>
      </c>
      <c r="AU152" s="197" t="s">
        <v>137</v>
      </c>
      <c r="AY152" s="16" t="s">
        <v>136</v>
      </c>
      <c r="BE152" s="198">
        <f>IF(N152="základní",J152,0)</f>
        <v>0</v>
      </c>
      <c r="BF152" s="198">
        <f>IF(N152="snížená",J152,0)</f>
        <v>0</v>
      </c>
      <c r="BG152" s="198">
        <f>IF(N152="zákl. přenesená",J152,0)</f>
        <v>0</v>
      </c>
      <c r="BH152" s="198">
        <f>IF(N152="sníž. přenesená",J152,0)</f>
        <v>0</v>
      </c>
      <c r="BI152" s="198">
        <f>IF(N152="nulová",J152,0)</f>
        <v>0</v>
      </c>
      <c r="BJ152" s="16" t="s">
        <v>80</v>
      </c>
      <c r="BK152" s="198">
        <f>ROUND(I152*H152,2)</f>
        <v>0</v>
      </c>
      <c r="BL152" s="16" t="s">
        <v>144</v>
      </c>
      <c r="BM152" s="197" t="s">
        <v>534</v>
      </c>
    </row>
    <row r="153" spans="1:47" s="2" customFormat="1" ht="12">
      <c r="A153" s="33"/>
      <c r="B153" s="34"/>
      <c r="C153" s="35"/>
      <c r="D153" s="199" t="s">
        <v>146</v>
      </c>
      <c r="E153" s="35"/>
      <c r="F153" s="200" t="s">
        <v>638</v>
      </c>
      <c r="G153" s="35"/>
      <c r="H153" s="35"/>
      <c r="I153" s="107"/>
      <c r="J153" s="35"/>
      <c r="K153" s="35"/>
      <c r="L153" s="38"/>
      <c r="M153" s="201"/>
      <c r="N153" s="202"/>
      <c r="O153" s="63"/>
      <c r="P153" s="63"/>
      <c r="Q153" s="63"/>
      <c r="R153" s="63"/>
      <c r="S153" s="63"/>
      <c r="T153" s="64"/>
      <c r="U153" s="33"/>
      <c r="V153" s="33"/>
      <c r="W153" s="33"/>
      <c r="X153" s="33"/>
      <c r="Y153" s="33"/>
      <c r="Z153" s="33"/>
      <c r="AA153" s="33"/>
      <c r="AB153" s="33"/>
      <c r="AC153" s="33"/>
      <c r="AD153" s="33"/>
      <c r="AE153" s="33"/>
      <c r="AT153" s="16" t="s">
        <v>146</v>
      </c>
      <c r="AU153" s="16" t="s">
        <v>137</v>
      </c>
    </row>
    <row r="154" spans="1:65" s="2" customFormat="1" ht="13.9" customHeight="1">
      <c r="A154" s="33"/>
      <c r="B154" s="34"/>
      <c r="C154" s="186" t="s">
        <v>363</v>
      </c>
      <c r="D154" s="186" t="s">
        <v>139</v>
      </c>
      <c r="E154" s="187" t="s">
        <v>639</v>
      </c>
      <c r="F154" s="188" t="s">
        <v>640</v>
      </c>
      <c r="G154" s="189" t="s">
        <v>603</v>
      </c>
      <c r="H154" s="230"/>
      <c r="I154" s="191"/>
      <c r="J154" s="192">
        <f>ROUND(I154*H154,2)</f>
        <v>0</v>
      </c>
      <c r="K154" s="188" t="s">
        <v>19</v>
      </c>
      <c r="L154" s="38"/>
      <c r="M154" s="193" t="s">
        <v>19</v>
      </c>
      <c r="N154" s="194" t="s">
        <v>43</v>
      </c>
      <c r="O154" s="63"/>
      <c r="P154" s="195">
        <f>O154*H154</f>
        <v>0</v>
      </c>
      <c r="Q154" s="195">
        <v>0</v>
      </c>
      <c r="R154" s="195">
        <f>Q154*H154</f>
        <v>0</v>
      </c>
      <c r="S154" s="195">
        <v>0</v>
      </c>
      <c r="T154" s="196">
        <f>S154*H154</f>
        <v>0</v>
      </c>
      <c r="U154" s="33"/>
      <c r="V154" s="33"/>
      <c r="W154" s="33"/>
      <c r="X154" s="33"/>
      <c r="Y154" s="33"/>
      <c r="Z154" s="33"/>
      <c r="AA154" s="33"/>
      <c r="AB154" s="33"/>
      <c r="AC154" s="33"/>
      <c r="AD154" s="33"/>
      <c r="AE154" s="33"/>
      <c r="AR154" s="197" t="s">
        <v>144</v>
      </c>
      <c r="AT154" s="197" t="s">
        <v>139</v>
      </c>
      <c r="AU154" s="197" t="s">
        <v>137</v>
      </c>
      <c r="AY154" s="16" t="s">
        <v>136</v>
      </c>
      <c r="BE154" s="198">
        <f>IF(N154="základní",J154,0)</f>
        <v>0</v>
      </c>
      <c r="BF154" s="198">
        <f>IF(N154="snížená",J154,0)</f>
        <v>0</v>
      </c>
      <c r="BG154" s="198">
        <f>IF(N154="zákl. přenesená",J154,0)</f>
        <v>0</v>
      </c>
      <c r="BH154" s="198">
        <f>IF(N154="sníž. přenesená",J154,0)</f>
        <v>0</v>
      </c>
      <c r="BI154" s="198">
        <f>IF(N154="nulová",J154,0)</f>
        <v>0</v>
      </c>
      <c r="BJ154" s="16" t="s">
        <v>80</v>
      </c>
      <c r="BK154" s="198">
        <f>ROUND(I154*H154,2)</f>
        <v>0</v>
      </c>
      <c r="BL154" s="16" t="s">
        <v>144</v>
      </c>
      <c r="BM154" s="197" t="s">
        <v>641</v>
      </c>
    </row>
    <row r="155" spans="1:47" s="2" customFormat="1" ht="12">
      <c r="A155" s="33"/>
      <c r="B155" s="34"/>
      <c r="C155" s="35"/>
      <c r="D155" s="199" t="s">
        <v>146</v>
      </c>
      <c r="E155" s="35"/>
      <c r="F155" s="200" t="s">
        <v>640</v>
      </c>
      <c r="G155" s="35"/>
      <c r="H155" s="35"/>
      <c r="I155" s="107"/>
      <c r="J155" s="35"/>
      <c r="K155" s="35"/>
      <c r="L155" s="38"/>
      <c r="M155" s="201"/>
      <c r="N155" s="202"/>
      <c r="O155" s="63"/>
      <c r="P155" s="63"/>
      <c r="Q155" s="63"/>
      <c r="R155" s="63"/>
      <c r="S155" s="63"/>
      <c r="T155" s="64"/>
      <c r="U155" s="33"/>
      <c r="V155" s="33"/>
      <c r="W155" s="33"/>
      <c r="X155" s="33"/>
      <c r="Y155" s="33"/>
      <c r="Z155" s="33"/>
      <c r="AA155" s="33"/>
      <c r="AB155" s="33"/>
      <c r="AC155" s="33"/>
      <c r="AD155" s="33"/>
      <c r="AE155" s="33"/>
      <c r="AT155" s="16" t="s">
        <v>146</v>
      </c>
      <c r="AU155" s="16" t="s">
        <v>137</v>
      </c>
    </row>
    <row r="156" spans="1:65" s="2" customFormat="1" ht="22.15" customHeight="1">
      <c r="A156" s="33"/>
      <c r="B156" s="34"/>
      <c r="C156" s="186" t="s">
        <v>371</v>
      </c>
      <c r="D156" s="186" t="s">
        <v>139</v>
      </c>
      <c r="E156" s="187" t="s">
        <v>642</v>
      </c>
      <c r="F156" s="188" t="s">
        <v>643</v>
      </c>
      <c r="G156" s="189" t="s">
        <v>551</v>
      </c>
      <c r="H156" s="190">
        <v>1</v>
      </c>
      <c r="I156" s="191"/>
      <c r="J156" s="192">
        <f>ROUND(I156*H156,2)</f>
        <v>0</v>
      </c>
      <c r="K156" s="188" t="s">
        <v>19</v>
      </c>
      <c r="L156" s="38"/>
      <c r="M156" s="193" t="s">
        <v>19</v>
      </c>
      <c r="N156" s="194" t="s">
        <v>43</v>
      </c>
      <c r="O156" s="63"/>
      <c r="P156" s="195">
        <f>O156*H156</f>
        <v>0</v>
      </c>
      <c r="Q156" s="195">
        <v>0</v>
      </c>
      <c r="R156" s="195">
        <f>Q156*H156</f>
        <v>0</v>
      </c>
      <c r="S156" s="195">
        <v>0</v>
      </c>
      <c r="T156" s="196">
        <f>S156*H156</f>
        <v>0</v>
      </c>
      <c r="U156" s="33"/>
      <c r="V156" s="33"/>
      <c r="W156" s="33"/>
      <c r="X156" s="33"/>
      <c r="Y156" s="33"/>
      <c r="Z156" s="33"/>
      <c r="AA156" s="33"/>
      <c r="AB156" s="33"/>
      <c r="AC156" s="33"/>
      <c r="AD156" s="33"/>
      <c r="AE156" s="33"/>
      <c r="AR156" s="197" t="s">
        <v>144</v>
      </c>
      <c r="AT156" s="197" t="s">
        <v>139</v>
      </c>
      <c r="AU156" s="197" t="s">
        <v>137</v>
      </c>
      <c r="AY156" s="16" t="s">
        <v>136</v>
      </c>
      <c r="BE156" s="198">
        <f>IF(N156="základní",J156,0)</f>
        <v>0</v>
      </c>
      <c r="BF156" s="198">
        <f>IF(N156="snížená",J156,0)</f>
        <v>0</v>
      </c>
      <c r="BG156" s="198">
        <f>IF(N156="zákl. přenesená",J156,0)</f>
        <v>0</v>
      </c>
      <c r="BH156" s="198">
        <f>IF(N156="sníž. přenesená",J156,0)</f>
        <v>0</v>
      </c>
      <c r="BI156" s="198">
        <f>IF(N156="nulová",J156,0)</f>
        <v>0</v>
      </c>
      <c r="BJ156" s="16" t="s">
        <v>80</v>
      </c>
      <c r="BK156" s="198">
        <f>ROUND(I156*H156,2)</f>
        <v>0</v>
      </c>
      <c r="BL156" s="16" t="s">
        <v>144</v>
      </c>
      <c r="BM156" s="197" t="s">
        <v>644</v>
      </c>
    </row>
    <row r="157" spans="1:47" s="2" customFormat="1" ht="12">
      <c r="A157" s="33"/>
      <c r="B157" s="34"/>
      <c r="C157" s="35"/>
      <c r="D157" s="199" t="s">
        <v>146</v>
      </c>
      <c r="E157" s="35"/>
      <c r="F157" s="200" t="s">
        <v>643</v>
      </c>
      <c r="G157" s="35"/>
      <c r="H157" s="35"/>
      <c r="I157" s="107"/>
      <c r="J157" s="35"/>
      <c r="K157" s="35"/>
      <c r="L157" s="38"/>
      <c r="M157" s="201"/>
      <c r="N157" s="202"/>
      <c r="O157" s="63"/>
      <c r="P157" s="63"/>
      <c r="Q157" s="63"/>
      <c r="R157" s="63"/>
      <c r="S157" s="63"/>
      <c r="T157" s="64"/>
      <c r="U157" s="33"/>
      <c r="V157" s="33"/>
      <c r="W157" s="33"/>
      <c r="X157" s="33"/>
      <c r="Y157" s="33"/>
      <c r="Z157" s="33"/>
      <c r="AA157" s="33"/>
      <c r="AB157" s="33"/>
      <c r="AC157" s="33"/>
      <c r="AD157" s="33"/>
      <c r="AE157" s="33"/>
      <c r="AT157" s="16" t="s">
        <v>146</v>
      </c>
      <c r="AU157" s="16" t="s">
        <v>137</v>
      </c>
    </row>
    <row r="158" spans="1:65" s="2" customFormat="1" ht="22.15" customHeight="1">
      <c r="A158" s="33"/>
      <c r="B158" s="34"/>
      <c r="C158" s="186" t="s">
        <v>379</v>
      </c>
      <c r="D158" s="186" t="s">
        <v>139</v>
      </c>
      <c r="E158" s="187" t="s">
        <v>645</v>
      </c>
      <c r="F158" s="188" t="s">
        <v>646</v>
      </c>
      <c r="G158" s="189" t="s">
        <v>142</v>
      </c>
      <c r="H158" s="190">
        <v>1</v>
      </c>
      <c r="I158" s="191"/>
      <c r="J158" s="192">
        <f>ROUND(I158*H158,2)</f>
        <v>0</v>
      </c>
      <c r="K158" s="188" t="s">
        <v>143</v>
      </c>
      <c r="L158" s="38"/>
      <c r="M158" s="193" t="s">
        <v>19</v>
      </c>
      <c r="N158" s="194" t="s">
        <v>43</v>
      </c>
      <c r="O158" s="63"/>
      <c r="P158" s="195">
        <f>O158*H158</f>
        <v>0</v>
      </c>
      <c r="Q158" s="195">
        <v>0</v>
      </c>
      <c r="R158" s="195">
        <f>Q158*H158</f>
        <v>0</v>
      </c>
      <c r="S158" s="195">
        <v>0</v>
      </c>
      <c r="T158" s="196">
        <f>S158*H158</f>
        <v>0</v>
      </c>
      <c r="U158" s="33"/>
      <c r="V158" s="33"/>
      <c r="W158" s="33"/>
      <c r="X158" s="33"/>
      <c r="Y158" s="33"/>
      <c r="Z158" s="33"/>
      <c r="AA158" s="33"/>
      <c r="AB158" s="33"/>
      <c r="AC158" s="33"/>
      <c r="AD158" s="33"/>
      <c r="AE158" s="33"/>
      <c r="AR158" s="197" t="s">
        <v>144</v>
      </c>
      <c r="AT158" s="197" t="s">
        <v>139</v>
      </c>
      <c r="AU158" s="197" t="s">
        <v>137</v>
      </c>
      <c r="AY158" s="16" t="s">
        <v>136</v>
      </c>
      <c r="BE158" s="198">
        <f>IF(N158="základní",J158,0)</f>
        <v>0</v>
      </c>
      <c r="BF158" s="198">
        <f>IF(N158="snížená",J158,0)</f>
        <v>0</v>
      </c>
      <c r="BG158" s="198">
        <f>IF(N158="zákl. přenesená",J158,0)</f>
        <v>0</v>
      </c>
      <c r="BH158" s="198">
        <f>IF(N158="sníž. přenesená",J158,0)</f>
        <v>0</v>
      </c>
      <c r="BI158" s="198">
        <f>IF(N158="nulová",J158,0)</f>
        <v>0</v>
      </c>
      <c r="BJ158" s="16" t="s">
        <v>80</v>
      </c>
      <c r="BK158" s="198">
        <f>ROUND(I158*H158,2)</f>
        <v>0</v>
      </c>
      <c r="BL158" s="16" t="s">
        <v>144</v>
      </c>
      <c r="BM158" s="197" t="s">
        <v>647</v>
      </c>
    </row>
    <row r="159" spans="1:47" s="2" customFormat="1" ht="29.25">
      <c r="A159" s="33"/>
      <c r="B159" s="34"/>
      <c r="C159" s="35"/>
      <c r="D159" s="199" t="s">
        <v>146</v>
      </c>
      <c r="E159" s="35"/>
      <c r="F159" s="200" t="s">
        <v>648</v>
      </c>
      <c r="G159" s="35"/>
      <c r="H159" s="35"/>
      <c r="I159" s="107"/>
      <c r="J159" s="35"/>
      <c r="K159" s="35"/>
      <c r="L159" s="38"/>
      <c r="M159" s="201"/>
      <c r="N159" s="202"/>
      <c r="O159" s="63"/>
      <c r="P159" s="63"/>
      <c r="Q159" s="63"/>
      <c r="R159" s="63"/>
      <c r="S159" s="63"/>
      <c r="T159" s="64"/>
      <c r="U159" s="33"/>
      <c r="V159" s="33"/>
      <c r="W159" s="33"/>
      <c r="X159" s="33"/>
      <c r="Y159" s="33"/>
      <c r="Z159" s="33"/>
      <c r="AA159" s="33"/>
      <c r="AB159" s="33"/>
      <c r="AC159" s="33"/>
      <c r="AD159" s="33"/>
      <c r="AE159" s="33"/>
      <c r="AT159" s="16" t="s">
        <v>146</v>
      </c>
      <c r="AU159" s="16" t="s">
        <v>137</v>
      </c>
    </row>
    <row r="160" spans="1:47" s="2" customFormat="1" ht="39">
      <c r="A160" s="33"/>
      <c r="B160" s="34"/>
      <c r="C160" s="35"/>
      <c r="D160" s="199" t="s">
        <v>159</v>
      </c>
      <c r="E160" s="35"/>
      <c r="F160" s="214" t="s">
        <v>649</v>
      </c>
      <c r="G160" s="35"/>
      <c r="H160" s="35"/>
      <c r="I160" s="107"/>
      <c r="J160" s="35"/>
      <c r="K160" s="35"/>
      <c r="L160" s="38"/>
      <c r="M160" s="225"/>
      <c r="N160" s="226"/>
      <c r="O160" s="227"/>
      <c r="P160" s="227"/>
      <c r="Q160" s="227"/>
      <c r="R160" s="227"/>
      <c r="S160" s="227"/>
      <c r="T160" s="228"/>
      <c r="U160" s="33"/>
      <c r="V160" s="33"/>
      <c r="W160" s="33"/>
      <c r="X160" s="33"/>
      <c r="Y160" s="33"/>
      <c r="Z160" s="33"/>
      <c r="AA160" s="33"/>
      <c r="AB160" s="33"/>
      <c r="AC160" s="33"/>
      <c r="AD160" s="33"/>
      <c r="AE160" s="33"/>
      <c r="AT160" s="16" t="s">
        <v>159</v>
      </c>
      <c r="AU160" s="16" t="s">
        <v>137</v>
      </c>
    </row>
    <row r="161" spans="1:31" s="2" customFormat="1" ht="6.95" customHeight="1">
      <c r="A161" s="33"/>
      <c r="B161" s="46"/>
      <c r="C161" s="47"/>
      <c r="D161" s="47"/>
      <c r="E161" s="47"/>
      <c r="F161" s="47"/>
      <c r="G161" s="47"/>
      <c r="H161" s="47"/>
      <c r="I161" s="135"/>
      <c r="J161" s="47"/>
      <c r="K161" s="47"/>
      <c r="L161" s="38"/>
      <c r="M161" s="33"/>
      <c r="O161" s="33"/>
      <c r="P161" s="33"/>
      <c r="Q161" s="33"/>
      <c r="R161" s="33"/>
      <c r="S161" s="33"/>
      <c r="T161" s="33"/>
      <c r="U161" s="33"/>
      <c r="V161" s="33"/>
      <c r="W161" s="33"/>
      <c r="X161" s="33"/>
      <c r="Y161" s="33"/>
      <c r="Z161" s="33"/>
      <c r="AA161" s="33"/>
      <c r="AB161" s="33"/>
      <c r="AC161" s="33"/>
      <c r="AD161" s="33"/>
      <c r="AE161" s="33"/>
    </row>
  </sheetData>
  <sheetProtection algorithmName="SHA-512" hashValue="0+0JA7lHWxTwcriZuzUCUAmTe6QPyERdmmlnfTRj07xFJgZfQgh2XWvuVKFp8/7UqGZWvbYUlKHrjf4/HJysPQ==" saltValue="tUU5o9xD+Y31GrjwS83SokDChrKKyuc22bfwKZrjRsoH9GKI0Lc76I6nhdc+tUn+LWg2YTgMh2P1oJLQGyWFmg==" spinCount="100000" sheet="1" objects="1" scenarios="1" formatColumns="0" formatRows="0" autoFilter="0"/>
  <autoFilter ref="C83:K160"/>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87"/>
  <sheetViews>
    <sheetView showGridLines="0" workbookViewId="0" topLeftCell="A1"/>
  </sheetViews>
  <sheetFormatPr defaultColWidth="9.140625" defaultRowHeight="12"/>
  <cols>
    <col min="1" max="1" width="7.140625" style="1" customWidth="1"/>
    <col min="2" max="2" width="0.9921875" style="1" customWidth="1"/>
    <col min="3" max="3" width="3.421875" style="1" customWidth="1"/>
    <col min="4" max="4" width="3.7109375" style="1" customWidth="1"/>
    <col min="5" max="5" width="14.7109375" style="1" customWidth="1"/>
    <col min="6" max="6" width="43.421875" style="1" customWidth="1"/>
    <col min="7" max="7" width="6.421875" style="1" customWidth="1"/>
    <col min="8" max="8" width="9.8515625" style="1" customWidth="1"/>
    <col min="9" max="9" width="17.28125" style="10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00"/>
      <c r="L2" s="309"/>
      <c r="M2" s="309"/>
      <c r="N2" s="309"/>
      <c r="O2" s="309"/>
      <c r="P2" s="309"/>
      <c r="Q2" s="309"/>
      <c r="R2" s="309"/>
      <c r="S2" s="309"/>
      <c r="T2" s="309"/>
      <c r="U2" s="309"/>
      <c r="V2" s="309"/>
      <c r="AT2" s="16" t="s">
        <v>89</v>
      </c>
    </row>
    <row r="3" spans="2:46" s="1" customFormat="1" ht="6.95" customHeight="1">
      <c r="B3" s="101"/>
      <c r="C3" s="102"/>
      <c r="D3" s="102"/>
      <c r="E3" s="102"/>
      <c r="F3" s="102"/>
      <c r="G3" s="102"/>
      <c r="H3" s="102"/>
      <c r="I3" s="103"/>
      <c r="J3" s="102"/>
      <c r="K3" s="102"/>
      <c r="L3" s="19"/>
      <c r="AT3" s="16" t="s">
        <v>82</v>
      </c>
    </row>
    <row r="4" spans="2:46" s="1" customFormat="1" ht="24.95" customHeight="1">
      <c r="B4" s="19"/>
      <c r="D4" s="104" t="s">
        <v>93</v>
      </c>
      <c r="I4" s="100"/>
      <c r="L4" s="19"/>
      <c r="M4" s="105" t="s">
        <v>10</v>
      </c>
      <c r="AT4" s="16" t="s">
        <v>4</v>
      </c>
    </row>
    <row r="5" spans="2:12" s="1" customFormat="1" ht="6.95" customHeight="1">
      <c r="B5" s="19"/>
      <c r="I5" s="100"/>
      <c r="L5" s="19"/>
    </row>
    <row r="6" spans="2:12" s="1" customFormat="1" ht="12" customHeight="1">
      <c r="B6" s="19"/>
      <c r="D6" s="106" t="s">
        <v>16</v>
      </c>
      <c r="I6" s="100"/>
      <c r="L6" s="19"/>
    </row>
    <row r="7" spans="2:12" s="1" customFormat="1" ht="24" customHeight="1">
      <c r="B7" s="19"/>
      <c r="E7" s="352" t="str">
        <f>'Rekapitulace stavby'!K6</f>
        <v>Gymnázium Sokolov a Krajské vzdělávací centrum, p.o. – výměna výtahu</v>
      </c>
      <c r="F7" s="353"/>
      <c r="G7" s="353"/>
      <c r="H7" s="353"/>
      <c r="I7" s="100"/>
      <c r="L7" s="19"/>
    </row>
    <row r="8" spans="1:31" s="2" customFormat="1" ht="12" customHeight="1">
      <c r="A8" s="33"/>
      <c r="B8" s="38"/>
      <c r="C8" s="33"/>
      <c r="D8" s="106" t="s">
        <v>94</v>
      </c>
      <c r="E8" s="33"/>
      <c r="F8" s="33"/>
      <c r="G8" s="33"/>
      <c r="H8" s="33"/>
      <c r="I8" s="107"/>
      <c r="J8" s="33"/>
      <c r="K8" s="33"/>
      <c r="L8" s="108"/>
      <c r="S8" s="33"/>
      <c r="T8" s="33"/>
      <c r="U8" s="33"/>
      <c r="V8" s="33"/>
      <c r="W8" s="33"/>
      <c r="X8" s="33"/>
      <c r="Y8" s="33"/>
      <c r="Z8" s="33"/>
      <c r="AA8" s="33"/>
      <c r="AB8" s="33"/>
      <c r="AC8" s="33"/>
      <c r="AD8" s="33"/>
      <c r="AE8" s="33"/>
    </row>
    <row r="9" spans="1:31" s="2" customFormat="1" ht="14.45" customHeight="1">
      <c r="A9" s="33"/>
      <c r="B9" s="38"/>
      <c r="C9" s="33"/>
      <c r="D9" s="33"/>
      <c r="E9" s="354" t="s">
        <v>650</v>
      </c>
      <c r="F9" s="355"/>
      <c r="G9" s="355"/>
      <c r="H9" s="355"/>
      <c r="I9" s="107"/>
      <c r="J9" s="33"/>
      <c r="K9" s="33"/>
      <c r="L9" s="108"/>
      <c r="S9" s="33"/>
      <c r="T9" s="33"/>
      <c r="U9" s="33"/>
      <c r="V9" s="33"/>
      <c r="W9" s="33"/>
      <c r="X9" s="33"/>
      <c r="Y9" s="33"/>
      <c r="Z9" s="33"/>
      <c r="AA9" s="33"/>
      <c r="AB9" s="33"/>
      <c r="AC9" s="33"/>
      <c r="AD9" s="33"/>
      <c r="AE9" s="33"/>
    </row>
    <row r="10" spans="1:31" s="2" customFormat="1" ht="12">
      <c r="A10" s="33"/>
      <c r="B10" s="38"/>
      <c r="C10" s="33"/>
      <c r="D10" s="33"/>
      <c r="E10" s="33"/>
      <c r="F10" s="33"/>
      <c r="G10" s="33"/>
      <c r="H10" s="33"/>
      <c r="I10" s="107"/>
      <c r="J10" s="33"/>
      <c r="K10" s="33"/>
      <c r="L10" s="108"/>
      <c r="S10" s="33"/>
      <c r="T10" s="33"/>
      <c r="U10" s="33"/>
      <c r="V10" s="33"/>
      <c r="W10" s="33"/>
      <c r="X10" s="33"/>
      <c r="Y10" s="33"/>
      <c r="Z10" s="33"/>
      <c r="AA10" s="33"/>
      <c r="AB10" s="33"/>
      <c r="AC10" s="33"/>
      <c r="AD10" s="33"/>
      <c r="AE10" s="33"/>
    </row>
    <row r="11" spans="1:31" s="2" customFormat="1" ht="12" customHeight="1">
      <c r="A11" s="33"/>
      <c r="B11" s="38"/>
      <c r="C11" s="33"/>
      <c r="D11" s="106" t="s">
        <v>18</v>
      </c>
      <c r="E11" s="33"/>
      <c r="F11" s="109" t="s">
        <v>19</v>
      </c>
      <c r="G11" s="33"/>
      <c r="H11" s="33"/>
      <c r="I11" s="110" t="s">
        <v>20</v>
      </c>
      <c r="J11" s="109" t="s">
        <v>19</v>
      </c>
      <c r="K11" s="33"/>
      <c r="L11" s="108"/>
      <c r="S11" s="33"/>
      <c r="T11" s="33"/>
      <c r="U11" s="33"/>
      <c r="V11" s="33"/>
      <c r="W11" s="33"/>
      <c r="X11" s="33"/>
      <c r="Y11" s="33"/>
      <c r="Z11" s="33"/>
      <c r="AA11" s="33"/>
      <c r="AB11" s="33"/>
      <c r="AC11" s="33"/>
      <c r="AD11" s="33"/>
      <c r="AE11" s="33"/>
    </row>
    <row r="12" spans="1:31" s="2" customFormat="1" ht="12" customHeight="1">
      <c r="A12" s="33"/>
      <c r="B12" s="38"/>
      <c r="C12" s="33"/>
      <c r="D12" s="106" t="s">
        <v>21</v>
      </c>
      <c r="E12" s="33"/>
      <c r="F12" s="109" t="s">
        <v>22</v>
      </c>
      <c r="G12" s="33"/>
      <c r="H12" s="33"/>
      <c r="I12" s="110" t="s">
        <v>23</v>
      </c>
      <c r="J12" s="111" t="str">
        <f>'Rekapitulace stavby'!AN8</f>
        <v>31. 3. 2020</v>
      </c>
      <c r="K12" s="33"/>
      <c r="L12" s="108"/>
      <c r="S12" s="33"/>
      <c r="T12" s="33"/>
      <c r="U12" s="33"/>
      <c r="V12" s="33"/>
      <c r="W12" s="33"/>
      <c r="X12" s="33"/>
      <c r="Y12" s="33"/>
      <c r="Z12" s="33"/>
      <c r="AA12" s="33"/>
      <c r="AB12" s="33"/>
      <c r="AC12" s="33"/>
      <c r="AD12" s="33"/>
      <c r="AE12" s="33"/>
    </row>
    <row r="13" spans="1:31" s="2" customFormat="1" ht="10.9" customHeight="1">
      <c r="A13" s="33"/>
      <c r="B13" s="38"/>
      <c r="C13" s="33"/>
      <c r="D13" s="33"/>
      <c r="E13" s="33"/>
      <c r="F13" s="33"/>
      <c r="G13" s="33"/>
      <c r="H13" s="33"/>
      <c r="I13" s="107"/>
      <c r="J13" s="33"/>
      <c r="K13" s="33"/>
      <c r="L13" s="108"/>
      <c r="S13" s="33"/>
      <c r="T13" s="33"/>
      <c r="U13" s="33"/>
      <c r="V13" s="33"/>
      <c r="W13" s="33"/>
      <c r="X13" s="33"/>
      <c r="Y13" s="33"/>
      <c r="Z13" s="33"/>
      <c r="AA13" s="33"/>
      <c r="AB13" s="33"/>
      <c r="AC13" s="33"/>
      <c r="AD13" s="33"/>
      <c r="AE13" s="33"/>
    </row>
    <row r="14" spans="1:31" s="2" customFormat="1" ht="12" customHeight="1">
      <c r="A14" s="33"/>
      <c r="B14" s="38"/>
      <c r="C14" s="33"/>
      <c r="D14" s="106" t="s">
        <v>25</v>
      </c>
      <c r="E14" s="33"/>
      <c r="F14" s="33"/>
      <c r="G14" s="33"/>
      <c r="H14" s="33"/>
      <c r="I14" s="110" t="s">
        <v>26</v>
      </c>
      <c r="J14" s="109" t="s">
        <v>19</v>
      </c>
      <c r="K14" s="33"/>
      <c r="L14" s="108"/>
      <c r="S14" s="33"/>
      <c r="T14" s="33"/>
      <c r="U14" s="33"/>
      <c r="V14" s="33"/>
      <c r="W14" s="33"/>
      <c r="X14" s="33"/>
      <c r="Y14" s="33"/>
      <c r="Z14" s="33"/>
      <c r="AA14" s="33"/>
      <c r="AB14" s="33"/>
      <c r="AC14" s="33"/>
      <c r="AD14" s="33"/>
      <c r="AE14" s="33"/>
    </row>
    <row r="15" spans="1:31" s="2" customFormat="1" ht="18" customHeight="1">
      <c r="A15" s="33"/>
      <c r="B15" s="38"/>
      <c r="C15" s="33"/>
      <c r="D15" s="33"/>
      <c r="E15" s="109" t="s">
        <v>27</v>
      </c>
      <c r="F15" s="33"/>
      <c r="G15" s="33"/>
      <c r="H15" s="33"/>
      <c r="I15" s="110" t="s">
        <v>28</v>
      </c>
      <c r="J15" s="109" t="s">
        <v>19</v>
      </c>
      <c r="K15" s="33"/>
      <c r="L15" s="108"/>
      <c r="S15" s="33"/>
      <c r="T15" s="33"/>
      <c r="U15" s="33"/>
      <c r="V15" s="33"/>
      <c r="W15" s="33"/>
      <c r="X15" s="33"/>
      <c r="Y15" s="33"/>
      <c r="Z15" s="33"/>
      <c r="AA15" s="33"/>
      <c r="AB15" s="33"/>
      <c r="AC15" s="33"/>
      <c r="AD15" s="33"/>
      <c r="AE15" s="33"/>
    </row>
    <row r="16" spans="1:31" s="2" customFormat="1" ht="6.95" customHeight="1">
      <c r="A16" s="33"/>
      <c r="B16" s="38"/>
      <c r="C16" s="33"/>
      <c r="D16" s="33"/>
      <c r="E16" s="33"/>
      <c r="F16" s="33"/>
      <c r="G16" s="33"/>
      <c r="H16" s="33"/>
      <c r="I16" s="107"/>
      <c r="J16" s="33"/>
      <c r="K16" s="33"/>
      <c r="L16" s="108"/>
      <c r="S16" s="33"/>
      <c r="T16" s="33"/>
      <c r="U16" s="33"/>
      <c r="V16" s="33"/>
      <c r="W16" s="33"/>
      <c r="X16" s="33"/>
      <c r="Y16" s="33"/>
      <c r="Z16" s="33"/>
      <c r="AA16" s="33"/>
      <c r="AB16" s="33"/>
      <c r="AC16" s="33"/>
      <c r="AD16" s="33"/>
      <c r="AE16" s="33"/>
    </row>
    <row r="17" spans="1:31" s="2" customFormat="1" ht="12" customHeight="1">
      <c r="A17" s="33"/>
      <c r="B17" s="38"/>
      <c r="C17" s="33"/>
      <c r="D17" s="106" t="s">
        <v>29</v>
      </c>
      <c r="E17" s="33"/>
      <c r="F17" s="33"/>
      <c r="G17" s="33"/>
      <c r="H17" s="33"/>
      <c r="I17" s="110" t="s">
        <v>26</v>
      </c>
      <c r="J17" s="29" t="str">
        <f>'Rekapitulace stavby'!AN13</f>
        <v>Vyplň údaj</v>
      </c>
      <c r="K17" s="33"/>
      <c r="L17" s="108"/>
      <c r="S17" s="33"/>
      <c r="T17" s="33"/>
      <c r="U17" s="33"/>
      <c r="V17" s="33"/>
      <c r="W17" s="33"/>
      <c r="X17" s="33"/>
      <c r="Y17" s="33"/>
      <c r="Z17" s="33"/>
      <c r="AA17" s="33"/>
      <c r="AB17" s="33"/>
      <c r="AC17" s="33"/>
      <c r="AD17" s="33"/>
      <c r="AE17" s="33"/>
    </row>
    <row r="18" spans="1:31" s="2" customFormat="1" ht="18" customHeight="1">
      <c r="A18" s="33"/>
      <c r="B18" s="38"/>
      <c r="C18" s="33"/>
      <c r="D18" s="33"/>
      <c r="E18" s="356" t="str">
        <f>'Rekapitulace stavby'!E14</f>
        <v>Vyplň údaj</v>
      </c>
      <c r="F18" s="357"/>
      <c r="G18" s="357"/>
      <c r="H18" s="357"/>
      <c r="I18" s="110" t="s">
        <v>28</v>
      </c>
      <c r="J18" s="29" t="str">
        <f>'Rekapitulace stavby'!AN14</f>
        <v>Vyplň údaj</v>
      </c>
      <c r="K18" s="33"/>
      <c r="L18" s="108"/>
      <c r="S18" s="33"/>
      <c r="T18" s="33"/>
      <c r="U18" s="33"/>
      <c r="V18" s="33"/>
      <c r="W18" s="33"/>
      <c r="X18" s="33"/>
      <c r="Y18" s="33"/>
      <c r="Z18" s="33"/>
      <c r="AA18" s="33"/>
      <c r="AB18" s="33"/>
      <c r="AC18" s="33"/>
      <c r="AD18" s="33"/>
      <c r="AE18" s="33"/>
    </row>
    <row r="19" spans="1:31" s="2" customFormat="1" ht="6.95" customHeight="1">
      <c r="A19" s="33"/>
      <c r="B19" s="38"/>
      <c r="C19" s="33"/>
      <c r="D19" s="33"/>
      <c r="E19" s="33"/>
      <c r="F19" s="33"/>
      <c r="G19" s="33"/>
      <c r="H19" s="33"/>
      <c r="I19" s="107"/>
      <c r="J19" s="33"/>
      <c r="K19" s="33"/>
      <c r="L19" s="108"/>
      <c r="S19" s="33"/>
      <c r="T19" s="33"/>
      <c r="U19" s="33"/>
      <c r="V19" s="33"/>
      <c r="W19" s="33"/>
      <c r="X19" s="33"/>
      <c r="Y19" s="33"/>
      <c r="Z19" s="33"/>
      <c r="AA19" s="33"/>
      <c r="AB19" s="33"/>
      <c r="AC19" s="33"/>
      <c r="AD19" s="33"/>
      <c r="AE19" s="33"/>
    </row>
    <row r="20" spans="1:31" s="2" customFormat="1" ht="12" customHeight="1">
      <c r="A20" s="33"/>
      <c r="B20" s="38"/>
      <c r="C20" s="33"/>
      <c r="D20" s="106" t="s">
        <v>31</v>
      </c>
      <c r="E20" s="33"/>
      <c r="F20" s="33"/>
      <c r="G20" s="33"/>
      <c r="H20" s="33"/>
      <c r="I20" s="110" t="s">
        <v>26</v>
      </c>
      <c r="J20" s="109" t="s">
        <v>19</v>
      </c>
      <c r="K20" s="33"/>
      <c r="L20" s="108"/>
      <c r="S20" s="33"/>
      <c r="T20" s="33"/>
      <c r="U20" s="33"/>
      <c r="V20" s="33"/>
      <c r="W20" s="33"/>
      <c r="X20" s="33"/>
      <c r="Y20" s="33"/>
      <c r="Z20" s="33"/>
      <c r="AA20" s="33"/>
      <c r="AB20" s="33"/>
      <c r="AC20" s="33"/>
      <c r="AD20" s="33"/>
      <c r="AE20" s="33"/>
    </row>
    <row r="21" spans="1:31" s="2" customFormat="1" ht="18" customHeight="1">
      <c r="A21" s="33"/>
      <c r="B21" s="38"/>
      <c r="C21" s="33"/>
      <c r="D21" s="33"/>
      <c r="E21" s="109" t="s">
        <v>32</v>
      </c>
      <c r="F21" s="33"/>
      <c r="G21" s="33"/>
      <c r="H21" s="33"/>
      <c r="I21" s="110" t="s">
        <v>28</v>
      </c>
      <c r="J21" s="109" t="s">
        <v>19</v>
      </c>
      <c r="K21" s="33"/>
      <c r="L21" s="108"/>
      <c r="S21" s="33"/>
      <c r="T21" s="33"/>
      <c r="U21" s="33"/>
      <c r="V21" s="33"/>
      <c r="W21" s="33"/>
      <c r="X21" s="33"/>
      <c r="Y21" s="33"/>
      <c r="Z21" s="33"/>
      <c r="AA21" s="33"/>
      <c r="AB21" s="33"/>
      <c r="AC21" s="33"/>
      <c r="AD21" s="33"/>
      <c r="AE21" s="33"/>
    </row>
    <row r="22" spans="1:31" s="2" customFormat="1" ht="6.95" customHeight="1">
      <c r="A22" s="33"/>
      <c r="B22" s="38"/>
      <c r="C22" s="33"/>
      <c r="D22" s="33"/>
      <c r="E22" s="33"/>
      <c r="F22" s="33"/>
      <c r="G22" s="33"/>
      <c r="H22" s="33"/>
      <c r="I22" s="107"/>
      <c r="J22" s="33"/>
      <c r="K22" s="33"/>
      <c r="L22" s="108"/>
      <c r="S22" s="33"/>
      <c r="T22" s="33"/>
      <c r="U22" s="33"/>
      <c r="V22" s="33"/>
      <c r="W22" s="33"/>
      <c r="X22" s="33"/>
      <c r="Y22" s="33"/>
      <c r="Z22" s="33"/>
      <c r="AA22" s="33"/>
      <c r="AB22" s="33"/>
      <c r="AC22" s="33"/>
      <c r="AD22" s="33"/>
      <c r="AE22" s="33"/>
    </row>
    <row r="23" spans="1:31" s="2" customFormat="1" ht="12" customHeight="1">
      <c r="A23" s="33"/>
      <c r="B23" s="38"/>
      <c r="C23" s="33"/>
      <c r="D23" s="106" t="s">
        <v>34</v>
      </c>
      <c r="E23" s="33"/>
      <c r="F23" s="33"/>
      <c r="G23" s="33"/>
      <c r="H23" s="33"/>
      <c r="I23" s="110" t="s">
        <v>26</v>
      </c>
      <c r="J23" s="109" t="s">
        <v>19</v>
      </c>
      <c r="K23" s="33"/>
      <c r="L23" s="108"/>
      <c r="S23" s="33"/>
      <c r="T23" s="33"/>
      <c r="U23" s="33"/>
      <c r="V23" s="33"/>
      <c r="W23" s="33"/>
      <c r="X23" s="33"/>
      <c r="Y23" s="33"/>
      <c r="Z23" s="33"/>
      <c r="AA23" s="33"/>
      <c r="AB23" s="33"/>
      <c r="AC23" s="33"/>
      <c r="AD23" s="33"/>
      <c r="AE23" s="33"/>
    </row>
    <row r="24" spans="1:31" s="2" customFormat="1" ht="18" customHeight="1">
      <c r="A24" s="33"/>
      <c r="B24" s="38"/>
      <c r="C24" s="33"/>
      <c r="D24" s="33"/>
      <c r="E24" s="109" t="s">
        <v>35</v>
      </c>
      <c r="F24" s="33"/>
      <c r="G24" s="33"/>
      <c r="H24" s="33"/>
      <c r="I24" s="110" t="s">
        <v>28</v>
      </c>
      <c r="J24" s="109" t="s">
        <v>19</v>
      </c>
      <c r="K24" s="33"/>
      <c r="L24" s="108"/>
      <c r="S24" s="33"/>
      <c r="T24" s="33"/>
      <c r="U24" s="33"/>
      <c r="V24" s="33"/>
      <c r="W24" s="33"/>
      <c r="X24" s="33"/>
      <c r="Y24" s="33"/>
      <c r="Z24" s="33"/>
      <c r="AA24" s="33"/>
      <c r="AB24" s="33"/>
      <c r="AC24" s="33"/>
      <c r="AD24" s="33"/>
      <c r="AE24" s="33"/>
    </row>
    <row r="25" spans="1:31" s="2" customFormat="1" ht="6.95" customHeight="1">
      <c r="A25" s="33"/>
      <c r="B25" s="38"/>
      <c r="C25" s="33"/>
      <c r="D25" s="33"/>
      <c r="E25" s="33"/>
      <c r="F25" s="33"/>
      <c r="G25" s="33"/>
      <c r="H25" s="33"/>
      <c r="I25" s="107"/>
      <c r="J25" s="33"/>
      <c r="K25" s="33"/>
      <c r="L25" s="108"/>
      <c r="S25" s="33"/>
      <c r="T25" s="33"/>
      <c r="U25" s="33"/>
      <c r="V25" s="33"/>
      <c r="W25" s="33"/>
      <c r="X25" s="33"/>
      <c r="Y25" s="33"/>
      <c r="Z25" s="33"/>
      <c r="AA25" s="33"/>
      <c r="AB25" s="33"/>
      <c r="AC25" s="33"/>
      <c r="AD25" s="33"/>
      <c r="AE25" s="33"/>
    </row>
    <row r="26" spans="1:31" s="2" customFormat="1" ht="12" customHeight="1">
      <c r="A26" s="33"/>
      <c r="B26" s="38"/>
      <c r="C26" s="33"/>
      <c r="D26" s="106" t="s">
        <v>36</v>
      </c>
      <c r="E26" s="33"/>
      <c r="F26" s="33"/>
      <c r="G26" s="33"/>
      <c r="H26" s="33"/>
      <c r="I26" s="107"/>
      <c r="J26" s="33"/>
      <c r="K26" s="33"/>
      <c r="L26" s="108"/>
      <c r="S26" s="33"/>
      <c r="T26" s="33"/>
      <c r="U26" s="33"/>
      <c r="V26" s="33"/>
      <c r="W26" s="33"/>
      <c r="X26" s="33"/>
      <c r="Y26" s="33"/>
      <c r="Z26" s="33"/>
      <c r="AA26" s="33"/>
      <c r="AB26" s="33"/>
      <c r="AC26" s="33"/>
      <c r="AD26" s="33"/>
      <c r="AE26" s="33"/>
    </row>
    <row r="27" spans="1:31" s="8" customFormat="1" ht="96" customHeight="1">
      <c r="A27" s="112"/>
      <c r="B27" s="113"/>
      <c r="C27" s="112"/>
      <c r="D27" s="112"/>
      <c r="E27" s="358" t="s">
        <v>37</v>
      </c>
      <c r="F27" s="358"/>
      <c r="G27" s="358"/>
      <c r="H27" s="358"/>
      <c r="I27" s="114"/>
      <c r="J27" s="112"/>
      <c r="K27" s="112"/>
      <c r="L27" s="115"/>
      <c r="S27" s="112"/>
      <c r="T27" s="112"/>
      <c r="U27" s="112"/>
      <c r="V27" s="112"/>
      <c r="W27" s="112"/>
      <c r="X27" s="112"/>
      <c r="Y27" s="112"/>
      <c r="Z27" s="112"/>
      <c r="AA27" s="112"/>
      <c r="AB27" s="112"/>
      <c r="AC27" s="112"/>
      <c r="AD27" s="112"/>
      <c r="AE27" s="112"/>
    </row>
    <row r="28" spans="1:31" s="2" customFormat="1" ht="6.95" customHeight="1">
      <c r="A28" s="33"/>
      <c r="B28" s="38"/>
      <c r="C28" s="33"/>
      <c r="D28" s="33"/>
      <c r="E28" s="33"/>
      <c r="F28" s="33"/>
      <c r="G28" s="33"/>
      <c r="H28" s="33"/>
      <c r="I28" s="107"/>
      <c r="J28" s="33"/>
      <c r="K28" s="33"/>
      <c r="L28" s="108"/>
      <c r="S28" s="33"/>
      <c r="T28" s="33"/>
      <c r="U28" s="33"/>
      <c r="V28" s="33"/>
      <c r="W28" s="33"/>
      <c r="X28" s="33"/>
      <c r="Y28" s="33"/>
      <c r="Z28" s="33"/>
      <c r="AA28" s="33"/>
      <c r="AB28" s="33"/>
      <c r="AC28" s="33"/>
      <c r="AD28" s="33"/>
      <c r="AE28" s="33"/>
    </row>
    <row r="29" spans="1:31" s="2" customFormat="1" ht="6.95" customHeight="1">
      <c r="A29" s="33"/>
      <c r="B29" s="38"/>
      <c r="C29" s="33"/>
      <c r="D29" s="116"/>
      <c r="E29" s="116"/>
      <c r="F29" s="116"/>
      <c r="G29" s="116"/>
      <c r="H29" s="116"/>
      <c r="I29" s="117"/>
      <c r="J29" s="116"/>
      <c r="K29" s="116"/>
      <c r="L29" s="108"/>
      <c r="S29" s="33"/>
      <c r="T29" s="33"/>
      <c r="U29" s="33"/>
      <c r="V29" s="33"/>
      <c r="W29" s="33"/>
      <c r="X29" s="33"/>
      <c r="Y29" s="33"/>
      <c r="Z29" s="33"/>
      <c r="AA29" s="33"/>
      <c r="AB29" s="33"/>
      <c r="AC29" s="33"/>
      <c r="AD29" s="33"/>
      <c r="AE29" s="33"/>
    </row>
    <row r="30" spans="1:31" s="2" customFormat="1" ht="25.35" customHeight="1">
      <c r="A30" s="33"/>
      <c r="B30" s="38"/>
      <c r="C30" s="33"/>
      <c r="D30" s="118" t="s">
        <v>38</v>
      </c>
      <c r="E30" s="33"/>
      <c r="F30" s="33"/>
      <c r="G30" s="33"/>
      <c r="H30" s="33"/>
      <c r="I30" s="107"/>
      <c r="J30" s="119">
        <f>ROUND(J81,2)</f>
        <v>0</v>
      </c>
      <c r="K30" s="33"/>
      <c r="L30" s="108"/>
      <c r="S30" s="33"/>
      <c r="T30" s="33"/>
      <c r="U30" s="33"/>
      <c r="V30" s="33"/>
      <c r="W30" s="33"/>
      <c r="X30" s="33"/>
      <c r="Y30" s="33"/>
      <c r="Z30" s="33"/>
      <c r="AA30" s="33"/>
      <c r="AB30" s="33"/>
      <c r="AC30" s="33"/>
      <c r="AD30" s="33"/>
      <c r="AE30" s="33"/>
    </row>
    <row r="31" spans="1:31" s="2" customFormat="1" ht="6.95" customHeight="1">
      <c r="A31" s="33"/>
      <c r="B31" s="38"/>
      <c r="C31" s="33"/>
      <c r="D31" s="116"/>
      <c r="E31" s="116"/>
      <c r="F31" s="116"/>
      <c r="G31" s="116"/>
      <c r="H31" s="116"/>
      <c r="I31" s="117"/>
      <c r="J31" s="116"/>
      <c r="K31" s="116"/>
      <c r="L31" s="108"/>
      <c r="S31" s="33"/>
      <c r="T31" s="33"/>
      <c r="U31" s="33"/>
      <c r="V31" s="33"/>
      <c r="W31" s="33"/>
      <c r="X31" s="33"/>
      <c r="Y31" s="33"/>
      <c r="Z31" s="33"/>
      <c r="AA31" s="33"/>
      <c r="AB31" s="33"/>
      <c r="AC31" s="33"/>
      <c r="AD31" s="33"/>
      <c r="AE31" s="33"/>
    </row>
    <row r="32" spans="1:31" s="2" customFormat="1" ht="14.45" customHeight="1">
      <c r="A32" s="33"/>
      <c r="B32" s="38"/>
      <c r="C32" s="33"/>
      <c r="D32" s="33"/>
      <c r="E32" s="33"/>
      <c r="F32" s="120" t="s">
        <v>40</v>
      </c>
      <c r="G32" s="33"/>
      <c r="H32" s="33"/>
      <c r="I32" s="121" t="s">
        <v>39</v>
      </c>
      <c r="J32" s="120" t="s">
        <v>41</v>
      </c>
      <c r="K32" s="33"/>
      <c r="L32" s="108"/>
      <c r="S32" s="33"/>
      <c r="T32" s="33"/>
      <c r="U32" s="33"/>
      <c r="V32" s="33"/>
      <c r="W32" s="33"/>
      <c r="X32" s="33"/>
      <c r="Y32" s="33"/>
      <c r="Z32" s="33"/>
      <c r="AA32" s="33"/>
      <c r="AB32" s="33"/>
      <c r="AC32" s="33"/>
      <c r="AD32" s="33"/>
      <c r="AE32" s="33"/>
    </row>
    <row r="33" spans="1:31" s="2" customFormat="1" ht="14.45" customHeight="1">
      <c r="A33" s="33"/>
      <c r="B33" s="38"/>
      <c r="C33" s="33"/>
      <c r="D33" s="122" t="s">
        <v>42</v>
      </c>
      <c r="E33" s="106" t="s">
        <v>43</v>
      </c>
      <c r="F33" s="123">
        <f>ROUND((SUM(BE81:BE86)),2)</f>
        <v>0</v>
      </c>
      <c r="G33" s="33"/>
      <c r="H33" s="33"/>
      <c r="I33" s="124">
        <v>0.21</v>
      </c>
      <c r="J33" s="123">
        <f>ROUND(((SUM(BE81:BE86))*I33),2)</f>
        <v>0</v>
      </c>
      <c r="K33" s="33"/>
      <c r="L33" s="108"/>
      <c r="S33" s="33"/>
      <c r="T33" s="33"/>
      <c r="U33" s="33"/>
      <c r="V33" s="33"/>
      <c r="W33" s="33"/>
      <c r="X33" s="33"/>
      <c r="Y33" s="33"/>
      <c r="Z33" s="33"/>
      <c r="AA33" s="33"/>
      <c r="AB33" s="33"/>
      <c r="AC33" s="33"/>
      <c r="AD33" s="33"/>
      <c r="AE33" s="33"/>
    </row>
    <row r="34" spans="1:31" s="2" customFormat="1" ht="14.45" customHeight="1">
      <c r="A34" s="33"/>
      <c r="B34" s="38"/>
      <c r="C34" s="33"/>
      <c r="D34" s="33"/>
      <c r="E34" s="106" t="s">
        <v>44</v>
      </c>
      <c r="F34" s="123">
        <f>ROUND((SUM(BF81:BF86)),2)</f>
        <v>0</v>
      </c>
      <c r="G34" s="33"/>
      <c r="H34" s="33"/>
      <c r="I34" s="124">
        <v>0.15</v>
      </c>
      <c r="J34" s="123">
        <f>ROUND(((SUM(BF81:BF86))*I34),2)</f>
        <v>0</v>
      </c>
      <c r="K34" s="33"/>
      <c r="L34" s="108"/>
      <c r="S34" s="33"/>
      <c r="T34" s="33"/>
      <c r="U34" s="33"/>
      <c r="V34" s="33"/>
      <c r="W34" s="33"/>
      <c r="X34" s="33"/>
      <c r="Y34" s="33"/>
      <c r="Z34" s="33"/>
      <c r="AA34" s="33"/>
      <c r="AB34" s="33"/>
      <c r="AC34" s="33"/>
      <c r="AD34" s="33"/>
      <c r="AE34" s="33"/>
    </row>
    <row r="35" spans="1:31" s="2" customFormat="1" ht="14.45" customHeight="1" hidden="1">
      <c r="A35" s="33"/>
      <c r="B35" s="38"/>
      <c r="C35" s="33"/>
      <c r="D35" s="33"/>
      <c r="E35" s="106" t="s">
        <v>45</v>
      </c>
      <c r="F35" s="123">
        <f>ROUND((SUM(BG81:BG86)),2)</f>
        <v>0</v>
      </c>
      <c r="G35" s="33"/>
      <c r="H35" s="33"/>
      <c r="I35" s="124">
        <v>0.21</v>
      </c>
      <c r="J35" s="123">
        <f>0</f>
        <v>0</v>
      </c>
      <c r="K35" s="33"/>
      <c r="L35" s="108"/>
      <c r="S35" s="33"/>
      <c r="T35" s="33"/>
      <c r="U35" s="33"/>
      <c r="V35" s="33"/>
      <c r="W35" s="33"/>
      <c r="X35" s="33"/>
      <c r="Y35" s="33"/>
      <c r="Z35" s="33"/>
      <c r="AA35" s="33"/>
      <c r="AB35" s="33"/>
      <c r="AC35" s="33"/>
      <c r="AD35" s="33"/>
      <c r="AE35" s="33"/>
    </row>
    <row r="36" spans="1:31" s="2" customFormat="1" ht="14.45" customHeight="1" hidden="1">
      <c r="A36" s="33"/>
      <c r="B36" s="38"/>
      <c r="C36" s="33"/>
      <c r="D36" s="33"/>
      <c r="E36" s="106" t="s">
        <v>46</v>
      </c>
      <c r="F36" s="123">
        <f>ROUND((SUM(BH81:BH86)),2)</f>
        <v>0</v>
      </c>
      <c r="G36" s="33"/>
      <c r="H36" s="33"/>
      <c r="I36" s="124">
        <v>0.15</v>
      </c>
      <c r="J36" s="123">
        <f>0</f>
        <v>0</v>
      </c>
      <c r="K36" s="33"/>
      <c r="L36" s="108"/>
      <c r="S36" s="33"/>
      <c r="T36" s="33"/>
      <c r="U36" s="33"/>
      <c r="V36" s="33"/>
      <c r="W36" s="33"/>
      <c r="X36" s="33"/>
      <c r="Y36" s="33"/>
      <c r="Z36" s="33"/>
      <c r="AA36" s="33"/>
      <c r="AB36" s="33"/>
      <c r="AC36" s="33"/>
      <c r="AD36" s="33"/>
      <c r="AE36" s="33"/>
    </row>
    <row r="37" spans="1:31" s="2" customFormat="1" ht="14.45" customHeight="1" hidden="1">
      <c r="A37" s="33"/>
      <c r="B37" s="38"/>
      <c r="C37" s="33"/>
      <c r="D37" s="33"/>
      <c r="E37" s="106" t="s">
        <v>47</v>
      </c>
      <c r="F37" s="123">
        <f>ROUND((SUM(BI81:BI86)),2)</f>
        <v>0</v>
      </c>
      <c r="G37" s="33"/>
      <c r="H37" s="33"/>
      <c r="I37" s="124">
        <v>0</v>
      </c>
      <c r="J37" s="123">
        <f>0</f>
        <v>0</v>
      </c>
      <c r="K37" s="33"/>
      <c r="L37" s="108"/>
      <c r="S37" s="33"/>
      <c r="T37" s="33"/>
      <c r="U37" s="33"/>
      <c r="V37" s="33"/>
      <c r="W37" s="33"/>
      <c r="X37" s="33"/>
      <c r="Y37" s="33"/>
      <c r="Z37" s="33"/>
      <c r="AA37" s="33"/>
      <c r="AB37" s="33"/>
      <c r="AC37" s="33"/>
      <c r="AD37" s="33"/>
      <c r="AE37" s="33"/>
    </row>
    <row r="38" spans="1:31" s="2" customFormat="1" ht="6.95" customHeight="1">
      <c r="A38" s="33"/>
      <c r="B38" s="38"/>
      <c r="C38" s="33"/>
      <c r="D38" s="33"/>
      <c r="E38" s="33"/>
      <c r="F38" s="33"/>
      <c r="G38" s="33"/>
      <c r="H38" s="33"/>
      <c r="I38" s="107"/>
      <c r="J38" s="33"/>
      <c r="K38" s="33"/>
      <c r="L38" s="108"/>
      <c r="S38" s="33"/>
      <c r="T38" s="33"/>
      <c r="U38" s="33"/>
      <c r="V38" s="33"/>
      <c r="W38" s="33"/>
      <c r="X38" s="33"/>
      <c r="Y38" s="33"/>
      <c r="Z38" s="33"/>
      <c r="AA38" s="33"/>
      <c r="AB38" s="33"/>
      <c r="AC38" s="33"/>
      <c r="AD38" s="33"/>
      <c r="AE38" s="33"/>
    </row>
    <row r="39" spans="1:31" s="2" customFormat="1" ht="25.35" customHeight="1">
      <c r="A39" s="33"/>
      <c r="B39" s="38"/>
      <c r="C39" s="125"/>
      <c r="D39" s="126" t="s">
        <v>48</v>
      </c>
      <c r="E39" s="127"/>
      <c r="F39" s="127"/>
      <c r="G39" s="128" t="s">
        <v>49</v>
      </c>
      <c r="H39" s="129" t="s">
        <v>50</v>
      </c>
      <c r="I39" s="130"/>
      <c r="J39" s="131">
        <f>SUM(J30:J37)</f>
        <v>0</v>
      </c>
      <c r="K39" s="132"/>
      <c r="L39" s="108"/>
      <c r="S39" s="33"/>
      <c r="T39" s="33"/>
      <c r="U39" s="33"/>
      <c r="V39" s="33"/>
      <c r="W39" s="33"/>
      <c r="X39" s="33"/>
      <c r="Y39" s="33"/>
      <c r="Z39" s="33"/>
      <c r="AA39" s="33"/>
      <c r="AB39" s="33"/>
      <c r="AC39" s="33"/>
      <c r="AD39" s="33"/>
      <c r="AE39" s="33"/>
    </row>
    <row r="40" spans="1:31" s="2" customFormat="1" ht="14.45" customHeight="1">
      <c r="A40" s="33"/>
      <c r="B40" s="133"/>
      <c r="C40" s="134"/>
      <c r="D40" s="134"/>
      <c r="E40" s="134"/>
      <c r="F40" s="134"/>
      <c r="G40" s="134"/>
      <c r="H40" s="134"/>
      <c r="I40" s="135"/>
      <c r="J40" s="134"/>
      <c r="K40" s="134"/>
      <c r="L40" s="108"/>
      <c r="S40" s="33"/>
      <c r="T40" s="33"/>
      <c r="U40" s="33"/>
      <c r="V40" s="33"/>
      <c r="W40" s="33"/>
      <c r="X40" s="33"/>
      <c r="Y40" s="33"/>
      <c r="Z40" s="33"/>
      <c r="AA40" s="33"/>
      <c r="AB40" s="33"/>
      <c r="AC40" s="33"/>
      <c r="AD40" s="33"/>
      <c r="AE40" s="33"/>
    </row>
    <row r="44" spans="1:31" s="2" customFormat="1" ht="6.95" customHeight="1">
      <c r="A44" s="33"/>
      <c r="B44" s="136"/>
      <c r="C44" s="137"/>
      <c r="D44" s="137"/>
      <c r="E44" s="137"/>
      <c r="F44" s="137"/>
      <c r="G44" s="137"/>
      <c r="H44" s="137"/>
      <c r="I44" s="138"/>
      <c r="J44" s="137"/>
      <c r="K44" s="137"/>
      <c r="L44" s="108"/>
      <c r="S44" s="33"/>
      <c r="T44" s="33"/>
      <c r="U44" s="33"/>
      <c r="V44" s="33"/>
      <c r="W44" s="33"/>
      <c r="X44" s="33"/>
      <c r="Y44" s="33"/>
      <c r="Z44" s="33"/>
      <c r="AA44" s="33"/>
      <c r="AB44" s="33"/>
      <c r="AC44" s="33"/>
      <c r="AD44" s="33"/>
      <c r="AE44" s="33"/>
    </row>
    <row r="45" spans="1:31" s="2" customFormat="1" ht="24.95" customHeight="1">
      <c r="A45" s="33"/>
      <c r="B45" s="34"/>
      <c r="C45" s="22" t="s">
        <v>96</v>
      </c>
      <c r="D45" s="35"/>
      <c r="E45" s="35"/>
      <c r="F45" s="35"/>
      <c r="G45" s="35"/>
      <c r="H45" s="35"/>
      <c r="I45" s="107"/>
      <c r="J45" s="35"/>
      <c r="K45" s="35"/>
      <c r="L45" s="108"/>
      <c r="S45" s="33"/>
      <c r="T45" s="33"/>
      <c r="U45" s="33"/>
      <c r="V45" s="33"/>
      <c r="W45" s="33"/>
      <c r="X45" s="33"/>
      <c r="Y45" s="33"/>
      <c r="Z45" s="33"/>
      <c r="AA45" s="33"/>
      <c r="AB45" s="33"/>
      <c r="AC45" s="33"/>
      <c r="AD45" s="33"/>
      <c r="AE45" s="33"/>
    </row>
    <row r="46" spans="1:31" s="2" customFormat="1" ht="6.95" customHeight="1">
      <c r="A46" s="33"/>
      <c r="B46" s="34"/>
      <c r="C46" s="35"/>
      <c r="D46" s="35"/>
      <c r="E46" s="35"/>
      <c r="F46" s="35"/>
      <c r="G46" s="35"/>
      <c r="H46" s="35"/>
      <c r="I46" s="107"/>
      <c r="J46" s="35"/>
      <c r="K46" s="35"/>
      <c r="L46" s="108"/>
      <c r="S46" s="33"/>
      <c r="T46" s="33"/>
      <c r="U46" s="33"/>
      <c r="V46" s="33"/>
      <c r="W46" s="33"/>
      <c r="X46" s="33"/>
      <c r="Y46" s="33"/>
      <c r="Z46" s="33"/>
      <c r="AA46" s="33"/>
      <c r="AB46" s="33"/>
      <c r="AC46" s="33"/>
      <c r="AD46" s="33"/>
      <c r="AE46" s="33"/>
    </row>
    <row r="47" spans="1:31" s="2" customFormat="1" ht="12" customHeight="1">
      <c r="A47" s="33"/>
      <c r="B47" s="34"/>
      <c r="C47" s="28" t="s">
        <v>16</v>
      </c>
      <c r="D47" s="35"/>
      <c r="E47" s="35"/>
      <c r="F47" s="35"/>
      <c r="G47" s="35"/>
      <c r="H47" s="35"/>
      <c r="I47" s="107"/>
      <c r="J47" s="35"/>
      <c r="K47" s="35"/>
      <c r="L47" s="108"/>
      <c r="S47" s="33"/>
      <c r="T47" s="33"/>
      <c r="U47" s="33"/>
      <c r="V47" s="33"/>
      <c r="W47" s="33"/>
      <c r="X47" s="33"/>
      <c r="Y47" s="33"/>
      <c r="Z47" s="33"/>
      <c r="AA47" s="33"/>
      <c r="AB47" s="33"/>
      <c r="AC47" s="33"/>
      <c r="AD47" s="33"/>
      <c r="AE47" s="33"/>
    </row>
    <row r="48" spans="1:31" s="2" customFormat="1" ht="24" customHeight="1">
      <c r="A48" s="33"/>
      <c r="B48" s="34"/>
      <c r="C48" s="35"/>
      <c r="D48" s="35"/>
      <c r="E48" s="350" t="str">
        <f>E7</f>
        <v>Gymnázium Sokolov a Krajské vzdělávací centrum, p.o. – výměna výtahu</v>
      </c>
      <c r="F48" s="351"/>
      <c r="G48" s="351"/>
      <c r="H48" s="351"/>
      <c r="I48" s="107"/>
      <c r="J48" s="35"/>
      <c r="K48" s="35"/>
      <c r="L48" s="108"/>
      <c r="S48" s="33"/>
      <c r="T48" s="33"/>
      <c r="U48" s="33"/>
      <c r="V48" s="33"/>
      <c r="W48" s="33"/>
      <c r="X48" s="33"/>
      <c r="Y48" s="33"/>
      <c r="Z48" s="33"/>
      <c r="AA48" s="33"/>
      <c r="AB48" s="33"/>
      <c r="AC48" s="33"/>
      <c r="AD48" s="33"/>
      <c r="AE48" s="33"/>
    </row>
    <row r="49" spans="1:31" s="2" customFormat="1" ht="12" customHeight="1">
      <c r="A49" s="33"/>
      <c r="B49" s="34"/>
      <c r="C49" s="28" t="s">
        <v>94</v>
      </c>
      <c r="D49" s="35"/>
      <c r="E49" s="35"/>
      <c r="F49" s="35"/>
      <c r="G49" s="35"/>
      <c r="H49" s="35"/>
      <c r="I49" s="107"/>
      <c r="J49" s="35"/>
      <c r="K49" s="35"/>
      <c r="L49" s="108"/>
      <c r="S49" s="33"/>
      <c r="T49" s="33"/>
      <c r="U49" s="33"/>
      <c r="V49" s="33"/>
      <c r="W49" s="33"/>
      <c r="X49" s="33"/>
      <c r="Y49" s="33"/>
      <c r="Z49" s="33"/>
      <c r="AA49" s="33"/>
      <c r="AB49" s="33"/>
      <c r="AC49" s="33"/>
      <c r="AD49" s="33"/>
      <c r="AE49" s="33"/>
    </row>
    <row r="50" spans="1:31" s="2" customFormat="1" ht="14.45" customHeight="1">
      <c r="A50" s="33"/>
      <c r="B50" s="34"/>
      <c r="C50" s="35"/>
      <c r="D50" s="35"/>
      <c r="E50" s="338" t="str">
        <f>E9</f>
        <v>D.2.1 - Technologie výtahu</v>
      </c>
      <c r="F50" s="349"/>
      <c r="G50" s="349"/>
      <c r="H50" s="349"/>
      <c r="I50" s="107"/>
      <c r="J50" s="35"/>
      <c r="K50" s="35"/>
      <c r="L50" s="108"/>
      <c r="S50" s="33"/>
      <c r="T50" s="33"/>
      <c r="U50" s="33"/>
      <c r="V50" s="33"/>
      <c r="W50" s="33"/>
      <c r="X50" s="33"/>
      <c r="Y50" s="33"/>
      <c r="Z50" s="33"/>
      <c r="AA50" s="33"/>
      <c r="AB50" s="33"/>
      <c r="AC50" s="33"/>
      <c r="AD50" s="33"/>
      <c r="AE50" s="33"/>
    </row>
    <row r="51" spans="1:31" s="2" customFormat="1" ht="6.95" customHeight="1">
      <c r="A51" s="33"/>
      <c r="B51" s="34"/>
      <c r="C51" s="35"/>
      <c r="D51" s="35"/>
      <c r="E51" s="35"/>
      <c r="F51" s="35"/>
      <c r="G51" s="35"/>
      <c r="H51" s="35"/>
      <c r="I51" s="107"/>
      <c r="J51" s="35"/>
      <c r="K51" s="35"/>
      <c r="L51" s="108"/>
      <c r="S51" s="33"/>
      <c r="T51" s="33"/>
      <c r="U51" s="33"/>
      <c r="V51" s="33"/>
      <c r="W51" s="33"/>
      <c r="X51" s="33"/>
      <c r="Y51" s="33"/>
      <c r="Z51" s="33"/>
      <c r="AA51" s="33"/>
      <c r="AB51" s="33"/>
      <c r="AC51" s="33"/>
      <c r="AD51" s="33"/>
      <c r="AE51" s="33"/>
    </row>
    <row r="52" spans="1:31" s="2" customFormat="1" ht="12" customHeight="1">
      <c r="A52" s="33"/>
      <c r="B52" s="34"/>
      <c r="C52" s="28" t="s">
        <v>21</v>
      </c>
      <c r="D52" s="35"/>
      <c r="E52" s="35"/>
      <c r="F52" s="26" t="str">
        <f>F12</f>
        <v>Sokolov, Husitská č.p. 2053</v>
      </c>
      <c r="G52" s="35"/>
      <c r="H52" s="35"/>
      <c r="I52" s="110" t="s">
        <v>23</v>
      </c>
      <c r="J52" s="58" t="str">
        <f>IF(J12="","",J12)</f>
        <v>31. 3. 2020</v>
      </c>
      <c r="K52" s="35"/>
      <c r="L52" s="108"/>
      <c r="S52" s="33"/>
      <c r="T52" s="33"/>
      <c r="U52" s="33"/>
      <c r="V52" s="33"/>
      <c r="W52" s="33"/>
      <c r="X52" s="33"/>
      <c r="Y52" s="33"/>
      <c r="Z52" s="33"/>
      <c r="AA52" s="33"/>
      <c r="AB52" s="33"/>
      <c r="AC52" s="33"/>
      <c r="AD52" s="33"/>
      <c r="AE52" s="33"/>
    </row>
    <row r="53" spans="1:31" s="2" customFormat="1" ht="6.95" customHeight="1">
      <c r="A53" s="33"/>
      <c r="B53" s="34"/>
      <c r="C53" s="35"/>
      <c r="D53" s="35"/>
      <c r="E53" s="35"/>
      <c r="F53" s="35"/>
      <c r="G53" s="35"/>
      <c r="H53" s="35"/>
      <c r="I53" s="107"/>
      <c r="J53" s="35"/>
      <c r="K53" s="35"/>
      <c r="L53" s="108"/>
      <c r="S53" s="33"/>
      <c r="T53" s="33"/>
      <c r="U53" s="33"/>
      <c r="V53" s="33"/>
      <c r="W53" s="33"/>
      <c r="X53" s="33"/>
      <c r="Y53" s="33"/>
      <c r="Z53" s="33"/>
      <c r="AA53" s="33"/>
      <c r="AB53" s="33"/>
      <c r="AC53" s="33"/>
      <c r="AD53" s="33"/>
      <c r="AE53" s="33"/>
    </row>
    <row r="54" spans="1:31" s="2" customFormat="1" ht="40.9" customHeight="1">
      <c r="A54" s="33"/>
      <c r="B54" s="34"/>
      <c r="C54" s="28" t="s">
        <v>25</v>
      </c>
      <c r="D54" s="35"/>
      <c r="E54" s="35"/>
      <c r="F54" s="26" t="str">
        <f>E15</f>
        <v>Karlovarský kraj, Závodní 353/88, 36006 K. Vary</v>
      </c>
      <c r="G54" s="35"/>
      <c r="H54" s="35"/>
      <c r="I54" s="110" t="s">
        <v>31</v>
      </c>
      <c r="J54" s="31" t="str">
        <f>E21</f>
        <v xml:space="preserve">Ing. arch. Břetislav Kubíček </v>
      </c>
      <c r="K54" s="35"/>
      <c r="L54" s="108"/>
      <c r="S54" s="33"/>
      <c r="T54" s="33"/>
      <c r="U54" s="33"/>
      <c r="V54" s="33"/>
      <c r="W54" s="33"/>
      <c r="X54" s="33"/>
      <c r="Y54" s="33"/>
      <c r="Z54" s="33"/>
      <c r="AA54" s="33"/>
      <c r="AB54" s="33"/>
      <c r="AC54" s="33"/>
      <c r="AD54" s="33"/>
      <c r="AE54" s="33"/>
    </row>
    <row r="55" spans="1:31" s="2" customFormat="1" ht="26.45" customHeight="1">
      <c r="A55" s="33"/>
      <c r="B55" s="34"/>
      <c r="C55" s="28" t="s">
        <v>29</v>
      </c>
      <c r="D55" s="35"/>
      <c r="E55" s="35"/>
      <c r="F55" s="26" t="str">
        <f>IF(E18="","",E18)</f>
        <v>Vyplň údaj</v>
      </c>
      <c r="G55" s="35"/>
      <c r="H55" s="35"/>
      <c r="I55" s="110" t="s">
        <v>34</v>
      </c>
      <c r="J55" s="31" t="str">
        <f>E24</f>
        <v>Daniela Hahnová</v>
      </c>
      <c r="K55" s="35"/>
      <c r="L55" s="108"/>
      <c r="S55" s="33"/>
      <c r="T55" s="33"/>
      <c r="U55" s="33"/>
      <c r="V55" s="33"/>
      <c r="W55" s="33"/>
      <c r="X55" s="33"/>
      <c r="Y55" s="33"/>
      <c r="Z55" s="33"/>
      <c r="AA55" s="33"/>
      <c r="AB55" s="33"/>
      <c r="AC55" s="33"/>
      <c r="AD55" s="33"/>
      <c r="AE55" s="33"/>
    </row>
    <row r="56" spans="1:31" s="2" customFormat="1" ht="10.35" customHeight="1">
      <c r="A56" s="33"/>
      <c r="B56" s="34"/>
      <c r="C56" s="35"/>
      <c r="D56" s="35"/>
      <c r="E56" s="35"/>
      <c r="F56" s="35"/>
      <c r="G56" s="35"/>
      <c r="H56" s="35"/>
      <c r="I56" s="107"/>
      <c r="J56" s="35"/>
      <c r="K56" s="35"/>
      <c r="L56" s="108"/>
      <c r="S56" s="33"/>
      <c r="T56" s="33"/>
      <c r="U56" s="33"/>
      <c r="V56" s="33"/>
      <c r="W56" s="33"/>
      <c r="X56" s="33"/>
      <c r="Y56" s="33"/>
      <c r="Z56" s="33"/>
      <c r="AA56" s="33"/>
      <c r="AB56" s="33"/>
      <c r="AC56" s="33"/>
      <c r="AD56" s="33"/>
      <c r="AE56" s="33"/>
    </row>
    <row r="57" spans="1:31" s="2" customFormat="1" ht="29.25" customHeight="1">
      <c r="A57" s="33"/>
      <c r="B57" s="34"/>
      <c r="C57" s="139" t="s">
        <v>97</v>
      </c>
      <c r="D57" s="140"/>
      <c r="E57" s="140"/>
      <c r="F57" s="140"/>
      <c r="G57" s="140"/>
      <c r="H57" s="140"/>
      <c r="I57" s="141"/>
      <c r="J57" s="142" t="s">
        <v>98</v>
      </c>
      <c r="K57" s="140"/>
      <c r="L57" s="108"/>
      <c r="S57" s="33"/>
      <c r="T57" s="33"/>
      <c r="U57" s="33"/>
      <c r="V57" s="33"/>
      <c r="W57" s="33"/>
      <c r="X57" s="33"/>
      <c r="Y57" s="33"/>
      <c r="Z57" s="33"/>
      <c r="AA57" s="33"/>
      <c r="AB57" s="33"/>
      <c r="AC57" s="33"/>
      <c r="AD57" s="33"/>
      <c r="AE57" s="33"/>
    </row>
    <row r="58" spans="1:31" s="2" customFormat="1" ht="10.35" customHeight="1">
      <c r="A58" s="33"/>
      <c r="B58" s="34"/>
      <c r="C58" s="35"/>
      <c r="D58" s="35"/>
      <c r="E58" s="35"/>
      <c r="F58" s="35"/>
      <c r="G58" s="35"/>
      <c r="H58" s="35"/>
      <c r="I58" s="107"/>
      <c r="J58" s="35"/>
      <c r="K58" s="35"/>
      <c r="L58" s="108"/>
      <c r="S58" s="33"/>
      <c r="T58" s="33"/>
      <c r="U58" s="33"/>
      <c r="V58" s="33"/>
      <c r="W58" s="33"/>
      <c r="X58" s="33"/>
      <c r="Y58" s="33"/>
      <c r="Z58" s="33"/>
      <c r="AA58" s="33"/>
      <c r="AB58" s="33"/>
      <c r="AC58" s="33"/>
      <c r="AD58" s="33"/>
      <c r="AE58" s="33"/>
    </row>
    <row r="59" spans="1:47" s="2" customFormat="1" ht="22.9" customHeight="1">
      <c r="A59" s="33"/>
      <c r="B59" s="34"/>
      <c r="C59" s="143" t="s">
        <v>70</v>
      </c>
      <c r="D59" s="35"/>
      <c r="E59" s="35"/>
      <c r="F59" s="35"/>
      <c r="G59" s="35"/>
      <c r="H59" s="35"/>
      <c r="I59" s="107"/>
      <c r="J59" s="76">
        <f>J81</f>
        <v>0</v>
      </c>
      <c r="K59" s="35"/>
      <c r="L59" s="108"/>
      <c r="S59" s="33"/>
      <c r="T59" s="33"/>
      <c r="U59" s="33"/>
      <c r="V59" s="33"/>
      <c r="W59" s="33"/>
      <c r="X59" s="33"/>
      <c r="Y59" s="33"/>
      <c r="Z59" s="33"/>
      <c r="AA59" s="33"/>
      <c r="AB59" s="33"/>
      <c r="AC59" s="33"/>
      <c r="AD59" s="33"/>
      <c r="AE59" s="33"/>
      <c r="AU59" s="16" t="s">
        <v>99</v>
      </c>
    </row>
    <row r="60" spans="2:12" s="9" customFormat="1" ht="24.95" customHeight="1">
      <c r="B60" s="144"/>
      <c r="C60" s="145"/>
      <c r="D60" s="146" t="s">
        <v>119</v>
      </c>
      <c r="E60" s="147"/>
      <c r="F60" s="147"/>
      <c r="G60" s="147"/>
      <c r="H60" s="147"/>
      <c r="I60" s="148"/>
      <c r="J60" s="149">
        <f>J82</f>
        <v>0</v>
      </c>
      <c r="K60" s="145"/>
      <c r="L60" s="150"/>
    </row>
    <row r="61" spans="2:12" s="10" customFormat="1" ht="19.9" customHeight="1">
      <c r="B61" s="151"/>
      <c r="C61" s="152"/>
      <c r="D61" s="153" t="s">
        <v>120</v>
      </c>
      <c r="E61" s="154"/>
      <c r="F61" s="154"/>
      <c r="G61" s="154"/>
      <c r="H61" s="154"/>
      <c r="I61" s="155"/>
      <c r="J61" s="156">
        <f>J83</f>
        <v>0</v>
      </c>
      <c r="K61" s="152"/>
      <c r="L61" s="157"/>
    </row>
    <row r="62" spans="1:31" s="2" customFormat="1" ht="21.75" customHeight="1">
      <c r="A62" s="33"/>
      <c r="B62" s="34"/>
      <c r="C62" s="35"/>
      <c r="D62" s="35"/>
      <c r="E62" s="35"/>
      <c r="F62" s="35"/>
      <c r="G62" s="35"/>
      <c r="H62" s="35"/>
      <c r="I62" s="107"/>
      <c r="J62" s="35"/>
      <c r="K62" s="35"/>
      <c r="L62" s="108"/>
      <c r="S62" s="33"/>
      <c r="T62" s="33"/>
      <c r="U62" s="33"/>
      <c r="V62" s="33"/>
      <c r="W62" s="33"/>
      <c r="X62" s="33"/>
      <c r="Y62" s="33"/>
      <c r="Z62" s="33"/>
      <c r="AA62" s="33"/>
      <c r="AB62" s="33"/>
      <c r="AC62" s="33"/>
      <c r="AD62" s="33"/>
      <c r="AE62" s="33"/>
    </row>
    <row r="63" spans="1:31" s="2" customFormat="1" ht="6.95" customHeight="1">
      <c r="A63" s="33"/>
      <c r="B63" s="46"/>
      <c r="C63" s="47"/>
      <c r="D63" s="47"/>
      <c r="E63" s="47"/>
      <c r="F63" s="47"/>
      <c r="G63" s="47"/>
      <c r="H63" s="47"/>
      <c r="I63" s="135"/>
      <c r="J63" s="47"/>
      <c r="K63" s="47"/>
      <c r="L63" s="108"/>
      <c r="S63" s="33"/>
      <c r="T63" s="33"/>
      <c r="U63" s="33"/>
      <c r="V63" s="33"/>
      <c r="W63" s="33"/>
      <c r="X63" s="33"/>
      <c r="Y63" s="33"/>
      <c r="Z63" s="33"/>
      <c r="AA63" s="33"/>
      <c r="AB63" s="33"/>
      <c r="AC63" s="33"/>
      <c r="AD63" s="33"/>
      <c r="AE63" s="33"/>
    </row>
    <row r="67" spans="1:31" s="2" customFormat="1" ht="6.95" customHeight="1">
      <c r="A67" s="33"/>
      <c r="B67" s="48"/>
      <c r="C67" s="49"/>
      <c r="D67" s="49"/>
      <c r="E67" s="49"/>
      <c r="F67" s="49"/>
      <c r="G67" s="49"/>
      <c r="H67" s="49"/>
      <c r="I67" s="138"/>
      <c r="J67" s="49"/>
      <c r="K67" s="49"/>
      <c r="L67" s="108"/>
      <c r="S67" s="33"/>
      <c r="T67" s="33"/>
      <c r="U67" s="33"/>
      <c r="V67" s="33"/>
      <c r="W67" s="33"/>
      <c r="X67" s="33"/>
      <c r="Y67" s="33"/>
      <c r="Z67" s="33"/>
      <c r="AA67" s="33"/>
      <c r="AB67" s="33"/>
      <c r="AC67" s="33"/>
      <c r="AD67" s="33"/>
      <c r="AE67" s="33"/>
    </row>
    <row r="68" spans="1:31" s="2" customFormat="1" ht="24.95" customHeight="1">
      <c r="A68" s="33"/>
      <c r="B68" s="34"/>
      <c r="C68" s="22" t="s">
        <v>121</v>
      </c>
      <c r="D68" s="35"/>
      <c r="E68" s="35"/>
      <c r="F68" s="35"/>
      <c r="G68" s="35"/>
      <c r="H68" s="35"/>
      <c r="I68" s="107"/>
      <c r="J68" s="35"/>
      <c r="K68" s="35"/>
      <c r="L68" s="108"/>
      <c r="S68" s="33"/>
      <c r="T68" s="33"/>
      <c r="U68" s="33"/>
      <c r="V68" s="33"/>
      <c r="W68" s="33"/>
      <c r="X68" s="33"/>
      <c r="Y68" s="33"/>
      <c r="Z68" s="33"/>
      <c r="AA68" s="33"/>
      <c r="AB68" s="33"/>
      <c r="AC68" s="33"/>
      <c r="AD68" s="33"/>
      <c r="AE68" s="33"/>
    </row>
    <row r="69" spans="1:31" s="2" customFormat="1" ht="6.95" customHeight="1">
      <c r="A69" s="33"/>
      <c r="B69" s="34"/>
      <c r="C69" s="35"/>
      <c r="D69" s="35"/>
      <c r="E69" s="35"/>
      <c r="F69" s="35"/>
      <c r="G69" s="35"/>
      <c r="H69" s="35"/>
      <c r="I69" s="107"/>
      <c r="J69" s="35"/>
      <c r="K69" s="35"/>
      <c r="L69" s="108"/>
      <c r="S69" s="33"/>
      <c r="T69" s="33"/>
      <c r="U69" s="33"/>
      <c r="V69" s="33"/>
      <c r="W69" s="33"/>
      <c r="X69" s="33"/>
      <c r="Y69" s="33"/>
      <c r="Z69" s="33"/>
      <c r="AA69" s="33"/>
      <c r="AB69" s="33"/>
      <c r="AC69" s="33"/>
      <c r="AD69" s="33"/>
      <c r="AE69" s="33"/>
    </row>
    <row r="70" spans="1:31" s="2" customFormat="1" ht="12" customHeight="1">
      <c r="A70" s="33"/>
      <c r="B70" s="34"/>
      <c r="C70" s="28" t="s">
        <v>16</v>
      </c>
      <c r="D70" s="35"/>
      <c r="E70" s="35"/>
      <c r="F70" s="35"/>
      <c r="G70" s="35"/>
      <c r="H70" s="35"/>
      <c r="I70" s="107"/>
      <c r="J70" s="35"/>
      <c r="K70" s="35"/>
      <c r="L70" s="108"/>
      <c r="S70" s="33"/>
      <c r="T70" s="33"/>
      <c r="U70" s="33"/>
      <c r="V70" s="33"/>
      <c r="W70" s="33"/>
      <c r="X70" s="33"/>
      <c r="Y70" s="33"/>
      <c r="Z70" s="33"/>
      <c r="AA70" s="33"/>
      <c r="AB70" s="33"/>
      <c r="AC70" s="33"/>
      <c r="AD70" s="33"/>
      <c r="AE70" s="33"/>
    </row>
    <row r="71" spans="1:31" s="2" customFormat="1" ht="24" customHeight="1">
      <c r="A71" s="33"/>
      <c r="B71" s="34"/>
      <c r="C71" s="35"/>
      <c r="D71" s="35"/>
      <c r="E71" s="350" t="str">
        <f>E7</f>
        <v>Gymnázium Sokolov a Krajské vzdělávací centrum, p.o. – výměna výtahu</v>
      </c>
      <c r="F71" s="351"/>
      <c r="G71" s="351"/>
      <c r="H71" s="351"/>
      <c r="I71" s="107"/>
      <c r="J71" s="35"/>
      <c r="K71" s="35"/>
      <c r="L71" s="108"/>
      <c r="S71" s="33"/>
      <c r="T71" s="33"/>
      <c r="U71" s="33"/>
      <c r="V71" s="33"/>
      <c r="W71" s="33"/>
      <c r="X71" s="33"/>
      <c r="Y71" s="33"/>
      <c r="Z71" s="33"/>
      <c r="AA71" s="33"/>
      <c r="AB71" s="33"/>
      <c r="AC71" s="33"/>
      <c r="AD71" s="33"/>
      <c r="AE71" s="33"/>
    </row>
    <row r="72" spans="1:31" s="2" customFormat="1" ht="12" customHeight="1">
      <c r="A72" s="33"/>
      <c r="B72" s="34"/>
      <c r="C72" s="28" t="s">
        <v>94</v>
      </c>
      <c r="D72" s="35"/>
      <c r="E72" s="35"/>
      <c r="F72" s="35"/>
      <c r="G72" s="35"/>
      <c r="H72" s="35"/>
      <c r="I72" s="107"/>
      <c r="J72" s="35"/>
      <c r="K72" s="35"/>
      <c r="L72" s="108"/>
      <c r="S72" s="33"/>
      <c r="T72" s="33"/>
      <c r="U72" s="33"/>
      <c r="V72" s="33"/>
      <c r="W72" s="33"/>
      <c r="X72" s="33"/>
      <c r="Y72" s="33"/>
      <c r="Z72" s="33"/>
      <c r="AA72" s="33"/>
      <c r="AB72" s="33"/>
      <c r="AC72" s="33"/>
      <c r="AD72" s="33"/>
      <c r="AE72" s="33"/>
    </row>
    <row r="73" spans="1:31" s="2" customFormat="1" ht="14.45" customHeight="1">
      <c r="A73" s="33"/>
      <c r="B73" s="34"/>
      <c r="C73" s="35"/>
      <c r="D73" s="35"/>
      <c r="E73" s="338" t="str">
        <f>E9</f>
        <v>D.2.1 - Technologie výtahu</v>
      </c>
      <c r="F73" s="349"/>
      <c r="G73" s="349"/>
      <c r="H73" s="349"/>
      <c r="I73" s="107"/>
      <c r="J73" s="35"/>
      <c r="K73" s="35"/>
      <c r="L73" s="108"/>
      <c r="S73" s="33"/>
      <c r="T73" s="33"/>
      <c r="U73" s="33"/>
      <c r="V73" s="33"/>
      <c r="W73" s="33"/>
      <c r="X73" s="33"/>
      <c r="Y73" s="33"/>
      <c r="Z73" s="33"/>
      <c r="AA73" s="33"/>
      <c r="AB73" s="33"/>
      <c r="AC73" s="33"/>
      <c r="AD73" s="33"/>
      <c r="AE73" s="33"/>
    </row>
    <row r="74" spans="1:31" s="2" customFormat="1" ht="6.95" customHeight="1">
      <c r="A74" s="33"/>
      <c r="B74" s="34"/>
      <c r="C74" s="35"/>
      <c r="D74" s="35"/>
      <c r="E74" s="35"/>
      <c r="F74" s="35"/>
      <c r="G74" s="35"/>
      <c r="H74" s="35"/>
      <c r="I74" s="107"/>
      <c r="J74" s="35"/>
      <c r="K74" s="35"/>
      <c r="L74" s="108"/>
      <c r="S74" s="33"/>
      <c r="T74" s="33"/>
      <c r="U74" s="33"/>
      <c r="V74" s="33"/>
      <c r="W74" s="33"/>
      <c r="X74" s="33"/>
      <c r="Y74" s="33"/>
      <c r="Z74" s="33"/>
      <c r="AA74" s="33"/>
      <c r="AB74" s="33"/>
      <c r="AC74" s="33"/>
      <c r="AD74" s="33"/>
      <c r="AE74" s="33"/>
    </row>
    <row r="75" spans="1:31" s="2" customFormat="1" ht="12" customHeight="1">
      <c r="A75" s="33"/>
      <c r="B75" s="34"/>
      <c r="C75" s="28" t="s">
        <v>21</v>
      </c>
      <c r="D75" s="35"/>
      <c r="E75" s="35"/>
      <c r="F75" s="26" t="str">
        <f>F12</f>
        <v>Sokolov, Husitská č.p. 2053</v>
      </c>
      <c r="G75" s="35"/>
      <c r="H75" s="35"/>
      <c r="I75" s="110" t="s">
        <v>23</v>
      </c>
      <c r="J75" s="58" t="str">
        <f>IF(J12="","",J12)</f>
        <v>31. 3. 2020</v>
      </c>
      <c r="K75" s="35"/>
      <c r="L75" s="108"/>
      <c r="S75" s="33"/>
      <c r="T75" s="33"/>
      <c r="U75" s="33"/>
      <c r="V75" s="33"/>
      <c r="W75" s="33"/>
      <c r="X75" s="33"/>
      <c r="Y75" s="33"/>
      <c r="Z75" s="33"/>
      <c r="AA75" s="33"/>
      <c r="AB75" s="33"/>
      <c r="AC75" s="33"/>
      <c r="AD75" s="33"/>
      <c r="AE75" s="33"/>
    </row>
    <row r="76" spans="1:31" s="2" customFormat="1" ht="6.95" customHeight="1">
      <c r="A76" s="33"/>
      <c r="B76" s="34"/>
      <c r="C76" s="35"/>
      <c r="D76" s="35"/>
      <c r="E76" s="35"/>
      <c r="F76" s="35"/>
      <c r="G76" s="35"/>
      <c r="H76" s="35"/>
      <c r="I76" s="107"/>
      <c r="J76" s="35"/>
      <c r="K76" s="35"/>
      <c r="L76" s="108"/>
      <c r="S76" s="33"/>
      <c r="T76" s="33"/>
      <c r="U76" s="33"/>
      <c r="V76" s="33"/>
      <c r="W76" s="33"/>
      <c r="X76" s="33"/>
      <c r="Y76" s="33"/>
      <c r="Z76" s="33"/>
      <c r="AA76" s="33"/>
      <c r="AB76" s="33"/>
      <c r="AC76" s="33"/>
      <c r="AD76" s="33"/>
      <c r="AE76" s="33"/>
    </row>
    <row r="77" spans="1:31" s="2" customFormat="1" ht="40.9" customHeight="1">
      <c r="A77" s="33"/>
      <c r="B77" s="34"/>
      <c r="C77" s="28" t="s">
        <v>25</v>
      </c>
      <c r="D77" s="35"/>
      <c r="E77" s="35"/>
      <c r="F77" s="26" t="str">
        <f>E15</f>
        <v>Karlovarský kraj, Závodní 353/88, 36006 K. Vary</v>
      </c>
      <c r="G77" s="35"/>
      <c r="H77" s="35"/>
      <c r="I77" s="110" t="s">
        <v>31</v>
      </c>
      <c r="J77" s="31" t="str">
        <f>E21</f>
        <v xml:space="preserve">Ing. arch. Břetislav Kubíček </v>
      </c>
      <c r="K77" s="35"/>
      <c r="L77" s="108"/>
      <c r="S77" s="33"/>
      <c r="T77" s="33"/>
      <c r="U77" s="33"/>
      <c r="V77" s="33"/>
      <c r="W77" s="33"/>
      <c r="X77" s="33"/>
      <c r="Y77" s="33"/>
      <c r="Z77" s="33"/>
      <c r="AA77" s="33"/>
      <c r="AB77" s="33"/>
      <c r="AC77" s="33"/>
      <c r="AD77" s="33"/>
      <c r="AE77" s="33"/>
    </row>
    <row r="78" spans="1:31" s="2" customFormat="1" ht="26.45" customHeight="1">
      <c r="A78" s="33"/>
      <c r="B78" s="34"/>
      <c r="C78" s="28" t="s">
        <v>29</v>
      </c>
      <c r="D78" s="35"/>
      <c r="E78" s="35"/>
      <c r="F78" s="26" t="str">
        <f>IF(E18="","",E18)</f>
        <v>Vyplň údaj</v>
      </c>
      <c r="G78" s="35"/>
      <c r="H78" s="35"/>
      <c r="I78" s="110" t="s">
        <v>34</v>
      </c>
      <c r="J78" s="31" t="str">
        <f>E24</f>
        <v>Daniela Hahnová</v>
      </c>
      <c r="K78" s="35"/>
      <c r="L78" s="108"/>
      <c r="S78" s="33"/>
      <c r="T78" s="33"/>
      <c r="U78" s="33"/>
      <c r="V78" s="33"/>
      <c r="W78" s="33"/>
      <c r="X78" s="33"/>
      <c r="Y78" s="33"/>
      <c r="Z78" s="33"/>
      <c r="AA78" s="33"/>
      <c r="AB78" s="33"/>
      <c r="AC78" s="33"/>
      <c r="AD78" s="33"/>
      <c r="AE78" s="33"/>
    </row>
    <row r="79" spans="1:31" s="2" customFormat="1" ht="10.35" customHeight="1">
      <c r="A79" s="33"/>
      <c r="B79" s="34"/>
      <c r="C79" s="35"/>
      <c r="D79" s="35"/>
      <c r="E79" s="35"/>
      <c r="F79" s="35"/>
      <c r="G79" s="35"/>
      <c r="H79" s="35"/>
      <c r="I79" s="107"/>
      <c r="J79" s="35"/>
      <c r="K79" s="35"/>
      <c r="L79" s="108"/>
      <c r="S79" s="33"/>
      <c r="T79" s="33"/>
      <c r="U79" s="33"/>
      <c r="V79" s="33"/>
      <c r="W79" s="33"/>
      <c r="X79" s="33"/>
      <c r="Y79" s="33"/>
      <c r="Z79" s="33"/>
      <c r="AA79" s="33"/>
      <c r="AB79" s="33"/>
      <c r="AC79" s="33"/>
      <c r="AD79" s="33"/>
      <c r="AE79" s="33"/>
    </row>
    <row r="80" spans="1:31" s="11" customFormat="1" ht="29.25" customHeight="1">
      <c r="A80" s="158"/>
      <c r="B80" s="159"/>
      <c r="C80" s="160" t="s">
        <v>122</v>
      </c>
      <c r="D80" s="161" t="s">
        <v>57</v>
      </c>
      <c r="E80" s="161" t="s">
        <v>53</v>
      </c>
      <c r="F80" s="161" t="s">
        <v>54</v>
      </c>
      <c r="G80" s="161" t="s">
        <v>123</v>
      </c>
      <c r="H80" s="161" t="s">
        <v>124</v>
      </c>
      <c r="I80" s="162" t="s">
        <v>125</v>
      </c>
      <c r="J80" s="161" t="s">
        <v>98</v>
      </c>
      <c r="K80" s="163" t="s">
        <v>126</v>
      </c>
      <c r="L80" s="164"/>
      <c r="M80" s="67" t="s">
        <v>19</v>
      </c>
      <c r="N80" s="68" t="s">
        <v>42</v>
      </c>
      <c r="O80" s="68" t="s">
        <v>127</v>
      </c>
      <c r="P80" s="68" t="s">
        <v>128</v>
      </c>
      <c r="Q80" s="68" t="s">
        <v>129</v>
      </c>
      <c r="R80" s="68" t="s">
        <v>130</v>
      </c>
      <c r="S80" s="68" t="s">
        <v>131</v>
      </c>
      <c r="T80" s="69" t="s">
        <v>132</v>
      </c>
      <c r="U80" s="158"/>
      <c r="V80" s="158"/>
      <c r="W80" s="158"/>
      <c r="X80" s="158"/>
      <c r="Y80" s="158"/>
      <c r="Z80" s="158"/>
      <c r="AA80" s="158"/>
      <c r="AB80" s="158"/>
      <c r="AC80" s="158"/>
      <c r="AD80" s="158"/>
      <c r="AE80" s="158"/>
    </row>
    <row r="81" spans="1:63" s="2" customFormat="1" ht="22.9" customHeight="1">
      <c r="A81" s="33"/>
      <c r="B81" s="34"/>
      <c r="C81" s="74" t="s">
        <v>133</v>
      </c>
      <c r="D81" s="35"/>
      <c r="E81" s="35"/>
      <c r="F81" s="35"/>
      <c r="G81" s="35"/>
      <c r="H81" s="35"/>
      <c r="I81" s="107"/>
      <c r="J81" s="165">
        <f>BK81</f>
        <v>0</v>
      </c>
      <c r="K81" s="35"/>
      <c r="L81" s="38"/>
      <c r="M81" s="70"/>
      <c r="N81" s="166"/>
      <c r="O81" s="71"/>
      <c r="P81" s="167">
        <f>P82</f>
        <v>0</v>
      </c>
      <c r="Q81" s="71"/>
      <c r="R81" s="167">
        <f>R82</f>
        <v>0</v>
      </c>
      <c r="S81" s="71"/>
      <c r="T81" s="168">
        <f>T82</f>
        <v>0</v>
      </c>
      <c r="U81" s="33"/>
      <c r="V81" s="33"/>
      <c r="W81" s="33"/>
      <c r="X81" s="33"/>
      <c r="Y81" s="33"/>
      <c r="Z81" s="33"/>
      <c r="AA81" s="33"/>
      <c r="AB81" s="33"/>
      <c r="AC81" s="33"/>
      <c r="AD81" s="33"/>
      <c r="AE81" s="33"/>
      <c r="AT81" s="16" t="s">
        <v>71</v>
      </c>
      <c r="AU81" s="16" t="s">
        <v>99</v>
      </c>
      <c r="BK81" s="169">
        <f>BK82</f>
        <v>0</v>
      </c>
    </row>
    <row r="82" spans="2:63" s="12" customFormat="1" ht="25.9" customHeight="1">
      <c r="B82" s="170"/>
      <c r="C82" s="171"/>
      <c r="D82" s="172" t="s">
        <v>71</v>
      </c>
      <c r="E82" s="173" t="s">
        <v>171</v>
      </c>
      <c r="F82" s="173" t="s">
        <v>545</v>
      </c>
      <c r="G82" s="171"/>
      <c r="H82" s="171"/>
      <c r="I82" s="174"/>
      <c r="J82" s="175">
        <f>BK82</f>
        <v>0</v>
      </c>
      <c r="K82" s="171"/>
      <c r="L82" s="176"/>
      <c r="M82" s="177"/>
      <c r="N82" s="178"/>
      <c r="O82" s="178"/>
      <c r="P82" s="179">
        <f>P83</f>
        <v>0</v>
      </c>
      <c r="Q82" s="178"/>
      <c r="R82" s="179">
        <f>R83</f>
        <v>0</v>
      </c>
      <c r="S82" s="178"/>
      <c r="T82" s="180">
        <f>T83</f>
        <v>0</v>
      </c>
      <c r="AR82" s="181" t="s">
        <v>137</v>
      </c>
      <c r="AT82" s="182" t="s">
        <v>71</v>
      </c>
      <c r="AU82" s="182" t="s">
        <v>72</v>
      </c>
      <c r="AY82" s="181" t="s">
        <v>136</v>
      </c>
      <c r="BK82" s="183">
        <f>BK83</f>
        <v>0</v>
      </c>
    </row>
    <row r="83" spans="2:63" s="12" customFormat="1" ht="22.9" customHeight="1">
      <c r="B83" s="170"/>
      <c r="C83" s="171"/>
      <c r="D83" s="172" t="s">
        <v>71</v>
      </c>
      <c r="E83" s="184" t="s">
        <v>546</v>
      </c>
      <c r="F83" s="184" t="s">
        <v>547</v>
      </c>
      <c r="G83" s="171"/>
      <c r="H83" s="171"/>
      <c r="I83" s="174"/>
      <c r="J83" s="185">
        <f>BK83</f>
        <v>0</v>
      </c>
      <c r="K83" s="171"/>
      <c r="L83" s="176"/>
      <c r="M83" s="177"/>
      <c r="N83" s="178"/>
      <c r="O83" s="178"/>
      <c r="P83" s="179">
        <f>SUM(P84:P86)</f>
        <v>0</v>
      </c>
      <c r="Q83" s="178"/>
      <c r="R83" s="179">
        <f>SUM(R84:R86)</f>
        <v>0</v>
      </c>
      <c r="S83" s="178"/>
      <c r="T83" s="180">
        <f>SUM(T84:T86)</f>
        <v>0</v>
      </c>
      <c r="AR83" s="181" t="s">
        <v>137</v>
      </c>
      <c r="AT83" s="182" t="s">
        <v>71</v>
      </c>
      <c r="AU83" s="182" t="s">
        <v>80</v>
      </c>
      <c r="AY83" s="181" t="s">
        <v>136</v>
      </c>
      <c r="BK83" s="183">
        <f>SUM(BK84:BK86)</f>
        <v>0</v>
      </c>
    </row>
    <row r="84" spans="1:65" s="2" customFormat="1" ht="22.15" customHeight="1">
      <c r="A84" s="33"/>
      <c r="B84" s="34"/>
      <c r="C84" s="186" t="s">
        <v>80</v>
      </c>
      <c r="D84" s="186" t="s">
        <v>139</v>
      </c>
      <c r="E84" s="187" t="s">
        <v>651</v>
      </c>
      <c r="F84" s="188" t="s">
        <v>652</v>
      </c>
      <c r="G84" s="189" t="s">
        <v>551</v>
      </c>
      <c r="H84" s="190">
        <v>1</v>
      </c>
      <c r="I84" s="191"/>
      <c r="J84" s="192">
        <f>ROUND(I84*H84,2)</f>
        <v>0</v>
      </c>
      <c r="K84" s="188" t="s">
        <v>19</v>
      </c>
      <c r="L84" s="38"/>
      <c r="M84" s="193" t="s">
        <v>19</v>
      </c>
      <c r="N84" s="194" t="s">
        <v>43</v>
      </c>
      <c r="O84" s="63"/>
      <c r="P84" s="195">
        <f>O84*H84</f>
        <v>0</v>
      </c>
      <c r="Q84" s="195">
        <v>0</v>
      </c>
      <c r="R84" s="195">
        <f>Q84*H84</f>
        <v>0</v>
      </c>
      <c r="S84" s="195">
        <v>0</v>
      </c>
      <c r="T84" s="196">
        <f>S84*H84</f>
        <v>0</v>
      </c>
      <c r="U84" s="33"/>
      <c r="V84" s="33"/>
      <c r="W84" s="33"/>
      <c r="X84" s="33"/>
      <c r="Y84" s="33"/>
      <c r="Z84" s="33"/>
      <c r="AA84" s="33"/>
      <c r="AB84" s="33"/>
      <c r="AC84" s="33"/>
      <c r="AD84" s="33"/>
      <c r="AE84" s="33"/>
      <c r="AR84" s="197" t="s">
        <v>80</v>
      </c>
      <c r="AT84" s="197" t="s">
        <v>139</v>
      </c>
      <c r="AU84" s="197" t="s">
        <v>82</v>
      </c>
      <c r="AY84" s="16" t="s">
        <v>136</v>
      </c>
      <c r="BE84" s="198">
        <f>IF(N84="základní",J84,0)</f>
        <v>0</v>
      </c>
      <c r="BF84" s="198">
        <f>IF(N84="snížená",J84,0)</f>
        <v>0</v>
      </c>
      <c r="BG84" s="198">
        <f>IF(N84="zákl. přenesená",J84,0)</f>
        <v>0</v>
      </c>
      <c r="BH84" s="198">
        <f>IF(N84="sníž. přenesená",J84,0)</f>
        <v>0</v>
      </c>
      <c r="BI84" s="198">
        <f>IF(N84="nulová",J84,0)</f>
        <v>0</v>
      </c>
      <c r="BJ84" s="16" t="s">
        <v>80</v>
      </c>
      <c r="BK84" s="198">
        <f>ROUND(I84*H84,2)</f>
        <v>0</v>
      </c>
      <c r="BL84" s="16" t="s">
        <v>80</v>
      </c>
      <c r="BM84" s="197" t="s">
        <v>653</v>
      </c>
    </row>
    <row r="85" spans="1:47" s="2" customFormat="1" ht="29.25">
      <c r="A85" s="33"/>
      <c r="B85" s="34"/>
      <c r="C85" s="35"/>
      <c r="D85" s="199" t="s">
        <v>146</v>
      </c>
      <c r="E85" s="35"/>
      <c r="F85" s="200" t="s">
        <v>654</v>
      </c>
      <c r="G85" s="35"/>
      <c r="H85" s="35"/>
      <c r="I85" s="107"/>
      <c r="J85" s="35"/>
      <c r="K85" s="35"/>
      <c r="L85" s="38"/>
      <c r="M85" s="201"/>
      <c r="N85" s="202"/>
      <c r="O85" s="63"/>
      <c r="P85" s="63"/>
      <c r="Q85" s="63"/>
      <c r="R85" s="63"/>
      <c r="S85" s="63"/>
      <c r="T85" s="64"/>
      <c r="U85" s="33"/>
      <c r="V85" s="33"/>
      <c r="W85" s="33"/>
      <c r="X85" s="33"/>
      <c r="Y85" s="33"/>
      <c r="Z85" s="33"/>
      <c r="AA85" s="33"/>
      <c r="AB85" s="33"/>
      <c r="AC85" s="33"/>
      <c r="AD85" s="33"/>
      <c r="AE85" s="33"/>
      <c r="AT85" s="16" t="s">
        <v>146</v>
      </c>
      <c r="AU85" s="16" t="s">
        <v>82</v>
      </c>
    </row>
    <row r="86" spans="1:47" s="2" customFormat="1" ht="19.5">
      <c r="A86" s="33"/>
      <c r="B86" s="34"/>
      <c r="C86" s="35"/>
      <c r="D86" s="199" t="s">
        <v>245</v>
      </c>
      <c r="E86" s="35"/>
      <c r="F86" s="214" t="s">
        <v>655</v>
      </c>
      <c r="G86" s="35"/>
      <c r="H86" s="35"/>
      <c r="I86" s="107"/>
      <c r="J86" s="35"/>
      <c r="K86" s="35"/>
      <c r="L86" s="38"/>
      <c r="M86" s="225"/>
      <c r="N86" s="226"/>
      <c r="O86" s="227"/>
      <c r="P86" s="227"/>
      <c r="Q86" s="227"/>
      <c r="R86" s="227"/>
      <c r="S86" s="227"/>
      <c r="T86" s="228"/>
      <c r="U86" s="33"/>
      <c r="V86" s="33"/>
      <c r="W86" s="33"/>
      <c r="X86" s="33"/>
      <c r="Y86" s="33"/>
      <c r="Z86" s="33"/>
      <c r="AA86" s="33"/>
      <c r="AB86" s="33"/>
      <c r="AC86" s="33"/>
      <c r="AD86" s="33"/>
      <c r="AE86" s="33"/>
      <c r="AT86" s="16" t="s">
        <v>245</v>
      </c>
      <c r="AU86" s="16" t="s">
        <v>82</v>
      </c>
    </row>
    <row r="87" spans="1:31" s="2" customFormat="1" ht="6.95" customHeight="1">
      <c r="A87" s="33"/>
      <c r="B87" s="46"/>
      <c r="C87" s="47"/>
      <c r="D87" s="47"/>
      <c r="E87" s="47"/>
      <c r="F87" s="47"/>
      <c r="G87" s="47"/>
      <c r="H87" s="47"/>
      <c r="I87" s="135"/>
      <c r="J87" s="47"/>
      <c r="K87" s="47"/>
      <c r="L87" s="38"/>
      <c r="M87" s="33"/>
      <c r="O87" s="33"/>
      <c r="P87" s="33"/>
      <c r="Q87" s="33"/>
      <c r="R87" s="33"/>
      <c r="S87" s="33"/>
      <c r="T87" s="33"/>
      <c r="U87" s="33"/>
      <c r="V87" s="33"/>
      <c r="W87" s="33"/>
      <c r="X87" s="33"/>
      <c r="Y87" s="33"/>
      <c r="Z87" s="33"/>
      <c r="AA87" s="33"/>
      <c r="AB87" s="33"/>
      <c r="AC87" s="33"/>
      <c r="AD87" s="33"/>
      <c r="AE87" s="33"/>
    </row>
  </sheetData>
  <sheetProtection algorithmName="SHA-512" hashValue="YQsqpfMqk2yCWRfjQD9D2lCedxUcwn0Uj/wxaEuB3KsXpDuoSvrspEZljCrG418aumFRwPIG0ufqE6uAZbHtzw==" saltValue="hjXw6XpZdFh/r06nYjW6CfYOWpKEMhRgN5Dr5n0d/2Xkb/jnXDxwFi9RLSgoL8x2ZZWjOpw74jOXnpa8HoGjDQ==" spinCount="100000" sheet="1" objects="1" scenarios="1" formatColumns="0" formatRows="0" autoFilter="0"/>
  <autoFilter ref="C80:K86"/>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07"/>
  <sheetViews>
    <sheetView showGridLines="0" workbookViewId="0" topLeftCell="A1"/>
  </sheetViews>
  <sheetFormatPr defaultColWidth="9.140625" defaultRowHeight="12"/>
  <cols>
    <col min="1" max="1" width="7.140625" style="1" customWidth="1"/>
    <col min="2" max="2" width="0.9921875" style="1" customWidth="1"/>
    <col min="3" max="3" width="3.421875" style="1" customWidth="1"/>
    <col min="4" max="4" width="3.7109375" style="1" customWidth="1"/>
    <col min="5" max="5" width="14.7109375" style="1" customWidth="1"/>
    <col min="6" max="6" width="43.421875" style="1" customWidth="1"/>
    <col min="7" max="7" width="6.421875" style="1" customWidth="1"/>
    <col min="8" max="8" width="9.8515625" style="1" customWidth="1"/>
    <col min="9" max="9" width="17.28125" style="10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00"/>
      <c r="L2" s="309"/>
      <c r="M2" s="309"/>
      <c r="N2" s="309"/>
      <c r="O2" s="309"/>
      <c r="P2" s="309"/>
      <c r="Q2" s="309"/>
      <c r="R2" s="309"/>
      <c r="S2" s="309"/>
      <c r="T2" s="309"/>
      <c r="U2" s="309"/>
      <c r="V2" s="309"/>
      <c r="AT2" s="16" t="s">
        <v>92</v>
      </c>
    </row>
    <row r="3" spans="2:46" s="1" customFormat="1" ht="6.95" customHeight="1">
      <c r="B3" s="101"/>
      <c r="C3" s="102"/>
      <c r="D3" s="102"/>
      <c r="E3" s="102"/>
      <c r="F3" s="102"/>
      <c r="G3" s="102"/>
      <c r="H3" s="102"/>
      <c r="I3" s="103"/>
      <c r="J3" s="102"/>
      <c r="K3" s="102"/>
      <c r="L3" s="19"/>
      <c r="AT3" s="16" t="s">
        <v>82</v>
      </c>
    </row>
    <row r="4" spans="2:46" s="1" customFormat="1" ht="24.95" customHeight="1">
      <c r="B4" s="19"/>
      <c r="D4" s="104" t="s">
        <v>93</v>
      </c>
      <c r="I4" s="100"/>
      <c r="L4" s="19"/>
      <c r="M4" s="105" t="s">
        <v>10</v>
      </c>
      <c r="AT4" s="16" t="s">
        <v>4</v>
      </c>
    </row>
    <row r="5" spans="2:12" s="1" customFormat="1" ht="6.95" customHeight="1">
      <c r="B5" s="19"/>
      <c r="I5" s="100"/>
      <c r="L5" s="19"/>
    </row>
    <row r="6" spans="2:12" s="1" customFormat="1" ht="12" customHeight="1">
      <c r="B6" s="19"/>
      <c r="D6" s="106" t="s">
        <v>16</v>
      </c>
      <c r="I6" s="100"/>
      <c r="L6" s="19"/>
    </row>
    <row r="7" spans="2:12" s="1" customFormat="1" ht="24" customHeight="1">
      <c r="B7" s="19"/>
      <c r="E7" s="352" t="str">
        <f>'Rekapitulace stavby'!K6</f>
        <v>Gymnázium Sokolov a Krajské vzdělávací centrum, p.o. – výměna výtahu</v>
      </c>
      <c r="F7" s="353"/>
      <c r="G7" s="353"/>
      <c r="H7" s="353"/>
      <c r="I7" s="100"/>
      <c r="L7" s="19"/>
    </row>
    <row r="8" spans="1:31" s="2" customFormat="1" ht="12" customHeight="1">
      <c r="A8" s="33"/>
      <c r="B8" s="38"/>
      <c r="C8" s="33"/>
      <c r="D8" s="106" t="s">
        <v>94</v>
      </c>
      <c r="E8" s="33"/>
      <c r="F8" s="33"/>
      <c r="G8" s="33"/>
      <c r="H8" s="33"/>
      <c r="I8" s="107"/>
      <c r="J8" s="33"/>
      <c r="K8" s="33"/>
      <c r="L8" s="108"/>
      <c r="S8" s="33"/>
      <c r="T8" s="33"/>
      <c r="U8" s="33"/>
      <c r="V8" s="33"/>
      <c r="W8" s="33"/>
      <c r="X8" s="33"/>
      <c r="Y8" s="33"/>
      <c r="Z8" s="33"/>
      <c r="AA8" s="33"/>
      <c r="AB8" s="33"/>
      <c r="AC8" s="33"/>
      <c r="AD8" s="33"/>
      <c r="AE8" s="33"/>
    </row>
    <row r="9" spans="1:31" s="2" customFormat="1" ht="14.45" customHeight="1">
      <c r="A9" s="33"/>
      <c r="B9" s="38"/>
      <c r="C9" s="33"/>
      <c r="D9" s="33"/>
      <c r="E9" s="354" t="s">
        <v>656</v>
      </c>
      <c r="F9" s="355"/>
      <c r="G9" s="355"/>
      <c r="H9" s="355"/>
      <c r="I9" s="107"/>
      <c r="J9" s="33"/>
      <c r="K9" s="33"/>
      <c r="L9" s="108"/>
      <c r="S9" s="33"/>
      <c r="T9" s="33"/>
      <c r="U9" s="33"/>
      <c r="V9" s="33"/>
      <c r="W9" s="33"/>
      <c r="X9" s="33"/>
      <c r="Y9" s="33"/>
      <c r="Z9" s="33"/>
      <c r="AA9" s="33"/>
      <c r="AB9" s="33"/>
      <c r="AC9" s="33"/>
      <c r="AD9" s="33"/>
      <c r="AE9" s="33"/>
    </row>
    <row r="10" spans="1:31" s="2" customFormat="1" ht="12">
      <c r="A10" s="33"/>
      <c r="B10" s="38"/>
      <c r="C10" s="33"/>
      <c r="D10" s="33"/>
      <c r="E10" s="33"/>
      <c r="F10" s="33"/>
      <c r="G10" s="33"/>
      <c r="H10" s="33"/>
      <c r="I10" s="107"/>
      <c r="J10" s="33"/>
      <c r="K10" s="33"/>
      <c r="L10" s="108"/>
      <c r="S10" s="33"/>
      <c r="T10" s="33"/>
      <c r="U10" s="33"/>
      <c r="V10" s="33"/>
      <c r="W10" s="33"/>
      <c r="X10" s="33"/>
      <c r="Y10" s="33"/>
      <c r="Z10" s="33"/>
      <c r="AA10" s="33"/>
      <c r="AB10" s="33"/>
      <c r="AC10" s="33"/>
      <c r="AD10" s="33"/>
      <c r="AE10" s="33"/>
    </row>
    <row r="11" spans="1:31" s="2" customFormat="1" ht="12" customHeight="1">
      <c r="A11" s="33"/>
      <c r="B11" s="38"/>
      <c r="C11" s="33"/>
      <c r="D11" s="106" t="s">
        <v>18</v>
      </c>
      <c r="E11" s="33"/>
      <c r="F11" s="109" t="s">
        <v>19</v>
      </c>
      <c r="G11" s="33"/>
      <c r="H11" s="33"/>
      <c r="I11" s="110" t="s">
        <v>20</v>
      </c>
      <c r="J11" s="109" t="s">
        <v>19</v>
      </c>
      <c r="K11" s="33"/>
      <c r="L11" s="108"/>
      <c r="S11" s="33"/>
      <c r="T11" s="33"/>
      <c r="U11" s="33"/>
      <c r="V11" s="33"/>
      <c r="W11" s="33"/>
      <c r="X11" s="33"/>
      <c r="Y11" s="33"/>
      <c r="Z11" s="33"/>
      <c r="AA11" s="33"/>
      <c r="AB11" s="33"/>
      <c r="AC11" s="33"/>
      <c r="AD11" s="33"/>
      <c r="AE11" s="33"/>
    </row>
    <row r="12" spans="1:31" s="2" customFormat="1" ht="12" customHeight="1">
      <c r="A12" s="33"/>
      <c r="B12" s="38"/>
      <c r="C12" s="33"/>
      <c r="D12" s="106" t="s">
        <v>21</v>
      </c>
      <c r="E12" s="33"/>
      <c r="F12" s="109" t="s">
        <v>22</v>
      </c>
      <c r="G12" s="33"/>
      <c r="H12" s="33"/>
      <c r="I12" s="110" t="s">
        <v>23</v>
      </c>
      <c r="J12" s="111" t="str">
        <f>'Rekapitulace stavby'!AN8</f>
        <v>31. 3. 2020</v>
      </c>
      <c r="K12" s="33"/>
      <c r="L12" s="108"/>
      <c r="S12" s="33"/>
      <c r="T12" s="33"/>
      <c r="U12" s="33"/>
      <c r="V12" s="33"/>
      <c r="W12" s="33"/>
      <c r="X12" s="33"/>
      <c r="Y12" s="33"/>
      <c r="Z12" s="33"/>
      <c r="AA12" s="33"/>
      <c r="AB12" s="33"/>
      <c r="AC12" s="33"/>
      <c r="AD12" s="33"/>
      <c r="AE12" s="33"/>
    </row>
    <row r="13" spans="1:31" s="2" customFormat="1" ht="10.9" customHeight="1">
      <c r="A13" s="33"/>
      <c r="B13" s="38"/>
      <c r="C13" s="33"/>
      <c r="D13" s="33"/>
      <c r="E13" s="33"/>
      <c r="F13" s="33"/>
      <c r="G13" s="33"/>
      <c r="H13" s="33"/>
      <c r="I13" s="107"/>
      <c r="J13" s="33"/>
      <c r="K13" s="33"/>
      <c r="L13" s="108"/>
      <c r="S13" s="33"/>
      <c r="T13" s="33"/>
      <c r="U13" s="33"/>
      <c r="V13" s="33"/>
      <c r="W13" s="33"/>
      <c r="X13" s="33"/>
      <c r="Y13" s="33"/>
      <c r="Z13" s="33"/>
      <c r="AA13" s="33"/>
      <c r="AB13" s="33"/>
      <c r="AC13" s="33"/>
      <c r="AD13" s="33"/>
      <c r="AE13" s="33"/>
    </row>
    <row r="14" spans="1:31" s="2" customFormat="1" ht="12" customHeight="1">
      <c r="A14" s="33"/>
      <c r="B14" s="38"/>
      <c r="C14" s="33"/>
      <c r="D14" s="106" t="s">
        <v>25</v>
      </c>
      <c r="E14" s="33"/>
      <c r="F14" s="33"/>
      <c r="G14" s="33"/>
      <c r="H14" s="33"/>
      <c r="I14" s="110" t="s">
        <v>26</v>
      </c>
      <c r="J14" s="109" t="s">
        <v>19</v>
      </c>
      <c r="K14" s="33"/>
      <c r="L14" s="108"/>
      <c r="S14" s="33"/>
      <c r="T14" s="33"/>
      <c r="U14" s="33"/>
      <c r="V14" s="33"/>
      <c r="W14" s="33"/>
      <c r="X14" s="33"/>
      <c r="Y14" s="33"/>
      <c r="Z14" s="33"/>
      <c r="AA14" s="33"/>
      <c r="AB14" s="33"/>
      <c r="AC14" s="33"/>
      <c r="AD14" s="33"/>
      <c r="AE14" s="33"/>
    </row>
    <row r="15" spans="1:31" s="2" customFormat="1" ht="18" customHeight="1">
      <c r="A15" s="33"/>
      <c r="B15" s="38"/>
      <c r="C15" s="33"/>
      <c r="D15" s="33"/>
      <c r="E15" s="109" t="s">
        <v>27</v>
      </c>
      <c r="F15" s="33"/>
      <c r="G15" s="33"/>
      <c r="H15" s="33"/>
      <c r="I15" s="110" t="s">
        <v>28</v>
      </c>
      <c r="J15" s="109" t="s">
        <v>19</v>
      </c>
      <c r="K15" s="33"/>
      <c r="L15" s="108"/>
      <c r="S15" s="33"/>
      <c r="T15" s="33"/>
      <c r="U15" s="33"/>
      <c r="V15" s="33"/>
      <c r="W15" s="33"/>
      <c r="X15" s="33"/>
      <c r="Y15" s="33"/>
      <c r="Z15" s="33"/>
      <c r="AA15" s="33"/>
      <c r="AB15" s="33"/>
      <c r="AC15" s="33"/>
      <c r="AD15" s="33"/>
      <c r="AE15" s="33"/>
    </row>
    <row r="16" spans="1:31" s="2" customFormat="1" ht="6.95" customHeight="1">
      <c r="A16" s="33"/>
      <c r="B16" s="38"/>
      <c r="C16" s="33"/>
      <c r="D16" s="33"/>
      <c r="E16" s="33"/>
      <c r="F16" s="33"/>
      <c r="G16" s="33"/>
      <c r="H16" s="33"/>
      <c r="I16" s="107"/>
      <c r="J16" s="33"/>
      <c r="K16" s="33"/>
      <c r="L16" s="108"/>
      <c r="S16" s="33"/>
      <c r="T16" s="33"/>
      <c r="U16" s="33"/>
      <c r="V16" s="33"/>
      <c r="W16" s="33"/>
      <c r="X16" s="33"/>
      <c r="Y16" s="33"/>
      <c r="Z16" s="33"/>
      <c r="AA16" s="33"/>
      <c r="AB16" s="33"/>
      <c r="AC16" s="33"/>
      <c r="AD16" s="33"/>
      <c r="AE16" s="33"/>
    </row>
    <row r="17" spans="1:31" s="2" customFormat="1" ht="12" customHeight="1">
      <c r="A17" s="33"/>
      <c r="B17" s="38"/>
      <c r="C17" s="33"/>
      <c r="D17" s="106" t="s">
        <v>29</v>
      </c>
      <c r="E17" s="33"/>
      <c r="F17" s="33"/>
      <c r="G17" s="33"/>
      <c r="H17" s="33"/>
      <c r="I17" s="110" t="s">
        <v>26</v>
      </c>
      <c r="J17" s="29" t="str">
        <f>'Rekapitulace stavby'!AN13</f>
        <v>Vyplň údaj</v>
      </c>
      <c r="K17" s="33"/>
      <c r="L17" s="108"/>
      <c r="S17" s="33"/>
      <c r="T17" s="33"/>
      <c r="U17" s="33"/>
      <c r="V17" s="33"/>
      <c r="W17" s="33"/>
      <c r="X17" s="33"/>
      <c r="Y17" s="33"/>
      <c r="Z17" s="33"/>
      <c r="AA17" s="33"/>
      <c r="AB17" s="33"/>
      <c r="AC17" s="33"/>
      <c r="AD17" s="33"/>
      <c r="AE17" s="33"/>
    </row>
    <row r="18" spans="1:31" s="2" customFormat="1" ht="18" customHeight="1">
      <c r="A18" s="33"/>
      <c r="B18" s="38"/>
      <c r="C18" s="33"/>
      <c r="D18" s="33"/>
      <c r="E18" s="356" t="str">
        <f>'Rekapitulace stavby'!E14</f>
        <v>Vyplň údaj</v>
      </c>
      <c r="F18" s="357"/>
      <c r="G18" s="357"/>
      <c r="H18" s="357"/>
      <c r="I18" s="110" t="s">
        <v>28</v>
      </c>
      <c r="J18" s="29" t="str">
        <f>'Rekapitulace stavby'!AN14</f>
        <v>Vyplň údaj</v>
      </c>
      <c r="K18" s="33"/>
      <c r="L18" s="108"/>
      <c r="S18" s="33"/>
      <c r="T18" s="33"/>
      <c r="U18" s="33"/>
      <c r="V18" s="33"/>
      <c r="W18" s="33"/>
      <c r="X18" s="33"/>
      <c r="Y18" s="33"/>
      <c r="Z18" s="33"/>
      <c r="AA18" s="33"/>
      <c r="AB18" s="33"/>
      <c r="AC18" s="33"/>
      <c r="AD18" s="33"/>
      <c r="AE18" s="33"/>
    </row>
    <row r="19" spans="1:31" s="2" customFormat="1" ht="6.95" customHeight="1">
      <c r="A19" s="33"/>
      <c r="B19" s="38"/>
      <c r="C19" s="33"/>
      <c r="D19" s="33"/>
      <c r="E19" s="33"/>
      <c r="F19" s="33"/>
      <c r="G19" s="33"/>
      <c r="H19" s="33"/>
      <c r="I19" s="107"/>
      <c r="J19" s="33"/>
      <c r="K19" s="33"/>
      <c r="L19" s="108"/>
      <c r="S19" s="33"/>
      <c r="T19" s="33"/>
      <c r="U19" s="33"/>
      <c r="V19" s="33"/>
      <c r="W19" s="33"/>
      <c r="X19" s="33"/>
      <c r="Y19" s="33"/>
      <c r="Z19" s="33"/>
      <c r="AA19" s="33"/>
      <c r="AB19" s="33"/>
      <c r="AC19" s="33"/>
      <c r="AD19" s="33"/>
      <c r="AE19" s="33"/>
    </row>
    <row r="20" spans="1:31" s="2" customFormat="1" ht="12" customHeight="1">
      <c r="A20" s="33"/>
      <c r="B20" s="38"/>
      <c r="C20" s="33"/>
      <c r="D20" s="106" t="s">
        <v>31</v>
      </c>
      <c r="E20" s="33"/>
      <c r="F20" s="33"/>
      <c r="G20" s="33"/>
      <c r="H20" s="33"/>
      <c r="I20" s="110" t="s">
        <v>26</v>
      </c>
      <c r="J20" s="109" t="s">
        <v>19</v>
      </c>
      <c r="K20" s="33"/>
      <c r="L20" s="108"/>
      <c r="S20" s="33"/>
      <c r="T20" s="33"/>
      <c r="U20" s="33"/>
      <c r="V20" s="33"/>
      <c r="W20" s="33"/>
      <c r="X20" s="33"/>
      <c r="Y20" s="33"/>
      <c r="Z20" s="33"/>
      <c r="AA20" s="33"/>
      <c r="AB20" s="33"/>
      <c r="AC20" s="33"/>
      <c r="AD20" s="33"/>
      <c r="AE20" s="33"/>
    </row>
    <row r="21" spans="1:31" s="2" customFormat="1" ht="18" customHeight="1">
      <c r="A21" s="33"/>
      <c r="B21" s="38"/>
      <c r="C21" s="33"/>
      <c r="D21" s="33"/>
      <c r="E21" s="109" t="s">
        <v>32</v>
      </c>
      <c r="F21" s="33"/>
      <c r="G21" s="33"/>
      <c r="H21" s="33"/>
      <c r="I21" s="110" t="s">
        <v>28</v>
      </c>
      <c r="J21" s="109" t="s">
        <v>19</v>
      </c>
      <c r="K21" s="33"/>
      <c r="L21" s="108"/>
      <c r="S21" s="33"/>
      <c r="T21" s="33"/>
      <c r="U21" s="33"/>
      <c r="V21" s="33"/>
      <c r="W21" s="33"/>
      <c r="X21" s="33"/>
      <c r="Y21" s="33"/>
      <c r="Z21" s="33"/>
      <c r="AA21" s="33"/>
      <c r="AB21" s="33"/>
      <c r="AC21" s="33"/>
      <c r="AD21" s="33"/>
      <c r="AE21" s="33"/>
    </row>
    <row r="22" spans="1:31" s="2" customFormat="1" ht="6.95" customHeight="1">
      <c r="A22" s="33"/>
      <c r="B22" s="38"/>
      <c r="C22" s="33"/>
      <c r="D22" s="33"/>
      <c r="E22" s="33"/>
      <c r="F22" s="33"/>
      <c r="G22" s="33"/>
      <c r="H22" s="33"/>
      <c r="I22" s="107"/>
      <c r="J22" s="33"/>
      <c r="K22" s="33"/>
      <c r="L22" s="108"/>
      <c r="S22" s="33"/>
      <c r="T22" s="33"/>
      <c r="U22" s="33"/>
      <c r="V22" s="33"/>
      <c r="W22" s="33"/>
      <c r="X22" s="33"/>
      <c r="Y22" s="33"/>
      <c r="Z22" s="33"/>
      <c r="AA22" s="33"/>
      <c r="AB22" s="33"/>
      <c r="AC22" s="33"/>
      <c r="AD22" s="33"/>
      <c r="AE22" s="33"/>
    </row>
    <row r="23" spans="1:31" s="2" customFormat="1" ht="12" customHeight="1">
      <c r="A23" s="33"/>
      <c r="B23" s="38"/>
      <c r="C23" s="33"/>
      <c r="D23" s="106" t="s">
        <v>34</v>
      </c>
      <c r="E23" s="33"/>
      <c r="F23" s="33"/>
      <c r="G23" s="33"/>
      <c r="H23" s="33"/>
      <c r="I23" s="110" t="s">
        <v>26</v>
      </c>
      <c r="J23" s="109" t="s">
        <v>19</v>
      </c>
      <c r="K23" s="33"/>
      <c r="L23" s="108"/>
      <c r="S23" s="33"/>
      <c r="T23" s="33"/>
      <c r="U23" s="33"/>
      <c r="V23" s="33"/>
      <c r="W23" s="33"/>
      <c r="X23" s="33"/>
      <c r="Y23" s="33"/>
      <c r="Z23" s="33"/>
      <c r="AA23" s="33"/>
      <c r="AB23" s="33"/>
      <c r="AC23" s="33"/>
      <c r="AD23" s="33"/>
      <c r="AE23" s="33"/>
    </row>
    <row r="24" spans="1:31" s="2" customFormat="1" ht="18" customHeight="1">
      <c r="A24" s="33"/>
      <c r="B24" s="38"/>
      <c r="C24" s="33"/>
      <c r="D24" s="33"/>
      <c r="E24" s="109" t="s">
        <v>35</v>
      </c>
      <c r="F24" s="33"/>
      <c r="G24" s="33"/>
      <c r="H24" s="33"/>
      <c r="I24" s="110" t="s">
        <v>28</v>
      </c>
      <c r="J24" s="109" t="s">
        <v>19</v>
      </c>
      <c r="K24" s="33"/>
      <c r="L24" s="108"/>
      <c r="S24" s="33"/>
      <c r="T24" s="33"/>
      <c r="U24" s="33"/>
      <c r="V24" s="33"/>
      <c r="W24" s="33"/>
      <c r="X24" s="33"/>
      <c r="Y24" s="33"/>
      <c r="Z24" s="33"/>
      <c r="AA24" s="33"/>
      <c r="AB24" s="33"/>
      <c r="AC24" s="33"/>
      <c r="AD24" s="33"/>
      <c r="AE24" s="33"/>
    </row>
    <row r="25" spans="1:31" s="2" customFormat="1" ht="6.95" customHeight="1">
      <c r="A25" s="33"/>
      <c r="B25" s="38"/>
      <c r="C25" s="33"/>
      <c r="D25" s="33"/>
      <c r="E25" s="33"/>
      <c r="F25" s="33"/>
      <c r="G25" s="33"/>
      <c r="H25" s="33"/>
      <c r="I25" s="107"/>
      <c r="J25" s="33"/>
      <c r="K25" s="33"/>
      <c r="L25" s="108"/>
      <c r="S25" s="33"/>
      <c r="T25" s="33"/>
      <c r="U25" s="33"/>
      <c r="V25" s="33"/>
      <c r="W25" s="33"/>
      <c r="X25" s="33"/>
      <c r="Y25" s="33"/>
      <c r="Z25" s="33"/>
      <c r="AA25" s="33"/>
      <c r="AB25" s="33"/>
      <c r="AC25" s="33"/>
      <c r="AD25" s="33"/>
      <c r="AE25" s="33"/>
    </row>
    <row r="26" spans="1:31" s="2" customFormat="1" ht="12" customHeight="1">
      <c r="A26" s="33"/>
      <c r="B26" s="38"/>
      <c r="C26" s="33"/>
      <c r="D26" s="106" t="s">
        <v>36</v>
      </c>
      <c r="E26" s="33"/>
      <c r="F26" s="33"/>
      <c r="G26" s="33"/>
      <c r="H26" s="33"/>
      <c r="I26" s="107"/>
      <c r="J26" s="33"/>
      <c r="K26" s="33"/>
      <c r="L26" s="108"/>
      <c r="S26" s="33"/>
      <c r="T26" s="33"/>
      <c r="U26" s="33"/>
      <c r="V26" s="33"/>
      <c r="W26" s="33"/>
      <c r="X26" s="33"/>
      <c r="Y26" s="33"/>
      <c r="Z26" s="33"/>
      <c r="AA26" s="33"/>
      <c r="AB26" s="33"/>
      <c r="AC26" s="33"/>
      <c r="AD26" s="33"/>
      <c r="AE26" s="33"/>
    </row>
    <row r="27" spans="1:31" s="8" customFormat="1" ht="96" customHeight="1">
      <c r="A27" s="112"/>
      <c r="B27" s="113"/>
      <c r="C27" s="112"/>
      <c r="D27" s="112"/>
      <c r="E27" s="358" t="s">
        <v>37</v>
      </c>
      <c r="F27" s="358"/>
      <c r="G27" s="358"/>
      <c r="H27" s="358"/>
      <c r="I27" s="114"/>
      <c r="J27" s="112"/>
      <c r="K27" s="112"/>
      <c r="L27" s="115"/>
      <c r="S27" s="112"/>
      <c r="T27" s="112"/>
      <c r="U27" s="112"/>
      <c r="V27" s="112"/>
      <c r="W27" s="112"/>
      <c r="X27" s="112"/>
      <c r="Y27" s="112"/>
      <c r="Z27" s="112"/>
      <c r="AA27" s="112"/>
      <c r="AB27" s="112"/>
      <c r="AC27" s="112"/>
      <c r="AD27" s="112"/>
      <c r="AE27" s="112"/>
    </row>
    <row r="28" spans="1:31" s="2" customFormat="1" ht="6.95" customHeight="1">
      <c r="A28" s="33"/>
      <c r="B28" s="38"/>
      <c r="C28" s="33"/>
      <c r="D28" s="33"/>
      <c r="E28" s="33"/>
      <c r="F28" s="33"/>
      <c r="G28" s="33"/>
      <c r="H28" s="33"/>
      <c r="I28" s="107"/>
      <c r="J28" s="33"/>
      <c r="K28" s="33"/>
      <c r="L28" s="108"/>
      <c r="S28" s="33"/>
      <c r="T28" s="33"/>
      <c r="U28" s="33"/>
      <c r="V28" s="33"/>
      <c r="W28" s="33"/>
      <c r="X28" s="33"/>
      <c r="Y28" s="33"/>
      <c r="Z28" s="33"/>
      <c r="AA28" s="33"/>
      <c r="AB28" s="33"/>
      <c r="AC28" s="33"/>
      <c r="AD28" s="33"/>
      <c r="AE28" s="33"/>
    </row>
    <row r="29" spans="1:31" s="2" customFormat="1" ht="6.95" customHeight="1">
      <c r="A29" s="33"/>
      <c r="B29" s="38"/>
      <c r="C29" s="33"/>
      <c r="D29" s="116"/>
      <c r="E29" s="116"/>
      <c r="F29" s="116"/>
      <c r="G29" s="116"/>
      <c r="H29" s="116"/>
      <c r="I29" s="117"/>
      <c r="J29" s="116"/>
      <c r="K29" s="116"/>
      <c r="L29" s="108"/>
      <c r="S29" s="33"/>
      <c r="T29" s="33"/>
      <c r="U29" s="33"/>
      <c r="V29" s="33"/>
      <c r="W29" s="33"/>
      <c r="X29" s="33"/>
      <c r="Y29" s="33"/>
      <c r="Z29" s="33"/>
      <c r="AA29" s="33"/>
      <c r="AB29" s="33"/>
      <c r="AC29" s="33"/>
      <c r="AD29" s="33"/>
      <c r="AE29" s="33"/>
    </row>
    <row r="30" spans="1:31" s="2" customFormat="1" ht="25.35" customHeight="1">
      <c r="A30" s="33"/>
      <c r="B30" s="38"/>
      <c r="C30" s="33"/>
      <c r="D30" s="118" t="s">
        <v>38</v>
      </c>
      <c r="E30" s="33"/>
      <c r="F30" s="33"/>
      <c r="G30" s="33"/>
      <c r="H30" s="33"/>
      <c r="I30" s="107"/>
      <c r="J30" s="119">
        <f>ROUND(J84,2)</f>
        <v>0</v>
      </c>
      <c r="K30" s="33"/>
      <c r="L30" s="108"/>
      <c r="S30" s="33"/>
      <c r="T30" s="33"/>
      <c r="U30" s="33"/>
      <c r="V30" s="33"/>
      <c r="W30" s="33"/>
      <c r="X30" s="33"/>
      <c r="Y30" s="33"/>
      <c r="Z30" s="33"/>
      <c r="AA30" s="33"/>
      <c r="AB30" s="33"/>
      <c r="AC30" s="33"/>
      <c r="AD30" s="33"/>
      <c r="AE30" s="33"/>
    </row>
    <row r="31" spans="1:31" s="2" customFormat="1" ht="6.95" customHeight="1">
      <c r="A31" s="33"/>
      <c r="B31" s="38"/>
      <c r="C31" s="33"/>
      <c r="D31" s="116"/>
      <c r="E31" s="116"/>
      <c r="F31" s="116"/>
      <c r="G31" s="116"/>
      <c r="H31" s="116"/>
      <c r="I31" s="117"/>
      <c r="J31" s="116"/>
      <c r="K31" s="116"/>
      <c r="L31" s="108"/>
      <c r="S31" s="33"/>
      <c r="T31" s="33"/>
      <c r="U31" s="33"/>
      <c r="V31" s="33"/>
      <c r="W31" s="33"/>
      <c r="X31" s="33"/>
      <c r="Y31" s="33"/>
      <c r="Z31" s="33"/>
      <c r="AA31" s="33"/>
      <c r="AB31" s="33"/>
      <c r="AC31" s="33"/>
      <c r="AD31" s="33"/>
      <c r="AE31" s="33"/>
    </row>
    <row r="32" spans="1:31" s="2" customFormat="1" ht="14.45" customHeight="1">
      <c r="A32" s="33"/>
      <c r="B32" s="38"/>
      <c r="C32" s="33"/>
      <c r="D32" s="33"/>
      <c r="E32" s="33"/>
      <c r="F32" s="120" t="s">
        <v>40</v>
      </c>
      <c r="G32" s="33"/>
      <c r="H32" s="33"/>
      <c r="I32" s="121" t="s">
        <v>39</v>
      </c>
      <c r="J32" s="120" t="s">
        <v>41</v>
      </c>
      <c r="K32" s="33"/>
      <c r="L32" s="108"/>
      <c r="S32" s="33"/>
      <c r="T32" s="33"/>
      <c r="U32" s="33"/>
      <c r="V32" s="33"/>
      <c r="W32" s="33"/>
      <c r="X32" s="33"/>
      <c r="Y32" s="33"/>
      <c r="Z32" s="33"/>
      <c r="AA32" s="33"/>
      <c r="AB32" s="33"/>
      <c r="AC32" s="33"/>
      <c r="AD32" s="33"/>
      <c r="AE32" s="33"/>
    </row>
    <row r="33" spans="1:31" s="2" customFormat="1" ht="14.45" customHeight="1">
      <c r="A33" s="33"/>
      <c r="B33" s="38"/>
      <c r="C33" s="33"/>
      <c r="D33" s="122" t="s">
        <v>42</v>
      </c>
      <c r="E33" s="106" t="s">
        <v>43</v>
      </c>
      <c r="F33" s="123">
        <f>ROUND((SUM(BE84:BE106)),2)</f>
        <v>0</v>
      </c>
      <c r="G33" s="33"/>
      <c r="H33" s="33"/>
      <c r="I33" s="124">
        <v>0.21</v>
      </c>
      <c r="J33" s="123">
        <f>ROUND(((SUM(BE84:BE106))*I33),2)</f>
        <v>0</v>
      </c>
      <c r="K33" s="33"/>
      <c r="L33" s="108"/>
      <c r="S33" s="33"/>
      <c r="T33" s="33"/>
      <c r="U33" s="33"/>
      <c r="V33" s="33"/>
      <c r="W33" s="33"/>
      <c r="X33" s="33"/>
      <c r="Y33" s="33"/>
      <c r="Z33" s="33"/>
      <c r="AA33" s="33"/>
      <c r="AB33" s="33"/>
      <c r="AC33" s="33"/>
      <c r="AD33" s="33"/>
      <c r="AE33" s="33"/>
    </row>
    <row r="34" spans="1:31" s="2" customFormat="1" ht="14.45" customHeight="1">
      <c r="A34" s="33"/>
      <c r="B34" s="38"/>
      <c r="C34" s="33"/>
      <c r="D34" s="33"/>
      <c r="E34" s="106" t="s">
        <v>44</v>
      </c>
      <c r="F34" s="123">
        <f>ROUND((SUM(BF84:BF106)),2)</f>
        <v>0</v>
      </c>
      <c r="G34" s="33"/>
      <c r="H34" s="33"/>
      <c r="I34" s="124">
        <v>0.15</v>
      </c>
      <c r="J34" s="123">
        <f>ROUND(((SUM(BF84:BF106))*I34),2)</f>
        <v>0</v>
      </c>
      <c r="K34" s="33"/>
      <c r="L34" s="108"/>
      <c r="S34" s="33"/>
      <c r="T34" s="33"/>
      <c r="U34" s="33"/>
      <c r="V34" s="33"/>
      <c r="W34" s="33"/>
      <c r="X34" s="33"/>
      <c r="Y34" s="33"/>
      <c r="Z34" s="33"/>
      <c r="AA34" s="33"/>
      <c r="AB34" s="33"/>
      <c r="AC34" s="33"/>
      <c r="AD34" s="33"/>
      <c r="AE34" s="33"/>
    </row>
    <row r="35" spans="1:31" s="2" customFormat="1" ht="14.45" customHeight="1" hidden="1">
      <c r="A35" s="33"/>
      <c r="B35" s="38"/>
      <c r="C35" s="33"/>
      <c r="D35" s="33"/>
      <c r="E35" s="106" t="s">
        <v>45</v>
      </c>
      <c r="F35" s="123">
        <f>ROUND((SUM(BG84:BG106)),2)</f>
        <v>0</v>
      </c>
      <c r="G35" s="33"/>
      <c r="H35" s="33"/>
      <c r="I35" s="124">
        <v>0.21</v>
      </c>
      <c r="J35" s="123">
        <f>0</f>
        <v>0</v>
      </c>
      <c r="K35" s="33"/>
      <c r="L35" s="108"/>
      <c r="S35" s="33"/>
      <c r="T35" s="33"/>
      <c r="U35" s="33"/>
      <c r="V35" s="33"/>
      <c r="W35" s="33"/>
      <c r="X35" s="33"/>
      <c r="Y35" s="33"/>
      <c r="Z35" s="33"/>
      <c r="AA35" s="33"/>
      <c r="AB35" s="33"/>
      <c r="AC35" s="33"/>
      <c r="AD35" s="33"/>
      <c r="AE35" s="33"/>
    </row>
    <row r="36" spans="1:31" s="2" customFormat="1" ht="14.45" customHeight="1" hidden="1">
      <c r="A36" s="33"/>
      <c r="B36" s="38"/>
      <c r="C36" s="33"/>
      <c r="D36" s="33"/>
      <c r="E36" s="106" t="s">
        <v>46</v>
      </c>
      <c r="F36" s="123">
        <f>ROUND((SUM(BH84:BH106)),2)</f>
        <v>0</v>
      </c>
      <c r="G36" s="33"/>
      <c r="H36" s="33"/>
      <c r="I36" s="124">
        <v>0.15</v>
      </c>
      <c r="J36" s="123">
        <f>0</f>
        <v>0</v>
      </c>
      <c r="K36" s="33"/>
      <c r="L36" s="108"/>
      <c r="S36" s="33"/>
      <c r="T36" s="33"/>
      <c r="U36" s="33"/>
      <c r="V36" s="33"/>
      <c r="W36" s="33"/>
      <c r="X36" s="33"/>
      <c r="Y36" s="33"/>
      <c r="Z36" s="33"/>
      <c r="AA36" s="33"/>
      <c r="AB36" s="33"/>
      <c r="AC36" s="33"/>
      <c r="AD36" s="33"/>
      <c r="AE36" s="33"/>
    </row>
    <row r="37" spans="1:31" s="2" customFormat="1" ht="14.45" customHeight="1" hidden="1">
      <c r="A37" s="33"/>
      <c r="B37" s="38"/>
      <c r="C37" s="33"/>
      <c r="D37" s="33"/>
      <c r="E37" s="106" t="s">
        <v>47</v>
      </c>
      <c r="F37" s="123">
        <f>ROUND((SUM(BI84:BI106)),2)</f>
        <v>0</v>
      </c>
      <c r="G37" s="33"/>
      <c r="H37" s="33"/>
      <c r="I37" s="124">
        <v>0</v>
      </c>
      <c r="J37" s="123">
        <f>0</f>
        <v>0</v>
      </c>
      <c r="K37" s="33"/>
      <c r="L37" s="108"/>
      <c r="S37" s="33"/>
      <c r="T37" s="33"/>
      <c r="U37" s="33"/>
      <c r="V37" s="33"/>
      <c r="W37" s="33"/>
      <c r="X37" s="33"/>
      <c r="Y37" s="33"/>
      <c r="Z37" s="33"/>
      <c r="AA37" s="33"/>
      <c r="AB37" s="33"/>
      <c r="AC37" s="33"/>
      <c r="AD37" s="33"/>
      <c r="AE37" s="33"/>
    </row>
    <row r="38" spans="1:31" s="2" customFormat="1" ht="6.95" customHeight="1">
      <c r="A38" s="33"/>
      <c r="B38" s="38"/>
      <c r="C38" s="33"/>
      <c r="D38" s="33"/>
      <c r="E38" s="33"/>
      <c r="F38" s="33"/>
      <c r="G38" s="33"/>
      <c r="H38" s="33"/>
      <c r="I38" s="107"/>
      <c r="J38" s="33"/>
      <c r="K38" s="33"/>
      <c r="L38" s="108"/>
      <c r="S38" s="33"/>
      <c r="T38" s="33"/>
      <c r="U38" s="33"/>
      <c r="V38" s="33"/>
      <c r="W38" s="33"/>
      <c r="X38" s="33"/>
      <c r="Y38" s="33"/>
      <c r="Z38" s="33"/>
      <c r="AA38" s="33"/>
      <c r="AB38" s="33"/>
      <c r="AC38" s="33"/>
      <c r="AD38" s="33"/>
      <c r="AE38" s="33"/>
    </row>
    <row r="39" spans="1:31" s="2" customFormat="1" ht="25.35" customHeight="1">
      <c r="A39" s="33"/>
      <c r="B39" s="38"/>
      <c r="C39" s="125"/>
      <c r="D39" s="126" t="s">
        <v>48</v>
      </c>
      <c r="E39" s="127"/>
      <c r="F39" s="127"/>
      <c r="G39" s="128" t="s">
        <v>49</v>
      </c>
      <c r="H39" s="129" t="s">
        <v>50</v>
      </c>
      <c r="I39" s="130"/>
      <c r="J39" s="131">
        <f>SUM(J30:J37)</f>
        <v>0</v>
      </c>
      <c r="K39" s="132"/>
      <c r="L39" s="108"/>
      <c r="S39" s="33"/>
      <c r="T39" s="33"/>
      <c r="U39" s="33"/>
      <c r="V39" s="33"/>
      <c r="W39" s="33"/>
      <c r="X39" s="33"/>
      <c r="Y39" s="33"/>
      <c r="Z39" s="33"/>
      <c r="AA39" s="33"/>
      <c r="AB39" s="33"/>
      <c r="AC39" s="33"/>
      <c r="AD39" s="33"/>
      <c r="AE39" s="33"/>
    </row>
    <row r="40" spans="1:31" s="2" customFormat="1" ht="14.45" customHeight="1">
      <c r="A40" s="33"/>
      <c r="B40" s="133"/>
      <c r="C40" s="134"/>
      <c r="D40" s="134"/>
      <c r="E40" s="134"/>
      <c r="F40" s="134"/>
      <c r="G40" s="134"/>
      <c r="H40" s="134"/>
      <c r="I40" s="135"/>
      <c r="J40" s="134"/>
      <c r="K40" s="134"/>
      <c r="L40" s="108"/>
      <c r="S40" s="33"/>
      <c r="T40" s="33"/>
      <c r="U40" s="33"/>
      <c r="V40" s="33"/>
      <c r="W40" s="33"/>
      <c r="X40" s="33"/>
      <c r="Y40" s="33"/>
      <c r="Z40" s="33"/>
      <c r="AA40" s="33"/>
      <c r="AB40" s="33"/>
      <c r="AC40" s="33"/>
      <c r="AD40" s="33"/>
      <c r="AE40" s="33"/>
    </row>
    <row r="44" spans="1:31" s="2" customFormat="1" ht="6.95" customHeight="1">
      <c r="A44" s="33"/>
      <c r="B44" s="136"/>
      <c r="C44" s="137"/>
      <c r="D44" s="137"/>
      <c r="E44" s="137"/>
      <c r="F44" s="137"/>
      <c r="G44" s="137"/>
      <c r="H44" s="137"/>
      <c r="I44" s="138"/>
      <c r="J44" s="137"/>
      <c r="K44" s="137"/>
      <c r="L44" s="108"/>
      <c r="S44" s="33"/>
      <c r="T44" s="33"/>
      <c r="U44" s="33"/>
      <c r="V44" s="33"/>
      <c r="W44" s="33"/>
      <c r="X44" s="33"/>
      <c r="Y44" s="33"/>
      <c r="Z44" s="33"/>
      <c r="AA44" s="33"/>
      <c r="AB44" s="33"/>
      <c r="AC44" s="33"/>
      <c r="AD44" s="33"/>
      <c r="AE44" s="33"/>
    </row>
    <row r="45" spans="1:31" s="2" customFormat="1" ht="24.95" customHeight="1">
      <c r="A45" s="33"/>
      <c r="B45" s="34"/>
      <c r="C45" s="22" t="s">
        <v>96</v>
      </c>
      <c r="D45" s="35"/>
      <c r="E45" s="35"/>
      <c r="F45" s="35"/>
      <c r="G45" s="35"/>
      <c r="H45" s="35"/>
      <c r="I45" s="107"/>
      <c r="J45" s="35"/>
      <c r="K45" s="35"/>
      <c r="L45" s="108"/>
      <c r="S45" s="33"/>
      <c r="T45" s="33"/>
      <c r="U45" s="33"/>
      <c r="V45" s="33"/>
      <c r="W45" s="33"/>
      <c r="X45" s="33"/>
      <c r="Y45" s="33"/>
      <c r="Z45" s="33"/>
      <c r="AA45" s="33"/>
      <c r="AB45" s="33"/>
      <c r="AC45" s="33"/>
      <c r="AD45" s="33"/>
      <c r="AE45" s="33"/>
    </row>
    <row r="46" spans="1:31" s="2" customFormat="1" ht="6.95" customHeight="1">
      <c r="A46" s="33"/>
      <c r="B46" s="34"/>
      <c r="C46" s="35"/>
      <c r="D46" s="35"/>
      <c r="E46" s="35"/>
      <c r="F46" s="35"/>
      <c r="G46" s="35"/>
      <c r="H46" s="35"/>
      <c r="I46" s="107"/>
      <c r="J46" s="35"/>
      <c r="K46" s="35"/>
      <c r="L46" s="108"/>
      <c r="S46" s="33"/>
      <c r="T46" s="33"/>
      <c r="U46" s="33"/>
      <c r="V46" s="33"/>
      <c r="W46" s="33"/>
      <c r="X46" s="33"/>
      <c r="Y46" s="33"/>
      <c r="Z46" s="33"/>
      <c r="AA46" s="33"/>
      <c r="AB46" s="33"/>
      <c r="AC46" s="33"/>
      <c r="AD46" s="33"/>
      <c r="AE46" s="33"/>
    </row>
    <row r="47" spans="1:31" s="2" customFormat="1" ht="12" customHeight="1">
      <c r="A47" s="33"/>
      <c r="B47" s="34"/>
      <c r="C47" s="28" t="s">
        <v>16</v>
      </c>
      <c r="D47" s="35"/>
      <c r="E47" s="35"/>
      <c r="F47" s="35"/>
      <c r="G47" s="35"/>
      <c r="H47" s="35"/>
      <c r="I47" s="107"/>
      <c r="J47" s="35"/>
      <c r="K47" s="35"/>
      <c r="L47" s="108"/>
      <c r="S47" s="33"/>
      <c r="T47" s="33"/>
      <c r="U47" s="33"/>
      <c r="V47" s="33"/>
      <c r="W47" s="33"/>
      <c r="X47" s="33"/>
      <c r="Y47" s="33"/>
      <c r="Z47" s="33"/>
      <c r="AA47" s="33"/>
      <c r="AB47" s="33"/>
      <c r="AC47" s="33"/>
      <c r="AD47" s="33"/>
      <c r="AE47" s="33"/>
    </row>
    <row r="48" spans="1:31" s="2" customFormat="1" ht="24" customHeight="1">
      <c r="A48" s="33"/>
      <c r="B48" s="34"/>
      <c r="C48" s="35"/>
      <c r="D48" s="35"/>
      <c r="E48" s="350" t="str">
        <f>E7</f>
        <v>Gymnázium Sokolov a Krajské vzdělávací centrum, p.o. – výměna výtahu</v>
      </c>
      <c r="F48" s="351"/>
      <c r="G48" s="351"/>
      <c r="H48" s="351"/>
      <c r="I48" s="107"/>
      <c r="J48" s="35"/>
      <c r="K48" s="35"/>
      <c r="L48" s="108"/>
      <c r="S48" s="33"/>
      <c r="T48" s="33"/>
      <c r="U48" s="33"/>
      <c r="V48" s="33"/>
      <c r="W48" s="33"/>
      <c r="X48" s="33"/>
      <c r="Y48" s="33"/>
      <c r="Z48" s="33"/>
      <c r="AA48" s="33"/>
      <c r="AB48" s="33"/>
      <c r="AC48" s="33"/>
      <c r="AD48" s="33"/>
      <c r="AE48" s="33"/>
    </row>
    <row r="49" spans="1:31" s="2" customFormat="1" ht="12" customHeight="1">
      <c r="A49" s="33"/>
      <c r="B49" s="34"/>
      <c r="C49" s="28" t="s">
        <v>94</v>
      </c>
      <c r="D49" s="35"/>
      <c r="E49" s="35"/>
      <c r="F49" s="35"/>
      <c r="G49" s="35"/>
      <c r="H49" s="35"/>
      <c r="I49" s="107"/>
      <c r="J49" s="35"/>
      <c r="K49" s="35"/>
      <c r="L49" s="108"/>
      <c r="S49" s="33"/>
      <c r="T49" s="33"/>
      <c r="U49" s="33"/>
      <c r="V49" s="33"/>
      <c r="W49" s="33"/>
      <c r="X49" s="33"/>
      <c r="Y49" s="33"/>
      <c r="Z49" s="33"/>
      <c r="AA49" s="33"/>
      <c r="AB49" s="33"/>
      <c r="AC49" s="33"/>
      <c r="AD49" s="33"/>
      <c r="AE49" s="33"/>
    </row>
    <row r="50" spans="1:31" s="2" customFormat="1" ht="14.45" customHeight="1">
      <c r="A50" s="33"/>
      <c r="B50" s="34"/>
      <c r="C50" s="35"/>
      <c r="D50" s="35"/>
      <c r="E50" s="338" t="str">
        <f>E9</f>
        <v>VON - Vedlejší a ostatní náklady</v>
      </c>
      <c r="F50" s="349"/>
      <c r="G50" s="349"/>
      <c r="H50" s="349"/>
      <c r="I50" s="107"/>
      <c r="J50" s="35"/>
      <c r="K50" s="35"/>
      <c r="L50" s="108"/>
      <c r="S50" s="33"/>
      <c r="T50" s="33"/>
      <c r="U50" s="33"/>
      <c r="V50" s="33"/>
      <c r="W50" s="33"/>
      <c r="X50" s="33"/>
      <c r="Y50" s="33"/>
      <c r="Z50" s="33"/>
      <c r="AA50" s="33"/>
      <c r="AB50" s="33"/>
      <c r="AC50" s="33"/>
      <c r="AD50" s="33"/>
      <c r="AE50" s="33"/>
    </row>
    <row r="51" spans="1:31" s="2" customFormat="1" ht="6.95" customHeight="1">
      <c r="A51" s="33"/>
      <c r="B51" s="34"/>
      <c r="C51" s="35"/>
      <c r="D51" s="35"/>
      <c r="E51" s="35"/>
      <c r="F51" s="35"/>
      <c r="G51" s="35"/>
      <c r="H51" s="35"/>
      <c r="I51" s="107"/>
      <c r="J51" s="35"/>
      <c r="K51" s="35"/>
      <c r="L51" s="108"/>
      <c r="S51" s="33"/>
      <c r="T51" s="33"/>
      <c r="U51" s="33"/>
      <c r="V51" s="33"/>
      <c r="W51" s="33"/>
      <c r="X51" s="33"/>
      <c r="Y51" s="33"/>
      <c r="Z51" s="33"/>
      <c r="AA51" s="33"/>
      <c r="AB51" s="33"/>
      <c r="AC51" s="33"/>
      <c r="AD51" s="33"/>
      <c r="AE51" s="33"/>
    </row>
    <row r="52" spans="1:31" s="2" customFormat="1" ht="12" customHeight="1">
      <c r="A52" s="33"/>
      <c r="B52" s="34"/>
      <c r="C52" s="28" t="s">
        <v>21</v>
      </c>
      <c r="D52" s="35"/>
      <c r="E52" s="35"/>
      <c r="F52" s="26" t="str">
        <f>F12</f>
        <v>Sokolov, Husitská č.p. 2053</v>
      </c>
      <c r="G52" s="35"/>
      <c r="H52" s="35"/>
      <c r="I52" s="110" t="s">
        <v>23</v>
      </c>
      <c r="J52" s="58" t="str">
        <f>IF(J12="","",J12)</f>
        <v>31. 3. 2020</v>
      </c>
      <c r="K52" s="35"/>
      <c r="L52" s="108"/>
      <c r="S52" s="33"/>
      <c r="T52" s="33"/>
      <c r="U52" s="33"/>
      <c r="V52" s="33"/>
      <c r="W52" s="33"/>
      <c r="X52" s="33"/>
      <c r="Y52" s="33"/>
      <c r="Z52" s="33"/>
      <c r="AA52" s="33"/>
      <c r="AB52" s="33"/>
      <c r="AC52" s="33"/>
      <c r="AD52" s="33"/>
      <c r="AE52" s="33"/>
    </row>
    <row r="53" spans="1:31" s="2" customFormat="1" ht="6.95" customHeight="1">
      <c r="A53" s="33"/>
      <c r="B53" s="34"/>
      <c r="C53" s="35"/>
      <c r="D53" s="35"/>
      <c r="E53" s="35"/>
      <c r="F53" s="35"/>
      <c r="G53" s="35"/>
      <c r="H53" s="35"/>
      <c r="I53" s="107"/>
      <c r="J53" s="35"/>
      <c r="K53" s="35"/>
      <c r="L53" s="108"/>
      <c r="S53" s="33"/>
      <c r="T53" s="33"/>
      <c r="U53" s="33"/>
      <c r="V53" s="33"/>
      <c r="W53" s="33"/>
      <c r="X53" s="33"/>
      <c r="Y53" s="33"/>
      <c r="Z53" s="33"/>
      <c r="AA53" s="33"/>
      <c r="AB53" s="33"/>
      <c r="AC53" s="33"/>
      <c r="AD53" s="33"/>
      <c r="AE53" s="33"/>
    </row>
    <row r="54" spans="1:31" s="2" customFormat="1" ht="40.9" customHeight="1">
      <c r="A54" s="33"/>
      <c r="B54" s="34"/>
      <c r="C54" s="28" t="s">
        <v>25</v>
      </c>
      <c r="D54" s="35"/>
      <c r="E54" s="35"/>
      <c r="F54" s="26" t="str">
        <f>E15</f>
        <v>Karlovarský kraj, Závodní 353/88, 36006 K. Vary</v>
      </c>
      <c r="G54" s="35"/>
      <c r="H54" s="35"/>
      <c r="I54" s="110" t="s">
        <v>31</v>
      </c>
      <c r="J54" s="31" t="str">
        <f>E21</f>
        <v xml:space="preserve">Ing. arch. Břetislav Kubíček </v>
      </c>
      <c r="K54" s="35"/>
      <c r="L54" s="108"/>
      <c r="S54" s="33"/>
      <c r="T54" s="33"/>
      <c r="U54" s="33"/>
      <c r="V54" s="33"/>
      <c r="W54" s="33"/>
      <c r="X54" s="33"/>
      <c r="Y54" s="33"/>
      <c r="Z54" s="33"/>
      <c r="AA54" s="33"/>
      <c r="AB54" s="33"/>
      <c r="AC54" s="33"/>
      <c r="AD54" s="33"/>
      <c r="AE54" s="33"/>
    </row>
    <row r="55" spans="1:31" s="2" customFormat="1" ht="26.45" customHeight="1">
      <c r="A55" s="33"/>
      <c r="B55" s="34"/>
      <c r="C55" s="28" t="s">
        <v>29</v>
      </c>
      <c r="D55" s="35"/>
      <c r="E55" s="35"/>
      <c r="F55" s="26" t="str">
        <f>IF(E18="","",E18)</f>
        <v>Vyplň údaj</v>
      </c>
      <c r="G55" s="35"/>
      <c r="H55" s="35"/>
      <c r="I55" s="110" t="s">
        <v>34</v>
      </c>
      <c r="J55" s="31" t="str">
        <f>E24</f>
        <v>Daniela Hahnová</v>
      </c>
      <c r="K55" s="35"/>
      <c r="L55" s="108"/>
      <c r="S55" s="33"/>
      <c r="T55" s="33"/>
      <c r="U55" s="33"/>
      <c r="V55" s="33"/>
      <c r="W55" s="33"/>
      <c r="X55" s="33"/>
      <c r="Y55" s="33"/>
      <c r="Z55" s="33"/>
      <c r="AA55" s="33"/>
      <c r="AB55" s="33"/>
      <c r="AC55" s="33"/>
      <c r="AD55" s="33"/>
      <c r="AE55" s="33"/>
    </row>
    <row r="56" spans="1:31" s="2" customFormat="1" ht="10.35" customHeight="1">
      <c r="A56" s="33"/>
      <c r="B56" s="34"/>
      <c r="C56" s="35"/>
      <c r="D56" s="35"/>
      <c r="E56" s="35"/>
      <c r="F56" s="35"/>
      <c r="G56" s="35"/>
      <c r="H56" s="35"/>
      <c r="I56" s="107"/>
      <c r="J56" s="35"/>
      <c r="K56" s="35"/>
      <c r="L56" s="108"/>
      <c r="S56" s="33"/>
      <c r="T56" s="33"/>
      <c r="U56" s="33"/>
      <c r="V56" s="33"/>
      <c r="W56" s="33"/>
      <c r="X56" s="33"/>
      <c r="Y56" s="33"/>
      <c r="Z56" s="33"/>
      <c r="AA56" s="33"/>
      <c r="AB56" s="33"/>
      <c r="AC56" s="33"/>
      <c r="AD56" s="33"/>
      <c r="AE56" s="33"/>
    </row>
    <row r="57" spans="1:31" s="2" customFormat="1" ht="29.25" customHeight="1">
      <c r="A57" s="33"/>
      <c r="B57" s="34"/>
      <c r="C57" s="139" t="s">
        <v>97</v>
      </c>
      <c r="D57" s="140"/>
      <c r="E57" s="140"/>
      <c r="F57" s="140"/>
      <c r="G57" s="140"/>
      <c r="H57" s="140"/>
      <c r="I57" s="141"/>
      <c r="J57" s="142" t="s">
        <v>98</v>
      </c>
      <c r="K57" s="140"/>
      <c r="L57" s="108"/>
      <c r="S57" s="33"/>
      <c r="T57" s="33"/>
      <c r="U57" s="33"/>
      <c r="V57" s="33"/>
      <c r="W57" s="33"/>
      <c r="X57" s="33"/>
      <c r="Y57" s="33"/>
      <c r="Z57" s="33"/>
      <c r="AA57" s="33"/>
      <c r="AB57" s="33"/>
      <c r="AC57" s="33"/>
      <c r="AD57" s="33"/>
      <c r="AE57" s="33"/>
    </row>
    <row r="58" spans="1:31" s="2" customFormat="1" ht="10.35" customHeight="1">
      <c r="A58" s="33"/>
      <c r="B58" s="34"/>
      <c r="C58" s="35"/>
      <c r="D58" s="35"/>
      <c r="E58" s="35"/>
      <c r="F58" s="35"/>
      <c r="G58" s="35"/>
      <c r="H58" s="35"/>
      <c r="I58" s="107"/>
      <c r="J58" s="35"/>
      <c r="K58" s="35"/>
      <c r="L58" s="108"/>
      <c r="S58" s="33"/>
      <c r="T58" s="33"/>
      <c r="U58" s="33"/>
      <c r="V58" s="33"/>
      <c r="W58" s="33"/>
      <c r="X58" s="33"/>
      <c r="Y58" s="33"/>
      <c r="Z58" s="33"/>
      <c r="AA58" s="33"/>
      <c r="AB58" s="33"/>
      <c r="AC58" s="33"/>
      <c r="AD58" s="33"/>
      <c r="AE58" s="33"/>
    </row>
    <row r="59" spans="1:47" s="2" customFormat="1" ht="22.9" customHeight="1">
      <c r="A59" s="33"/>
      <c r="B59" s="34"/>
      <c r="C59" s="143" t="s">
        <v>70</v>
      </c>
      <c r="D59" s="35"/>
      <c r="E59" s="35"/>
      <c r="F59" s="35"/>
      <c r="G59" s="35"/>
      <c r="H59" s="35"/>
      <c r="I59" s="107"/>
      <c r="J59" s="76">
        <f>J84</f>
        <v>0</v>
      </c>
      <c r="K59" s="35"/>
      <c r="L59" s="108"/>
      <c r="S59" s="33"/>
      <c r="T59" s="33"/>
      <c r="U59" s="33"/>
      <c r="V59" s="33"/>
      <c r="W59" s="33"/>
      <c r="X59" s="33"/>
      <c r="Y59" s="33"/>
      <c r="Z59" s="33"/>
      <c r="AA59" s="33"/>
      <c r="AB59" s="33"/>
      <c r="AC59" s="33"/>
      <c r="AD59" s="33"/>
      <c r="AE59" s="33"/>
      <c r="AU59" s="16" t="s">
        <v>99</v>
      </c>
    </row>
    <row r="60" spans="2:12" s="9" customFormat="1" ht="24.95" customHeight="1">
      <c r="B60" s="144"/>
      <c r="C60" s="145"/>
      <c r="D60" s="146" t="s">
        <v>657</v>
      </c>
      <c r="E60" s="147"/>
      <c r="F60" s="147"/>
      <c r="G60" s="147"/>
      <c r="H60" s="147"/>
      <c r="I60" s="148"/>
      <c r="J60" s="149">
        <f>J85</f>
        <v>0</v>
      </c>
      <c r="K60" s="145"/>
      <c r="L60" s="150"/>
    </row>
    <row r="61" spans="2:12" s="10" customFormat="1" ht="19.9" customHeight="1">
      <c r="B61" s="151"/>
      <c r="C61" s="152"/>
      <c r="D61" s="153" t="s">
        <v>658</v>
      </c>
      <c r="E61" s="154"/>
      <c r="F61" s="154"/>
      <c r="G61" s="154"/>
      <c r="H61" s="154"/>
      <c r="I61" s="155"/>
      <c r="J61" s="156">
        <f>J86</f>
        <v>0</v>
      </c>
      <c r="K61" s="152"/>
      <c r="L61" s="157"/>
    </row>
    <row r="62" spans="2:12" s="10" customFormat="1" ht="19.9" customHeight="1">
      <c r="B62" s="151"/>
      <c r="C62" s="152"/>
      <c r="D62" s="153" t="s">
        <v>659</v>
      </c>
      <c r="E62" s="154"/>
      <c r="F62" s="154"/>
      <c r="G62" s="154"/>
      <c r="H62" s="154"/>
      <c r="I62" s="155"/>
      <c r="J62" s="156">
        <f>J89</f>
        <v>0</v>
      </c>
      <c r="K62" s="152"/>
      <c r="L62" s="157"/>
    </row>
    <row r="63" spans="2:12" s="10" customFormat="1" ht="19.9" customHeight="1">
      <c r="B63" s="151"/>
      <c r="C63" s="152"/>
      <c r="D63" s="153" t="s">
        <v>660</v>
      </c>
      <c r="E63" s="154"/>
      <c r="F63" s="154"/>
      <c r="G63" s="154"/>
      <c r="H63" s="154"/>
      <c r="I63" s="155"/>
      <c r="J63" s="156">
        <f>J99</f>
        <v>0</v>
      </c>
      <c r="K63" s="152"/>
      <c r="L63" s="157"/>
    </row>
    <row r="64" spans="2:12" s="10" customFormat="1" ht="19.9" customHeight="1">
      <c r="B64" s="151"/>
      <c r="C64" s="152"/>
      <c r="D64" s="153" t="s">
        <v>661</v>
      </c>
      <c r="E64" s="154"/>
      <c r="F64" s="154"/>
      <c r="G64" s="154"/>
      <c r="H64" s="154"/>
      <c r="I64" s="155"/>
      <c r="J64" s="156">
        <f>J103</f>
        <v>0</v>
      </c>
      <c r="K64" s="152"/>
      <c r="L64" s="157"/>
    </row>
    <row r="65" spans="1:31" s="2" customFormat="1" ht="21.75" customHeight="1">
      <c r="A65" s="33"/>
      <c r="B65" s="34"/>
      <c r="C65" s="35"/>
      <c r="D65" s="35"/>
      <c r="E65" s="35"/>
      <c r="F65" s="35"/>
      <c r="G65" s="35"/>
      <c r="H65" s="35"/>
      <c r="I65" s="107"/>
      <c r="J65" s="35"/>
      <c r="K65" s="35"/>
      <c r="L65" s="108"/>
      <c r="S65" s="33"/>
      <c r="T65" s="33"/>
      <c r="U65" s="33"/>
      <c r="V65" s="33"/>
      <c r="W65" s="33"/>
      <c r="X65" s="33"/>
      <c r="Y65" s="33"/>
      <c r="Z65" s="33"/>
      <c r="AA65" s="33"/>
      <c r="AB65" s="33"/>
      <c r="AC65" s="33"/>
      <c r="AD65" s="33"/>
      <c r="AE65" s="33"/>
    </row>
    <row r="66" spans="1:31" s="2" customFormat="1" ht="6.95" customHeight="1">
      <c r="A66" s="33"/>
      <c r="B66" s="46"/>
      <c r="C66" s="47"/>
      <c r="D66" s="47"/>
      <c r="E66" s="47"/>
      <c r="F66" s="47"/>
      <c r="G66" s="47"/>
      <c r="H66" s="47"/>
      <c r="I66" s="135"/>
      <c r="J66" s="47"/>
      <c r="K66" s="47"/>
      <c r="L66" s="108"/>
      <c r="S66" s="33"/>
      <c r="T66" s="33"/>
      <c r="U66" s="33"/>
      <c r="V66" s="33"/>
      <c r="W66" s="33"/>
      <c r="X66" s="33"/>
      <c r="Y66" s="33"/>
      <c r="Z66" s="33"/>
      <c r="AA66" s="33"/>
      <c r="AB66" s="33"/>
      <c r="AC66" s="33"/>
      <c r="AD66" s="33"/>
      <c r="AE66" s="33"/>
    </row>
    <row r="70" spans="1:31" s="2" customFormat="1" ht="6.95" customHeight="1">
      <c r="A70" s="33"/>
      <c r="B70" s="48"/>
      <c r="C70" s="49"/>
      <c r="D70" s="49"/>
      <c r="E70" s="49"/>
      <c r="F70" s="49"/>
      <c r="G70" s="49"/>
      <c r="H70" s="49"/>
      <c r="I70" s="138"/>
      <c r="J70" s="49"/>
      <c r="K70" s="49"/>
      <c r="L70" s="108"/>
      <c r="S70" s="33"/>
      <c r="T70" s="33"/>
      <c r="U70" s="33"/>
      <c r="V70" s="33"/>
      <c r="W70" s="33"/>
      <c r="X70" s="33"/>
      <c r="Y70" s="33"/>
      <c r="Z70" s="33"/>
      <c r="AA70" s="33"/>
      <c r="AB70" s="33"/>
      <c r="AC70" s="33"/>
      <c r="AD70" s="33"/>
      <c r="AE70" s="33"/>
    </row>
    <row r="71" spans="1:31" s="2" customFormat="1" ht="24.95" customHeight="1">
      <c r="A71" s="33"/>
      <c r="B71" s="34"/>
      <c r="C71" s="22" t="s">
        <v>121</v>
      </c>
      <c r="D71" s="35"/>
      <c r="E71" s="35"/>
      <c r="F71" s="35"/>
      <c r="G71" s="35"/>
      <c r="H71" s="35"/>
      <c r="I71" s="107"/>
      <c r="J71" s="35"/>
      <c r="K71" s="35"/>
      <c r="L71" s="108"/>
      <c r="S71" s="33"/>
      <c r="T71" s="33"/>
      <c r="U71" s="33"/>
      <c r="V71" s="33"/>
      <c r="W71" s="33"/>
      <c r="X71" s="33"/>
      <c r="Y71" s="33"/>
      <c r="Z71" s="33"/>
      <c r="AA71" s="33"/>
      <c r="AB71" s="33"/>
      <c r="AC71" s="33"/>
      <c r="AD71" s="33"/>
      <c r="AE71" s="33"/>
    </row>
    <row r="72" spans="1:31" s="2" customFormat="1" ht="6.95" customHeight="1">
      <c r="A72" s="33"/>
      <c r="B72" s="34"/>
      <c r="C72" s="35"/>
      <c r="D72" s="35"/>
      <c r="E72" s="35"/>
      <c r="F72" s="35"/>
      <c r="G72" s="35"/>
      <c r="H72" s="35"/>
      <c r="I72" s="107"/>
      <c r="J72" s="35"/>
      <c r="K72" s="35"/>
      <c r="L72" s="108"/>
      <c r="S72" s="33"/>
      <c r="T72" s="33"/>
      <c r="U72" s="33"/>
      <c r="V72" s="33"/>
      <c r="W72" s="33"/>
      <c r="X72" s="33"/>
      <c r="Y72" s="33"/>
      <c r="Z72" s="33"/>
      <c r="AA72" s="33"/>
      <c r="AB72" s="33"/>
      <c r="AC72" s="33"/>
      <c r="AD72" s="33"/>
      <c r="AE72" s="33"/>
    </row>
    <row r="73" spans="1:31" s="2" customFormat="1" ht="12" customHeight="1">
      <c r="A73" s="33"/>
      <c r="B73" s="34"/>
      <c r="C73" s="28" t="s">
        <v>16</v>
      </c>
      <c r="D73" s="35"/>
      <c r="E73" s="35"/>
      <c r="F73" s="35"/>
      <c r="G73" s="35"/>
      <c r="H73" s="35"/>
      <c r="I73" s="107"/>
      <c r="J73" s="35"/>
      <c r="K73" s="35"/>
      <c r="L73" s="108"/>
      <c r="S73" s="33"/>
      <c r="T73" s="33"/>
      <c r="U73" s="33"/>
      <c r="V73" s="33"/>
      <c r="W73" s="33"/>
      <c r="X73" s="33"/>
      <c r="Y73" s="33"/>
      <c r="Z73" s="33"/>
      <c r="AA73" s="33"/>
      <c r="AB73" s="33"/>
      <c r="AC73" s="33"/>
      <c r="AD73" s="33"/>
      <c r="AE73" s="33"/>
    </row>
    <row r="74" spans="1:31" s="2" customFormat="1" ht="24" customHeight="1">
      <c r="A74" s="33"/>
      <c r="B74" s="34"/>
      <c r="C74" s="35"/>
      <c r="D74" s="35"/>
      <c r="E74" s="350" t="str">
        <f>E7</f>
        <v>Gymnázium Sokolov a Krajské vzdělávací centrum, p.o. – výměna výtahu</v>
      </c>
      <c r="F74" s="351"/>
      <c r="G74" s="351"/>
      <c r="H74" s="351"/>
      <c r="I74" s="107"/>
      <c r="J74" s="35"/>
      <c r="K74" s="35"/>
      <c r="L74" s="108"/>
      <c r="S74" s="33"/>
      <c r="T74" s="33"/>
      <c r="U74" s="33"/>
      <c r="V74" s="33"/>
      <c r="W74" s="33"/>
      <c r="X74" s="33"/>
      <c r="Y74" s="33"/>
      <c r="Z74" s="33"/>
      <c r="AA74" s="33"/>
      <c r="AB74" s="33"/>
      <c r="AC74" s="33"/>
      <c r="AD74" s="33"/>
      <c r="AE74" s="33"/>
    </row>
    <row r="75" spans="1:31" s="2" customFormat="1" ht="12" customHeight="1">
      <c r="A75" s="33"/>
      <c r="B75" s="34"/>
      <c r="C75" s="28" t="s">
        <v>94</v>
      </c>
      <c r="D75" s="35"/>
      <c r="E75" s="35"/>
      <c r="F75" s="35"/>
      <c r="G75" s="35"/>
      <c r="H75" s="35"/>
      <c r="I75" s="107"/>
      <c r="J75" s="35"/>
      <c r="K75" s="35"/>
      <c r="L75" s="108"/>
      <c r="S75" s="33"/>
      <c r="T75" s="33"/>
      <c r="U75" s="33"/>
      <c r="V75" s="33"/>
      <c r="W75" s="33"/>
      <c r="X75" s="33"/>
      <c r="Y75" s="33"/>
      <c r="Z75" s="33"/>
      <c r="AA75" s="33"/>
      <c r="AB75" s="33"/>
      <c r="AC75" s="33"/>
      <c r="AD75" s="33"/>
      <c r="AE75" s="33"/>
    </row>
    <row r="76" spans="1:31" s="2" customFormat="1" ht="14.45" customHeight="1">
      <c r="A76" s="33"/>
      <c r="B76" s="34"/>
      <c r="C76" s="35"/>
      <c r="D76" s="35"/>
      <c r="E76" s="338" t="str">
        <f>E9</f>
        <v>VON - Vedlejší a ostatní náklady</v>
      </c>
      <c r="F76" s="349"/>
      <c r="G76" s="349"/>
      <c r="H76" s="349"/>
      <c r="I76" s="107"/>
      <c r="J76" s="35"/>
      <c r="K76" s="35"/>
      <c r="L76" s="108"/>
      <c r="S76" s="33"/>
      <c r="T76" s="33"/>
      <c r="U76" s="33"/>
      <c r="V76" s="33"/>
      <c r="W76" s="33"/>
      <c r="X76" s="33"/>
      <c r="Y76" s="33"/>
      <c r="Z76" s="33"/>
      <c r="AA76" s="33"/>
      <c r="AB76" s="33"/>
      <c r="AC76" s="33"/>
      <c r="AD76" s="33"/>
      <c r="AE76" s="33"/>
    </row>
    <row r="77" spans="1:31" s="2" customFormat="1" ht="6.95" customHeight="1">
      <c r="A77" s="33"/>
      <c r="B77" s="34"/>
      <c r="C77" s="35"/>
      <c r="D77" s="35"/>
      <c r="E77" s="35"/>
      <c r="F77" s="35"/>
      <c r="G77" s="35"/>
      <c r="H77" s="35"/>
      <c r="I77" s="107"/>
      <c r="J77" s="35"/>
      <c r="K77" s="35"/>
      <c r="L77" s="108"/>
      <c r="S77" s="33"/>
      <c r="T77" s="33"/>
      <c r="U77" s="33"/>
      <c r="V77" s="33"/>
      <c r="W77" s="33"/>
      <c r="X77" s="33"/>
      <c r="Y77" s="33"/>
      <c r="Z77" s="33"/>
      <c r="AA77" s="33"/>
      <c r="AB77" s="33"/>
      <c r="AC77" s="33"/>
      <c r="AD77" s="33"/>
      <c r="AE77" s="33"/>
    </row>
    <row r="78" spans="1:31" s="2" customFormat="1" ht="12" customHeight="1">
      <c r="A78" s="33"/>
      <c r="B78" s="34"/>
      <c r="C78" s="28" t="s">
        <v>21</v>
      </c>
      <c r="D78" s="35"/>
      <c r="E78" s="35"/>
      <c r="F78" s="26" t="str">
        <f>F12</f>
        <v>Sokolov, Husitská č.p. 2053</v>
      </c>
      <c r="G78" s="35"/>
      <c r="H78" s="35"/>
      <c r="I78" s="110" t="s">
        <v>23</v>
      </c>
      <c r="J78" s="58" t="str">
        <f>IF(J12="","",J12)</f>
        <v>31. 3. 2020</v>
      </c>
      <c r="K78" s="35"/>
      <c r="L78" s="108"/>
      <c r="S78" s="33"/>
      <c r="T78" s="33"/>
      <c r="U78" s="33"/>
      <c r="V78" s="33"/>
      <c r="W78" s="33"/>
      <c r="X78" s="33"/>
      <c r="Y78" s="33"/>
      <c r="Z78" s="33"/>
      <c r="AA78" s="33"/>
      <c r="AB78" s="33"/>
      <c r="AC78" s="33"/>
      <c r="AD78" s="33"/>
      <c r="AE78" s="33"/>
    </row>
    <row r="79" spans="1:31" s="2" customFormat="1" ht="6.95" customHeight="1">
      <c r="A79" s="33"/>
      <c r="B79" s="34"/>
      <c r="C79" s="35"/>
      <c r="D79" s="35"/>
      <c r="E79" s="35"/>
      <c r="F79" s="35"/>
      <c r="G79" s="35"/>
      <c r="H79" s="35"/>
      <c r="I79" s="107"/>
      <c r="J79" s="35"/>
      <c r="K79" s="35"/>
      <c r="L79" s="108"/>
      <c r="S79" s="33"/>
      <c r="T79" s="33"/>
      <c r="U79" s="33"/>
      <c r="V79" s="33"/>
      <c r="W79" s="33"/>
      <c r="X79" s="33"/>
      <c r="Y79" s="33"/>
      <c r="Z79" s="33"/>
      <c r="AA79" s="33"/>
      <c r="AB79" s="33"/>
      <c r="AC79" s="33"/>
      <c r="AD79" s="33"/>
      <c r="AE79" s="33"/>
    </row>
    <row r="80" spans="1:31" s="2" customFormat="1" ht="40.9" customHeight="1">
      <c r="A80" s="33"/>
      <c r="B80" s="34"/>
      <c r="C80" s="28" t="s">
        <v>25</v>
      </c>
      <c r="D80" s="35"/>
      <c r="E80" s="35"/>
      <c r="F80" s="26" t="str">
        <f>E15</f>
        <v>Karlovarský kraj, Závodní 353/88, 36006 K. Vary</v>
      </c>
      <c r="G80" s="35"/>
      <c r="H80" s="35"/>
      <c r="I80" s="110" t="s">
        <v>31</v>
      </c>
      <c r="J80" s="31" t="str">
        <f>E21</f>
        <v xml:space="preserve">Ing. arch. Břetislav Kubíček </v>
      </c>
      <c r="K80" s="35"/>
      <c r="L80" s="108"/>
      <c r="S80" s="33"/>
      <c r="T80" s="33"/>
      <c r="U80" s="33"/>
      <c r="V80" s="33"/>
      <c r="W80" s="33"/>
      <c r="X80" s="33"/>
      <c r="Y80" s="33"/>
      <c r="Z80" s="33"/>
      <c r="AA80" s="33"/>
      <c r="AB80" s="33"/>
      <c r="AC80" s="33"/>
      <c r="AD80" s="33"/>
      <c r="AE80" s="33"/>
    </row>
    <row r="81" spans="1:31" s="2" customFormat="1" ht="26.45" customHeight="1">
      <c r="A81" s="33"/>
      <c r="B81" s="34"/>
      <c r="C81" s="28" t="s">
        <v>29</v>
      </c>
      <c r="D81" s="35"/>
      <c r="E81" s="35"/>
      <c r="F81" s="26" t="str">
        <f>IF(E18="","",E18)</f>
        <v>Vyplň údaj</v>
      </c>
      <c r="G81" s="35"/>
      <c r="H81" s="35"/>
      <c r="I81" s="110" t="s">
        <v>34</v>
      </c>
      <c r="J81" s="31" t="str">
        <f>E24</f>
        <v>Daniela Hahnová</v>
      </c>
      <c r="K81" s="35"/>
      <c r="L81" s="108"/>
      <c r="S81" s="33"/>
      <c r="T81" s="33"/>
      <c r="U81" s="33"/>
      <c r="V81" s="33"/>
      <c r="W81" s="33"/>
      <c r="X81" s="33"/>
      <c r="Y81" s="33"/>
      <c r="Z81" s="33"/>
      <c r="AA81" s="33"/>
      <c r="AB81" s="33"/>
      <c r="AC81" s="33"/>
      <c r="AD81" s="33"/>
      <c r="AE81" s="33"/>
    </row>
    <row r="82" spans="1:31" s="2" customFormat="1" ht="10.35" customHeight="1">
      <c r="A82" s="33"/>
      <c r="B82" s="34"/>
      <c r="C82" s="35"/>
      <c r="D82" s="35"/>
      <c r="E82" s="35"/>
      <c r="F82" s="35"/>
      <c r="G82" s="35"/>
      <c r="H82" s="35"/>
      <c r="I82" s="107"/>
      <c r="J82" s="35"/>
      <c r="K82" s="35"/>
      <c r="L82" s="108"/>
      <c r="S82" s="33"/>
      <c r="T82" s="33"/>
      <c r="U82" s="33"/>
      <c r="V82" s="33"/>
      <c r="W82" s="33"/>
      <c r="X82" s="33"/>
      <c r="Y82" s="33"/>
      <c r="Z82" s="33"/>
      <c r="AA82" s="33"/>
      <c r="AB82" s="33"/>
      <c r="AC82" s="33"/>
      <c r="AD82" s="33"/>
      <c r="AE82" s="33"/>
    </row>
    <row r="83" spans="1:31" s="11" customFormat="1" ht="29.25" customHeight="1">
      <c r="A83" s="158"/>
      <c r="B83" s="159"/>
      <c r="C83" s="160" t="s">
        <v>122</v>
      </c>
      <c r="D83" s="161" t="s">
        <v>57</v>
      </c>
      <c r="E83" s="161" t="s">
        <v>53</v>
      </c>
      <c r="F83" s="161" t="s">
        <v>54</v>
      </c>
      <c r="G83" s="161" t="s">
        <v>123</v>
      </c>
      <c r="H83" s="161" t="s">
        <v>124</v>
      </c>
      <c r="I83" s="162" t="s">
        <v>125</v>
      </c>
      <c r="J83" s="161" t="s">
        <v>98</v>
      </c>
      <c r="K83" s="163" t="s">
        <v>126</v>
      </c>
      <c r="L83" s="164"/>
      <c r="M83" s="67" t="s">
        <v>19</v>
      </c>
      <c r="N83" s="68" t="s">
        <v>42</v>
      </c>
      <c r="O83" s="68" t="s">
        <v>127</v>
      </c>
      <c r="P83" s="68" t="s">
        <v>128</v>
      </c>
      <c r="Q83" s="68" t="s">
        <v>129</v>
      </c>
      <c r="R83" s="68" t="s">
        <v>130</v>
      </c>
      <c r="S83" s="68" t="s">
        <v>131</v>
      </c>
      <c r="T83" s="69" t="s">
        <v>132</v>
      </c>
      <c r="U83" s="158"/>
      <c r="V83" s="158"/>
      <c r="W83" s="158"/>
      <c r="X83" s="158"/>
      <c r="Y83" s="158"/>
      <c r="Z83" s="158"/>
      <c r="AA83" s="158"/>
      <c r="AB83" s="158"/>
      <c r="AC83" s="158"/>
      <c r="AD83" s="158"/>
      <c r="AE83" s="158"/>
    </row>
    <row r="84" spans="1:63" s="2" customFormat="1" ht="22.9" customHeight="1">
      <c r="A84" s="33"/>
      <c r="B84" s="34"/>
      <c r="C84" s="74" t="s">
        <v>133</v>
      </c>
      <c r="D84" s="35"/>
      <c r="E84" s="35"/>
      <c r="F84" s="35"/>
      <c r="G84" s="35"/>
      <c r="H84" s="35"/>
      <c r="I84" s="107"/>
      <c r="J84" s="165">
        <f>BK84</f>
        <v>0</v>
      </c>
      <c r="K84" s="35"/>
      <c r="L84" s="38"/>
      <c r="M84" s="70"/>
      <c r="N84" s="166"/>
      <c r="O84" s="71"/>
      <c r="P84" s="167">
        <f>P85</f>
        <v>0</v>
      </c>
      <c r="Q84" s="71"/>
      <c r="R84" s="167">
        <f>R85</f>
        <v>0</v>
      </c>
      <c r="S84" s="71"/>
      <c r="T84" s="168">
        <f>T85</f>
        <v>0</v>
      </c>
      <c r="U84" s="33"/>
      <c r="V84" s="33"/>
      <c r="W84" s="33"/>
      <c r="X84" s="33"/>
      <c r="Y84" s="33"/>
      <c r="Z84" s="33"/>
      <c r="AA84" s="33"/>
      <c r="AB84" s="33"/>
      <c r="AC84" s="33"/>
      <c r="AD84" s="33"/>
      <c r="AE84" s="33"/>
      <c r="AT84" s="16" t="s">
        <v>71</v>
      </c>
      <c r="AU84" s="16" t="s">
        <v>99</v>
      </c>
      <c r="BK84" s="169">
        <f>BK85</f>
        <v>0</v>
      </c>
    </row>
    <row r="85" spans="2:63" s="12" customFormat="1" ht="25.9" customHeight="1">
      <c r="B85" s="170"/>
      <c r="C85" s="171"/>
      <c r="D85" s="172" t="s">
        <v>71</v>
      </c>
      <c r="E85" s="173" t="s">
        <v>662</v>
      </c>
      <c r="F85" s="173" t="s">
        <v>663</v>
      </c>
      <c r="G85" s="171"/>
      <c r="H85" s="171"/>
      <c r="I85" s="174"/>
      <c r="J85" s="175">
        <f>BK85</f>
        <v>0</v>
      </c>
      <c r="K85" s="171"/>
      <c r="L85" s="176"/>
      <c r="M85" s="177"/>
      <c r="N85" s="178"/>
      <c r="O85" s="178"/>
      <c r="P85" s="179">
        <f>P86+P89+P99+P103</f>
        <v>0</v>
      </c>
      <c r="Q85" s="178"/>
      <c r="R85" s="179">
        <f>R86+R89+R99+R103</f>
        <v>0</v>
      </c>
      <c r="S85" s="178"/>
      <c r="T85" s="180">
        <f>T86+T89+T99+T103</f>
        <v>0</v>
      </c>
      <c r="AR85" s="181" t="s">
        <v>170</v>
      </c>
      <c r="AT85" s="182" t="s">
        <v>71</v>
      </c>
      <c r="AU85" s="182" t="s">
        <v>72</v>
      </c>
      <c r="AY85" s="181" t="s">
        <v>136</v>
      </c>
      <c r="BK85" s="183">
        <f>BK86+BK89+BK99+BK103</f>
        <v>0</v>
      </c>
    </row>
    <row r="86" spans="2:63" s="12" customFormat="1" ht="22.9" customHeight="1">
      <c r="B86" s="170"/>
      <c r="C86" s="171"/>
      <c r="D86" s="172" t="s">
        <v>71</v>
      </c>
      <c r="E86" s="184" t="s">
        <v>664</v>
      </c>
      <c r="F86" s="184" t="s">
        <v>665</v>
      </c>
      <c r="G86" s="171"/>
      <c r="H86" s="171"/>
      <c r="I86" s="174"/>
      <c r="J86" s="185">
        <f>BK86</f>
        <v>0</v>
      </c>
      <c r="K86" s="171"/>
      <c r="L86" s="176"/>
      <c r="M86" s="177"/>
      <c r="N86" s="178"/>
      <c r="O86" s="178"/>
      <c r="P86" s="179">
        <f>SUM(P87:P88)</f>
        <v>0</v>
      </c>
      <c r="Q86" s="178"/>
      <c r="R86" s="179">
        <f>SUM(R87:R88)</f>
        <v>0</v>
      </c>
      <c r="S86" s="178"/>
      <c r="T86" s="180">
        <f>SUM(T87:T88)</f>
        <v>0</v>
      </c>
      <c r="AR86" s="181" t="s">
        <v>170</v>
      </c>
      <c r="AT86" s="182" t="s">
        <v>71</v>
      </c>
      <c r="AU86" s="182" t="s">
        <v>80</v>
      </c>
      <c r="AY86" s="181" t="s">
        <v>136</v>
      </c>
      <c r="BK86" s="183">
        <f>SUM(BK87:BK88)</f>
        <v>0</v>
      </c>
    </row>
    <row r="87" spans="1:65" s="2" customFormat="1" ht="22.15" customHeight="1">
      <c r="A87" s="33"/>
      <c r="B87" s="34"/>
      <c r="C87" s="186" t="s">
        <v>80</v>
      </c>
      <c r="D87" s="186" t="s">
        <v>139</v>
      </c>
      <c r="E87" s="187" t="s">
        <v>666</v>
      </c>
      <c r="F87" s="188" t="s">
        <v>667</v>
      </c>
      <c r="G87" s="189" t="s">
        <v>551</v>
      </c>
      <c r="H87" s="190">
        <v>1</v>
      </c>
      <c r="I87" s="191"/>
      <c r="J87" s="192">
        <f>ROUND(I87*H87,2)</f>
        <v>0</v>
      </c>
      <c r="K87" s="188" t="s">
        <v>143</v>
      </c>
      <c r="L87" s="38"/>
      <c r="M87" s="193" t="s">
        <v>19</v>
      </c>
      <c r="N87" s="194" t="s">
        <v>43</v>
      </c>
      <c r="O87" s="63"/>
      <c r="P87" s="195">
        <f>O87*H87</f>
        <v>0</v>
      </c>
      <c r="Q87" s="195">
        <v>0</v>
      </c>
      <c r="R87" s="195">
        <f>Q87*H87</f>
        <v>0</v>
      </c>
      <c r="S87" s="195">
        <v>0</v>
      </c>
      <c r="T87" s="196">
        <f>S87*H87</f>
        <v>0</v>
      </c>
      <c r="U87" s="33"/>
      <c r="V87" s="33"/>
      <c r="W87" s="33"/>
      <c r="X87" s="33"/>
      <c r="Y87" s="33"/>
      <c r="Z87" s="33"/>
      <c r="AA87" s="33"/>
      <c r="AB87" s="33"/>
      <c r="AC87" s="33"/>
      <c r="AD87" s="33"/>
      <c r="AE87" s="33"/>
      <c r="AR87" s="197" t="s">
        <v>668</v>
      </c>
      <c r="AT87" s="197" t="s">
        <v>139</v>
      </c>
      <c r="AU87" s="197" t="s">
        <v>82</v>
      </c>
      <c r="AY87" s="16" t="s">
        <v>136</v>
      </c>
      <c r="BE87" s="198">
        <f>IF(N87="základní",J87,0)</f>
        <v>0</v>
      </c>
      <c r="BF87" s="198">
        <f>IF(N87="snížená",J87,0)</f>
        <v>0</v>
      </c>
      <c r="BG87" s="198">
        <f>IF(N87="zákl. přenesená",J87,0)</f>
        <v>0</v>
      </c>
      <c r="BH87" s="198">
        <f>IF(N87="sníž. přenesená",J87,0)</f>
        <v>0</v>
      </c>
      <c r="BI87" s="198">
        <f>IF(N87="nulová",J87,0)</f>
        <v>0</v>
      </c>
      <c r="BJ87" s="16" t="s">
        <v>80</v>
      </c>
      <c r="BK87" s="198">
        <f>ROUND(I87*H87,2)</f>
        <v>0</v>
      </c>
      <c r="BL87" s="16" t="s">
        <v>668</v>
      </c>
      <c r="BM87" s="197" t="s">
        <v>669</v>
      </c>
    </row>
    <row r="88" spans="1:47" s="2" customFormat="1" ht="12">
      <c r="A88" s="33"/>
      <c r="B88" s="34"/>
      <c r="C88" s="35"/>
      <c r="D88" s="199" t="s">
        <v>146</v>
      </c>
      <c r="E88" s="35"/>
      <c r="F88" s="200" t="s">
        <v>667</v>
      </c>
      <c r="G88" s="35"/>
      <c r="H88" s="35"/>
      <c r="I88" s="107"/>
      <c r="J88" s="35"/>
      <c r="K88" s="35"/>
      <c r="L88" s="38"/>
      <c r="M88" s="201"/>
      <c r="N88" s="202"/>
      <c r="O88" s="63"/>
      <c r="P88" s="63"/>
      <c r="Q88" s="63"/>
      <c r="R88" s="63"/>
      <c r="S88" s="63"/>
      <c r="T88" s="64"/>
      <c r="U88" s="33"/>
      <c r="V88" s="33"/>
      <c r="W88" s="33"/>
      <c r="X88" s="33"/>
      <c r="Y88" s="33"/>
      <c r="Z88" s="33"/>
      <c r="AA88" s="33"/>
      <c r="AB88" s="33"/>
      <c r="AC88" s="33"/>
      <c r="AD88" s="33"/>
      <c r="AE88" s="33"/>
      <c r="AT88" s="16" t="s">
        <v>146</v>
      </c>
      <c r="AU88" s="16" t="s">
        <v>82</v>
      </c>
    </row>
    <row r="89" spans="2:63" s="12" customFormat="1" ht="22.9" customHeight="1">
      <c r="B89" s="170"/>
      <c r="C89" s="171"/>
      <c r="D89" s="172" t="s">
        <v>71</v>
      </c>
      <c r="E89" s="184" t="s">
        <v>670</v>
      </c>
      <c r="F89" s="184" t="s">
        <v>671</v>
      </c>
      <c r="G89" s="171"/>
      <c r="H89" s="171"/>
      <c r="I89" s="174"/>
      <c r="J89" s="185">
        <f>BK89</f>
        <v>0</v>
      </c>
      <c r="K89" s="171"/>
      <c r="L89" s="176"/>
      <c r="M89" s="177"/>
      <c r="N89" s="178"/>
      <c r="O89" s="178"/>
      <c r="P89" s="179">
        <f>SUM(P90:P98)</f>
        <v>0</v>
      </c>
      <c r="Q89" s="178"/>
      <c r="R89" s="179">
        <f>SUM(R90:R98)</f>
        <v>0</v>
      </c>
      <c r="S89" s="178"/>
      <c r="T89" s="180">
        <f>SUM(T90:T98)</f>
        <v>0</v>
      </c>
      <c r="AR89" s="181" t="s">
        <v>170</v>
      </c>
      <c r="AT89" s="182" t="s">
        <v>71</v>
      </c>
      <c r="AU89" s="182" t="s">
        <v>80</v>
      </c>
      <c r="AY89" s="181" t="s">
        <v>136</v>
      </c>
      <c r="BK89" s="183">
        <f>SUM(BK90:BK98)</f>
        <v>0</v>
      </c>
    </row>
    <row r="90" spans="1:65" s="2" customFormat="1" ht="22.15" customHeight="1">
      <c r="A90" s="33"/>
      <c r="B90" s="34"/>
      <c r="C90" s="186" t="s">
        <v>82</v>
      </c>
      <c r="D90" s="186" t="s">
        <v>139</v>
      </c>
      <c r="E90" s="187" t="s">
        <v>672</v>
      </c>
      <c r="F90" s="188" t="s">
        <v>673</v>
      </c>
      <c r="G90" s="189" t="s">
        <v>551</v>
      </c>
      <c r="H90" s="190">
        <v>1</v>
      </c>
      <c r="I90" s="191"/>
      <c r="J90" s="192">
        <f>ROUND(I90*H90,2)</f>
        <v>0</v>
      </c>
      <c r="K90" s="188" t="s">
        <v>143</v>
      </c>
      <c r="L90" s="38"/>
      <c r="M90" s="193" t="s">
        <v>19</v>
      </c>
      <c r="N90" s="194" t="s">
        <v>43</v>
      </c>
      <c r="O90" s="63"/>
      <c r="P90" s="195">
        <f>O90*H90</f>
        <v>0</v>
      </c>
      <c r="Q90" s="195">
        <v>0</v>
      </c>
      <c r="R90" s="195">
        <f>Q90*H90</f>
        <v>0</v>
      </c>
      <c r="S90" s="195">
        <v>0</v>
      </c>
      <c r="T90" s="196">
        <f>S90*H90</f>
        <v>0</v>
      </c>
      <c r="U90" s="33"/>
      <c r="V90" s="33"/>
      <c r="W90" s="33"/>
      <c r="X90" s="33"/>
      <c r="Y90" s="33"/>
      <c r="Z90" s="33"/>
      <c r="AA90" s="33"/>
      <c r="AB90" s="33"/>
      <c r="AC90" s="33"/>
      <c r="AD90" s="33"/>
      <c r="AE90" s="33"/>
      <c r="AR90" s="197" t="s">
        <v>668</v>
      </c>
      <c r="AT90" s="197" t="s">
        <v>139</v>
      </c>
      <c r="AU90" s="197" t="s">
        <v>82</v>
      </c>
      <c r="AY90" s="16" t="s">
        <v>136</v>
      </c>
      <c r="BE90" s="198">
        <f>IF(N90="základní",J90,0)</f>
        <v>0</v>
      </c>
      <c r="BF90" s="198">
        <f>IF(N90="snížená",J90,0)</f>
        <v>0</v>
      </c>
      <c r="BG90" s="198">
        <f>IF(N90="zákl. přenesená",J90,0)</f>
        <v>0</v>
      </c>
      <c r="BH90" s="198">
        <f>IF(N90="sníž. přenesená",J90,0)</f>
        <v>0</v>
      </c>
      <c r="BI90" s="198">
        <f>IF(N90="nulová",J90,0)</f>
        <v>0</v>
      </c>
      <c r="BJ90" s="16" t="s">
        <v>80</v>
      </c>
      <c r="BK90" s="198">
        <f>ROUND(I90*H90,2)</f>
        <v>0</v>
      </c>
      <c r="BL90" s="16" t="s">
        <v>668</v>
      </c>
      <c r="BM90" s="197" t="s">
        <v>674</v>
      </c>
    </row>
    <row r="91" spans="1:47" s="2" customFormat="1" ht="12">
      <c r="A91" s="33"/>
      <c r="B91" s="34"/>
      <c r="C91" s="35"/>
      <c r="D91" s="199" t="s">
        <v>146</v>
      </c>
      <c r="E91" s="35"/>
      <c r="F91" s="200" t="s">
        <v>673</v>
      </c>
      <c r="G91" s="35"/>
      <c r="H91" s="35"/>
      <c r="I91" s="107"/>
      <c r="J91" s="35"/>
      <c r="K91" s="35"/>
      <c r="L91" s="38"/>
      <c r="M91" s="201"/>
      <c r="N91" s="202"/>
      <c r="O91" s="63"/>
      <c r="P91" s="63"/>
      <c r="Q91" s="63"/>
      <c r="R91" s="63"/>
      <c r="S91" s="63"/>
      <c r="T91" s="64"/>
      <c r="U91" s="33"/>
      <c r="V91" s="33"/>
      <c r="W91" s="33"/>
      <c r="X91" s="33"/>
      <c r="Y91" s="33"/>
      <c r="Z91" s="33"/>
      <c r="AA91" s="33"/>
      <c r="AB91" s="33"/>
      <c r="AC91" s="33"/>
      <c r="AD91" s="33"/>
      <c r="AE91" s="33"/>
      <c r="AT91" s="16" t="s">
        <v>146</v>
      </c>
      <c r="AU91" s="16" t="s">
        <v>82</v>
      </c>
    </row>
    <row r="92" spans="1:65" s="2" customFormat="1" ht="22.15" customHeight="1">
      <c r="A92" s="33"/>
      <c r="B92" s="34"/>
      <c r="C92" s="186" t="s">
        <v>137</v>
      </c>
      <c r="D92" s="186" t="s">
        <v>139</v>
      </c>
      <c r="E92" s="187" t="s">
        <v>675</v>
      </c>
      <c r="F92" s="188" t="s">
        <v>676</v>
      </c>
      <c r="G92" s="189" t="s">
        <v>551</v>
      </c>
      <c r="H92" s="190">
        <v>1</v>
      </c>
      <c r="I92" s="191"/>
      <c r="J92" s="192">
        <f>ROUND(I92*H92,2)</f>
        <v>0</v>
      </c>
      <c r="K92" s="188" t="s">
        <v>143</v>
      </c>
      <c r="L92" s="38"/>
      <c r="M92" s="193" t="s">
        <v>19</v>
      </c>
      <c r="N92" s="194" t="s">
        <v>43</v>
      </c>
      <c r="O92" s="63"/>
      <c r="P92" s="195">
        <f>O92*H92</f>
        <v>0</v>
      </c>
      <c r="Q92" s="195">
        <v>0</v>
      </c>
      <c r="R92" s="195">
        <f>Q92*H92</f>
        <v>0</v>
      </c>
      <c r="S92" s="195">
        <v>0</v>
      </c>
      <c r="T92" s="196">
        <f>S92*H92</f>
        <v>0</v>
      </c>
      <c r="U92" s="33"/>
      <c r="V92" s="33"/>
      <c r="W92" s="33"/>
      <c r="X92" s="33"/>
      <c r="Y92" s="33"/>
      <c r="Z92" s="33"/>
      <c r="AA92" s="33"/>
      <c r="AB92" s="33"/>
      <c r="AC92" s="33"/>
      <c r="AD92" s="33"/>
      <c r="AE92" s="33"/>
      <c r="AR92" s="197" t="s">
        <v>668</v>
      </c>
      <c r="AT92" s="197" t="s">
        <v>139</v>
      </c>
      <c r="AU92" s="197" t="s">
        <v>82</v>
      </c>
      <c r="AY92" s="16" t="s">
        <v>136</v>
      </c>
      <c r="BE92" s="198">
        <f>IF(N92="základní",J92,0)</f>
        <v>0</v>
      </c>
      <c r="BF92" s="198">
        <f>IF(N92="snížená",J92,0)</f>
        <v>0</v>
      </c>
      <c r="BG92" s="198">
        <f>IF(N92="zákl. přenesená",J92,0)</f>
        <v>0</v>
      </c>
      <c r="BH92" s="198">
        <f>IF(N92="sníž. přenesená",J92,0)</f>
        <v>0</v>
      </c>
      <c r="BI92" s="198">
        <f>IF(N92="nulová",J92,0)</f>
        <v>0</v>
      </c>
      <c r="BJ92" s="16" t="s">
        <v>80</v>
      </c>
      <c r="BK92" s="198">
        <f>ROUND(I92*H92,2)</f>
        <v>0</v>
      </c>
      <c r="BL92" s="16" t="s">
        <v>668</v>
      </c>
      <c r="BM92" s="197" t="s">
        <v>677</v>
      </c>
    </row>
    <row r="93" spans="1:47" s="2" customFormat="1" ht="12">
      <c r="A93" s="33"/>
      <c r="B93" s="34"/>
      <c r="C93" s="35"/>
      <c r="D93" s="199" t="s">
        <v>146</v>
      </c>
      <c r="E93" s="35"/>
      <c r="F93" s="200" t="s">
        <v>676</v>
      </c>
      <c r="G93" s="35"/>
      <c r="H93" s="35"/>
      <c r="I93" s="107"/>
      <c r="J93" s="35"/>
      <c r="K93" s="35"/>
      <c r="L93" s="38"/>
      <c r="M93" s="201"/>
      <c r="N93" s="202"/>
      <c r="O93" s="63"/>
      <c r="P93" s="63"/>
      <c r="Q93" s="63"/>
      <c r="R93" s="63"/>
      <c r="S93" s="63"/>
      <c r="T93" s="64"/>
      <c r="U93" s="33"/>
      <c r="V93" s="33"/>
      <c r="W93" s="33"/>
      <c r="X93" s="33"/>
      <c r="Y93" s="33"/>
      <c r="Z93" s="33"/>
      <c r="AA93" s="33"/>
      <c r="AB93" s="33"/>
      <c r="AC93" s="33"/>
      <c r="AD93" s="33"/>
      <c r="AE93" s="33"/>
      <c r="AT93" s="16" t="s">
        <v>146</v>
      </c>
      <c r="AU93" s="16" t="s">
        <v>82</v>
      </c>
    </row>
    <row r="94" spans="1:65" s="2" customFormat="1" ht="22.15" customHeight="1">
      <c r="A94" s="33"/>
      <c r="B94" s="34"/>
      <c r="C94" s="186" t="s">
        <v>144</v>
      </c>
      <c r="D94" s="186" t="s">
        <v>139</v>
      </c>
      <c r="E94" s="187" t="s">
        <v>678</v>
      </c>
      <c r="F94" s="188" t="s">
        <v>679</v>
      </c>
      <c r="G94" s="189" t="s">
        <v>551</v>
      </c>
      <c r="H94" s="190">
        <v>1</v>
      </c>
      <c r="I94" s="191"/>
      <c r="J94" s="192">
        <f>ROUND(I94*H94,2)</f>
        <v>0</v>
      </c>
      <c r="K94" s="188" t="s">
        <v>143</v>
      </c>
      <c r="L94" s="38"/>
      <c r="M94" s="193" t="s">
        <v>19</v>
      </c>
      <c r="N94" s="194" t="s">
        <v>43</v>
      </c>
      <c r="O94" s="63"/>
      <c r="P94" s="195">
        <f>O94*H94</f>
        <v>0</v>
      </c>
      <c r="Q94" s="195">
        <v>0</v>
      </c>
      <c r="R94" s="195">
        <f>Q94*H94</f>
        <v>0</v>
      </c>
      <c r="S94" s="195">
        <v>0</v>
      </c>
      <c r="T94" s="196">
        <f>S94*H94</f>
        <v>0</v>
      </c>
      <c r="U94" s="33"/>
      <c r="V94" s="33"/>
      <c r="W94" s="33"/>
      <c r="X94" s="33"/>
      <c r="Y94" s="33"/>
      <c r="Z94" s="33"/>
      <c r="AA94" s="33"/>
      <c r="AB94" s="33"/>
      <c r="AC94" s="33"/>
      <c r="AD94" s="33"/>
      <c r="AE94" s="33"/>
      <c r="AR94" s="197" t="s">
        <v>668</v>
      </c>
      <c r="AT94" s="197" t="s">
        <v>139</v>
      </c>
      <c r="AU94" s="197" t="s">
        <v>82</v>
      </c>
      <c r="AY94" s="16" t="s">
        <v>136</v>
      </c>
      <c r="BE94" s="198">
        <f>IF(N94="základní",J94,0)</f>
        <v>0</v>
      </c>
      <c r="BF94" s="198">
        <f>IF(N94="snížená",J94,0)</f>
        <v>0</v>
      </c>
      <c r="BG94" s="198">
        <f>IF(N94="zákl. přenesená",J94,0)</f>
        <v>0</v>
      </c>
      <c r="BH94" s="198">
        <f>IF(N94="sníž. přenesená",J94,0)</f>
        <v>0</v>
      </c>
      <c r="BI94" s="198">
        <f>IF(N94="nulová",J94,0)</f>
        <v>0</v>
      </c>
      <c r="BJ94" s="16" t="s">
        <v>80</v>
      </c>
      <c r="BK94" s="198">
        <f>ROUND(I94*H94,2)</f>
        <v>0</v>
      </c>
      <c r="BL94" s="16" t="s">
        <v>668</v>
      </c>
      <c r="BM94" s="197" t="s">
        <v>680</v>
      </c>
    </row>
    <row r="95" spans="1:47" s="2" customFormat="1" ht="12">
      <c r="A95" s="33"/>
      <c r="B95" s="34"/>
      <c r="C95" s="35"/>
      <c r="D95" s="199" t="s">
        <v>146</v>
      </c>
      <c r="E95" s="35"/>
      <c r="F95" s="200" t="s">
        <v>679</v>
      </c>
      <c r="G95" s="35"/>
      <c r="H95" s="35"/>
      <c r="I95" s="107"/>
      <c r="J95" s="35"/>
      <c r="K95" s="35"/>
      <c r="L95" s="38"/>
      <c r="M95" s="201"/>
      <c r="N95" s="202"/>
      <c r="O95" s="63"/>
      <c r="P95" s="63"/>
      <c r="Q95" s="63"/>
      <c r="R95" s="63"/>
      <c r="S95" s="63"/>
      <c r="T95" s="64"/>
      <c r="U95" s="33"/>
      <c r="V95" s="33"/>
      <c r="W95" s="33"/>
      <c r="X95" s="33"/>
      <c r="Y95" s="33"/>
      <c r="Z95" s="33"/>
      <c r="AA95" s="33"/>
      <c r="AB95" s="33"/>
      <c r="AC95" s="33"/>
      <c r="AD95" s="33"/>
      <c r="AE95" s="33"/>
      <c r="AT95" s="16" t="s">
        <v>146</v>
      </c>
      <c r="AU95" s="16" t="s">
        <v>82</v>
      </c>
    </row>
    <row r="96" spans="1:65" s="2" customFormat="1" ht="22.15" customHeight="1">
      <c r="A96" s="33"/>
      <c r="B96" s="34"/>
      <c r="C96" s="186" t="s">
        <v>170</v>
      </c>
      <c r="D96" s="186" t="s">
        <v>139</v>
      </c>
      <c r="E96" s="187" t="s">
        <v>681</v>
      </c>
      <c r="F96" s="188" t="s">
        <v>682</v>
      </c>
      <c r="G96" s="189" t="s">
        <v>551</v>
      </c>
      <c r="H96" s="190">
        <v>1</v>
      </c>
      <c r="I96" s="191"/>
      <c r="J96" s="192">
        <f>ROUND(I96*H96,2)</f>
        <v>0</v>
      </c>
      <c r="K96" s="188" t="s">
        <v>143</v>
      </c>
      <c r="L96" s="38"/>
      <c r="M96" s="193" t="s">
        <v>19</v>
      </c>
      <c r="N96" s="194" t="s">
        <v>43</v>
      </c>
      <c r="O96" s="63"/>
      <c r="P96" s="195">
        <f>O96*H96</f>
        <v>0</v>
      </c>
      <c r="Q96" s="195">
        <v>0</v>
      </c>
      <c r="R96" s="195">
        <f>Q96*H96</f>
        <v>0</v>
      </c>
      <c r="S96" s="195">
        <v>0</v>
      </c>
      <c r="T96" s="196">
        <f>S96*H96</f>
        <v>0</v>
      </c>
      <c r="U96" s="33"/>
      <c r="V96" s="33"/>
      <c r="W96" s="33"/>
      <c r="X96" s="33"/>
      <c r="Y96" s="33"/>
      <c r="Z96" s="33"/>
      <c r="AA96" s="33"/>
      <c r="AB96" s="33"/>
      <c r="AC96" s="33"/>
      <c r="AD96" s="33"/>
      <c r="AE96" s="33"/>
      <c r="AR96" s="197" t="s">
        <v>668</v>
      </c>
      <c r="AT96" s="197" t="s">
        <v>139</v>
      </c>
      <c r="AU96" s="197" t="s">
        <v>82</v>
      </c>
      <c r="AY96" s="16" t="s">
        <v>136</v>
      </c>
      <c r="BE96" s="198">
        <f>IF(N96="základní",J96,0)</f>
        <v>0</v>
      </c>
      <c r="BF96" s="198">
        <f>IF(N96="snížená",J96,0)</f>
        <v>0</v>
      </c>
      <c r="BG96" s="198">
        <f>IF(N96="zákl. přenesená",J96,0)</f>
        <v>0</v>
      </c>
      <c r="BH96" s="198">
        <f>IF(N96="sníž. přenesená",J96,0)</f>
        <v>0</v>
      </c>
      <c r="BI96" s="198">
        <f>IF(N96="nulová",J96,0)</f>
        <v>0</v>
      </c>
      <c r="BJ96" s="16" t="s">
        <v>80</v>
      </c>
      <c r="BK96" s="198">
        <f>ROUND(I96*H96,2)</f>
        <v>0</v>
      </c>
      <c r="BL96" s="16" t="s">
        <v>668</v>
      </c>
      <c r="BM96" s="197" t="s">
        <v>683</v>
      </c>
    </row>
    <row r="97" spans="1:47" s="2" customFormat="1" ht="12">
      <c r="A97" s="33"/>
      <c r="B97" s="34"/>
      <c r="C97" s="35"/>
      <c r="D97" s="199" t="s">
        <v>146</v>
      </c>
      <c r="E97" s="35"/>
      <c r="F97" s="200" t="s">
        <v>682</v>
      </c>
      <c r="G97" s="35"/>
      <c r="H97" s="35"/>
      <c r="I97" s="107"/>
      <c r="J97" s="35"/>
      <c r="K97" s="35"/>
      <c r="L97" s="38"/>
      <c r="M97" s="201"/>
      <c r="N97" s="202"/>
      <c r="O97" s="63"/>
      <c r="P97" s="63"/>
      <c r="Q97" s="63"/>
      <c r="R97" s="63"/>
      <c r="S97" s="63"/>
      <c r="T97" s="64"/>
      <c r="U97" s="33"/>
      <c r="V97" s="33"/>
      <c r="W97" s="33"/>
      <c r="X97" s="33"/>
      <c r="Y97" s="33"/>
      <c r="Z97" s="33"/>
      <c r="AA97" s="33"/>
      <c r="AB97" s="33"/>
      <c r="AC97" s="33"/>
      <c r="AD97" s="33"/>
      <c r="AE97" s="33"/>
      <c r="AT97" s="16" t="s">
        <v>146</v>
      </c>
      <c r="AU97" s="16" t="s">
        <v>82</v>
      </c>
    </row>
    <row r="98" spans="1:47" s="2" customFormat="1" ht="19.5">
      <c r="A98" s="33"/>
      <c r="B98" s="34"/>
      <c r="C98" s="35"/>
      <c r="D98" s="199" t="s">
        <v>245</v>
      </c>
      <c r="E98" s="35"/>
      <c r="F98" s="214" t="s">
        <v>684</v>
      </c>
      <c r="G98" s="35"/>
      <c r="H98" s="35"/>
      <c r="I98" s="107"/>
      <c r="J98" s="35"/>
      <c r="K98" s="35"/>
      <c r="L98" s="38"/>
      <c r="M98" s="201"/>
      <c r="N98" s="202"/>
      <c r="O98" s="63"/>
      <c r="P98" s="63"/>
      <c r="Q98" s="63"/>
      <c r="R98" s="63"/>
      <c r="S98" s="63"/>
      <c r="T98" s="64"/>
      <c r="U98" s="33"/>
      <c r="V98" s="33"/>
      <c r="W98" s="33"/>
      <c r="X98" s="33"/>
      <c r="Y98" s="33"/>
      <c r="Z98" s="33"/>
      <c r="AA98" s="33"/>
      <c r="AB98" s="33"/>
      <c r="AC98" s="33"/>
      <c r="AD98" s="33"/>
      <c r="AE98" s="33"/>
      <c r="AT98" s="16" t="s">
        <v>245</v>
      </c>
      <c r="AU98" s="16" t="s">
        <v>82</v>
      </c>
    </row>
    <row r="99" spans="2:63" s="12" customFormat="1" ht="22.9" customHeight="1">
      <c r="B99" s="170"/>
      <c r="C99" s="171"/>
      <c r="D99" s="172" t="s">
        <v>71</v>
      </c>
      <c r="E99" s="184" t="s">
        <v>685</v>
      </c>
      <c r="F99" s="184" t="s">
        <v>686</v>
      </c>
      <c r="G99" s="171"/>
      <c r="H99" s="171"/>
      <c r="I99" s="174"/>
      <c r="J99" s="185">
        <f>BK99</f>
        <v>0</v>
      </c>
      <c r="K99" s="171"/>
      <c r="L99" s="176"/>
      <c r="M99" s="177"/>
      <c r="N99" s="178"/>
      <c r="O99" s="178"/>
      <c r="P99" s="179">
        <f>SUM(P100:P102)</f>
        <v>0</v>
      </c>
      <c r="Q99" s="178"/>
      <c r="R99" s="179">
        <f>SUM(R100:R102)</f>
        <v>0</v>
      </c>
      <c r="S99" s="178"/>
      <c r="T99" s="180">
        <f>SUM(T100:T102)</f>
        <v>0</v>
      </c>
      <c r="AR99" s="181" t="s">
        <v>170</v>
      </c>
      <c r="AT99" s="182" t="s">
        <v>71</v>
      </c>
      <c r="AU99" s="182" t="s">
        <v>80</v>
      </c>
      <c r="AY99" s="181" t="s">
        <v>136</v>
      </c>
      <c r="BK99" s="183">
        <f>SUM(BK100:BK102)</f>
        <v>0</v>
      </c>
    </row>
    <row r="100" spans="1:65" s="2" customFormat="1" ht="13.9" customHeight="1">
      <c r="A100" s="33"/>
      <c r="B100" s="34"/>
      <c r="C100" s="186" t="s">
        <v>176</v>
      </c>
      <c r="D100" s="186" t="s">
        <v>139</v>
      </c>
      <c r="E100" s="187" t="s">
        <v>687</v>
      </c>
      <c r="F100" s="188" t="s">
        <v>688</v>
      </c>
      <c r="G100" s="189" t="s">
        <v>603</v>
      </c>
      <c r="H100" s="230"/>
      <c r="I100" s="191"/>
      <c r="J100" s="192">
        <f>ROUND(I100*H100,2)</f>
        <v>0</v>
      </c>
      <c r="K100" s="188" t="s">
        <v>143</v>
      </c>
      <c r="L100" s="38"/>
      <c r="M100" s="193" t="s">
        <v>19</v>
      </c>
      <c r="N100" s="194" t="s">
        <v>43</v>
      </c>
      <c r="O100" s="63"/>
      <c r="P100" s="195">
        <f>O100*H100</f>
        <v>0</v>
      </c>
      <c r="Q100" s="195">
        <v>0</v>
      </c>
      <c r="R100" s="195">
        <f>Q100*H100</f>
        <v>0</v>
      </c>
      <c r="S100" s="195">
        <v>0</v>
      </c>
      <c r="T100" s="196">
        <f>S100*H100</f>
        <v>0</v>
      </c>
      <c r="U100" s="33"/>
      <c r="V100" s="33"/>
      <c r="W100" s="33"/>
      <c r="X100" s="33"/>
      <c r="Y100" s="33"/>
      <c r="Z100" s="33"/>
      <c r="AA100" s="33"/>
      <c r="AB100" s="33"/>
      <c r="AC100" s="33"/>
      <c r="AD100" s="33"/>
      <c r="AE100" s="33"/>
      <c r="AR100" s="197" t="s">
        <v>668</v>
      </c>
      <c r="AT100" s="197" t="s">
        <v>139</v>
      </c>
      <c r="AU100" s="197" t="s">
        <v>82</v>
      </c>
      <c r="AY100" s="16" t="s">
        <v>136</v>
      </c>
      <c r="BE100" s="198">
        <f>IF(N100="základní",J100,0)</f>
        <v>0</v>
      </c>
      <c r="BF100" s="198">
        <f>IF(N100="snížená",J100,0)</f>
        <v>0</v>
      </c>
      <c r="BG100" s="198">
        <f>IF(N100="zákl. přenesená",J100,0)</f>
        <v>0</v>
      </c>
      <c r="BH100" s="198">
        <f>IF(N100="sníž. přenesená",J100,0)</f>
        <v>0</v>
      </c>
      <c r="BI100" s="198">
        <f>IF(N100="nulová",J100,0)</f>
        <v>0</v>
      </c>
      <c r="BJ100" s="16" t="s">
        <v>80</v>
      </c>
      <c r="BK100" s="198">
        <f>ROUND(I100*H100,2)</f>
        <v>0</v>
      </c>
      <c r="BL100" s="16" t="s">
        <v>668</v>
      </c>
      <c r="BM100" s="197" t="s">
        <v>689</v>
      </c>
    </row>
    <row r="101" spans="1:47" s="2" customFormat="1" ht="12">
      <c r="A101" s="33"/>
      <c r="B101" s="34"/>
      <c r="C101" s="35"/>
      <c r="D101" s="199" t="s">
        <v>146</v>
      </c>
      <c r="E101" s="35"/>
      <c r="F101" s="200" t="s">
        <v>688</v>
      </c>
      <c r="G101" s="35"/>
      <c r="H101" s="35"/>
      <c r="I101" s="107"/>
      <c r="J101" s="35"/>
      <c r="K101" s="35"/>
      <c r="L101" s="38"/>
      <c r="M101" s="201"/>
      <c r="N101" s="202"/>
      <c r="O101" s="63"/>
      <c r="P101" s="63"/>
      <c r="Q101" s="63"/>
      <c r="R101" s="63"/>
      <c r="S101" s="63"/>
      <c r="T101" s="64"/>
      <c r="U101" s="33"/>
      <c r="V101" s="33"/>
      <c r="W101" s="33"/>
      <c r="X101" s="33"/>
      <c r="Y101" s="33"/>
      <c r="Z101" s="33"/>
      <c r="AA101" s="33"/>
      <c r="AB101" s="33"/>
      <c r="AC101" s="33"/>
      <c r="AD101" s="33"/>
      <c r="AE101" s="33"/>
      <c r="AT101" s="16" t="s">
        <v>146</v>
      </c>
      <c r="AU101" s="16" t="s">
        <v>82</v>
      </c>
    </row>
    <row r="102" spans="1:47" s="2" customFormat="1" ht="19.5">
      <c r="A102" s="33"/>
      <c r="B102" s="34"/>
      <c r="C102" s="35"/>
      <c r="D102" s="199" t="s">
        <v>245</v>
      </c>
      <c r="E102" s="35"/>
      <c r="F102" s="214" t="s">
        <v>690</v>
      </c>
      <c r="G102" s="35"/>
      <c r="H102" s="35"/>
      <c r="I102" s="107"/>
      <c r="J102" s="35"/>
      <c r="K102" s="35"/>
      <c r="L102" s="38"/>
      <c r="M102" s="201"/>
      <c r="N102" s="202"/>
      <c r="O102" s="63"/>
      <c r="P102" s="63"/>
      <c r="Q102" s="63"/>
      <c r="R102" s="63"/>
      <c r="S102" s="63"/>
      <c r="T102" s="64"/>
      <c r="U102" s="33"/>
      <c r="V102" s="33"/>
      <c r="W102" s="33"/>
      <c r="X102" s="33"/>
      <c r="Y102" s="33"/>
      <c r="Z102" s="33"/>
      <c r="AA102" s="33"/>
      <c r="AB102" s="33"/>
      <c r="AC102" s="33"/>
      <c r="AD102" s="33"/>
      <c r="AE102" s="33"/>
      <c r="AT102" s="16" t="s">
        <v>245</v>
      </c>
      <c r="AU102" s="16" t="s">
        <v>82</v>
      </c>
    </row>
    <row r="103" spans="2:63" s="12" customFormat="1" ht="22.9" customHeight="1">
      <c r="B103" s="170"/>
      <c r="C103" s="171"/>
      <c r="D103" s="172" t="s">
        <v>71</v>
      </c>
      <c r="E103" s="184" t="s">
        <v>691</v>
      </c>
      <c r="F103" s="184" t="s">
        <v>692</v>
      </c>
      <c r="G103" s="171"/>
      <c r="H103" s="171"/>
      <c r="I103" s="174"/>
      <c r="J103" s="185">
        <f>BK103</f>
        <v>0</v>
      </c>
      <c r="K103" s="171"/>
      <c r="L103" s="176"/>
      <c r="M103" s="177"/>
      <c r="N103" s="178"/>
      <c r="O103" s="178"/>
      <c r="P103" s="179">
        <f>SUM(P104:P106)</f>
        <v>0</v>
      </c>
      <c r="Q103" s="178"/>
      <c r="R103" s="179">
        <f>SUM(R104:R106)</f>
        <v>0</v>
      </c>
      <c r="S103" s="178"/>
      <c r="T103" s="180">
        <f>SUM(T104:T106)</f>
        <v>0</v>
      </c>
      <c r="AR103" s="181" t="s">
        <v>170</v>
      </c>
      <c r="AT103" s="182" t="s">
        <v>71</v>
      </c>
      <c r="AU103" s="182" t="s">
        <v>80</v>
      </c>
      <c r="AY103" s="181" t="s">
        <v>136</v>
      </c>
      <c r="BK103" s="183">
        <f>SUM(BK104:BK106)</f>
        <v>0</v>
      </c>
    </row>
    <row r="104" spans="1:65" s="2" customFormat="1" ht="22.15" customHeight="1">
      <c r="A104" s="33"/>
      <c r="B104" s="34"/>
      <c r="C104" s="186" t="s">
        <v>185</v>
      </c>
      <c r="D104" s="186" t="s">
        <v>139</v>
      </c>
      <c r="E104" s="187" t="s">
        <v>693</v>
      </c>
      <c r="F104" s="188" t="s">
        <v>694</v>
      </c>
      <c r="G104" s="189" t="s">
        <v>551</v>
      </c>
      <c r="H104" s="190">
        <v>1</v>
      </c>
      <c r="I104" s="191"/>
      <c r="J104" s="192">
        <f>ROUND(I104*H104,2)</f>
        <v>0</v>
      </c>
      <c r="K104" s="188" t="s">
        <v>143</v>
      </c>
      <c r="L104" s="38"/>
      <c r="M104" s="193" t="s">
        <v>19</v>
      </c>
      <c r="N104" s="194" t="s">
        <v>43</v>
      </c>
      <c r="O104" s="63"/>
      <c r="P104" s="195">
        <f>O104*H104</f>
        <v>0</v>
      </c>
      <c r="Q104" s="195">
        <v>0</v>
      </c>
      <c r="R104" s="195">
        <f>Q104*H104</f>
        <v>0</v>
      </c>
      <c r="S104" s="195">
        <v>0</v>
      </c>
      <c r="T104" s="196">
        <f>S104*H104</f>
        <v>0</v>
      </c>
      <c r="U104" s="33"/>
      <c r="V104" s="33"/>
      <c r="W104" s="33"/>
      <c r="X104" s="33"/>
      <c r="Y104" s="33"/>
      <c r="Z104" s="33"/>
      <c r="AA104" s="33"/>
      <c r="AB104" s="33"/>
      <c r="AC104" s="33"/>
      <c r="AD104" s="33"/>
      <c r="AE104" s="33"/>
      <c r="AR104" s="197" t="s">
        <v>668</v>
      </c>
      <c r="AT104" s="197" t="s">
        <v>139</v>
      </c>
      <c r="AU104" s="197" t="s">
        <v>82</v>
      </c>
      <c r="AY104" s="16" t="s">
        <v>136</v>
      </c>
      <c r="BE104" s="198">
        <f>IF(N104="základní",J104,0)</f>
        <v>0</v>
      </c>
      <c r="BF104" s="198">
        <f>IF(N104="snížená",J104,0)</f>
        <v>0</v>
      </c>
      <c r="BG104" s="198">
        <f>IF(N104="zákl. přenesená",J104,0)</f>
        <v>0</v>
      </c>
      <c r="BH104" s="198">
        <f>IF(N104="sníž. přenesená",J104,0)</f>
        <v>0</v>
      </c>
      <c r="BI104" s="198">
        <f>IF(N104="nulová",J104,0)</f>
        <v>0</v>
      </c>
      <c r="BJ104" s="16" t="s">
        <v>80</v>
      </c>
      <c r="BK104" s="198">
        <f>ROUND(I104*H104,2)</f>
        <v>0</v>
      </c>
      <c r="BL104" s="16" t="s">
        <v>668</v>
      </c>
      <c r="BM104" s="197" t="s">
        <v>695</v>
      </c>
    </row>
    <row r="105" spans="1:47" s="2" customFormat="1" ht="12">
      <c r="A105" s="33"/>
      <c r="B105" s="34"/>
      <c r="C105" s="35"/>
      <c r="D105" s="199" t="s">
        <v>146</v>
      </c>
      <c r="E105" s="35"/>
      <c r="F105" s="200" t="s">
        <v>694</v>
      </c>
      <c r="G105" s="35"/>
      <c r="H105" s="35"/>
      <c r="I105" s="107"/>
      <c r="J105" s="35"/>
      <c r="K105" s="35"/>
      <c r="L105" s="38"/>
      <c r="M105" s="201"/>
      <c r="N105" s="202"/>
      <c r="O105" s="63"/>
      <c r="P105" s="63"/>
      <c r="Q105" s="63"/>
      <c r="R105" s="63"/>
      <c r="S105" s="63"/>
      <c r="T105" s="64"/>
      <c r="U105" s="33"/>
      <c r="V105" s="33"/>
      <c r="W105" s="33"/>
      <c r="X105" s="33"/>
      <c r="Y105" s="33"/>
      <c r="Z105" s="33"/>
      <c r="AA105" s="33"/>
      <c r="AB105" s="33"/>
      <c r="AC105" s="33"/>
      <c r="AD105" s="33"/>
      <c r="AE105" s="33"/>
      <c r="AT105" s="16" t="s">
        <v>146</v>
      </c>
      <c r="AU105" s="16" t="s">
        <v>82</v>
      </c>
    </row>
    <row r="106" spans="1:47" s="2" customFormat="1" ht="29.25">
      <c r="A106" s="33"/>
      <c r="B106" s="34"/>
      <c r="C106" s="35"/>
      <c r="D106" s="199" t="s">
        <v>245</v>
      </c>
      <c r="E106" s="35"/>
      <c r="F106" s="214" t="s">
        <v>696</v>
      </c>
      <c r="G106" s="35"/>
      <c r="H106" s="35"/>
      <c r="I106" s="107"/>
      <c r="J106" s="35"/>
      <c r="K106" s="35"/>
      <c r="L106" s="38"/>
      <c r="M106" s="225"/>
      <c r="N106" s="226"/>
      <c r="O106" s="227"/>
      <c r="P106" s="227"/>
      <c r="Q106" s="227"/>
      <c r="R106" s="227"/>
      <c r="S106" s="227"/>
      <c r="T106" s="228"/>
      <c r="U106" s="33"/>
      <c r="V106" s="33"/>
      <c r="W106" s="33"/>
      <c r="X106" s="33"/>
      <c r="Y106" s="33"/>
      <c r="Z106" s="33"/>
      <c r="AA106" s="33"/>
      <c r="AB106" s="33"/>
      <c r="AC106" s="33"/>
      <c r="AD106" s="33"/>
      <c r="AE106" s="33"/>
      <c r="AT106" s="16" t="s">
        <v>245</v>
      </c>
      <c r="AU106" s="16" t="s">
        <v>82</v>
      </c>
    </row>
    <row r="107" spans="1:31" s="2" customFormat="1" ht="6.95" customHeight="1">
      <c r="A107" s="33"/>
      <c r="B107" s="46"/>
      <c r="C107" s="47"/>
      <c r="D107" s="47"/>
      <c r="E107" s="47"/>
      <c r="F107" s="47"/>
      <c r="G107" s="47"/>
      <c r="H107" s="47"/>
      <c r="I107" s="135"/>
      <c r="J107" s="47"/>
      <c r="K107" s="47"/>
      <c r="L107" s="38"/>
      <c r="M107" s="33"/>
      <c r="O107" s="33"/>
      <c r="P107" s="33"/>
      <c r="Q107" s="33"/>
      <c r="R107" s="33"/>
      <c r="S107" s="33"/>
      <c r="T107" s="33"/>
      <c r="U107" s="33"/>
      <c r="V107" s="33"/>
      <c r="W107" s="33"/>
      <c r="X107" s="33"/>
      <c r="Y107" s="33"/>
      <c r="Z107" s="33"/>
      <c r="AA107" s="33"/>
      <c r="AB107" s="33"/>
      <c r="AC107" s="33"/>
      <c r="AD107" s="33"/>
      <c r="AE107" s="33"/>
    </row>
  </sheetData>
  <sheetProtection algorithmName="SHA-512" hashValue="H76dvT6eFRl+X1GmUIUDhvxkayYNkOUMz+My/Bx/1o4PfFxj49Cgb8MskBomq0Drv7VRgTY8xF6qq/1xsw6MSg==" saltValue="WuijecmdDI8gPFk8u1UJmGLFBJHmxiZy+F1OzxbGxTiTBu/OpXlE2vTfzASiu3EpwSo6AZDjHhoX7AO++tMVLQ==" spinCount="100000" sheet="1" objects="1" scenarios="1" formatColumns="0" formatRows="0" autoFilter="0"/>
  <autoFilter ref="C83:K106"/>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31" customWidth="1"/>
    <col min="2" max="2" width="1.7109375" style="231" customWidth="1"/>
    <col min="3" max="4" width="5.00390625" style="231" customWidth="1"/>
    <col min="5" max="5" width="11.7109375" style="231" customWidth="1"/>
    <col min="6" max="6" width="9.140625" style="231" customWidth="1"/>
    <col min="7" max="7" width="5.00390625" style="231" customWidth="1"/>
    <col min="8" max="8" width="77.8515625" style="231" customWidth="1"/>
    <col min="9" max="10" width="20.00390625" style="231" customWidth="1"/>
    <col min="11" max="11" width="1.7109375" style="231" customWidth="1"/>
  </cols>
  <sheetData>
    <row r="1" s="1" customFormat="1" ht="37.5" customHeight="1"/>
    <row r="2" spans="2:11" s="1" customFormat="1" ht="7.5" customHeight="1">
      <c r="B2" s="232"/>
      <c r="C2" s="233"/>
      <c r="D2" s="233"/>
      <c r="E2" s="233"/>
      <c r="F2" s="233"/>
      <c r="G2" s="233"/>
      <c r="H2" s="233"/>
      <c r="I2" s="233"/>
      <c r="J2" s="233"/>
      <c r="K2" s="234"/>
    </row>
    <row r="3" spans="2:11" s="14" customFormat="1" ht="45" customHeight="1">
      <c r="B3" s="235"/>
      <c r="C3" s="360" t="s">
        <v>697</v>
      </c>
      <c r="D3" s="360"/>
      <c r="E3" s="360"/>
      <c r="F3" s="360"/>
      <c r="G3" s="360"/>
      <c r="H3" s="360"/>
      <c r="I3" s="360"/>
      <c r="J3" s="360"/>
      <c r="K3" s="236"/>
    </row>
    <row r="4" spans="2:11" s="1" customFormat="1" ht="25.5" customHeight="1">
      <c r="B4" s="237"/>
      <c r="C4" s="361" t="s">
        <v>698</v>
      </c>
      <c r="D4" s="361"/>
      <c r="E4" s="361"/>
      <c r="F4" s="361"/>
      <c r="G4" s="361"/>
      <c r="H4" s="361"/>
      <c r="I4" s="361"/>
      <c r="J4" s="361"/>
      <c r="K4" s="238"/>
    </row>
    <row r="5" spans="2:11" s="1" customFormat="1" ht="5.25" customHeight="1">
      <c r="B5" s="237"/>
      <c r="C5" s="239"/>
      <c r="D5" s="239"/>
      <c r="E5" s="239"/>
      <c r="F5" s="239"/>
      <c r="G5" s="239"/>
      <c r="H5" s="239"/>
      <c r="I5" s="239"/>
      <c r="J5" s="239"/>
      <c r="K5" s="238"/>
    </row>
    <row r="6" spans="2:11" s="1" customFormat="1" ht="15" customHeight="1">
      <c r="B6" s="237"/>
      <c r="C6" s="359" t="s">
        <v>699</v>
      </c>
      <c r="D6" s="359"/>
      <c r="E6" s="359"/>
      <c r="F6" s="359"/>
      <c r="G6" s="359"/>
      <c r="H6" s="359"/>
      <c r="I6" s="359"/>
      <c r="J6" s="359"/>
      <c r="K6" s="238"/>
    </row>
    <row r="7" spans="2:11" s="1" customFormat="1" ht="15" customHeight="1">
      <c r="B7" s="241"/>
      <c r="C7" s="359" t="s">
        <v>700</v>
      </c>
      <c r="D7" s="359"/>
      <c r="E7" s="359"/>
      <c r="F7" s="359"/>
      <c r="G7" s="359"/>
      <c r="H7" s="359"/>
      <c r="I7" s="359"/>
      <c r="J7" s="359"/>
      <c r="K7" s="238"/>
    </row>
    <row r="8" spans="2:11" s="1" customFormat="1" ht="12.75" customHeight="1">
      <c r="B8" s="241"/>
      <c r="C8" s="240"/>
      <c r="D8" s="240"/>
      <c r="E8" s="240"/>
      <c r="F8" s="240"/>
      <c r="G8" s="240"/>
      <c r="H8" s="240"/>
      <c r="I8" s="240"/>
      <c r="J8" s="240"/>
      <c r="K8" s="238"/>
    </row>
    <row r="9" spans="2:11" s="1" customFormat="1" ht="15" customHeight="1">
      <c r="B9" s="241"/>
      <c r="C9" s="359" t="s">
        <v>701</v>
      </c>
      <c r="D9" s="359"/>
      <c r="E9" s="359"/>
      <c r="F9" s="359"/>
      <c r="G9" s="359"/>
      <c r="H9" s="359"/>
      <c r="I9" s="359"/>
      <c r="J9" s="359"/>
      <c r="K9" s="238"/>
    </row>
    <row r="10" spans="2:11" s="1" customFormat="1" ht="15" customHeight="1">
      <c r="B10" s="241"/>
      <c r="C10" s="240"/>
      <c r="D10" s="359" t="s">
        <v>702</v>
      </c>
      <c r="E10" s="359"/>
      <c r="F10" s="359"/>
      <c r="G10" s="359"/>
      <c r="H10" s="359"/>
      <c r="I10" s="359"/>
      <c r="J10" s="359"/>
      <c r="K10" s="238"/>
    </row>
    <row r="11" spans="2:11" s="1" customFormat="1" ht="15" customHeight="1">
      <c r="B11" s="241"/>
      <c r="C11" s="242"/>
      <c r="D11" s="359" t="s">
        <v>703</v>
      </c>
      <c r="E11" s="359"/>
      <c r="F11" s="359"/>
      <c r="G11" s="359"/>
      <c r="H11" s="359"/>
      <c r="I11" s="359"/>
      <c r="J11" s="359"/>
      <c r="K11" s="238"/>
    </row>
    <row r="12" spans="2:11" s="1" customFormat="1" ht="15" customHeight="1">
      <c r="B12" s="241"/>
      <c r="C12" s="242"/>
      <c r="D12" s="240"/>
      <c r="E12" s="240"/>
      <c r="F12" s="240"/>
      <c r="G12" s="240"/>
      <c r="H12" s="240"/>
      <c r="I12" s="240"/>
      <c r="J12" s="240"/>
      <c r="K12" s="238"/>
    </row>
    <row r="13" spans="2:11" s="1" customFormat="1" ht="15" customHeight="1">
      <c r="B13" s="241"/>
      <c r="C13" s="242"/>
      <c r="D13" s="243" t="s">
        <v>704</v>
      </c>
      <c r="E13" s="240"/>
      <c r="F13" s="240"/>
      <c r="G13" s="240"/>
      <c r="H13" s="240"/>
      <c r="I13" s="240"/>
      <c r="J13" s="240"/>
      <c r="K13" s="238"/>
    </row>
    <row r="14" spans="2:11" s="1" customFormat="1" ht="12.75" customHeight="1">
      <c r="B14" s="241"/>
      <c r="C14" s="242"/>
      <c r="D14" s="242"/>
      <c r="E14" s="242"/>
      <c r="F14" s="242"/>
      <c r="G14" s="242"/>
      <c r="H14" s="242"/>
      <c r="I14" s="242"/>
      <c r="J14" s="242"/>
      <c r="K14" s="238"/>
    </row>
    <row r="15" spans="2:11" s="1" customFormat="1" ht="15" customHeight="1">
      <c r="B15" s="241"/>
      <c r="C15" s="242"/>
      <c r="D15" s="359" t="s">
        <v>705</v>
      </c>
      <c r="E15" s="359"/>
      <c r="F15" s="359"/>
      <c r="G15" s="359"/>
      <c r="H15" s="359"/>
      <c r="I15" s="359"/>
      <c r="J15" s="359"/>
      <c r="K15" s="238"/>
    </row>
    <row r="16" spans="2:11" s="1" customFormat="1" ht="15" customHeight="1">
      <c r="B16" s="241"/>
      <c r="C16" s="242"/>
      <c r="D16" s="359" t="s">
        <v>706</v>
      </c>
      <c r="E16" s="359"/>
      <c r="F16" s="359"/>
      <c r="G16" s="359"/>
      <c r="H16" s="359"/>
      <c r="I16" s="359"/>
      <c r="J16" s="359"/>
      <c r="K16" s="238"/>
    </row>
    <row r="17" spans="2:11" s="1" customFormat="1" ht="15" customHeight="1">
      <c r="B17" s="241"/>
      <c r="C17" s="242"/>
      <c r="D17" s="359" t="s">
        <v>707</v>
      </c>
      <c r="E17" s="359"/>
      <c r="F17" s="359"/>
      <c r="G17" s="359"/>
      <c r="H17" s="359"/>
      <c r="I17" s="359"/>
      <c r="J17" s="359"/>
      <c r="K17" s="238"/>
    </row>
    <row r="18" spans="2:11" s="1" customFormat="1" ht="15" customHeight="1">
      <c r="B18" s="241"/>
      <c r="C18" s="242"/>
      <c r="D18" s="242"/>
      <c r="E18" s="244" t="s">
        <v>79</v>
      </c>
      <c r="F18" s="359" t="s">
        <v>708</v>
      </c>
      <c r="G18" s="359"/>
      <c r="H18" s="359"/>
      <c r="I18" s="359"/>
      <c r="J18" s="359"/>
      <c r="K18" s="238"/>
    </row>
    <row r="19" spans="2:11" s="1" customFormat="1" ht="15" customHeight="1">
      <c r="B19" s="241"/>
      <c r="C19" s="242"/>
      <c r="D19" s="242"/>
      <c r="E19" s="244" t="s">
        <v>709</v>
      </c>
      <c r="F19" s="359" t="s">
        <v>710</v>
      </c>
      <c r="G19" s="359"/>
      <c r="H19" s="359"/>
      <c r="I19" s="359"/>
      <c r="J19" s="359"/>
      <c r="K19" s="238"/>
    </row>
    <row r="20" spans="2:11" s="1" customFormat="1" ht="15" customHeight="1">
      <c r="B20" s="241"/>
      <c r="C20" s="242"/>
      <c r="D20" s="242"/>
      <c r="E20" s="244" t="s">
        <v>88</v>
      </c>
      <c r="F20" s="359" t="s">
        <v>711</v>
      </c>
      <c r="G20" s="359"/>
      <c r="H20" s="359"/>
      <c r="I20" s="359"/>
      <c r="J20" s="359"/>
      <c r="K20" s="238"/>
    </row>
    <row r="21" spans="2:11" s="1" customFormat="1" ht="15" customHeight="1">
      <c r="B21" s="241"/>
      <c r="C21" s="242"/>
      <c r="D21" s="242"/>
      <c r="E21" s="244" t="s">
        <v>90</v>
      </c>
      <c r="F21" s="359" t="s">
        <v>91</v>
      </c>
      <c r="G21" s="359"/>
      <c r="H21" s="359"/>
      <c r="I21" s="359"/>
      <c r="J21" s="359"/>
      <c r="K21" s="238"/>
    </row>
    <row r="22" spans="2:11" s="1" customFormat="1" ht="15" customHeight="1">
      <c r="B22" s="241"/>
      <c r="C22" s="242"/>
      <c r="D22" s="242"/>
      <c r="E22" s="244" t="s">
        <v>712</v>
      </c>
      <c r="F22" s="359" t="s">
        <v>713</v>
      </c>
      <c r="G22" s="359"/>
      <c r="H22" s="359"/>
      <c r="I22" s="359"/>
      <c r="J22" s="359"/>
      <c r="K22" s="238"/>
    </row>
    <row r="23" spans="2:11" s="1" customFormat="1" ht="15" customHeight="1">
      <c r="B23" s="241"/>
      <c r="C23" s="242"/>
      <c r="D23" s="242"/>
      <c r="E23" s="244" t="s">
        <v>714</v>
      </c>
      <c r="F23" s="359" t="s">
        <v>715</v>
      </c>
      <c r="G23" s="359"/>
      <c r="H23" s="359"/>
      <c r="I23" s="359"/>
      <c r="J23" s="359"/>
      <c r="K23" s="238"/>
    </row>
    <row r="24" spans="2:11" s="1" customFormat="1" ht="12.75" customHeight="1">
      <c r="B24" s="241"/>
      <c r="C24" s="242"/>
      <c r="D24" s="242"/>
      <c r="E24" s="242"/>
      <c r="F24" s="242"/>
      <c r="G24" s="242"/>
      <c r="H24" s="242"/>
      <c r="I24" s="242"/>
      <c r="J24" s="242"/>
      <c r="K24" s="238"/>
    </row>
    <row r="25" spans="2:11" s="1" customFormat="1" ht="15" customHeight="1">
      <c r="B25" s="241"/>
      <c r="C25" s="359" t="s">
        <v>716</v>
      </c>
      <c r="D25" s="359"/>
      <c r="E25" s="359"/>
      <c r="F25" s="359"/>
      <c r="G25" s="359"/>
      <c r="H25" s="359"/>
      <c r="I25" s="359"/>
      <c r="J25" s="359"/>
      <c r="K25" s="238"/>
    </row>
    <row r="26" spans="2:11" s="1" customFormat="1" ht="15" customHeight="1">
      <c r="B26" s="241"/>
      <c r="C26" s="359" t="s">
        <v>717</v>
      </c>
      <c r="D26" s="359"/>
      <c r="E26" s="359"/>
      <c r="F26" s="359"/>
      <c r="G26" s="359"/>
      <c r="H26" s="359"/>
      <c r="I26" s="359"/>
      <c r="J26" s="359"/>
      <c r="K26" s="238"/>
    </row>
    <row r="27" spans="2:11" s="1" customFormat="1" ht="15" customHeight="1">
      <c r="B27" s="241"/>
      <c r="C27" s="240"/>
      <c r="D27" s="359" t="s">
        <v>718</v>
      </c>
      <c r="E27" s="359"/>
      <c r="F27" s="359"/>
      <c r="G27" s="359"/>
      <c r="H27" s="359"/>
      <c r="I27" s="359"/>
      <c r="J27" s="359"/>
      <c r="K27" s="238"/>
    </row>
    <row r="28" spans="2:11" s="1" customFormat="1" ht="15" customHeight="1">
      <c r="B28" s="241"/>
      <c r="C28" s="242"/>
      <c r="D28" s="359" t="s">
        <v>719</v>
      </c>
      <c r="E28" s="359"/>
      <c r="F28" s="359"/>
      <c r="G28" s="359"/>
      <c r="H28" s="359"/>
      <c r="I28" s="359"/>
      <c r="J28" s="359"/>
      <c r="K28" s="238"/>
    </row>
    <row r="29" spans="2:11" s="1" customFormat="1" ht="12.75" customHeight="1">
      <c r="B29" s="241"/>
      <c r="C29" s="242"/>
      <c r="D29" s="242"/>
      <c r="E29" s="242"/>
      <c r="F29" s="242"/>
      <c r="G29" s="242"/>
      <c r="H29" s="242"/>
      <c r="I29" s="242"/>
      <c r="J29" s="242"/>
      <c r="K29" s="238"/>
    </row>
    <row r="30" spans="2:11" s="1" customFormat="1" ht="15" customHeight="1">
      <c r="B30" s="241"/>
      <c r="C30" s="242"/>
      <c r="D30" s="359" t="s">
        <v>720</v>
      </c>
      <c r="E30" s="359"/>
      <c r="F30" s="359"/>
      <c r="G30" s="359"/>
      <c r="H30" s="359"/>
      <c r="I30" s="359"/>
      <c r="J30" s="359"/>
      <c r="K30" s="238"/>
    </row>
    <row r="31" spans="2:11" s="1" customFormat="1" ht="15" customHeight="1">
      <c r="B31" s="241"/>
      <c r="C31" s="242"/>
      <c r="D31" s="359" t="s">
        <v>721</v>
      </c>
      <c r="E31" s="359"/>
      <c r="F31" s="359"/>
      <c r="G31" s="359"/>
      <c r="H31" s="359"/>
      <c r="I31" s="359"/>
      <c r="J31" s="359"/>
      <c r="K31" s="238"/>
    </row>
    <row r="32" spans="2:11" s="1" customFormat="1" ht="12.75" customHeight="1">
      <c r="B32" s="241"/>
      <c r="C32" s="242"/>
      <c r="D32" s="242"/>
      <c r="E32" s="242"/>
      <c r="F32" s="242"/>
      <c r="G32" s="242"/>
      <c r="H32" s="242"/>
      <c r="I32" s="242"/>
      <c r="J32" s="242"/>
      <c r="K32" s="238"/>
    </row>
    <row r="33" spans="2:11" s="1" customFormat="1" ht="15" customHeight="1">
      <c r="B33" s="241"/>
      <c r="C33" s="242"/>
      <c r="D33" s="359" t="s">
        <v>722</v>
      </c>
      <c r="E33" s="359"/>
      <c r="F33" s="359"/>
      <c r="G33" s="359"/>
      <c r="H33" s="359"/>
      <c r="I33" s="359"/>
      <c r="J33" s="359"/>
      <c r="K33" s="238"/>
    </row>
    <row r="34" spans="2:11" s="1" customFormat="1" ht="15" customHeight="1">
      <c r="B34" s="241"/>
      <c r="C34" s="242"/>
      <c r="D34" s="359" t="s">
        <v>723</v>
      </c>
      <c r="E34" s="359"/>
      <c r="F34" s="359"/>
      <c r="G34" s="359"/>
      <c r="H34" s="359"/>
      <c r="I34" s="359"/>
      <c r="J34" s="359"/>
      <c r="K34" s="238"/>
    </row>
    <row r="35" spans="2:11" s="1" customFormat="1" ht="15" customHeight="1">
      <c r="B35" s="241"/>
      <c r="C35" s="242"/>
      <c r="D35" s="359" t="s">
        <v>724</v>
      </c>
      <c r="E35" s="359"/>
      <c r="F35" s="359"/>
      <c r="G35" s="359"/>
      <c r="H35" s="359"/>
      <c r="I35" s="359"/>
      <c r="J35" s="359"/>
      <c r="K35" s="238"/>
    </row>
    <row r="36" spans="2:11" s="1" customFormat="1" ht="15" customHeight="1">
      <c r="B36" s="241"/>
      <c r="C36" s="242"/>
      <c r="D36" s="240"/>
      <c r="E36" s="243" t="s">
        <v>122</v>
      </c>
      <c r="F36" s="240"/>
      <c r="G36" s="359" t="s">
        <v>725</v>
      </c>
      <c r="H36" s="359"/>
      <c r="I36" s="359"/>
      <c r="J36" s="359"/>
      <c r="K36" s="238"/>
    </row>
    <row r="37" spans="2:11" s="1" customFormat="1" ht="30.75" customHeight="1">
      <c r="B37" s="241"/>
      <c r="C37" s="242"/>
      <c r="D37" s="240"/>
      <c r="E37" s="243" t="s">
        <v>726</v>
      </c>
      <c r="F37" s="240"/>
      <c r="G37" s="359" t="s">
        <v>727</v>
      </c>
      <c r="H37" s="359"/>
      <c r="I37" s="359"/>
      <c r="J37" s="359"/>
      <c r="K37" s="238"/>
    </row>
    <row r="38" spans="2:11" s="1" customFormat="1" ht="15" customHeight="1">
      <c r="B38" s="241"/>
      <c r="C38" s="242"/>
      <c r="D38" s="240"/>
      <c r="E38" s="243" t="s">
        <v>53</v>
      </c>
      <c r="F38" s="240"/>
      <c r="G38" s="359" t="s">
        <v>728</v>
      </c>
      <c r="H38" s="359"/>
      <c r="I38" s="359"/>
      <c r="J38" s="359"/>
      <c r="K38" s="238"/>
    </row>
    <row r="39" spans="2:11" s="1" customFormat="1" ht="15" customHeight="1">
      <c r="B39" s="241"/>
      <c r="C39" s="242"/>
      <c r="D39" s="240"/>
      <c r="E39" s="243" t="s">
        <v>54</v>
      </c>
      <c r="F39" s="240"/>
      <c r="G39" s="359" t="s">
        <v>729</v>
      </c>
      <c r="H39" s="359"/>
      <c r="I39" s="359"/>
      <c r="J39" s="359"/>
      <c r="K39" s="238"/>
    </row>
    <row r="40" spans="2:11" s="1" customFormat="1" ht="15" customHeight="1">
      <c r="B40" s="241"/>
      <c r="C40" s="242"/>
      <c r="D40" s="240"/>
      <c r="E40" s="243" t="s">
        <v>123</v>
      </c>
      <c r="F40" s="240"/>
      <c r="G40" s="359" t="s">
        <v>730</v>
      </c>
      <c r="H40" s="359"/>
      <c r="I40" s="359"/>
      <c r="J40" s="359"/>
      <c r="K40" s="238"/>
    </row>
    <row r="41" spans="2:11" s="1" customFormat="1" ht="15" customHeight="1">
      <c r="B41" s="241"/>
      <c r="C41" s="242"/>
      <c r="D41" s="240"/>
      <c r="E41" s="243" t="s">
        <v>124</v>
      </c>
      <c r="F41" s="240"/>
      <c r="G41" s="359" t="s">
        <v>731</v>
      </c>
      <c r="H41" s="359"/>
      <c r="I41" s="359"/>
      <c r="J41" s="359"/>
      <c r="K41" s="238"/>
    </row>
    <row r="42" spans="2:11" s="1" customFormat="1" ht="15" customHeight="1">
      <c r="B42" s="241"/>
      <c r="C42" s="242"/>
      <c r="D42" s="240"/>
      <c r="E42" s="243" t="s">
        <v>732</v>
      </c>
      <c r="F42" s="240"/>
      <c r="G42" s="359" t="s">
        <v>733</v>
      </c>
      <c r="H42" s="359"/>
      <c r="I42" s="359"/>
      <c r="J42" s="359"/>
      <c r="K42" s="238"/>
    </row>
    <row r="43" spans="2:11" s="1" customFormat="1" ht="15" customHeight="1">
      <c r="B43" s="241"/>
      <c r="C43" s="242"/>
      <c r="D43" s="240"/>
      <c r="E43" s="243"/>
      <c r="F43" s="240"/>
      <c r="G43" s="359" t="s">
        <v>734</v>
      </c>
      <c r="H43" s="359"/>
      <c r="I43" s="359"/>
      <c r="J43" s="359"/>
      <c r="K43" s="238"/>
    </row>
    <row r="44" spans="2:11" s="1" customFormat="1" ht="15" customHeight="1">
      <c r="B44" s="241"/>
      <c r="C44" s="242"/>
      <c r="D44" s="240"/>
      <c r="E44" s="243" t="s">
        <v>735</v>
      </c>
      <c r="F44" s="240"/>
      <c r="G44" s="359" t="s">
        <v>736</v>
      </c>
      <c r="H44" s="359"/>
      <c r="I44" s="359"/>
      <c r="J44" s="359"/>
      <c r="K44" s="238"/>
    </row>
    <row r="45" spans="2:11" s="1" customFormat="1" ht="15" customHeight="1">
      <c r="B45" s="241"/>
      <c r="C45" s="242"/>
      <c r="D45" s="240"/>
      <c r="E45" s="243" t="s">
        <v>126</v>
      </c>
      <c r="F45" s="240"/>
      <c r="G45" s="359" t="s">
        <v>737</v>
      </c>
      <c r="H45" s="359"/>
      <c r="I45" s="359"/>
      <c r="J45" s="359"/>
      <c r="K45" s="238"/>
    </row>
    <row r="46" spans="2:11" s="1" customFormat="1" ht="12.75" customHeight="1">
      <c r="B46" s="241"/>
      <c r="C46" s="242"/>
      <c r="D46" s="240"/>
      <c r="E46" s="240"/>
      <c r="F46" s="240"/>
      <c r="G46" s="240"/>
      <c r="H46" s="240"/>
      <c r="I46" s="240"/>
      <c r="J46" s="240"/>
      <c r="K46" s="238"/>
    </row>
    <row r="47" spans="2:11" s="1" customFormat="1" ht="15" customHeight="1">
      <c r="B47" s="241"/>
      <c r="C47" s="242"/>
      <c r="D47" s="359" t="s">
        <v>738</v>
      </c>
      <c r="E47" s="359"/>
      <c r="F47" s="359"/>
      <c r="G47" s="359"/>
      <c r="H47" s="359"/>
      <c r="I47" s="359"/>
      <c r="J47" s="359"/>
      <c r="K47" s="238"/>
    </row>
    <row r="48" spans="2:11" s="1" customFormat="1" ht="15" customHeight="1">
      <c r="B48" s="241"/>
      <c r="C48" s="242"/>
      <c r="D48" s="242"/>
      <c r="E48" s="359" t="s">
        <v>739</v>
      </c>
      <c r="F48" s="359"/>
      <c r="G48" s="359"/>
      <c r="H48" s="359"/>
      <c r="I48" s="359"/>
      <c r="J48" s="359"/>
      <c r="K48" s="238"/>
    </row>
    <row r="49" spans="2:11" s="1" customFormat="1" ht="15" customHeight="1">
      <c r="B49" s="241"/>
      <c r="C49" s="242"/>
      <c r="D49" s="242"/>
      <c r="E49" s="359" t="s">
        <v>740</v>
      </c>
      <c r="F49" s="359"/>
      <c r="G49" s="359"/>
      <c r="H49" s="359"/>
      <c r="I49" s="359"/>
      <c r="J49" s="359"/>
      <c r="K49" s="238"/>
    </row>
    <row r="50" spans="2:11" s="1" customFormat="1" ht="15" customHeight="1">
      <c r="B50" s="241"/>
      <c r="C50" s="242"/>
      <c r="D50" s="242"/>
      <c r="E50" s="359" t="s">
        <v>741</v>
      </c>
      <c r="F50" s="359"/>
      <c r="G50" s="359"/>
      <c r="H50" s="359"/>
      <c r="I50" s="359"/>
      <c r="J50" s="359"/>
      <c r="K50" s="238"/>
    </row>
    <row r="51" spans="2:11" s="1" customFormat="1" ht="15" customHeight="1">
      <c r="B51" s="241"/>
      <c r="C51" s="242"/>
      <c r="D51" s="359" t="s">
        <v>742</v>
      </c>
      <c r="E51" s="359"/>
      <c r="F51" s="359"/>
      <c r="G51" s="359"/>
      <c r="H51" s="359"/>
      <c r="I51" s="359"/>
      <c r="J51" s="359"/>
      <c r="K51" s="238"/>
    </row>
    <row r="52" spans="2:11" s="1" customFormat="1" ht="25.5" customHeight="1">
      <c r="B52" s="237"/>
      <c r="C52" s="361" t="s">
        <v>743</v>
      </c>
      <c r="D52" s="361"/>
      <c r="E52" s="361"/>
      <c r="F52" s="361"/>
      <c r="G52" s="361"/>
      <c r="H52" s="361"/>
      <c r="I52" s="361"/>
      <c r="J52" s="361"/>
      <c r="K52" s="238"/>
    </row>
    <row r="53" spans="2:11" s="1" customFormat="1" ht="5.25" customHeight="1">
      <c r="B53" s="237"/>
      <c r="C53" s="239"/>
      <c r="D53" s="239"/>
      <c r="E53" s="239"/>
      <c r="F53" s="239"/>
      <c r="G53" s="239"/>
      <c r="H53" s="239"/>
      <c r="I53" s="239"/>
      <c r="J53" s="239"/>
      <c r="K53" s="238"/>
    </row>
    <row r="54" spans="2:11" s="1" customFormat="1" ht="15" customHeight="1">
      <c r="B54" s="237"/>
      <c r="C54" s="359" t="s">
        <v>744</v>
      </c>
      <c r="D54" s="359"/>
      <c r="E54" s="359"/>
      <c r="F54" s="359"/>
      <c r="G54" s="359"/>
      <c r="H54" s="359"/>
      <c r="I54" s="359"/>
      <c r="J54" s="359"/>
      <c r="K54" s="238"/>
    </row>
    <row r="55" spans="2:11" s="1" customFormat="1" ht="15" customHeight="1">
      <c r="B55" s="237"/>
      <c r="C55" s="359" t="s">
        <v>745</v>
      </c>
      <c r="D55" s="359"/>
      <c r="E55" s="359"/>
      <c r="F55" s="359"/>
      <c r="G55" s="359"/>
      <c r="H55" s="359"/>
      <c r="I55" s="359"/>
      <c r="J55" s="359"/>
      <c r="K55" s="238"/>
    </row>
    <row r="56" spans="2:11" s="1" customFormat="1" ht="12.75" customHeight="1">
      <c r="B56" s="237"/>
      <c r="C56" s="240"/>
      <c r="D56" s="240"/>
      <c r="E56" s="240"/>
      <c r="F56" s="240"/>
      <c r="G56" s="240"/>
      <c r="H56" s="240"/>
      <c r="I56" s="240"/>
      <c r="J56" s="240"/>
      <c r="K56" s="238"/>
    </row>
    <row r="57" spans="2:11" s="1" customFormat="1" ht="15" customHeight="1">
      <c r="B57" s="237"/>
      <c r="C57" s="359" t="s">
        <v>746</v>
      </c>
      <c r="D57" s="359"/>
      <c r="E57" s="359"/>
      <c r="F57" s="359"/>
      <c r="G57" s="359"/>
      <c r="H57" s="359"/>
      <c r="I57" s="359"/>
      <c r="J57" s="359"/>
      <c r="K57" s="238"/>
    </row>
    <row r="58" spans="2:11" s="1" customFormat="1" ht="15" customHeight="1">
      <c r="B58" s="237"/>
      <c r="C58" s="242"/>
      <c r="D58" s="359" t="s">
        <v>747</v>
      </c>
      <c r="E58" s="359"/>
      <c r="F58" s="359"/>
      <c r="G58" s="359"/>
      <c r="H58" s="359"/>
      <c r="I58" s="359"/>
      <c r="J58" s="359"/>
      <c r="K58" s="238"/>
    </row>
    <row r="59" spans="2:11" s="1" customFormat="1" ht="15" customHeight="1">
      <c r="B59" s="237"/>
      <c r="C59" s="242"/>
      <c r="D59" s="359" t="s">
        <v>748</v>
      </c>
      <c r="E59" s="359"/>
      <c r="F59" s="359"/>
      <c r="G59" s="359"/>
      <c r="H59" s="359"/>
      <c r="I59" s="359"/>
      <c r="J59" s="359"/>
      <c r="K59" s="238"/>
    </row>
    <row r="60" spans="2:11" s="1" customFormat="1" ht="15" customHeight="1">
      <c r="B60" s="237"/>
      <c r="C60" s="242"/>
      <c r="D60" s="359" t="s">
        <v>749</v>
      </c>
      <c r="E60" s="359"/>
      <c r="F60" s="359"/>
      <c r="G60" s="359"/>
      <c r="H60" s="359"/>
      <c r="I60" s="359"/>
      <c r="J60" s="359"/>
      <c r="K60" s="238"/>
    </row>
    <row r="61" spans="2:11" s="1" customFormat="1" ht="15" customHeight="1">
      <c r="B61" s="237"/>
      <c r="C61" s="242"/>
      <c r="D61" s="359" t="s">
        <v>750</v>
      </c>
      <c r="E61" s="359"/>
      <c r="F61" s="359"/>
      <c r="G61" s="359"/>
      <c r="H61" s="359"/>
      <c r="I61" s="359"/>
      <c r="J61" s="359"/>
      <c r="K61" s="238"/>
    </row>
    <row r="62" spans="2:11" s="1" customFormat="1" ht="15" customHeight="1">
      <c r="B62" s="237"/>
      <c r="C62" s="242"/>
      <c r="D62" s="363" t="s">
        <v>751</v>
      </c>
      <c r="E62" s="363"/>
      <c r="F62" s="363"/>
      <c r="G62" s="363"/>
      <c r="H62" s="363"/>
      <c r="I62" s="363"/>
      <c r="J62" s="363"/>
      <c r="K62" s="238"/>
    </row>
    <row r="63" spans="2:11" s="1" customFormat="1" ht="15" customHeight="1">
      <c r="B63" s="237"/>
      <c r="C63" s="242"/>
      <c r="D63" s="359" t="s">
        <v>752</v>
      </c>
      <c r="E63" s="359"/>
      <c r="F63" s="359"/>
      <c r="G63" s="359"/>
      <c r="H63" s="359"/>
      <c r="I63" s="359"/>
      <c r="J63" s="359"/>
      <c r="K63" s="238"/>
    </row>
    <row r="64" spans="2:11" s="1" customFormat="1" ht="12.75" customHeight="1">
      <c r="B64" s="237"/>
      <c r="C64" s="242"/>
      <c r="D64" s="242"/>
      <c r="E64" s="245"/>
      <c r="F64" s="242"/>
      <c r="G64" s="242"/>
      <c r="H64" s="242"/>
      <c r="I64" s="242"/>
      <c r="J64" s="242"/>
      <c r="K64" s="238"/>
    </row>
    <row r="65" spans="2:11" s="1" customFormat="1" ht="15" customHeight="1">
      <c r="B65" s="237"/>
      <c r="C65" s="242"/>
      <c r="D65" s="359" t="s">
        <v>753</v>
      </c>
      <c r="E65" s="359"/>
      <c r="F65" s="359"/>
      <c r="G65" s="359"/>
      <c r="H65" s="359"/>
      <c r="I65" s="359"/>
      <c r="J65" s="359"/>
      <c r="K65" s="238"/>
    </row>
    <row r="66" spans="2:11" s="1" customFormat="1" ht="15" customHeight="1">
      <c r="B66" s="237"/>
      <c r="C66" s="242"/>
      <c r="D66" s="363" t="s">
        <v>754</v>
      </c>
      <c r="E66" s="363"/>
      <c r="F66" s="363"/>
      <c r="G66" s="363"/>
      <c r="H66" s="363"/>
      <c r="I66" s="363"/>
      <c r="J66" s="363"/>
      <c r="K66" s="238"/>
    </row>
    <row r="67" spans="2:11" s="1" customFormat="1" ht="15" customHeight="1">
      <c r="B67" s="237"/>
      <c r="C67" s="242"/>
      <c r="D67" s="359" t="s">
        <v>755</v>
      </c>
      <c r="E67" s="359"/>
      <c r="F67" s="359"/>
      <c r="G67" s="359"/>
      <c r="H67" s="359"/>
      <c r="I67" s="359"/>
      <c r="J67" s="359"/>
      <c r="K67" s="238"/>
    </row>
    <row r="68" spans="2:11" s="1" customFormat="1" ht="15" customHeight="1">
      <c r="B68" s="237"/>
      <c r="C68" s="242"/>
      <c r="D68" s="359" t="s">
        <v>756</v>
      </c>
      <c r="E68" s="359"/>
      <c r="F68" s="359"/>
      <c r="G68" s="359"/>
      <c r="H68" s="359"/>
      <c r="I68" s="359"/>
      <c r="J68" s="359"/>
      <c r="K68" s="238"/>
    </row>
    <row r="69" spans="2:11" s="1" customFormat="1" ht="15" customHeight="1">
      <c r="B69" s="237"/>
      <c r="C69" s="242"/>
      <c r="D69" s="359" t="s">
        <v>757</v>
      </c>
      <c r="E69" s="359"/>
      <c r="F69" s="359"/>
      <c r="G69" s="359"/>
      <c r="H69" s="359"/>
      <c r="I69" s="359"/>
      <c r="J69" s="359"/>
      <c r="K69" s="238"/>
    </row>
    <row r="70" spans="2:11" s="1" customFormat="1" ht="15" customHeight="1">
      <c r="B70" s="237"/>
      <c r="C70" s="242"/>
      <c r="D70" s="359" t="s">
        <v>758</v>
      </c>
      <c r="E70" s="359"/>
      <c r="F70" s="359"/>
      <c r="G70" s="359"/>
      <c r="H70" s="359"/>
      <c r="I70" s="359"/>
      <c r="J70" s="359"/>
      <c r="K70" s="238"/>
    </row>
    <row r="71" spans="2:11" s="1" customFormat="1" ht="12.75" customHeight="1">
      <c r="B71" s="246"/>
      <c r="C71" s="247"/>
      <c r="D71" s="247"/>
      <c r="E71" s="247"/>
      <c r="F71" s="247"/>
      <c r="G71" s="247"/>
      <c r="H71" s="247"/>
      <c r="I71" s="247"/>
      <c r="J71" s="247"/>
      <c r="K71" s="248"/>
    </row>
    <row r="72" spans="2:11" s="1" customFormat="1" ht="18.75" customHeight="1">
      <c r="B72" s="249"/>
      <c r="C72" s="249"/>
      <c r="D72" s="249"/>
      <c r="E72" s="249"/>
      <c r="F72" s="249"/>
      <c r="G72" s="249"/>
      <c r="H72" s="249"/>
      <c r="I72" s="249"/>
      <c r="J72" s="249"/>
      <c r="K72" s="250"/>
    </row>
    <row r="73" spans="2:11" s="1" customFormat="1" ht="18.75" customHeight="1">
      <c r="B73" s="250"/>
      <c r="C73" s="250"/>
      <c r="D73" s="250"/>
      <c r="E73" s="250"/>
      <c r="F73" s="250"/>
      <c r="G73" s="250"/>
      <c r="H73" s="250"/>
      <c r="I73" s="250"/>
      <c r="J73" s="250"/>
      <c r="K73" s="250"/>
    </row>
    <row r="74" spans="2:11" s="1" customFormat="1" ht="7.5" customHeight="1">
      <c r="B74" s="251"/>
      <c r="C74" s="252"/>
      <c r="D74" s="252"/>
      <c r="E74" s="252"/>
      <c r="F74" s="252"/>
      <c r="G74" s="252"/>
      <c r="H74" s="252"/>
      <c r="I74" s="252"/>
      <c r="J74" s="252"/>
      <c r="K74" s="253"/>
    </row>
    <row r="75" spans="2:11" s="1" customFormat="1" ht="45" customHeight="1">
      <c r="B75" s="254"/>
      <c r="C75" s="362" t="s">
        <v>759</v>
      </c>
      <c r="D75" s="362"/>
      <c r="E75" s="362"/>
      <c r="F75" s="362"/>
      <c r="G75" s="362"/>
      <c r="H75" s="362"/>
      <c r="I75" s="362"/>
      <c r="J75" s="362"/>
      <c r="K75" s="255"/>
    </row>
    <row r="76" spans="2:11" s="1" customFormat="1" ht="17.25" customHeight="1">
      <c r="B76" s="254"/>
      <c r="C76" s="256" t="s">
        <v>760</v>
      </c>
      <c r="D76" s="256"/>
      <c r="E76" s="256"/>
      <c r="F76" s="256" t="s">
        <v>761</v>
      </c>
      <c r="G76" s="257"/>
      <c r="H76" s="256" t="s">
        <v>54</v>
      </c>
      <c r="I76" s="256" t="s">
        <v>57</v>
      </c>
      <c r="J76" s="256" t="s">
        <v>762</v>
      </c>
      <c r="K76" s="255"/>
    </row>
    <row r="77" spans="2:11" s="1" customFormat="1" ht="17.25" customHeight="1">
      <c r="B77" s="254"/>
      <c r="C77" s="258" t="s">
        <v>763</v>
      </c>
      <c r="D77" s="258"/>
      <c r="E77" s="258"/>
      <c r="F77" s="259" t="s">
        <v>764</v>
      </c>
      <c r="G77" s="260"/>
      <c r="H77" s="258"/>
      <c r="I77" s="258"/>
      <c r="J77" s="258" t="s">
        <v>765</v>
      </c>
      <c r="K77" s="255"/>
    </row>
    <row r="78" spans="2:11" s="1" customFormat="1" ht="5.25" customHeight="1">
      <c r="B78" s="254"/>
      <c r="C78" s="261"/>
      <c r="D78" s="261"/>
      <c r="E78" s="261"/>
      <c r="F78" s="261"/>
      <c r="G78" s="262"/>
      <c r="H78" s="261"/>
      <c r="I78" s="261"/>
      <c r="J78" s="261"/>
      <c r="K78" s="255"/>
    </row>
    <row r="79" spans="2:11" s="1" customFormat="1" ht="15" customHeight="1">
      <c r="B79" s="254"/>
      <c r="C79" s="243" t="s">
        <v>53</v>
      </c>
      <c r="D79" s="261"/>
      <c r="E79" s="261"/>
      <c r="F79" s="263" t="s">
        <v>766</v>
      </c>
      <c r="G79" s="262"/>
      <c r="H79" s="243" t="s">
        <v>767</v>
      </c>
      <c r="I79" s="243" t="s">
        <v>768</v>
      </c>
      <c r="J79" s="243">
        <v>20</v>
      </c>
      <c r="K79" s="255"/>
    </row>
    <row r="80" spans="2:11" s="1" customFormat="1" ht="15" customHeight="1">
      <c r="B80" s="254"/>
      <c r="C80" s="243" t="s">
        <v>769</v>
      </c>
      <c r="D80" s="243"/>
      <c r="E80" s="243"/>
      <c r="F80" s="263" t="s">
        <v>766</v>
      </c>
      <c r="G80" s="262"/>
      <c r="H80" s="243" t="s">
        <v>770</v>
      </c>
      <c r="I80" s="243" t="s">
        <v>768</v>
      </c>
      <c r="J80" s="243">
        <v>120</v>
      </c>
      <c r="K80" s="255"/>
    </row>
    <row r="81" spans="2:11" s="1" customFormat="1" ht="15" customHeight="1">
      <c r="B81" s="264"/>
      <c r="C81" s="243" t="s">
        <v>771</v>
      </c>
      <c r="D81" s="243"/>
      <c r="E81" s="243"/>
      <c r="F81" s="263" t="s">
        <v>772</v>
      </c>
      <c r="G81" s="262"/>
      <c r="H81" s="243" t="s">
        <v>773</v>
      </c>
      <c r="I81" s="243" t="s">
        <v>768</v>
      </c>
      <c r="J81" s="243">
        <v>50</v>
      </c>
      <c r="K81" s="255"/>
    </row>
    <row r="82" spans="2:11" s="1" customFormat="1" ht="15" customHeight="1">
      <c r="B82" s="264"/>
      <c r="C82" s="243" t="s">
        <v>774</v>
      </c>
      <c r="D82" s="243"/>
      <c r="E82" s="243"/>
      <c r="F82" s="263" t="s">
        <v>766</v>
      </c>
      <c r="G82" s="262"/>
      <c r="H82" s="243" t="s">
        <v>775</v>
      </c>
      <c r="I82" s="243" t="s">
        <v>776</v>
      </c>
      <c r="J82" s="243"/>
      <c r="K82" s="255"/>
    </row>
    <row r="83" spans="2:11" s="1" customFormat="1" ht="15" customHeight="1">
      <c r="B83" s="264"/>
      <c r="C83" s="265" t="s">
        <v>777</v>
      </c>
      <c r="D83" s="265"/>
      <c r="E83" s="265"/>
      <c r="F83" s="266" t="s">
        <v>772</v>
      </c>
      <c r="G83" s="265"/>
      <c r="H83" s="265" t="s">
        <v>778</v>
      </c>
      <c r="I83" s="265" t="s">
        <v>768</v>
      </c>
      <c r="J83" s="265">
        <v>15</v>
      </c>
      <c r="K83" s="255"/>
    </row>
    <row r="84" spans="2:11" s="1" customFormat="1" ht="15" customHeight="1">
      <c r="B84" s="264"/>
      <c r="C84" s="265" t="s">
        <v>779</v>
      </c>
      <c r="D84" s="265"/>
      <c r="E84" s="265"/>
      <c r="F84" s="266" t="s">
        <v>772</v>
      </c>
      <c r="G84" s="265"/>
      <c r="H84" s="265" t="s">
        <v>780</v>
      </c>
      <c r="I84" s="265" t="s">
        <v>768</v>
      </c>
      <c r="J84" s="265">
        <v>15</v>
      </c>
      <c r="K84" s="255"/>
    </row>
    <row r="85" spans="2:11" s="1" customFormat="1" ht="15" customHeight="1">
      <c r="B85" s="264"/>
      <c r="C85" s="265" t="s">
        <v>781</v>
      </c>
      <c r="D85" s="265"/>
      <c r="E85" s="265"/>
      <c r="F85" s="266" t="s">
        <v>772</v>
      </c>
      <c r="G85" s="265"/>
      <c r="H85" s="265" t="s">
        <v>782</v>
      </c>
      <c r="I85" s="265" t="s">
        <v>768</v>
      </c>
      <c r="J85" s="265">
        <v>20</v>
      </c>
      <c r="K85" s="255"/>
    </row>
    <row r="86" spans="2:11" s="1" customFormat="1" ht="15" customHeight="1">
      <c r="B86" s="264"/>
      <c r="C86" s="265" t="s">
        <v>783</v>
      </c>
      <c r="D86" s="265"/>
      <c r="E86" s="265"/>
      <c r="F86" s="266" t="s">
        <v>772</v>
      </c>
      <c r="G86" s="265"/>
      <c r="H86" s="265" t="s">
        <v>784</v>
      </c>
      <c r="I86" s="265" t="s">
        <v>768</v>
      </c>
      <c r="J86" s="265">
        <v>20</v>
      </c>
      <c r="K86" s="255"/>
    </row>
    <row r="87" spans="2:11" s="1" customFormat="1" ht="15" customHeight="1">
      <c r="B87" s="264"/>
      <c r="C87" s="243" t="s">
        <v>785</v>
      </c>
      <c r="D87" s="243"/>
      <c r="E87" s="243"/>
      <c r="F87" s="263" t="s">
        <v>772</v>
      </c>
      <c r="G87" s="262"/>
      <c r="H87" s="243" t="s">
        <v>786</v>
      </c>
      <c r="I87" s="243" t="s">
        <v>768</v>
      </c>
      <c r="J87" s="243">
        <v>50</v>
      </c>
      <c r="K87" s="255"/>
    </row>
    <row r="88" spans="2:11" s="1" customFormat="1" ht="15" customHeight="1">
      <c r="B88" s="264"/>
      <c r="C88" s="243" t="s">
        <v>787</v>
      </c>
      <c r="D88" s="243"/>
      <c r="E88" s="243"/>
      <c r="F88" s="263" t="s">
        <v>772</v>
      </c>
      <c r="G88" s="262"/>
      <c r="H88" s="243" t="s">
        <v>788</v>
      </c>
      <c r="I88" s="243" t="s">
        <v>768</v>
      </c>
      <c r="J88" s="243">
        <v>20</v>
      </c>
      <c r="K88" s="255"/>
    </row>
    <row r="89" spans="2:11" s="1" customFormat="1" ht="15" customHeight="1">
      <c r="B89" s="264"/>
      <c r="C89" s="243" t="s">
        <v>789</v>
      </c>
      <c r="D89" s="243"/>
      <c r="E89" s="243"/>
      <c r="F89" s="263" t="s">
        <v>772</v>
      </c>
      <c r="G89" s="262"/>
      <c r="H89" s="243" t="s">
        <v>790</v>
      </c>
      <c r="I89" s="243" t="s">
        <v>768</v>
      </c>
      <c r="J89" s="243">
        <v>20</v>
      </c>
      <c r="K89" s="255"/>
    </row>
    <row r="90" spans="2:11" s="1" customFormat="1" ht="15" customHeight="1">
      <c r="B90" s="264"/>
      <c r="C90" s="243" t="s">
        <v>791</v>
      </c>
      <c r="D90" s="243"/>
      <c r="E90" s="243"/>
      <c r="F90" s="263" t="s">
        <v>772</v>
      </c>
      <c r="G90" s="262"/>
      <c r="H90" s="243" t="s">
        <v>792</v>
      </c>
      <c r="I90" s="243" t="s">
        <v>768</v>
      </c>
      <c r="J90" s="243">
        <v>50</v>
      </c>
      <c r="K90" s="255"/>
    </row>
    <row r="91" spans="2:11" s="1" customFormat="1" ht="15" customHeight="1">
      <c r="B91" s="264"/>
      <c r="C91" s="243" t="s">
        <v>793</v>
      </c>
      <c r="D91" s="243"/>
      <c r="E91" s="243"/>
      <c r="F91" s="263" t="s">
        <v>772</v>
      </c>
      <c r="G91" s="262"/>
      <c r="H91" s="243" t="s">
        <v>793</v>
      </c>
      <c r="I91" s="243" t="s">
        <v>768</v>
      </c>
      <c r="J91" s="243">
        <v>50</v>
      </c>
      <c r="K91" s="255"/>
    </row>
    <row r="92" spans="2:11" s="1" customFormat="1" ht="15" customHeight="1">
      <c r="B92" s="264"/>
      <c r="C92" s="243" t="s">
        <v>794</v>
      </c>
      <c r="D92" s="243"/>
      <c r="E92" s="243"/>
      <c r="F92" s="263" t="s">
        <v>772</v>
      </c>
      <c r="G92" s="262"/>
      <c r="H92" s="243" t="s">
        <v>795</v>
      </c>
      <c r="I92" s="243" t="s">
        <v>768</v>
      </c>
      <c r="J92" s="243">
        <v>255</v>
      </c>
      <c r="K92" s="255"/>
    </row>
    <row r="93" spans="2:11" s="1" customFormat="1" ht="15" customHeight="1">
      <c r="B93" s="264"/>
      <c r="C93" s="243" t="s">
        <v>796</v>
      </c>
      <c r="D93" s="243"/>
      <c r="E93" s="243"/>
      <c r="F93" s="263" t="s">
        <v>766</v>
      </c>
      <c r="G93" s="262"/>
      <c r="H93" s="243" t="s">
        <v>797</v>
      </c>
      <c r="I93" s="243" t="s">
        <v>798</v>
      </c>
      <c r="J93" s="243"/>
      <c r="K93" s="255"/>
    </row>
    <row r="94" spans="2:11" s="1" customFormat="1" ht="15" customHeight="1">
      <c r="B94" s="264"/>
      <c r="C94" s="243" t="s">
        <v>799</v>
      </c>
      <c r="D94" s="243"/>
      <c r="E94" s="243"/>
      <c r="F94" s="263" t="s">
        <v>766</v>
      </c>
      <c r="G94" s="262"/>
      <c r="H94" s="243" t="s">
        <v>800</v>
      </c>
      <c r="I94" s="243" t="s">
        <v>801</v>
      </c>
      <c r="J94" s="243"/>
      <c r="K94" s="255"/>
    </row>
    <row r="95" spans="2:11" s="1" customFormat="1" ht="15" customHeight="1">
      <c r="B95" s="264"/>
      <c r="C95" s="243" t="s">
        <v>802</v>
      </c>
      <c r="D95" s="243"/>
      <c r="E95" s="243"/>
      <c r="F95" s="263" t="s">
        <v>766</v>
      </c>
      <c r="G95" s="262"/>
      <c r="H95" s="243" t="s">
        <v>802</v>
      </c>
      <c r="I95" s="243" t="s">
        <v>801</v>
      </c>
      <c r="J95" s="243"/>
      <c r="K95" s="255"/>
    </row>
    <row r="96" spans="2:11" s="1" customFormat="1" ht="15" customHeight="1">
      <c r="B96" s="264"/>
      <c r="C96" s="243" t="s">
        <v>38</v>
      </c>
      <c r="D96" s="243"/>
      <c r="E96" s="243"/>
      <c r="F96" s="263" t="s">
        <v>766</v>
      </c>
      <c r="G96" s="262"/>
      <c r="H96" s="243" t="s">
        <v>803</v>
      </c>
      <c r="I96" s="243" t="s">
        <v>801</v>
      </c>
      <c r="J96" s="243"/>
      <c r="K96" s="255"/>
    </row>
    <row r="97" spans="2:11" s="1" customFormat="1" ht="15" customHeight="1">
      <c r="B97" s="264"/>
      <c r="C97" s="243" t="s">
        <v>48</v>
      </c>
      <c r="D97" s="243"/>
      <c r="E97" s="243"/>
      <c r="F97" s="263" t="s">
        <v>766</v>
      </c>
      <c r="G97" s="262"/>
      <c r="H97" s="243" t="s">
        <v>804</v>
      </c>
      <c r="I97" s="243" t="s">
        <v>801</v>
      </c>
      <c r="J97" s="243"/>
      <c r="K97" s="255"/>
    </row>
    <row r="98" spans="2:11" s="1" customFormat="1" ht="15" customHeight="1">
      <c r="B98" s="267"/>
      <c r="C98" s="268"/>
      <c r="D98" s="268"/>
      <c r="E98" s="268"/>
      <c r="F98" s="268"/>
      <c r="G98" s="268"/>
      <c r="H98" s="268"/>
      <c r="I98" s="268"/>
      <c r="J98" s="268"/>
      <c r="K98" s="269"/>
    </row>
    <row r="99" spans="2:11" s="1" customFormat="1" ht="18.75" customHeight="1">
      <c r="B99" s="270"/>
      <c r="C99" s="271"/>
      <c r="D99" s="271"/>
      <c r="E99" s="271"/>
      <c r="F99" s="271"/>
      <c r="G99" s="271"/>
      <c r="H99" s="271"/>
      <c r="I99" s="271"/>
      <c r="J99" s="271"/>
      <c r="K99" s="270"/>
    </row>
    <row r="100" spans="2:11" s="1" customFormat="1" ht="18.75" customHeight="1">
      <c r="B100" s="250"/>
      <c r="C100" s="250"/>
      <c r="D100" s="250"/>
      <c r="E100" s="250"/>
      <c r="F100" s="250"/>
      <c r="G100" s="250"/>
      <c r="H100" s="250"/>
      <c r="I100" s="250"/>
      <c r="J100" s="250"/>
      <c r="K100" s="250"/>
    </row>
    <row r="101" spans="2:11" s="1" customFormat="1" ht="7.5" customHeight="1">
      <c r="B101" s="251"/>
      <c r="C101" s="252"/>
      <c r="D101" s="252"/>
      <c r="E101" s="252"/>
      <c r="F101" s="252"/>
      <c r="G101" s="252"/>
      <c r="H101" s="252"/>
      <c r="I101" s="252"/>
      <c r="J101" s="252"/>
      <c r="K101" s="253"/>
    </row>
    <row r="102" spans="2:11" s="1" customFormat="1" ht="45" customHeight="1">
      <c r="B102" s="254"/>
      <c r="C102" s="362" t="s">
        <v>805</v>
      </c>
      <c r="D102" s="362"/>
      <c r="E102" s="362"/>
      <c r="F102" s="362"/>
      <c r="G102" s="362"/>
      <c r="H102" s="362"/>
      <c r="I102" s="362"/>
      <c r="J102" s="362"/>
      <c r="K102" s="255"/>
    </row>
    <row r="103" spans="2:11" s="1" customFormat="1" ht="17.25" customHeight="1">
      <c r="B103" s="254"/>
      <c r="C103" s="256" t="s">
        <v>760</v>
      </c>
      <c r="D103" s="256"/>
      <c r="E103" s="256"/>
      <c r="F103" s="256" t="s">
        <v>761</v>
      </c>
      <c r="G103" s="257"/>
      <c r="H103" s="256" t="s">
        <v>54</v>
      </c>
      <c r="I103" s="256" t="s">
        <v>57</v>
      </c>
      <c r="J103" s="256" t="s">
        <v>762</v>
      </c>
      <c r="K103" s="255"/>
    </row>
    <row r="104" spans="2:11" s="1" customFormat="1" ht="17.25" customHeight="1">
      <c r="B104" s="254"/>
      <c r="C104" s="258" t="s">
        <v>763</v>
      </c>
      <c r="D104" s="258"/>
      <c r="E104" s="258"/>
      <c r="F104" s="259" t="s">
        <v>764</v>
      </c>
      <c r="G104" s="260"/>
      <c r="H104" s="258"/>
      <c r="I104" s="258"/>
      <c r="J104" s="258" t="s">
        <v>765</v>
      </c>
      <c r="K104" s="255"/>
    </row>
    <row r="105" spans="2:11" s="1" customFormat="1" ht="5.25" customHeight="1">
      <c r="B105" s="254"/>
      <c r="C105" s="256"/>
      <c r="D105" s="256"/>
      <c r="E105" s="256"/>
      <c r="F105" s="256"/>
      <c r="G105" s="272"/>
      <c r="H105" s="256"/>
      <c r="I105" s="256"/>
      <c r="J105" s="256"/>
      <c r="K105" s="255"/>
    </row>
    <row r="106" spans="2:11" s="1" customFormat="1" ht="15" customHeight="1">
      <c r="B106" s="254"/>
      <c r="C106" s="243" t="s">
        <v>53</v>
      </c>
      <c r="D106" s="261"/>
      <c r="E106" s="261"/>
      <c r="F106" s="263" t="s">
        <v>766</v>
      </c>
      <c r="G106" s="272"/>
      <c r="H106" s="243" t="s">
        <v>806</v>
      </c>
      <c r="I106" s="243" t="s">
        <v>768</v>
      </c>
      <c r="J106" s="243">
        <v>20</v>
      </c>
      <c r="K106" s="255"/>
    </row>
    <row r="107" spans="2:11" s="1" customFormat="1" ht="15" customHeight="1">
      <c r="B107" s="254"/>
      <c r="C107" s="243" t="s">
        <v>769</v>
      </c>
      <c r="D107" s="243"/>
      <c r="E107" s="243"/>
      <c r="F107" s="263" t="s">
        <v>766</v>
      </c>
      <c r="G107" s="243"/>
      <c r="H107" s="243" t="s">
        <v>806</v>
      </c>
      <c r="I107" s="243" t="s">
        <v>768</v>
      </c>
      <c r="J107" s="243">
        <v>120</v>
      </c>
      <c r="K107" s="255"/>
    </row>
    <row r="108" spans="2:11" s="1" customFormat="1" ht="15" customHeight="1">
      <c r="B108" s="264"/>
      <c r="C108" s="243" t="s">
        <v>771</v>
      </c>
      <c r="D108" s="243"/>
      <c r="E108" s="243"/>
      <c r="F108" s="263" t="s">
        <v>772</v>
      </c>
      <c r="G108" s="243"/>
      <c r="H108" s="243" t="s">
        <v>806</v>
      </c>
      <c r="I108" s="243" t="s">
        <v>768</v>
      </c>
      <c r="J108" s="243">
        <v>50</v>
      </c>
      <c r="K108" s="255"/>
    </row>
    <row r="109" spans="2:11" s="1" customFormat="1" ht="15" customHeight="1">
      <c r="B109" s="264"/>
      <c r="C109" s="243" t="s">
        <v>774</v>
      </c>
      <c r="D109" s="243"/>
      <c r="E109" s="243"/>
      <c r="F109" s="263" t="s">
        <v>766</v>
      </c>
      <c r="G109" s="243"/>
      <c r="H109" s="243" t="s">
        <v>806</v>
      </c>
      <c r="I109" s="243" t="s">
        <v>776</v>
      </c>
      <c r="J109" s="243"/>
      <c r="K109" s="255"/>
    </row>
    <row r="110" spans="2:11" s="1" customFormat="1" ht="15" customHeight="1">
      <c r="B110" s="264"/>
      <c r="C110" s="243" t="s">
        <v>785</v>
      </c>
      <c r="D110" s="243"/>
      <c r="E110" s="243"/>
      <c r="F110" s="263" t="s">
        <v>772</v>
      </c>
      <c r="G110" s="243"/>
      <c r="H110" s="243" t="s">
        <v>806</v>
      </c>
      <c r="I110" s="243" t="s">
        <v>768</v>
      </c>
      <c r="J110" s="243">
        <v>50</v>
      </c>
      <c r="K110" s="255"/>
    </row>
    <row r="111" spans="2:11" s="1" customFormat="1" ht="15" customHeight="1">
      <c r="B111" s="264"/>
      <c r="C111" s="243" t="s">
        <v>793</v>
      </c>
      <c r="D111" s="243"/>
      <c r="E111" s="243"/>
      <c r="F111" s="263" t="s">
        <v>772</v>
      </c>
      <c r="G111" s="243"/>
      <c r="H111" s="243" t="s">
        <v>806</v>
      </c>
      <c r="I111" s="243" t="s">
        <v>768</v>
      </c>
      <c r="J111" s="243">
        <v>50</v>
      </c>
      <c r="K111" s="255"/>
    </row>
    <row r="112" spans="2:11" s="1" customFormat="1" ht="15" customHeight="1">
      <c r="B112" s="264"/>
      <c r="C112" s="243" t="s">
        <v>791</v>
      </c>
      <c r="D112" s="243"/>
      <c r="E112" s="243"/>
      <c r="F112" s="263" t="s">
        <v>772</v>
      </c>
      <c r="G112" s="243"/>
      <c r="H112" s="243" t="s">
        <v>806</v>
      </c>
      <c r="I112" s="243" t="s">
        <v>768</v>
      </c>
      <c r="J112" s="243">
        <v>50</v>
      </c>
      <c r="K112" s="255"/>
    </row>
    <row r="113" spans="2:11" s="1" customFormat="1" ht="15" customHeight="1">
      <c r="B113" s="264"/>
      <c r="C113" s="243" t="s">
        <v>53</v>
      </c>
      <c r="D113" s="243"/>
      <c r="E113" s="243"/>
      <c r="F113" s="263" t="s">
        <v>766</v>
      </c>
      <c r="G113" s="243"/>
      <c r="H113" s="243" t="s">
        <v>807</v>
      </c>
      <c r="I113" s="243" t="s">
        <v>768</v>
      </c>
      <c r="J113" s="243">
        <v>20</v>
      </c>
      <c r="K113" s="255"/>
    </row>
    <row r="114" spans="2:11" s="1" customFormat="1" ht="15" customHeight="1">
      <c r="B114" s="264"/>
      <c r="C114" s="243" t="s">
        <v>808</v>
      </c>
      <c r="D114" s="243"/>
      <c r="E114" s="243"/>
      <c r="F114" s="263" t="s">
        <v>766</v>
      </c>
      <c r="G114" s="243"/>
      <c r="H114" s="243" t="s">
        <v>809</v>
      </c>
      <c r="I114" s="243" t="s">
        <v>768</v>
      </c>
      <c r="J114" s="243">
        <v>120</v>
      </c>
      <c r="K114" s="255"/>
    </row>
    <row r="115" spans="2:11" s="1" customFormat="1" ht="15" customHeight="1">
      <c r="B115" s="264"/>
      <c r="C115" s="243" t="s">
        <v>38</v>
      </c>
      <c r="D115" s="243"/>
      <c r="E115" s="243"/>
      <c r="F115" s="263" t="s">
        <v>766</v>
      </c>
      <c r="G115" s="243"/>
      <c r="H115" s="243" t="s">
        <v>810</v>
      </c>
      <c r="I115" s="243" t="s">
        <v>801</v>
      </c>
      <c r="J115" s="243"/>
      <c r="K115" s="255"/>
    </row>
    <row r="116" spans="2:11" s="1" customFormat="1" ht="15" customHeight="1">
      <c r="B116" s="264"/>
      <c r="C116" s="243" t="s">
        <v>48</v>
      </c>
      <c r="D116" s="243"/>
      <c r="E116" s="243"/>
      <c r="F116" s="263" t="s">
        <v>766</v>
      </c>
      <c r="G116" s="243"/>
      <c r="H116" s="243" t="s">
        <v>811</v>
      </c>
      <c r="I116" s="243" t="s">
        <v>801</v>
      </c>
      <c r="J116" s="243"/>
      <c r="K116" s="255"/>
    </row>
    <row r="117" spans="2:11" s="1" customFormat="1" ht="15" customHeight="1">
      <c r="B117" s="264"/>
      <c r="C117" s="243" t="s">
        <v>57</v>
      </c>
      <c r="D117" s="243"/>
      <c r="E117" s="243"/>
      <c r="F117" s="263" t="s">
        <v>766</v>
      </c>
      <c r="G117" s="243"/>
      <c r="H117" s="243" t="s">
        <v>812</v>
      </c>
      <c r="I117" s="243" t="s">
        <v>813</v>
      </c>
      <c r="J117" s="243"/>
      <c r="K117" s="255"/>
    </row>
    <row r="118" spans="2:11" s="1" customFormat="1" ht="15" customHeight="1">
      <c r="B118" s="267"/>
      <c r="C118" s="273"/>
      <c r="D118" s="273"/>
      <c r="E118" s="273"/>
      <c r="F118" s="273"/>
      <c r="G118" s="273"/>
      <c r="H118" s="273"/>
      <c r="I118" s="273"/>
      <c r="J118" s="273"/>
      <c r="K118" s="269"/>
    </row>
    <row r="119" spans="2:11" s="1" customFormat="1" ht="18.75" customHeight="1">
      <c r="B119" s="274"/>
      <c r="C119" s="240"/>
      <c r="D119" s="240"/>
      <c r="E119" s="240"/>
      <c r="F119" s="275"/>
      <c r="G119" s="240"/>
      <c r="H119" s="240"/>
      <c r="I119" s="240"/>
      <c r="J119" s="240"/>
      <c r="K119" s="274"/>
    </row>
    <row r="120" spans="2:11" s="1" customFormat="1" ht="18.75" customHeight="1">
      <c r="B120" s="250"/>
      <c r="C120" s="250"/>
      <c r="D120" s="250"/>
      <c r="E120" s="250"/>
      <c r="F120" s="250"/>
      <c r="G120" s="250"/>
      <c r="H120" s="250"/>
      <c r="I120" s="250"/>
      <c r="J120" s="250"/>
      <c r="K120" s="250"/>
    </row>
    <row r="121" spans="2:11" s="1" customFormat="1" ht="7.5" customHeight="1">
      <c r="B121" s="276"/>
      <c r="C121" s="277"/>
      <c r="D121" s="277"/>
      <c r="E121" s="277"/>
      <c r="F121" s="277"/>
      <c r="G121" s="277"/>
      <c r="H121" s="277"/>
      <c r="I121" s="277"/>
      <c r="J121" s="277"/>
      <c r="K121" s="278"/>
    </row>
    <row r="122" spans="2:11" s="1" customFormat="1" ht="45" customHeight="1">
      <c r="B122" s="279"/>
      <c r="C122" s="360" t="s">
        <v>814</v>
      </c>
      <c r="D122" s="360"/>
      <c r="E122" s="360"/>
      <c r="F122" s="360"/>
      <c r="G122" s="360"/>
      <c r="H122" s="360"/>
      <c r="I122" s="360"/>
      <c r="J122" s="360"/>
      <c r="K122" s="280"/>
    </row>
    <row r="123" spans="2:11" s="1" customFormat="1" ht="17.25" customHeight="1">
      <c r="B123" s="281"/>
      <c r="C123" s="256" t="s">
        <v>760</v>
      </c>
      <c r="D123" s="256"/>
      <c r="E123" s="256"/>
      <c r="F123" s="256" t="s">
        <v>761</v>
      </c>
      <c r="G123" s="257"/>
      <c r="H123" s="256" t="s">
        <v>54</v>
      </c>
      <c r="I123" s="256" t="s">
        <v>57</v>
      </c>
      <c r="J123" s="256" t="s">
        <v>762</v>
      </c>
      <c r="K123" s="282"/>
    </row>
    <row r="124" spans="2:11" s="1" customFormat="1" ht="17.25" customHeight="1">
      <c r="B124" s="281"/>
      <c r="C124" s="258" t="s">
        <v>763</v>
      </c>
      <c r="D124" s="258"/>
      <c r="E124" s="258"/>
      <c r="F124" s="259" t="s">
        <v>764</v>
      </c>
      <c r="G124" s="260"/>
      <c r="H124" s="258"/>
      <c r="I124" s="258"/>
      <c r="J124" s="258" t="s">
        <v>765</v>
      </c>
      <c r="K124" s="282"/>
    </row>
    <row r="125" spans="2:11" s="1" customFormat="1" ht="5.25" customHeight="1">
      <c r="B125" s="283"/>
      <c r="C125" s="261"/>
      <c r="D125" s="261"/>
      <c r="E125" s="261"/>
      <c r="F125" s="261"/>
      <c r="G125" s="243"/>
      <c r="H125" s="261"/>
      <c r="I125" s="261"/>
      <c r="J125" s="261"/>
      <c r="K125" s="284"/>
    </row>
    <row r="126" spans="2:11" s="1" customFormat="1" ht="15" customHeight="1">
      <c r="B126" s="283"/>
      <c r="C126" s="243" t="s">
        <v>769</v>
      </c>
      <c r="D126" s="261"/>
      <c r="E126" s="261"/>
      <c r="F126" s="263" t="s">
        <v>766</v>
      </c>
      <c r="G126" s="243"/>
      <c r="H126" s="243" t="s">
        <v>806</v>
      </c>
      <c r="I126" s="243" t="s">
        <v>768</v>
      </c>
      <c r="J126" s="243">
        <v>120</v>
      </c>
      <c r="K126" s="285"/>
    </row>
    <row r="127" spans="2:11" s="1" customFormat="1" ht="15" customHeight="1">
      <c r="B127" s="283"/>
      <c r="C127" s="243" t="s">
        <v>815</v>
      </c>
      <c r="D127" s="243"/>
      <c r="E127" s="243"/>
      <c r="F127" s="263" t="s">
        <v>766</v>
      </c>
      <c r="G127" s="243"/>
      <c r="H127" s="243" t="s">
        <v>816</v>
      </c>
      <c r="I127" s="243" t="s">
        <v>768</v>
      </c>
      <c r="J127" s="243" t="s">
        <v>817</v>
      </c>
      <c r="K127" s="285"/>
    </row>
    <row r="128" spans="2:11" s="1" customFormat="1" ht="15" customHeight="1">
      <c r="B128" s="283"/>
      <c r="C128" s="243" t="s">
        <v>714</v>
      </c>
      <c r="D128" s="243"/>
      <c r="E128" s="243"/>
      <c r="F128" s="263" t="s">
        <v>766</v>
      </c>
      <c r="G128" s="243"/>
      <c r="H128" s="243" t="s">
        <v>818</v>
      </c>
      <c r="I128" s="243" t="s">
        <v>768</v>
      </c>
      <c r="J128" s="243" t="s">
        <v>817</v>
      </c>
      <c r="K128" s="285"/>
    </row>
    <row r="129" spans="2:11" s="1" customFormat="1" ht="15" customHeight="1">
      <c r="B129" s="283"/>
      <c r="C129" s="243" t="s">
        <v>777</v>
      </c>
      <c r="D129" s="243"/>
      <c r="E129" s="243"/>
      <c r="F129" s="263" t="s">
        <v>772</v>
      </c>
      <c r="G129" s="243"/>
      <c r="H129" s="243" t="s">
        <v>778</v>
      </c>
      <c r="I129" s="243" t="s">
        <v>768</v>
      </c>
      <c r="J129" s="243">
        <v>15</v>
      </c>
      <c r="K129" s="285"/>
    </row>
    <row r="130" spans="2:11" s="1" customFormat="1" ht="15" customHeight="1">
      <c r="B130" s="283"/>
      <c r="C130" s="265" t="s">
        <v>779</v>
      </c>
      <c r="D130" s="265"/>
      <c r="E130" s="265"/>
      <c r="F130" s="266" t="s">
        <v>772</v>
      </c>
      <c r="G130" s="265"/>
      <c r="H130" s="265" t="s">
        <v>780</v>
      </c>
      <c r="I130" s="265" t="s">
        <v>768</v>
      </c>
      <c r="J130" s="265">
        <v>15</v>
      </c>
      <c r="K130" s="285"/>
    </row>
    <row r="131" spans="2:11" s="1" customFormat="1" ht="15" customHeight="1">
      <c r="B131" s="283"/>
      <c r="C131" s="265" t="s">
        <v>781</v>
      </c>
      <c r="D131" s="265"/>
      <c r="E131" s="265"/>
      <c r="F131" s="266" t="s">
        <v>772</v>
      </c>
      <c r="G131" s="265"/>
      <c r="H131" s="265" t="s">
        <v>782</v>
      </c>
      <c r="I131" s="265" t="s">
        <v>768</v>
      </c>
      <c r="J131" s="265">
        <v>20</v>
      </c>
      <c r="K131" s="285"/>
    </row>
    <row r="132" spans="2:11" s="1" customFormat="1" ht="15" customHeight="1">
      <c r="B132" s="283"/>
      <c r="C132" s="265" t="s">
        <v>783</v>
      </c>
      <c r="D132" s="265"/>
      <c r="E132" s="265"/>
      <c r="F132" s="266" t="s">
        <v>772</v>
      </c>
      <c r="G132" s="265"/>
      <c r="H132" s="265" t="s">
        <v>784</v>
      </c>
      <c r="I132" s="265" t="s">
        <v>768</v>
      </c>
      <c r="J132" s="265">
        <v>20</v>
      </c>
      <c r="K132" s="285"/>
    </row>
    <row r="133" spans="2:11" s="1" customFormat="1" ht="15" customHeight="1">
      <c r="B133" s="283"/>
      <c r="C133" s="243" t="s">
        <v>771</v>
      </c>
      <c r="D133" s="243"/>
      <c r="E133" s="243"/>
      <c r="F133" s="263" t="s">
        <v>772</v>
      </c>
      <c r="G133" s="243"/>
      <c r="H133" s="243" t="s">
        <v>806</v>
      </c>
      <c r="I133" s="243" t="s">
        <v>768</v>
      </c>
      <c r="J133" s="243">
        <v>50</v>
      </c>
      <c r="K133" s="285"/>
    </row>
    <row r="134" spans="2:11" s="1" customFormat="1" ht="15" customHeight="1">
      <c r="B134" s="283"/>
      <c r="C134" s="243" t="s">
        <v>785</v>
      </c>
      <c r="D134" s="243"/>
      <c r="E134" s="243"/>
      <c r="F134" s="263" t="s">
        <v>772</v>
      </c>
      <c r="G134" s="243"/>
      <c r="H134" s="243" t="s">
        <v>806</v>
      </c>
      <c r="I134" s="243" t="s">
        <v>768</v>
      </c>
      <c r="J134" s="243">
        <v>50</v>
      </c>
      <c r="K134" s="285"/>
    </row>
    <row r="135" spans="2:11" s="1" customFormat="1" ht="15" customHeight="1">
      <c r="B135" s="283"/>
      <c r="C135" s="243" t="s">
        <v>791</v>
      </c>
      <c r="D135" s="243"/>
      <c r="E135" s="243"/>
      <c r="F135" s="263" t="s">
        <v>772</v>
      </c>
      <c r="G135" s="243"/>
      <c r="H135" s="243" t="s">
        <v>806</v>
      </c>
      <c r="I135" s="243" t="s">
        <v>768</v>
      </c>
      <c r="J135" s="243">
        <v>50</v>
      </c>
      <c r="K135" s="285"/>
    </row>
    <row r="136" spans="2:11" s="1" customFormat="1" ht="15" customHeight="1">
      <c r="B136" s="283"/>
      <c r="C136" s="243" t="s">
        <v>793</v>
      </c>
      <c r="D136" s="243"/>
      <c r="E136" s="243"/>
      <c r="F136" s="263" t="s">
        <v>772</v>
      </c>
      <c r="G136" s="243"/>
      <c r="H136" s="243" t="s">
        <v>806</v>
      </c>
      <c r="I136" s="243" t="s">
        <v>768</v>
      </c>
      <c r="J136" s="243">
        <v>50</v>
      </c>
      <c r="K136" s="285"/>
    </row>
    <row r="137" spans="2:11" s="1" customFormat="1" ht="15" customHeight="1">
      <c r="B137" s="283"/>
      <c r="C137" s="243" t="s">
        <v>794</v>
      </c>
      <c r="D137" s="243"/>
      <c r="E137" s="243"/>
      <c r="F137" s="263" t="s">
        <v>772</v>
      </c>
      <c r="G137" s="243"/>
      <c r="H137" s="243" t="s">
        <v>819</v>
      </c>
      <c r="I137" s="243" t="s">
        <v>768</v>
      </c>
      <c r="J137" s="243">
        <v>255</v>
      </c>
      <c r="K137" s="285"/>
    </row>
    <row r="138" spans="2:11" s="1" customFormat="1" ht="15" customHeight="1">
      <c r="B138" s="283"/>
      <c r="C138" s="243" t="s">
        <v>796</v>
      </c>
      <c r="D138" s="243"/>
      <c r="E138" s="243"/>
      <c r="F138" s="263" t="s">
        <v>766</v>
      </c>
      <c r="G138" s="243"/>
      <c r="H138" s="243" t="s">
        <v>820</v>
      </c>
      <c r="I138" s="243" t="s">
        <v>798</v>
      </c>
      <c r="J138" s="243"/>
      <c r="K138" s="285"/>
    </row>
    <row r="139" spans="2:11" s="1" customFormat="1" ht="15" customHeight="1">
      <c r="B139" s="283"/>
      <c r="C139" s="243" t="s">
        <v>799</v>
      </c>
      <c r="D139" s="243"/>
      <c r="E139" s="243"/>
      <c r="F139" s="263" t="s">
        <v>766</v>
      </c>
      <c r="G139" s="243"/>
      <c r="H139" s="243" t="s">
        <v>821</v>
      </c>
      <c r="I139" s="243" t="s">
        <v>801</v>
      </c>
      <c r="J139" s="243"/>
      <c r="K139" s="285"/>
    </row>
    <row r="140" spans="2:11" s="1" customFormat="1" ht="15" customHeight="1">
      <c r="B140" s="283"/>
      <c r="C140" s="243" t="s">
        <v>802</v>
      </c>
      <c r="D140" s="243"/>
      <c r="E140" s="243"/>
      <c r="F140" s="263" t="s">
        <v>766</v>
      </c>
      <c r="G140" s="243"/>
      <c r="H140" s="243" t="s">
        <v>802</v>
      </c>
      <c r="I140" s="243" t="s">
        <v>801</v>
      </c>
      <c r="J140" s="243"/>
      <c r="K140" s="285"/>
    </row>
    <row r="141" spans="2:11" s="1" customFormat="1" ht="15" customHeight="1">
      <c r="B141" s="283"/>
      <c r="C141" s="243" t="s">
        <v>38</v>
      </c>
      <c r="D141" s="243"/>
      <c r="E141" s="243"/>
      <c r="F141" s="263" t="s">
        <v>766</v>
      </c>
      <c r="G141" s="243"/>
      <c r="H141" s="243" t="s">
        <v>822</v>
      </c>
      <c r="I141" s="243" t="s">
        <v>801</v>
      </c>
      <c r="J141" s="243"/>
      <c r="K141" s="285"/>
    </row>
    <row r="142" spans="2:11" s="1" customFormat="1" ht="15" customHeight="1">
      <c r="B142" s="283"/>
      <c r="C142" s="243" t="s">
        <v>823</v>
      </c>
      <c r="D142" s="243"/>
      <c r="E142" s="243"/>
      <c r="F142" s="263" t="s">
        <v>766</v>
      </c>
      <c r="G142" s="243"/>
      <c r="H142" s="243" t="s">
        <v>824</v>
      </c>
      <c r="I142" s="243" t="s">
        <v>801</v>
      </c>
      <c r="J142" s="243"/>
      <c r="K142" s="285"/>
    </row>
    <row r="143" spans="2:11" s="1" customFormat="1" ht="15" customHeight="1">
      <c r="B143" s="286"/>
      <c r="C143" s="287"/>
      <c r="D143" s="287"/>
      <c r="E143" s="287"/>
      <c r="F143" s="287"/>
      <c r="G143" s="287"/>
      <c r="H143" s="287"/>
      <c r="I143" s="287"/>
      <c r="J143" s="287"/>
      <c r="K143" s="288"/>
    </row>
    <row r="144" spans="2:11" s="1" customFormat="1" ht="18.75" customHeight="1">
      <c r="B144" s="240"/>
      <c r="C144" s="240"/>
      <c r="D144" s="240"/>
      <c r="E144" s="240"/>
      <c r="F144" s="275"/>
      <c r="G144" s="240"/>
      <c r="H144" s="240"/>
      <c r="I144" s="240"/>
      <c r="J144" s="240"/>
      <c r="K144" s="240"/>
    </row>
    <row r="145" spans="2:11" s="1" customFormat="1" ht="18.75" customHeight="1">
      <c r="B145" s="250"/>
      <c r="C145" s="250"/>
      <c r="D145" s="250"/>
      <c r="E145" s="250"/>
      <c r="F145" s="250"/>
      <c r="G145" s="250"/>
      <c r="H145" s="250"/>
      <c r="I145" s="250"/>
      <c r="J145" s="250"/>
      <c r="K145" s="250"/>
    </row>
    <row r="146" spans="2:11" s="1" customFormat="1" ht="7.5" customHeight="1">
      <c r="B146" s="251"/>
      <c r="C146" s="252"/>
      <c r="D146" s="252"/>
      <c r="E146" s="252"/>
      <c r="F146" s="252"/>
      <c r="G146" s="252"/>
      <c r="H146" s="252"/>
      <c r="I146" s="252"/>
      <c r="J146" s="252"/>
      <c r="K146" s="253"/>
    </row>
    <row r="147" spans="2:11" s="1" customFormat="1" ht="45" customHeight="1">
      <c r="B147" s="254"/>
      <c r="C147" s="362" t="s">
        <v>825</v>
      </c>
      <c r="D147" s="362"/>
      <c r="E147" s="362"/>
      <c r="F147" s="362"/>
      <c r="G147" s="362"/>
      <c r="H147" s="362"/>
      <c r="I147" s="362"/>
      <c r="J147" s="362"/>
      <c r="K147" s="255"/>
    </row>
    <row r="148" spans="2:11" s="1" customFormat="1" ht="17.25" customHeight="1">
      <c r="B148" s="254"/>
      <c r="C148" s="256" t="s">
        <v>760</v>
      </c>
      <c r="D148" s="256"/>
      <c r="E148" s="256"/>
      <c r="F148" s="256" t="s">
        <v>761</v>
      </c>
      <c r="G148" s="257"/>
      <c r="H148" s="256" t="s">
        <v>54</v>
      </c>
      <c r="I148" s="256" t="s">
        <v>57</v>
      </c>
      <c r="J148" s="256" t="s">
        <v>762</v>
      </c>
      <c r="K148" s="255"/>
    </row>
    <row r="149" spans="2:11" s="1" customFormat="1" ht="17.25" customHeight="1">
      <c r="B149" s="254"/>
      <c r="C149" s="258" t="s">
        <v>763</v>
      </c>
      <c r="D149" s="258"/>
      <c r="E149" s="258"/>
      <c r="F149" s="259" t="s">
        <v>764</v>
      </c>
      <c r="G149" s="260"/>
      <c r="H149" s="258"/>
      <c r="I149" s="258"/>
      <c r="J149" s="258" t="s">
        <v>765</v>
      </c>
      <c r="K149" s="255"/>
    </row>
    <row r="150" spans="2:11" s="1" customFormat="1" ht="5.25" customHeight="1">
      <c r="B150" s="264"/>
      <c r="C150" s="261"/>
      <c r="D150" s="261"/>
      <c r="E150" s="261"/>
      <c r="F150" s="261"/>
      <c r="G150" s="262"/>
      <c r="H150" s="261"/>
      <c r="I150" s="261"/>
      <c r="J150" s="261"/>
      <c r="K150" s="285"/>
    </row>
    <row r="151" spans="2:11" s="1" customFormat="1" ht="15" customHeight="1">
      <c r="B151" s="264"/>
      <c r="C151" s="289" t="s">
        <v>769</v>
      </c>
      <c r="D151" s="243"/>
      <c r="E151" s="243"/>
      <c r="F151" s="290" t="s">
        <v>766</v>
      </c>
      <c r="G151" s="243"/>
      <c r="H151" s="289" t="s">
        <v>806</v>
      </c>
      <c r="I151" s="289" t="s">
        <v>768</v>
      </c>
      <c r="J151" s="289">
        <v>120</v>
      </c>
      <c r="K151" s="285"/>
    </row>
    <row r="152" spans="2:11" s="1" customFormat="1" ht="15" customHeight="1">
      <c r="B152" s="264"/>
      <c r="C152" s="289" t="s">
        <v>815</v>
      </c>
      <c r="D152" s="243"/>
      <c r="E152" s="243"/>
      <c r="F152" s="290" t="s">
        <v>766</v>
      </c>
      <c r="G152" s="243"/>
      <c r="H152" s="289" t="s">
        <v>826</v>
      </c>
      <c r="I152" s="289" t="s">
        <v>768</v>
      </c>
      <c r="J152" s="289" t="s">
        <v>817</v>
      </c>
      <c r="K152" s="285"/>
    </row>
    <row r="153" spans="2:11" s="1" customFormat="1" ht="15" customHeight="1">
      <c r="B153" s="264"/>
      <c r="C153" s="289" t="s">
        <v>714</v>
      </c>
      <c r="D153" s="243"/>
      <c r="E153" s="243"/>
      <c r="F153" s="290" t="s">
        <v>766</v>
      </c>
      <c r="G153" s="243"/>
      <c r="H153" s="289" t="s">
        <v>827</v>
      </c>
      <c r="I153" s="289" t="s">
        <v>768</v>
      </c>
      <c r="J153" s="289" t="s">
        <v>817</v>
      </c>
      <c r="K153" s="285"/>
    </row>
    <row r="154" spans="2:11" s="1" customFormat="1" ht="15" customHeight="1">
      <c r="B154" s="264"/>
      <c r="C154" s="289" t="s">
        <v>771</v>
      </c>
      <c r="D154" s="243"/>
      <c r="E154" s="243"/>
      <c r="F154" s="290" t="s">
        <v>772</v>
      </c>
      <c r="G154" s="243"/>
      <c r="H154" s="289" t="s">
        <v>806</v>
      </c>
      <c r="I154" s="289" t="s">
        <v>768</v>
      </c>
      <c r="J154" s="289">
        <v>50</v>
      </c>
      <c r="K154" s="285"/>
    </row>
    <row r="155" spans="2:11" s="1" customFormat="1" ht="15" customHeight="1">
      <c r="B155" s="264"/>
      <c r="C155" s="289" t="s">
        <v>774</v>
      </c>
      <c r="D155" s="243"/>
      <c r="E155" s="243"/>
      <c r="F155" s="290" t="s">
        <v>766</v>
      </c>
      <c r="G155" s="243"/>
      <c r="H155" s="289" t="s">
        <v>806</v>
      </c>
      <c r="I155" s="289" t="s">
        <v>776</v>
      </c>
      <c r="J155" s="289"/>
      <c r="K155" s="285"/>
    </row>
    <row r="156" spans="2:11" s="1" customFormat="1" ht="15" customHeight="1">
      <c r="B156" s="264"/>
      <c r="C156" s="289" t="s">
        <v>785</v>
      </c>
      <c r="D156" s="243"/>
      <c r="E156" s="243"/>
      <c r="F156" s="290" t="s">
        <v>772</v>
      </c>
      <c r="G156" s="243"/>
      <c r="H156" s="289" t="s">
        <v>806</v>
      </c>
      <c r="I156" s="289" t="s">
        <v>768</v>
      </c>
      <c r="J156" s="289">
        <v>50</v>
      </c>
      <c r="K156" s="285"/>
    </row>
    <row r="157" spans="2:11" s="1" customFormat="1" ht="15" customHeight="1">
      <c r="B157" s="264"/>
      <c r="C157" s="289" t="s">
        <v>793</v>
      </c>
      <c r="D157" s="243"/>
      <c r="E157" s="243"/>
      <c r="F157" s="290" t="s">
        <v>772</v>
      </c>
      <c r="G157" s="243"/>
      <c r="H157" s="289" t="s">
        <v>806</v>
      </c>
      <c r="I157" s="289" t="s">
        <v>768</v>
      </c>
      <c r="J157" s="289">
        <v>50</v>
      </c>
      <c r="K157" s="285"/>
    </row>
    <row r="158" spans="2:11" s="1" customFormat="1" ht="15" customHeight="1">
      <c r="B158" s="264"/>
      <c r="C158" s="289" t="s">
        <v>791</v>
      </c>
      <c r="D158" s="243"/>
      <c r="E158" s="243"/>
      <c r="F158" s="290" t="s">
        <v>772</v>
      </c>
      <c r="G158" s="243"/>
      <c r="H158" s="289" t="s">
        <v>806</v>
      </c>
      <c r="I158" s="289" t="s">
        <v>768</v>
      </c>
      <c r="J158" s="289">
        <v>50</v>
      </c>
      <c r="K158" s="285"/>
    </row>
    <row r="159" spans="2:11" s="1" customFormat="1" ht="15" customHeight="1">
      <c r="B159" s="264"/>
      <c r="C159" s="289" t="s">
        <v>97</v>
      </c>
      <c r="D159" s="243"/>
      <c r="E159" s="243"/>
      <c r="F159" s="290" t="s">
        <v>766</v>
      </c>
      <c r="G159" s="243"/>
      <c r="H159" s="289" t="s">
        <v>828</v>
      </c>
      <c r="I159" s="289" t="s">
        <v>768</v>
      </c>
      <c r="J159" s="289" t="s">
        <v>829</v>
      </c>
      <c r="K159" s="285"/>
    </row>
    <row r="160" spans="2:11" s="1" customFormat="1" ht="15" customHeight="1">
      <c r="B160" s="264"/>
      <c r="C160" s="289" t="s">
        <v>830</v>
      </c>
      <c r="D160" s="243"/>
      <c r="E160" s="243"/>
      <c r="F160" s="290" t="s">
        <v>766</v>
      </c>
      <c r="G160" s="243"/>
      <c r="H160" s="289" t="s">
        <v>831</v>
      </c>
      <c r="I160" s="289" t="s">
        <v>801</v>
      </c>
      <c r="J160" s="289"/>
      <c r="K160" s="285"/>
    </row>
    <row r="161" spans="2:11" s="1" customFormat="1" ht="15" customHeight="1">
      <c r="B161" s="291"/>
      <c r="C161" s="273"/>
      <c r="D161" s="273"/>
      <c r="E161" s="273"/>
      <c r="F161" s="273"/>
      <c r="G161" s="273"/>
      <c r="H161" s="273"/>
      <c r="I161" s="273"/>
      <c r="J161" s="273"/>
      <c r="K161" s="292"/>
    </row>
    <row r="162" spans="2:11" s="1" customFormat="1" ht="18.75" customHeight="1">
      <c r="B162" s="240"/>
      <c r="C162" s="243"/>
      <c r="D162" s="243"/>
      <c r="E162" s="243"/>
      <c r="F162" s="263"/>
      <c r="G162" s="243"/>
      <c r="H162" s="243"/>
      <c r="I162" s="243"/>
      <c r="J162" s="243"/>
      <c r="K162" s="240"/>
    </row>
    <row r="163" spans="2:11" s="1" customFormat="1" ht="18.75" customHeight="1">
      <c r="B163" s="250"/>
      <c r="C163" s="250"/>
      <c r="D163" s="250"/>
      <c r="E163" s="250"/>
      <c r="F163" s="250"/>
      <c r="G163" s="250"/>
      <c r="H163" s="250"/>
      <c r="I163" s="250"/>
      <c r="J163" s="250"/>
      <c r="K163" s="250"/>
    </row>
    <row r="164" spans="2:11" s="1" customFormat="1" ht="7.5" customHeight="1">
      <c r="B164" s="232"/>
      <c r="C164" s="233"/>
      <c r="D164" s="233"/>
      <c r="E164" s="233"/>
      <c r="F164" s="233"/>
      <c r="G164" s="233"/>
      <c r="H164" s="233"/>
      <c r="I164" s="233"/>
      <c r="J164" s="233"/>
      <c r="K164" s="234"/>
    </row>
    <row r="165" spans="2:11" s="1" customFormat="1" ht="45" customHeight="1">
      <c r="B165" s="235"/>
      <c r="C165" s="360" t="s">
        <v>832</v>
      </c>
      <c r="D165" s="360"/>
      <c r="E165" s="360"/>
      <c r="F165" s="360"/>
      <c r="G165" s="360"/>
      <c r="H165" s="360"/>
      <c r="I165" s="360"/>
      <c r="J165" s="360"/>
      <c r="K165" s="236"/>
    </row>
    <row r="166" spans="2:11" s="1" customFormat="1" ht="17.25" customHeight="1">
      <c r="B166" s="235"/>
      <c r="C166" s="256" t="s">
        <v>760</v>
      </c>
      <c r="D166" s="256"/>
      <c r="E166" s="256"/>
      <c r="F166" s="256" t="s">
        <v>761</v>
      </c>
      <c r="G166" s="293"/>
      <c r="H166" s="294" t="s">
        <v>54</v>
      </c>
      <c r="I166" s="294" t="s">
        <v>57</v>
      </c>
      <c r="J166" s="256" t="s">
        <v>762</v>
      </c>
      <c r="K166" s="236"/>
    </row>
    <row r="167" spans="2:11" s="1" customFormat="1" ht="17.25" customHeight="1">
      <c r="B167" s="237"/>
      <c r="C167" s="258" t="s">
        <v>763</v>
      </c>
      <c r="D167" s="258"/>
      <c r="E167" s="258"/>
      <c r="F167" s="259" t="s">
        <v>764</v>
      </c>
      <c r="G167" s="295"/>
      <c r="H167" s="296"/>
      <c r="I167" s="296"/>
      <c r="J167" s="258" t="s">
        <v>765</v>
      </c>
      <c r="K167" s="238"/>
    </row>
    <row r="168" spans="2:11" s="1" customFormat="1" ht="5.25" customHeight="1">
      <c r="B168" s="264"/>
      <c r="C168" s="261"/>
      <c r="D168" s="261"/>
      <c r="E168" s="261"/>
      <c r="F168" s="261"/>
      <c r="G168" s="262"/>
      <c r="H168" s="261"/>
      <c r="I168" s="261"/>
      <c r="J168" s="261"/>
      <c r="K168" s="285"/>
    </row>
    <row r="169" spans="2:11" s="1" customFormat="1" ht="15" customHeight="1">
      <c r="B169" s="264"/>
      <c r="C169" s="243" t="s">
        <v>769</v>
      </c>
      <c r="D169" s="243"/>
      <c r="E169" s="243"/>
      <c r="F169" s="263" t="s">
        <v>766</v>
      </c>
      <c r="G169" s="243"/>
      <c r="H169" s="243" t="s">
        <v>806</v>
      </c>
      <c r="I169" s="243" t="s">
        <v>768</v>
      </c>
      <c r="J169" s="243">
        <v>120</v>
      </c>
      <c r="K169" s="285"/>
    </row>
    <row r="170" spans="2:11" s="1" customFormat="1" ht="15" customHeight="1">
      <c r="B170" s="264"/>
      <c r="C170" s="243" t="s">
        <v>815</v>
      </c>
      <c r="D170" s="243"/>
      <c r="E170" s="243"/>
      <c r="F170" s="263" t="s">
        <v>766</v>
      </c>
      <c r="G170" s="243"/>
      <c r="H170" s="243" t="s">
        <v>816</v>
      </c>
      <c r="I170" s="243" t="s">
        <v>768</v>
      </c>
      <c r="J170" s="243" t="s">
        <v>817</v>
      </c>
      <c r="K170" s="285"/>
    </row>
    <row r="171" spans="2:11" s="1" customFormat="1" ht="15" customHeight="1">
      <c r="B171" s="264"/>
      <c r="C171" s="243" t="s">
        <v>714</v>
      </c>
      <c r="D171" s="243"/>
      <c r="E171" s="243"/>
      <c r="F171" s="263" t="s">
        <v>766</v>
      </c>
      <c r="G171" s="243"/>
      <c r="H171" s="243" t="s">
        <v>833</v>
      </c>
      <c r="I171" s="243" t="s">
        <v>768</v>
      </c>
      <c r="J171" s="243" t="s">
        <v>817</v>
      </c>
      <c r="K171" s="285"/>
    </row>
    <row r="172" spans="2:11" s="1" customFormat="1" ht="15" customHeight="1">
      <c r="B172" s="264"/>
      <c r="C172" s="243" t="s">
        <v>771</v>
      </c>
      <c r="D172" s="243"/>
      <c r="E172" s="243"/>
      <c r="F172" s="263" t="s">
        <v>772</v>
      </c>
      <c r="G172" s="243"/>
      <c r="H172" s="243" t="s">
        <v>833</v>
      </c>
      <c r="I172" s="243" t="s">
        <v>768</v>
      </c>
      <c r="J172" s="243">
        <v>50</v>
      </c>
      <c r="K172" s="285"/>
    </row>
    <row r="173" spans="2:11" s="1" customFormat="1" ht="15" customHeight="1">
      <c r="B173" s="264"/>
      <c r="C173" s="243" t="s">
        <v>774</v>
      </c>
      <c r="D173" s="243"/>
      <c r="E173" s="243"/>
      <c r="F173" s="263" t="s">
        <v>766</v>
      </c>
      <c r="G173" s="243"/>
      <c r="H173" s="243" t="s">
        <v>833</v>
      </c>
      <c r="I173" s="243" t="s">
        <v>776</v>
      </c>
      <c r="J173" s="243"/>
      <c r="K173" s="285"/>
    </row>
    <row r="174" spans="2:11" s="1" customFormat="1" ht="15" customHeight="1">
      <c r="B174" s="264"/>
      <c r="C174" s="243" t="s">
        <v>785</v>
      </c>
      <c r="D174" s="243"/>
      <c r="E174" s="243"/>
      <c r="F174" s="263" t="s">
        <v>772</v>
      </c>
      <c r="G174" s="243"/>
      <c r="H174" s="243" t="s">
        <v>833</v>
      </c>
      <c r="I174" s="243" t="s">
        <v>768</v>
      </c>
      <c r="J174" s="243">
        <v>50</v>
      </c>
      <c r="K174" s="285"/>
    </row>
    <row r="175" spans="2:11" s="1" customFormat="1" ht="15" customHeight="1">
      <c r="B175" s="264"/>
      <c r="C175" s="243" t="s">
        <v>793</v>
      </c>
      <c r="D175" s="243"/>
      <c r="E175" s="243"/>
      <c r="F175" s="263" t="s">
        <v>772</v>
      </c>
      <c r="G175" s="243"/>
      <c r="H175" s="243" t="s">
        <v>833</v>
      </c>
      <c r="I175" s="243" t="s">
        <v>768</v>
      </c>
      <c r="J175" s="243">
        <v>50</v>
      </c>
      <c r="K175" s="285"/>
    </row>
    <row r="176" spans="2:11" s="1" customFormat="1" ht="15" customHeight="1">
      <c r="B176" s="264"/>
      <c r="C176" s="243" t="s">
        <v>791</v>
      </c>
      <c r="D176" s="243"/>
      <c r="E176" s="243"/>
      <c r="F176" s="263" t="s">
        <v>772</v>
      </c>
      <c r="G176" s="243"/>
      <c r="H176" s="243" t="s">
        <v>833</v>
      </c>
      <c r="I176" s="243" t="s">
        <v>768</v>
      </c>
      <c r="J176" s="243">
        <v>50</v>
      </c>
      <c r="K176" s="285"/>
    </row>
    <row r="177" spans="2:11" s="1" customFormat="1" ht="15" customHeight="1">
      <c r="B177" s="264"/>
      <c r="C177" s="243" t="s">
        <v>122</v>
      </c>
      <c r="D177" s="243"/>
      <c r="E177" s="243"/>
      <c r="F177" s="263" t="s">
        <v>766</v>
      </c>
      <c r="G177" s="243"/>
      <c r="H177" s="243" t="s">
        <v>834</v>
      </c>
      <c r="I177" s="243" t="s">
        <v>835</v>
      </c>
      <c r="J177" s="243"/>
      <c r="K177" s="285"/>
    </row>
    <row r="178" spans="2:11" s="1" customFormat="1" ht="15" customHeight="1">
      <c r="B178" s="264"/>
      <c r="C178" s="243" t="s">
        <v>57</v>
      </c>
      <c r="D178" s="243"/>
      <c r="E178" s="243"/>
      <c r="F178" s="263" t="s">
        <v>766</v>
      </c>
      <c r="G178" s="243"/>
      <c r="H178" s="243" t="s">
        <v>836</v>
      </c>
      <c r="I178" s="243" t="s">
        <v>837</v>
      </c>
      <c r="J178" s="243">
        <v>1</v>
      </c>
      <c r="K178" s="285"/>
    </row>
    <row r="179" spans="2:11" s="1" customFormat="1" ht="15" customHeight="1">
      <c r="B179" s="264"/>
      <c r="C179" s="243" t="s">
        <v>53</v>
      </c>
      <c r="D179" s="243"/>
      <c r="E179" s="243"/>
      <c r="F179" s="263" t="s">
        <v>766</v>
      </c>
      <c r="G179" s="243"/>
      <c r="H179" s="243" t="s">
        <v>838</v>
      </c>
      <c r="I179" s="243" t="s">
        <v>768</v>
      </c>
      <c r="J179" s="243">
        <v>20</v>
      </c>
      <c r="K179" s="285"/>
    </row>
    <row r="180" spans="2:11" s="1" customFormat="1" ht="15" customHeight="1">
      <c r="B180" s="264"/>
      <c r="C180" s="243" t="s">
        <v>54</v>
      </c>
      <c r="D180" s="243"/>
      <c r="E180" s="243"/>
      <c r="F180" s="263" t="s">
        <v>766</v>
      </c>
      <c r="G180" s="243"/>
      <c r="H180" s="243" t="s">
        <v>839</v>
      </c>
      <c r="I180" s="243" t="s">
        <v>768</v>
      </c>
      <c r="J180" s="243">
        <v>255</v>
      </c>
      <c r="K180" s="285"/>
    </row>
    <row r="181" spans="2:11" s="1" customFormat="1" ht="15" customHeight="1">
      <c r="B181" s="264"/>
      <c r="C181" s="243" t="s">
        <v>123</v>
      </c>
      <c r="D181" s="243"/>
      <c r="E181" s="243"/>
      <c r="F181" s="263" t="s">
        <v>766</v>
      </c>
      <c r="G181" s="243"/>
      <c r="H181" s="243" t="s">
        <v>730</v>
      </c>
      <c r="I181" s="243" t="s">
        <v>768</v>
      </c>
      <c r="J181" s="243">
        <v>10</v>
      </c>
      <c r="K181" s="285"/>
    </row>
    <row r="182" spans="2:11" s="1" customFormat="1" ht="15" customHeight="1">
      <c r="B182" s="264"/>
      <c r="C182" s="243" t="s">
        <v>124</v>
      </c>
      <c r="D182" s="243"/>
      <c r="E182" s="243"/>
      <c r="F182" s="263" t="s">
        <v>766</v>
      </c>
      <c r="G182" s="243"/>
      <c r="H182" s="243" t="s">
        <v>840</v>
      </c>
      <c r="I182" s="243" t="s">
        <v>801</v>
      </c>
      <c r="J182" s="243"/>
      <c r="K182" s="285"/>
    </row>
    <row r="183" spans="2:11" s="1" customFormat="1" ht="15" customHeight="1">
      <c r="B183" s="264"/>
      <c r="C183" s="243" t="s">
        <v>841</v>
      </c>
      <c r="D183" s="243"/>
      <c r="E183" s="243"/>
      <c r="F183" s="263" t="s">
        <v>766</v>
      </c>
      <c r="G183" s="243"/>
      <c r="H183" s="243" t="s">
        <v>842</v>
      </c>
      <c r="I183" s="243" t="s">
        <v>801</v>
      </c>
      <c r="J183" s="243"/>
      <c r="K183" s="285"/>
    </row>
    <row r="184" spans="2:11" s="1" customFormat="1" ht="15" customHeight="1">
      <c r="B184" s="264"/>
      <c r="C184" s="243" t="s">
        <v>830</v>
      </c>
      <c r="D184" s="243"/>
      <c r="E184" s="243"/>
      <c r="F184" s="263" t="s">
        <v>766</v>
      </c>
      <c r="G184" s="243"/>
      <c r="H184" s="243" t="s">
        <v>843</v>
      </c>
      <c r="I184" s="243" t="s">
        <v>801</v>
      </c>
      <c r="J184" s="243"/>
      <c r="K184" s="285"/>
    </row>
    <row r="185" spans="2:11" s="1" customFormat="1" ht="15" customHeight="1">
      <c r="B185" s="264"/>
      <c r="C185" s="243" t="s">
        <v>126</v>
      </c>
      <c r="D185" s="243"/>
      <c r="E185" s="243"/>
      <c r="F185" s="263" t="s">
        <v>772</v>
      </c>
      <c r="G185" s="243"/>
      <c r="H185" s="243" t="s">
        <v>844</v>
      </c>
      <c r="I185" s="243" t="s">
        <v>768</v>
      </c>
      <c r="J185" s="243">
        <v>50</v>
      </c>
      <c r="K185" s="285"/>
    </row>
    <row r="186" spans="2:11" s="1" customFormat="1" ht="15" customHeight="1">
      <c r="B186" s="264"/>
      <c r="C186" s="243" t="s">
        <v>845</v>
      </c>
      <c r="D186" s="243"/>
      <c r="E186" s="243"/>
      <c r="F186" s="263" t="s">
        <v>772</v>
      </c>
      <c r="G186" s="243"/>
      <c r="H186" s="243" t="s">
        <v>846</v>
      </c>
      <c r="I186" s="243" t="s">
        <v>847</v>
      </c>
      <c r="J186" s="243"/>
      <c r="K186" s="285"/>
    </row>
    <row r="187" spans="2:11" s="1" customFormat="1" ht="15" customHeight="1">
      <c r="B187" s="264"/>
      <c r="C187" s="243" t="s">
        <v>848</v>
      </c>
      <c r="D187" s="243"/>
      <c r="E187" s="243"/>
      <c r="F187" s="263" t="s">
        <v>772</v>
      </c>
      <c r="G187" s="243"/>
      <c r="H187" s="243" t="s">
        <v>849</v>
      </c>
      <c r="I187" s="243" t="s">
        <v>847</v>
      </c>
      <c r="J187" s="243"/>
      <c r="K187" s="285"/>
    </row>
    <row r="188" spans="2:11" s="1" customFormat="1" ht="15" customHeight="1">
      <c r="B188" s="264"/>
      <c r="C188" s="243" t="s">
        <v>850</v>
      </c>
      <c r="D188" s="243"/>
      <c r="E188" s="243"/>
      <c r="F188" s="263" t="s">
        <v>772</v>
      </c>
      <c r="G188" s="243"/>
      <c r="H188" s="243" t="s">
        <v>851</v>
      </c>
      <c r="I188" s="243" t="s">
        <v>847</v>
      </c>
      <c r="J188" s="243"/>
      <c r="K188" s="285"/>
    </row>
    <row r="189" spans="2:11" s="1" customFormat="1" ht="15" customHeight="1">
      <c r="B189" s="264"/>
      <c r="C189" s="297" t="s">
        <v>852</v>
      </c>
      <c r="D189" s="243"/>
      <c r="E189" s="243"/>
      <c r="F189" s="263" t="s">
        <v>772</v>
      </c>
      <c r="G189" s="243"/>
      <c r="H189" s="243" t="s">
        <v>853</v>
      </c>
      <c r="I189" s="243" t="s">
        <v>854</v>
      </c>
      <c r="J189" s="298" t="s">
        <v>855</v>
      </c>
      <c r="K189" s="285"/>
    </row>
    <row r="190" spans="2:11" s="1" customFormat="1" ht="15" customHeight="1">
      <c r="B190" s="264"/>
      <c r="C190" s="249" t="s">
        <v>42</v>
      </c>
      <c r="D190" s="243"/>
      <c r="E190" s="243"/>
      <c r="F190" s="263" t="s">
        <v>766</v>
      </c>
      <c r="G190" s="243"/>
      <c r="H190" s="240" t="s">
        <v>856</v>
      </c>
      <c r="I190" s="243" t="s">
        <v>857</v>
      </c>
      <c r="J190" s="243"/>
      <c r="K190" s="285"/>
    </row>
    <row r="191" spans="2:11" s="1" customFormat="1" ht="15" customHeight="1">
      <c r="B191" s="264"/>
      <c r="C191" s="249" t="s">
        <v>858</v>
      </c>
      <c r="D191" s="243"/>
      <c r="E191" s="243"/>
      <c r="F191" s="263" t="s">
        <v>766</v>
      </c>
      <c r="G191" s="243"/>
      <c r="H191" s="243" t="s">
        <v>859</v>
      </c>
      <c r="I191" s="243" t="s">
        <v>801</v>
      </c>
      <c r="J191" s="243"/>
      <c r="K191" s="285"/>
    </row>
    <row r="192" spans="2:11" s="1" customFormat="1" ht="15" customHeight="1">
      <c r="B192" s="264"/>
      <c r="C192" s="249" t="s">
        <v>860</v>
      </c>
      <c r="D192" s="243"/>
      <c r="E192" s="243"/>
      <c r="F192" s="263" t="s">
        <v>766</v>
      </c>
      <c r="G192" s="243"/>
      <c r="H192" s="243" t="s">
        <v>861</v>
      </c>
      <c r="I192" s="243" t="s">
        <v>801</v>
      </c>
      <c r="J192" s="243"/>
      <c r="K192" s="285"/>
    </row>
    <row r="193" spans="2:11" s="1" customFormat="1" ht="15" customHeight="1">
      <c r="B193" s="264"/>
      <c r="C193" s="249" t="s">
        <v>862</v>
      </c>
      <c r="D193" s="243"/>
      <c r="E193" s="243"/>
      <c r="F193" s="263" t="s">
        <v>772</v>
      </c>
      <c r="G193" s="243"/>
      <c r="H193" s="243" t="s">
        <v>863</v>
      </c>
      <c r="I193" s="243" t="s">
        <v>801</v>
      </c>
      <c r="J193" s="243"/>
      <c r="K193" s="285"/>
    </row>
    <row r="194" spans="2:11" s="1" customFormat="1" ht="15" customHeight="1">
      <c r="B194" s="291"/>
      <c r="C194" s="299"/>
      <c r="D194" s="273"/>
      <c r="E194" s="273"/>
      <c r="F194" s="273"/>
      <c r="G194" s="273"/>
      <c r="H194" s="273"/>
      <c r="I194" s="273"/>
      <c r="J194" s="273"/>
      <c r="K194" s="292"/>
    </row>
    <row r="195" spans="2:11" s="1" customFormat="1" ht="18.75" customHeight="1">
      <c r="B195" s="240"/>
      <c r="C195" s="243"/>
      <c r="D195" s="243"/>
      <c r="E195" s="243"/>
      <c r="F195" s="263"/>
      <c r="G195" s="243"/>
      <c r="H195" s="243"/>
      <c r="I195" s="243"/>
      <c r="J195" s="243"/>
      <c r="K195" s="240"/>
    </row>
    <row r="196" spans="2:11" s="1" customFormat="1" ht="18.75" customHeight="1">
      <c r="B196" s="240"/>
      <c r="C196" s="243"/>
      <c r="D196" s="243"/>
      <c r="E196" s="243"/>
      <c r="F196" s="263"/>
      <c r="G196" s="243"/>
      <c r="H196" s="243"/>
      <c r="I196" s="243"/>
      <c r="J196" s="243"/>
      <c r="K196" s="240"/>
    </row>
    <row r="197" spans="2:11" s="1" customFormat="1" ht="18.75" customHeight="1">
      <c r="B197" s="250"/>
      <c r="C197" s="250"/>
      <c r="D197" s="250"/>
      <c r="E197" s="250"/>
      <c r="F197" s="250"/>
      <c r="G197" s="250"/>
      <c r="H197" s="250"/>
      <c r="I197" s="250"/>
      <c r="J197" s="250"/>
      <c r="K197" s="250"/>
    </row>
    <row r="198" spans="2:11" s="1" customFormat="1" ht="13.5">
      <c r="B198" s="232"/>
      <c r="C198" s="233"/>
      <c r="D198" s="233"/>
      <c r="E198" s="233"/>
      <c r="F198" s="233"/>
      <c r="G198" s="233"/>
      <c r="H198" s="233"/>
      <c r="I198" s="233"/>
      <c r="J198" s="233"/>
      <c r="K198" s="234"/>
    </row>
    <row r="199" spans="2:11" s="1" customFormat="1" ht="21">
      <c r="B199" s="235"/>
      <c r="C199" s="360" t="s">
        <v>864</v>
      </c>
      <c r="D199" s="360"/>
      <c r="E199" s="360"/>
      <c r="F199" s="360"/>
      <c r="G199" s="360"/>
      <c r="H199" s="360"/>
      <c r="I199" s="360"/>
      <c r="J199" s="360"/>
      <c r="K199" s="236"/>
    </row>
    <row r="200" spans="2:11" s="1" customFormat="1" ht="25.5" customHeight="1">
      <c r="B200" s="235"/>
      <c r="C200" s="300" t="s">
        <v>865</v>
      </c>
      <c r="D200" s="300"/>
      <c r="E200" s="300"/>
      <c r="F200" s="300" t="s">
        <v>866</v>
      </c>
      <c r="G200" s="301"/>
      <c r="H200" s="366" t="s">
        <v>867</v>
      </c>
      <c r="I200" s="366"/>
      <c r="J200" s="366"/>
      <c r="K200" s="236"/>
    </row>
    <row r="201" spans="2:11" s="1" customFormat="1" ht="5.25" customHeight="1">
      <c r="B201" s="264"/>
      <c r="C201" s="261"/>
      <c r="D201" s="261"/>
      <c r="E201" s="261"/>
      <c r="F201" s="261"/>
      <c r="G201" s="243"/>
      <c r="H201" s="261"/>
      <c r="I201" s="261"/>
      <c r="J201" s="261"/>
      <c r="K201" s="285"/>
    </row>
    <row r="202" spans="2:11" s="1" customFormat="1" ht="15" customHeight="1">
      <c r="B202" s="264"/>
      <c r="C202" s="243" t="s">
        <v>857</v>
      </c>
      <c r="D202" s="243"/>
      <c r="E202" s="243"/>
      <c r="F202" s="263" t="s">
        <v>43</v>
      </c>
      <c r="G202" s="243"/>
      <c r="H202" s="365" t="s">
        <v>868</v>
      </c>
      <c r="I202" s="365"/>
      <c r="J202" s="365"/>
      <c r="K202" s="285"/>
    </row>
    <row r="203" spans="2:11" s="1" customFormat="1" ht="15" customHeight="1">
      <c r="B203" s="264"/>
      <c r="C203" s="270"/>
      <c r="D203" s="243"/>
      <c r="E203" s="243"/>
      <c r="F203" s="263" t="s">
        <v>44</v>
      </c>
      <c r="G203" s="243"/>
      <c r="H203" s="365" t="s">
        <v>869</v>
      </c>
      <c r="I203" s="365"/>
      <c r="J203" s="365"/>
      <c r="K203" s="285"/>
    </row>
    <row r="204" spans="2:11" s="1" customFormat="1" ht="15" customHeight="1">
      <c r="B204" s="264"/>
      <c r="C204" s="270"/>
      <c r="D204" s="243"/>
      <c r="E204" s="243"/>
      <c r="F204" s="263" t="s">
        <v>47</v>
      </c>
      <c r="G204" s="243"/>
      <c r="H204" s="365" t="s">
        <v>870</v>
      </c>
      <c r="I204" s="365"/>
      <c r="J204" s="365"/>
      <c r="K204" s="285"/>
    </row>
    <row r="205" spans="2:11" s="1" customFormat="1" ht="15" customHeight="1">
      <c r="B205" s="264"/>
      <c r="C205" s="243"/>
      <c r="D205" s="243"/>
      <c r="E205" s="243"/>
      <c r="F205" s="263" t="s">
        <v>45</v>
      </c>
      <c r="G205" s="243"/>
      <c r="H205" s="365" t="s">
        <v>871</v>
      </c>
      <c r="I205" s="365"/>
      <c r="J205" s="365"/>
      <c r="K205" s="285"/>
    </row>
    <row r="206" spans="2:11" s="1" customFormat="1" ht="15" customHeight="1">
      <c r="B206" s="264"/>
      <c r="C206" s="243"/>
      <c r="D206" s="243"/>
      <c r="E206" s="243"/>
      <c r="F206" s="263" t="s">
        <v>46</v>
      </c>
      <c r="G206" s="243"/>
      <c r="H206" s="365" t="s">
        <v>872</v>
      </c>
      <c r="I206" s="365"/>
      <c r="J206" s="365"/>
      <c r="K206" s="285"/>
    </row>
    <row r="207" spans="2:11" s="1" customFormat="1" ht="15" customHeight="1">
      <c r="B207" s="264"/>
      <c r="C207" s="243"/>
      <c r="D207" s="243"/>
      <c r="E207" s="243"/>
      <c r="F207" s="263"/>
      <c r="G207" s="243"/>
      <c r="H207" s="243"/>
      <c r="I207" s="243"/>
      <c r="J207" s="243"/>
      <c r="K207" s="285"/>
    </row>
    <row r="208" spans="2:11" s="1" customFormat="1" ht="15" customHeight="1">
      <c r="B208" s="264"/>
      <c r="C208" s="243" t="s">
        <v>813</v>
      </c>
      <c r="D208" s="243"/>
      <c r="E208" s="243"/>
      <c r="F208" s="263" t="s">
        <v>79</v>
      </c>
      <c r="G208" s="243"/>
      <c r="H208" s="365" t="s">
        <v>873</v>
      </c>
      <c r="I208" s="365"/>
      <c r="J208" s="365"/>
      <c r="K208" s="285"/>
    </row>
    <row r="209" spans="2:11" s="1" customFormat="1" ht="15" customHeight="1">
      <c r="B209" s="264"/>
      <c r="C209" s="270"/>
      <c r="D209" s="243"/>
      <c r="E209" s="243"/>
      <c r="F209" s="263" t="s">
        <v>88</v>
      </c>
      <c r="G209" s="243"/>
      <c r="H209" s="365" t="s">
        <v>711</v>
      </c>
      <c r="I209" s="365"/>
      <c r="J209" s="365"/>
      <c r="K209" s="285"/>
    </row>
    <row r="210" spans="2:11" s="1" customFormat="1" ht="15" customHeight="1">
      <c r="B210" s="264"/>
      <c r="C210" s="243"/>
      <c r="D210" s="243"/>
      <c r="E210" s="243"/>
      <c r="F210" s="263" t="s">
        <v>709</v>
      </c>
      <c r="G210" s="243"/>
      <c r="H210" s="365" t="s">
        <v>874</v>
      </c>
      <c r="I210" s="365"/>
      <c r="J210" s="365"/>
      <c r="K210" s="285"/>
    </row>
    <row r="211" spans="2:11" s="1" customFormat="1" ht="15" customHeight="1">
      <c r="B211" s="302"/>
      <c r="C211" s="270"/>
      <c r="D211" s="270"/>
      <c r="E211" s="270"/>
      <c r="F211" s="263" t="s">
        <v>90</v>
      </c>
      <c r="G211" s="249"/>
      <c r="H211" s="364" t="s">
        <v>91</v>
      </c>
      <c r="I211" s="364"/>
      <c r="J211" s="364"/>
      <c r="K211" s="303"/>
    </row>
    <row r="212" spans="2:11" s="1" customFormat="1" ht="15" customHeight="1">
      <c r="B212" s="302"/>
      <c r="C212" s="270"/>
      <c r="D212" s="270"/>
      <c r="E212" s="270"/>
      <c r="F212" s="263" t="s">
        <v>712</v>
      </c>
      <c r="G212" s="249"/>
      <c r="H212" s="364" t="s">
        <v>631</v>
      </c>
      <c r="I212" s="364"/>
      <c r="J212" s="364"/>
      <c r="K212" s="303"/>
    </row>
    <row r="213" spans="2:11" s="1" customFormat="1" ht="15" customHeight="1">
      <c r="B213" s="302"/>
      <c r="C213" s="270"/>
      <c r="D213" s="270"/>
      <c r="E213" s="270"/>
      <c r="F213" s="304"/>
      <c r="G213" s="249"/>
      <c r="H213" s="305"/>
      <c r="I213" s="305"/>
      <c r="J213" s="305"/>
      <c r="K213" s="303"/>
    </row>
    <row r="214" spans="2:11" s="1" customFormat="1" ht="15" customHeight="1">
      <c r="B214" s="302"/>
      <c r="C214" s="243" t="s">
        <v>837</v>
      </c>
      <c r="D214" s="270"/>
      <c r="E214" s="270"/>
      <c r="F214" s="263">
        <v>1</v>
      </c>
      <c r="G214" s="249"/>
      <c r="H214" s="364" t="s">
        <v>875</v>
      </c>
      <c r="I214" s="364"/>
      <c r="J214" s="364"/>
      <c r="K214" s="303"/>
    </row>
    <row r="215" spans="2:11" s="1" customFormat="1" ht="15" customHeight="1">
      <c r="B215" s="302"/>
      <c r="C215" s="270"/>
      <c r="D215" s="270"/>
      <c r="E215" s="270"/>
      <c r="F215" s="263">
        <v>2</v>
      </c>
      <c r="G215" s="249"/>
      <c r="H215" s="364" t="s">
        <v>876</v>
      </c>
      <c r="I215" s="364"/>
      <c r="J215" s="364"/>
      <c r="K215" s="303"/>
    </row>
    <row r="216" spans="2:11" s="1" customFormat="1" ht="15" customHeight="1">
      <c r="B216" s="302"/>
      <c r="C216" s="270"/>
      <c r="D216" s="270"/>
      <c r="E216" s="270"/>
      <c r="F216" s="263">
        <v>3</v>
      </c>
      <c r="G216" s="249"/>
      <c r="H216" s="364" t="s">
        <v>877</v>
      </c>
      <c r="I216" s="364"/>
      <c r="J216" s="364"/>
      <c r="K216" s="303"/>
    </row>
    <row r="217" spans="2:11" s="1" customFormat="1" ht="15" customHeight="1">
      <c r="B217" s="302"/>
      <c r="C217" s="270"/>
      <c r="D217" s="270"/>
      <c r="E217" s="270"/>
      <c r="F217" s="263">
        <v>4</v>
      </c>
      <c r="G217" s="249"/>
      <c r="H217" s="364" t="s">
        <v>878</v>
      </c>
      <c r="I217" s="364"/>
      <c r="J217" s="364"/>
      <c r="K217" s="303"/>
    </row>
    <row r="218" spans="2:11" s="1" customFormat="1" ht="12.75" customHeight="1">
      <c r="B218" s="306"/>
      <c r="C218" s="307"/>
      <c r="D218" s="307"/>
      <c r="E218" s="307"/>
      <c r="F218" s="307"/>
      <c r="G218" s="307"/>
      <c r="H218" s="307"/>
      <c r="I218" s="307"/>
      <c r="J218" s="307"/>
      <c r="K218" s="308"/>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LAPTOP-D\Daniela</dc:creator>
  <cp:keywords/>
  <dc:description/>
  <cp:lastModifiedBy>Drobilová Monika</cp:lastModifiedBy>
  <dcterms:created xsi:type="dcterms:W3CDTF">2020-05-13T08:51:47Z</dcterms:created>
  <dcterms:modified xsi:type="dcterms:W3CDTF">2020-05-22T06:36:41Z</dcterms:modified>
  <cp:category/>
  <cp:version/>
  <cp:contentType/>
  <cp:contentStatus/>
</cp:coreProperties>
</file>