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a - Stavebně dopravn..." sheetId="2" r:id="rId2"/>
    <sheet name="Y - Restaurátoři " sheetId="3" r:id="rId3"/>
    <sheet name="Pokyny pro vyplnění" sheetId="4" r:id="rId4"/>
  </sheets>
  <definedNames>
    <definedName name="_xlnm.Print_Area" localSheetId="0">'Rekapitulace stavby'!$D$4:$AO$36,'Rekapitulace stavby'!$C$42:$AQ$59</definedName>
    <definedName name="_xlnm._FilterDatabase" localSheetId="1" hidden="1">'D.1.1a - Stavebně dopravn...'!$C$98:$K$315</definedName>
    <definedName name="_xlnm.Print_Area" localSheetId="1">'D.1.1a - Stavebně dopravn...'!$C$4:$J$43,'D.1.1a - Stavebně dopravn...'!$C$49:$J$76,'D.1.1a - Stavebně dopravn...'!$C$82:$K$315</definedName>
    <definedName name="_xlnm._FilterDatabase" localSheetId="2" hidden="1">'Y - Restaurátoři '!$C$87:$K$825</definedName>
    <definedName name="_xlnm.Print_Area" localSheetId="2">'Y - Restaurátoři '!$C$4:$J$39,'Y - Restaurátoři '!$C$45:$J$69,'Y - Restaurátoři '!$C$75:$K$825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'D.1.1a - Stavebně dopravn...'!$98:$98</definedName>
    <definedName name="_xlnm.Print_Titles" localSheetId="2">'Y - Restaurátoři '!$87:$87</definedName>
  </definedNames>
  <calcPr fullCalcOnLoad="1"/>
</workbook>
</file>

<file path=xl/sharedStrings.xml><?xml version="1.0" encoding="utf-8"?>
<sst xmlns="http://schemas.openxmlformats.org/spreadsheetml/2006/main" count="9828" uniqueCount="2118">
  <si>
    <t>Export Komplet</t>
  </si>
  <si>
    <t>VZ</t>
  </si>
  <si>
    <t>2.0</t>
  </si>
  <si>
    <t>ZAMOK</t>
  </si>
  <si>
    <t>False</t>
  </si>
  <si>
    <t>{592d2212-81b9-4f79-9bfe-9e440d61a1f3}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</si>
  <si>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</si>
  <si>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</si>
  <si>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</si>
  <si>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</si>
  <si>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</si>
  <si>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</si>
  <si>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</si>
  <si>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</si>
  <si>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2018/57-2etapa_rev1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</si>
  <si>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</si>
  <si>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</si>
  <si>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 - Revitalizace objektu Císařských lázní</t>
  </si>
  <si>
    <t>KSO:</t>
  </si>
  <si>
    <t/>
  </si>
  <si>
    <t>CC-CZ:</t>
  </si>
  <si>
    <t>Místo:</t>
  </si>
  <si>
    <t>Mariánskolázeňská 306/2</t>
  </si>
  <si>
    <t>Datum:</t>
  </si>
  <si>
    <t>31. 12. 2018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</si>
  <si>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</si>
  <si>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</si>
  <si>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</si>
  <si>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</si>
  <si>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</si>
  <si>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</si>
  <si>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</si>
  <si>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INTAR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</si>
  <si>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</si>
  <si>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</si>
  <si>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</si>
  <si>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</si>
  <si>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U procentuálních přesunů hmot bude do pole „množství“ doplněno % nabídkové ceny uchazeče vztahující se k příslušnému oddílu.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</si>
  <si>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</si>
  <si>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</si>
  <si>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</si>
  <si>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</si>
  <si>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</si>
  <si>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</si>
  <si>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</si>
  <si>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</si>
  <si>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</si>
  <si>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</si>
  <si>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</si>
  <si>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</si>
  <si>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</si>
  <si>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</si>
  <si>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</si>
  <si>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</si>
  <si>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</si>
  <si>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</si>
  <si>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</si>
  <si>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</si>
  <si>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</si>
  <si>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</si>
  <si>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</si>
  <si>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</si>
  <si>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</si>
  <si>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</si>
  <si>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</si>
  <si>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</si>
  <si>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</si>
  <si>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</si>
  <si>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</si>
  <si>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</si>
  <si>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</si>
  <si>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</si>
  <si>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</si>
  <si>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</si>
  <si>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</si>
  <si>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</si>
  <si>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</t>
  </si>
  <si>
    <t>Stavební a inženýrské objekty</t>
  </si>
  <si>
    <t>STA</t>
  </si>
  <si>
    <t>1</t>
  </si>
  <si>
    <t>{d631cdaa-6f5a-416c-bbae-593f6a3b56b6}</t>
  </si>
  <si>
    <t>2</t>
  </si>
  <si>
    <t>IO 101</t>
  </si>
  <si>
    <t>Komunikace a zpevněné plochy, chodníky v areálu</t>
  </si>
  <si>
    <t>Soupis</t>
  </si>
  <si>
    <t>{4d9efca6-7b69-4dba-9d28-28c3e9e0dc53}</t>
  </si>
  <si>
    <t>/</t>
  </si>
  <si>
    <t>D.1.1a</t>
  </si>
  <si>
    <t>Stavebně dopravní řešení</t>
  </si>
  <si>
    <t>3</t>
  </si>
  <si>
    <t>{e34190c3-10b1-43b3-9570-de17113109f6}</t>
  </si>
  <si>
    <t>Y</t>
  </si>
  <si>
    <t xml:space="preserve">Restaurátoři </t>
  </si>
  <si>
    <t>{09c53d90-637e-4958-9815-6d953daf579a}</t>
  </si>
  <si>
    <t>KRYCÍ LIST SOUPISU PRACÍ</t>
  </si>
  <si>
    <t>Objekt:</t>
  </si>
  <si>
    <t>D.1 - Stavební a inženýrské objekty</t>
  </si>
  <si>
    <t>Soupis:</t>
  </si>
  <si>
    <t>IO 101 - Komunikace a zpevněné plochy, chodníky v areálu</t>
  </si>
  <si>
    <t>Úroveň 3:</t>
  </si>
  <si>
    <t>D.1.1a - Stavebně dopravní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</si>
  <si>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</si>
  <si>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</si>
  <si>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</si>
  <si>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</si>
  <si>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</si>
  <si>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</si>
  <si>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</si>
  <si>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</si>
  <si>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</si>
  <si>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</si>
  <si>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</si>
  <si>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</si>
  <si>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</si>
  <si>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</si>
  <si>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</si>
  <si>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</si>
  <si>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</si>
  <si>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</si>
  <si>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</si>
  <si>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</si>
  <si>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</si>
  <si>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</si>
  <si>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</si>
  <si>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</si>
  <si>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</si>
  <si>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</si>
  <si>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</si>
  <si>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</si>
  <si>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</si>
  <si>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</si>
  <si>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</si>
  <si>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</si>
  <si>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</si>
  <si>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2018 02</t>
  </si>
  <si>
    <t>4</t>
  </si>
  <si>
    <t>10</t>
  </si>
  <si>
    <t>PP</t>
  </si>
  <si>
    <t>113107212</t>
  </si>
  <si>
    <t>Odstranění podkladu z kameniva těženého tl 200 mm strojně pl přes 200 m2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</si>
  <si>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</si>
  <si>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113107232</t>
  </si>
  <si>
    <t>Odstranění podkladu z betonu prostého tl 300 mm strojně pl přes 200 m2</t>
  </si>
  <si>
    <t>8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</si>
  <si>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</si>
  <si>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113107245</t>
  </si>
  <si>
    <t>Odstranění podkladu živičného tl 250 mm strojně pl přes 200 m2</t>
  </si>
  <si>
    <t>Odstranění podkladů nebo krytů strojně plochy jednotlivě přes 200 m2 s přemístěním hmot na skládku na vzdálenost do 20 m nebo s naložením na dopravní prostředek živičných, o tl. vrstvy přes 200 do 250 mm</t>
  </si>
  <si>
    <t>5</t>
  </si>
  <si>
    <t>113107311</t>
  </si>
  <si>
    <t>Odstranění podkladu z kameniva těženého tl 100 mm strojně pl do 50 m2</t>
  </si>
  <si>
    <t>618773639</t>
  </si>
  <si>
    <t>Odstranění podkladů nebo krytů strojně plochy jednotlivě do 50 m2 s přemístěním hmot na skládku na vzdálenost do 3 m nebo s naložením na dopravní prostředek z kameniva těženého, o tl. vrstvy do 100 mm</t>
  </si>
  <si>
    <t>6</t>
  </si>
  <si>
    <t>113107322</t>
  </si>
  <si>
    <t>Odstranění podkladu z kameniva drceného tl 200 mm strojně pl do 50 m2</t>
  </si>
  <si>
    <t>1980046748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</si>
  <si>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</si>
  <si>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</si>
  <si>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18,0+20,0</t>
  </si>
  <si>
    <t>7</t>
  </si>
  <si>
    <t>113201112</t>
  </si>
  <si>
    <t>Vytrhání obrub silničních ležatých</t>
  </si>
  <si>
    <t>m</t>
  </si>
  <si>
    <t>12</t>
  </si>
  <si>
    <t>113204111</t>
  </si>
  <si>
    <t>Vytrhání obrub záhonových</t>
  </si>
  <si>
    <t>14</t>
  </si>
  <si>
    <t>9</t>
  </si>
  <si>
    <t>121112111</t>
  </si>
  <si>
    <t>Sejmutí ornice tl vrstvy do 150 mm ručně s vodorovným přemístěním do 50 m</t>
  </si>
  <si>
    <t>m3</t>
  </si>
  <si>
    <t>18</t>
  </si>
  <si>
    <t>40,0*0,15</t>
  </si>
  <si>
    <t>Součet</t>
  </si>
  <si>
    <t>122201101</t>
  </si>
  <si>
    <t>Odkopávky a prokopávky nezapažené v hornině tř. 3 objem do 100 m3</t>
  </si>
  <si>
    <t>24</t>
  </si>
  <si>
    <t>11</t>
  </si>
  <si>
    <t>122201109</t>
  </si>
  <si>
    <t>Příplatek za lepivost u odkopávek v hornině tř. 1 až 3</t>
  </si>
  <si>
    <t>28</t>
  </si>
  <si>
    <t>Odkopávky a prokopávky nezapažené s přehozením výkopku na vzdálenost do 3 m nebo s naložením na dopravní prostředek v hornině tř. 3 Příplatek k cenám za lepivost horniny tř. 3</t>
  </si>
  <si>
    <t>98*0,5 'Přepočtené koeficientem množství</t>
  </si>
  <si>
    <t>122301101</t>
  </si>
  <si>
    <t>Odkopávky a prokopávky nezapažené v hornině tř. 4 objem do 100 m3</t>
  </si>
  <si>
    <t>26</t>
  </si>
  <si>
    <t>13</t>
  </si>
  <si>
    <t>122301109</t>
  </si>
  <si>
    <t>Příplatek za lepivost u odkopávek nezapažených v hornině tř. 4</t>
  </si>
  <si>
    <t>30</t>
  </si>
  <si>
    <t>Odkopávky a prokopávky nezapažené s přehozením výkopku na vzdálenost do 3 m nebo s naložením na dopravní prostředek v hornině tř. 4 Příplatek k cenám za lepivost horniny tř. 4</t>
  </si>
  <si>
    <t>96*0,5 'Přepočtené koeficientem množství</t>
  </si>
  <si>
    <t>132201101</t>
  </si>
  <si>
    <t>Hloubení rýh š do 600 mm v hornině tř. 3 objemu do 100 m3</t>
  </si>
  <si>
    <t>34</t>
  </si>
  <si>
    <t>Hloubení zapažených i nezapažených rýh šířky do 600 mm s urovnáním dna do předepsaného profilu a spádu v hornině tř. 3 do 100 m3</t>
  </si>
  <si>
    <t>132201109</t>
  </si>
  <si>
    <t>Příplatek za lepivost k hloubení rýh š do 600 mm v hornině tř. 3</t>
  </si>
  <si>
    <t>-435565724</t>
  </si>
  <si>
    <t>Hloubení zapažených i nezapažených rýh šířky do 600 mm s urovnáním dna do předepsaného profilu a spádu v hornině tř. 3 Příplatek k cenám za lepivost horniny tř. 3</t>
  </si>
  <si>
    <t>22,3*0,5 'Přepočtené koeficientem množství</t>
  </si>
  <si>
    <t>16</t>
  </si>
  <si>
    <t>133201101</t>
  </si>
  <si>
    <t>Hloubení šachet v hornině tř. 3 objemu do 100 m3</t>
  </si>
  <si>
    <t>20</t>
  </si>
  <si>
    <t>"osazení sloupků dopravních značek 15kusů"  0,3</t>
  </si>
  <si>
    <t xml:space="preserve">"šachty pro vpusti" 4,9 </t>
  </si>
  <si>
    <t>"zábradlí+přístřešek" 1,2</t>
  </si>
  <si>
    <t>17</t>
  </si>
  <si>
    <t>133201109</t>
  </si>
  <si>
    <t>Příplatek za lepivost u hloubení šachet v hornině tř. 3</t>
  </si>
  <si>
    <t>22</t>
  </si>
  <si>
    <t>Hloubení zapažených i nezapažených šachet s případným nutným přemístěním výkopku ve výkopišti v hornině tř. 3 Příplatek k cenám za lepivost horniny tř. 3</t>
  </si>
  <si>
    <t>6,4*0,5 'Přepočtené koeficientem množství</t>
  </si>
  <si>
    <t>162201102</t>
  </si>
  <si>
    <t>Vodorovné přemístění do 50 m výkopku/sypaniny z horniny tř. 1 až 4</t>
  </si>
  <si>
    <t>40</t>
  </si>
  <si>
    <t>19</t>
  </si>
  <si>
    <t>162701105</t>
  </si>
  <si>
    <t>Vodorovné přemístění do 10000 m výkopku/sypaniny z horniny tř. 1 až 4</t>
  </si>
  <si>
    <t>42</t>
  </si>
  <si>
    <t>162701109</t>
  </si>
  <si>
    <t>Příplatek k vodorovnému přemístění výkopku/sypaniny z horniny tř. 1 až 4 ZKD 1000 m přes 10000 m</t>
  </si>
  <si>
    <t>-1261431378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</si>
  <si>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</si>
  <si>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202,7*9 'Přepočtené koeficientem množství</t>
  </si>
  <si>
    <t>167101102</t>
  </si>
  <si>
    <t>Nakládání výkopku z hornin tř. 1 až 4 přes 100 m3</t>
  </si>
  <si>
    <t>44</t>
  </si>
  <si>
    <t>171101103</t>
  </si>
  <si>
    <t>Uložení sypaniny z hornin soudržných do násypů zhutněných do 100 % PS</t>
  </si>
  <si>
    <t>38</t>
  </si>
  <si>
    <t>23</t>
  </si>
  <si>
    <t>171201201</t>
  </si>
  <si>
    <t>Uložení sypaniny na skládky</t>
  </si>
  <si>
    <t>46</t>
  </si>
  <si>
    <t>171201211</t>
  </si>
  <si>
    <t>Poplatek za uložení stavebního odpadu - zeminy a kameniva na skládce</t>
  </si>
  <si>
    <t>t</t>
  </si>
  <si>
    <t>48</t>
  </si>
  <si>
    <t>214,4*1,8 "Přepočtené koeficientem množství</t>
  </si>
  <si>
    <t>360,6+3,24+11,02</t>
  </si>
  <si>
    <t>25</t>
  </si>
  <si>
    <t>174101101</t>
  </si>
  <si>
    <t>Zásyp jam, šachet rýh nebo kolem objektů sypaninou se zhutněním</t>
  </si>
  <si>
    <t>50</t>
  </si>
  <si>
    <t>Zásyp sypaninou z jakékoliv horniny s uložením výkopku ve vrstvách se zhutněním jam, šachet, rýh nebo kolem objektů v těchto vykopávkách</t>
  </si>
  <si>
    <t>181301102</t>
  </si>
  <si>
    <t>Rozprostření ornice tl vrstvy do 150 mm pl do 500 m2 v rovině nebo ve svahu do 1:5</t>
  </si>
  <si>
    <t>32</t>
  </si>
  <si>
    <t>Rozprostření a urovnání ornice v rovině nebo ve svahu sklonu do 1:5 při souvislé ploše do 500 m2, tl. vrstvy přes 100 do 150 mm</t>
  </si>
  <si>
    <t>27</t>
  </si>
  <si>
    <t>M</t>
  </si>
  <si>
    <t>10364101</t>
  </si>
  <si>
    <t>zemina pro terénní úpravy -  ornice</t>
  </si>
  <si>
    <t>595573679</t>
  </si>
  <si>
    <t>370*1,8 'Přepočtené koeficientem množství</t>
  </si>
  <si>
    <t>181951102</t>
  </si>
  <si>
    <t>Úprava pláně v hornině tř. 1 až 4 se zhutněním</t>
  </si>
  <si>
    <t>52</t>
  </si>
  <si>
    <t>Zakládání</t>
  </si>
  <si>
    <t>211971110</t>
  </si>
  <si>
    <t>Zřízení opláštění žeber nebo trativodů geotextilií v rýze nebo zářezu sklonu do 1:2</t>
  </si>
  <si>
    <t>56</t>
  </si>
  <si>
    <t>Zřízení opláštění výplně z geotextilie odvodňovacích žeber nebo trativodů v rýze nebo zářezu se stěnami šikmými o sklonu do 1:2</t>
  </si>
  <si>
    <t>150*1,5</t>
  </si>
  <si>
    <t>69311068</t>
  </si>
  <si>
    <t>geotextilie netkaná PP 300g/m2</t>
  </si>
  <si>
    <t>-1811845441</t>
  </si>
  <si>
    <t>225*1,1 'Přepočtené koeficientem množství</t>
  </si>
  <si>
    <t>212752213</t>
  </si>
  <si>
    <t>Trativod z drenážních trubek plastových flexibilních D do 160 mm včetně lože otevřený výkop</t>
  </si>
  <si>
    <t>-1217352717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</si>
  <si>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</si>
  <si>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Komunikace pozemní</t>
  </si>
  <si>
    <t>576133211</t>
  </si>
  <si>
    <t>Asfaltový koberec mastixový SMA 11 (AKMS) tl 40 mm š do 3 m</t>
  </si>
  <si>
    <t>60</t>
  </si>
  <si>
    <t>577155132</t>
  </si>
  <si>
    <t>Asfaltový beton vrstva ložní ACL 16 (ABH) tl 60 mm š do 3 m z modifikovaného asfaltu</t>
  </si>
  <si>
    <t>62</t>
  </si>
  <si>
    <t>565135111</t>
  </si>
  <si>
    <t>Asfaltový beton vrstva podkladní ACP 16 (obalované kamenivo OKS) tl 50 mm š do 3 m</t>
  </si>
  <si>
    <t>64</t>
  </si>
  <si>
    <t>Asfaltový beton vrstva podkladní ACP 16 (obalované kamenivo střednězrnné - OKS) s rozprostřením a zhutněním v pruhu šířky do 3 m, po zhutnění tl. 50 mm</t>
  </si>
  <si>
    <t>1016,0+25,0</t>
  </si>
  <si>
    <t>567122114</t>
  </si>
  <si>
    <t>Podklad ze směsi stmelené cementem SC C 8/10 (KSC I) tl 150 mm</t>
  </si>
  <si>
    <t>66</t>
  </si>
  <si>
    <t>56487111</t>
  </si>
  <si>
    <t>Podklad ze štěrkodrtě ŠD tl 250 mm</t>
  </si>
  <si>
    <t>68</t>
  </si>
  <si>
    <t>1051,0+40,0</t>
  </si>
  <si>
    <t>573211112</t>
  </si>
  <si>
    <t>Postřik živičný spojovací z asfaltu v množství 0,70 kg/m2</t>
  </si>
  <si>
    <t>70</t>
  </si>
  <si>
    <t>1070,0*3</t>
  </si>
  <si>
    <t>599141111</t>
  </si>
  <si>
    <t>Vyplnění spár mezi silničními dílci živičnou zálivkou</t>
  </si>
  <si>
    <t>72</t>
  </si>
  <si>
    <t>596211111</t>
  </si>
  <si>
    <t>Kladení zámkové dlažby komunikací pro pěší tl 60 mm skupiny A pl do 100 m2</t>
  </si>
  <si>
    <t>76</t>
  </si>
  <si>
    <t>122,0+6,0+4,0</t>
  </si>
  <si>
    <t>59245008</t>
  </si>
  <si>
    <t>dlažba tvar obdélník betonová 200x100x60mm barevná - žlutá,červená</t>
  </si>
  <si>
    <t>78</t>
  </si>
  <si>
    <t>126*1,02 'Přepočtené koeficientem množství</t>
  </si>
  <si>
    <t>59245006</t>
  </si>
  <si>
    <t>dlažba skladebná betonová základní pro nevidomé 20 x 10 x 6 cm červená</t>
  </si>
  <si>
    <t>80</t>
  </si>
  <si>
    <t>6*1,02 'Přepočtené koeficientem množství</t>
  </si>
  <si>
    <t>591411111R</t>
  </si>
  <si>
    <t>Kladení dlažby z mozaiky jednobarevné komunikací pro pěší lože z štěrkopísek s vápnem</t>
  </si>
  <si>
    <t>82</t>
  </si>
  <si>
    <t>58381003R</t>
  </si>
  <si>
    <t>kostka dlažební žula mozaika 60/60 mm</t>
  </si>
  <si>
    <t>84</t>
  </si>
  <si>
    <t>182*1,02 'Přepočtené koeficientem množství</t>
  </si>
  <si>
    <t>564851111</t>
  </si>
  <si>
    <t>Podklad ze štěrkodrtě ŠD tl 150 mm</t>
  </si>
  <si>
    <t>86</t>
  </si>
  <si>
    <t>169,0+132,0</t>
  </si>
  <si>
    <t>596841220</t>
  </si>
  <si>
    <t>Kladení betonové dlažby komunikací pro pěší do lože z cement malty vel do 0,25 m2 plochy do 50 m2</t>
  </si>
  <si>
    <t>90</t>
  </si>
  <si>
    <t>59246018R</t>
  </si>
  <si>
    <t>dlažba velkoformátová betonová 500/250/100 mm- přírodní</t>
  </si>
  <si>
    <t>92</t>
  </si>
  <si>
    <t>28,5*1,02 'Přepočtené koeficientem množství</t>
  </si>
  <si>
    <t>Trubní vedení</t>
  </si>
  <si>
    <t>895001R</t>
  </si>
  <si>
    <t>Vybourání uliční vpusti - kompletní provedení vč.likvidace</t>
  </si>
  <si>
    <t>ks</t>
  </si>
  <si>
    <t>89594131R</t>
  </si>
  <si>
    <t>Zřízení vpusti kanalizační uliční - kompletní provedení</t>
  </si>
  <si>
    <t>58</t>
  </si>
  <si>
    <t>Ostatní konstrukce a práce, bourání</t>
  </si>
  <si>
    <t>914111111</t>
  </si>
  <si>
    <t>Montáž svislé dopravní značky do velikosti 1 m2 objímkami na sloupek nebo konzolu</t>
  </si>
  <si>
    <t>kus</t>
  </si>
  <si>
    <t>94</t>
  </si>
  <si>
    <t>40444000.R1</t>
  </si>
  <si>
    <t>značka dopravní svislá P2 Hlavní pozemní komunikace</t>
  </si>
  <si>
    <t>96</t>
  </si>
  <si>
    <t>40444000.R2</t>
  </si>
  <si>
    <t>značka dopravní svislá P4 Dej přednost v jízdě</t>
  </si>
  <si>
    <t>98</t>
  </si>
  <si>
    <t>40444000.R3</t>
  </si>
  <si>
    <t>značka dopravní svislá E 2b Tvar křižovatky</t>
  </si>
  <si>
    <t>100</t>
  </si>
  <si>
    <t>40444000.R4</t>
  </si>
  <si>
    <t>značka dopravní svislá P 6 Stůj, dej přednost v jízdě</t>
  </si>
  <si>
    <t>102</t>
  </si>
  <si>
    <t>40444000.R5</t>
  </si>
  <si>
    <t>značka dopravní svislá B2 - zákaz vjezdu všech vozidel</t>
  </si>
  <si>
    <t>104</t>
  </si>
  <si>
    <t>40444000.R6</t>
  </si>
  <si>
    <t>značka dopravní svislá B 28 Zákaz zastavení</t>
  </si>
  <si>
    <t>106</t>
  </si>
  <si>
    <t>40444000.R7</t>
  </si>
  <si>
    <t>značka dopravní svislá IP 4b Jednosměrný provoz</t>
  </si>
  <si>
    <t>108</t>
  </si>
  <si>
    <t>40444000.R8</t>
  </si>
  <si>
    <t>značka dopravní svislá IJ 4a Zastávka</t>
  </si>
  <si>
    <t>110</t>
  </si>
  <si>
    <t>40444000.R9</t>
  </si>
  <si>
    <t>značka dopravní svislá IP 11b Parkoviště (kolmé nebo šikmé stání)</t>
  </si>
  <si>
    <t>112</t>
  </si>
  <si>
    <t>40444000.R9.1</t>
  </si>
  <si>
    <t>značka dopravní svislá E 13 Text "taxi"</t>
  </si>
  <si>
    <t>114</t>
  </si>
  <si>
    <t>40444000.R9.2</t>
  </si>
  <si>
    <t>značka dopravní svislá  IP 12 Vyhrazené parkoviště</t>
  </si>
  <si>
    <t>116</t>
  </si>
  <si>
    <t>914511111</t>
  </si>
  <si>
    <t>Montáž sloupku dopravních značek délky do 3,5 m s betonovým základem</t>
  </si>
  <si>
    <t>118</t>
  </si>
  <si>
    <t>40445225</t>
  </si>
  <si>
    <t>sloupek Zn pro dopravní značku D 60mm v 3,5m</t>
  </si>
  <si>
    <t>1046219693</t>
  </si>
  <si>
    <t>40445253</t>
  </si>
  <si>
    <t>víčko plastové na sloupek D 60mm</t>
  </si>
  <si>
    <t>122</t>
  </si>
  <si>
    <t>40445256</t>
  </si>
  <si>
    <t>svorka upínací na sloupek dopravní značky D 60mm</t>
  </si>
  <si>
    <t>124</t>
  </si>
  <si>
    <t>919726123</t>
  </si>
  <si>
    <t>Geotextilie pro ochranu, separaci a filtraci netkaná měrná hmotnost do 500 g/m2</t>
  </si>
  <si>
    <t>126</t>
  </si>
  <si>
    <t>899431111R</t>
  </si>
  <si>
    <t>Výšková úprava uličního vstupu nebo vpusti do 200 mm , šoupěte nebo hydrantu - rektifikace znaků inženýr.sítí</t>
  </si>
  <si>
    <t>128</t>
  </si>
  <si>
    <t>916241213</t>
  </si>
  <si>
    <t>Osazení obrubníku kamenného stojatého s boční opěrou do lože z betonu prostého</t>
  </si>
  <si>
    <t>130</t>
  </si>
  <si>
    <t>"nové" 180,0+6,0+16,0+8,0+166,0+4,5</t>
  </si>
  <si>
    <t>"stávající" 164,0</t>
  </si>
  <si>
    <t>58380004</t>
  </si>
  <si>
    <t>obrubník kamenný přímý, žula, 25x20</t>
  </si>
  <si>
    <t>1155722736</t>
  </si>
  <si>
    <t>180*1,02 'Přepočtené koeficientem množství</t>
  </si>
  <si>
    <t>58380220.2R</t>
  </si>
  <si>
    <t>obrubník žulový 250/300mm</t>
  </si>
  <si>
    <t>134</t>
  </si>
  <si>
    <t>16*1,02 'Přepočtené koeficientem množství</t>
  </si>
  <si>
    <t>58380220.3R</t>
  </si>
  <si>
    <t>obrubník žulový 250/100mm</t>
  </si>
  <si>
    <t>136</t>
  </si>
  <si>
    <t>58380220.5R</t>
  </si>
  <si>
    <t>obrubník žulový náběhový 250/150-200mm - pro přechody</t>
  </si>
  <si>
    <t>138</t>
  </si>
  <si>
    <t>8*1,02 'Přepočtené koeficientem množství</t>
  </si>
  <si>
    <t>58380220.7R</t>
  </si>
  <si>
    <t>obrubník žulový sadové řezané 100/150mm</t>
  </si>
  <si>
    <t>140</t>
  </si>
  <si>
    <t>166*1,02 'Přepočtené koeficientem množství</t>
  </si>
  <si>
    <t>58380220.8R</t>
  </si>
  <si>
    <t>obrubník žulový řezaný 100/150mm zakřivený</t>
  </si>
  <si>
    <t>142</t>
  </si>
  <si>
    <t>4,5*1,02 'Přepočtené koeficientem množství</t>
  </si>
  <si>
    <t>979024443</t>
  </si>
  <si>
    <t>Očištění vybouraných obrubníků a krajníků silničních</t>
  </si>
  <si>
    <t>144</t>
  </si>
  <si>
    <t>90000001R</t>
  </si>
  <si>
    <t>Ocelový zastávkový přístřešek bez bočnic, s plochou nebo oblou střechou z polykarbonátu, zadní stěna z kaleného skla, délka přístřešku 5 580mm - kompletní provedení (standard např.AUREO  AE 405)</t>
  </si>
  <si>
    <t>kpl</t>
  </si>
  <si>
    <t>146</t>
  </si>
  <si>
    <t>Ocelový zastávkový přístřešek bez bočnic, s plochou nebo oblou střechou z polykarbonátu, zadní stěna z kaleného skla, délka přístřešku 5 580mm - kompletní provedení (standard např.AUREO AE 405)</t>
  </si>
  <si>
    <t>90000001R.1</t>
  </si>
  <si>
    <t xml:space="preserve">Ocelové zábradlí se skleněnou výplní z bezpečnostního skla, 11ks dílců délky 2m, 12ks sloupků osazených do betonových patek </t>
  </si>
  <si>
    <t>148</t>
  </si>
  <si>
    <t>29</t>
  </si>
  <si>
    <t>915111111</t>
  </si>
  <si>
    <t>Vodorovné dopravní značení dělící čáry souvislé š 125 mm základní bílá barva</t>
  </si>
  <si>
    <t>150</t>
  </si>
  <si>
    <t>114+80+70</t>
  </si>
  <si>
    <t>915131111</t>
  </si>
  <si>
    <t>Vodorovné dopravní značení přechody pro chodce, šipky, symboly základní bílá barva</t>
  </si>
  <si>
    <t>152</t>
  </si>
  <si>
    <t>997</t>
  </si>
  <si>
    <t>Přesun sutě</t>
  </si>
  <si>
    <t>997013501</t>
  </si>
  <si>
    <t>Odvoz suti a vybouraných hmot na skládku nebo meziskládku do 1 km se složením</t>
  </si>
  <si>
    <t>-1130616678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</si>
  <si>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</si>
  <si>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</si>
  <si>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</si>
  <si>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156</t>
  </si>
  <si>
    <t>1801,259*18 'Přepočtené koeficientem množství</t>
  </si>
  <si>
    <t>997013801</t>
  </si>
  <si>
    <t>Poplatek za uložení na skládce (skládkovné) stavebního odpadu betonového kód odpadu 170 101</t>
  </si>
  <si>
    <t>158</t>
  </si>
  <si>
    <t>11,21+715,625</t>
  </si>
  <si>
    <t>997223845</t>
  </si>
  <si>
    <t>Poplatek za uložení na skládce (skládkovné) odpadu asfaltového bez dehtu kód odpadu 170 302</t>
  </si>
  <si>
    <t>160</t>
  </si>
  <si>
    <t>998</t>
  </si>
  <si>
    <t>Přesun hmot</t>
  </si>
  <si>
    <t>998223011</t>
  </si>
  <si>
    <t>Přesun hmot pro pozemní komunikace s krytem dlážděným</t>
  </si>
  <si>
    <t>503997816</t>
  </si>
  <si>
    <t>Přesun hmot pro pozemní komunikace s krytem dlážděným dopravní vzdálenost do 200 m jakékoliv délky objektu</t>
  </si>
  <si>
    <t xml:space="preserve">Y - Restaurátoři </t>
  </si>
  <si>
    <t>PSV - Práce a dodávky PSV</t>
  </si>
  <si>
    <t xml:space="preserve">    798 - Restaurátorské práce</t>
  </si>
  <si>
    <t xml:space="preserve">      D - Dřevěný mobiliář</t>
  </si>
  <si>
    <t xml:space="preserve">      E - Kamenné prvky</t>
  </si>
  <si>
    <t xml:space="preserve">      G - Skla, zrcadla</t>
  </si>
  <si>
    <t xml:space="preserve">      H - Truhlářské prvky</t>
  </si>
  <si>
    <t xml:space="preserve">      I - Umění</t>
  </si>
  <si>
    <t xml:space="preserve">      LM - Štuky, malby</t>
  </si>
  <si>
    <t xml:space="preserve">      Z - Zámečnické prvky</t>
  </si>
  <si>
    <t>PSV</t>
  </si>
  <si>
    <t>Práce a dodávky PSV</t>
  </si>
  <si>
    <t>798</t>
  </si>
  <si>
    <t>Restaurátorské práce</t>
  </si>
  <si>
    <t>Dřevěný mobiliář</t>
  </si>
  <si>
    <t>RES D001R</t>
  </si>
  <si>
    <t>D02 D+M Šatní věšáková stěna, bližší a přesná specifikace viz  Y-Restaurátoři D_dřevěný mobiliář_soupis prvků</t>
  </si>
  <si>
    <t>-616775848</t>
  </si>
  <si>
    <t>D02 D+M Šatní věšáková stěna, bližší a přesná specifikace viz Y-Restaurátoři D_dřevěný mobiliář_soupis prvků</t>
  </si>
  <si>
    <t>RES D002R</t>
  </si>
  <si>
    <t>D04 D+M Osmiboký stolek, bližší a přesná specifikace viz Y-Restaurátoři D_dřevěný mobiliář_soupis prvků</t>
  </si>
  <si>
    <t>-1985933131</t>
  </si>
  <si>
    <t>RES D003R</t>
  </si>
  <si>
    <t>D06 D+M Stolek kulatý, bližší a přesná specifikace viz Y-Restaurátoři D_dřevěný mobiliář_soupis prvků</t>
  </si>
  <si>
    <t>1642898053</t>
  </si>
  <si>
    <t>RES D004R</t>
  </si>
  <si>
    <t>D07 D+M Rám s fotografií slavných osobností, bližší a přesná specifikace viz Y-Restaurátoři D_dřevěný mobiliář_soupis prvků</t>
  </si>
  <si>
    <t>613202750</t>
  </si>
  <si>
    <t>RES D005R</t>
  </si>
  <si>
    <t>D09 D+M Sekretář - složen ze dvou částí, bližší a přesná specifikace viz Y-Restaurátoři D_dřevěný mobiliář_soupis prvků</t>
  </si>
  <si>
    <t>-995099362</t>
  </si>
  <si>
    <t>RES D006R</t>
  </si>
  <si>
    <t>D10 D+M Psací stůl zásuvkový, bližší a přesná specifikace viz Y-Restaurátoři D_dřevěný mobiliář_soupis prvků</t>
  </si>
  <si>
    <t>1750821817</t>
  </si>
  <si>
    <t>RES D007R</t>
  </si>
  <si>
    <t>D11 D+M Skříňka na klíče - NENALEZENO, bližší a přesná specifikace viz Y-Restaurátoři D_dřevěný mobiliář_soupis prvků</t>
  </si>
  <si>
    <t>-971938686</t>
  </si>
  <si>
    <t>RES D008R</t>
  </si>
  <si>
    <t>D12 D+M Skříňka s barometrem, bližší a přesná specifikace viz Y-Restaurátoři D_dřevěný mobiliář_soupis prvků</t>
  </si>
  <si>
    <t>-1202511625</t>
  </si>
  <si>
    <t>RES D009R</t>
  </si>
  <si>
    <t>D13 D+M Kruhový stolek, bližší a přesná specifikace viz Y-Restaurátoři D_dřevěný mobiliář_soupis prvků</t>
  </si>
  <si>
    <t>-833706450</t>
  </si>
  <si>
    <t>RES D010R</t>
  </si>
  <si>
    <t>D14 D+M Věšáková stěna, bližší a přesná specifikace viz Y-Restaurátoři D_dřevěný mobiliář_soupis prvků</t>
  </si>
  <si>
    <t>2103962325</t>
  </si>
  <si>
    <t>RES D011R</t>
  </si>
  <si>
    <t>D15 D+M Toaletní skříń třídílná,pův. 43 ks, 15 ks NENALEZENO, bližší a přesná specifikace viz Y-Restaurátoři D_dřevěný mobiliář_soupis prvků</t>
  </si>
  <si>
    <t>1426700402</t>
  </si>
  <si>
    <t>RES D012R</t>
  </si>
  <si>
    <t>D16 D+M Toaletní skříń třídílná, bližší a přesná specifikace viz Y-Restaurátoři D_dřevěný mobiliář_soupis prvků</t>
  </si>
  <si>
    <t>-1910677279</t>
  </si>
  <si>
    <t>RES D013R</t>
  </si>
  <si>
    <t>D18 D+M Toaletní skříň dvoudílná, bližší a přesná specifikace viz Y-Restaurátoři D_dřevěný mobiliář_soupis prvků</t>
  </si>
  <si>
    <t>-1231260255</t>
  </si>
  <si>
    <t>RES D014R</t>
  </si>
  <si>
    <t>D19 D+M Toaletní skříň dvoudílná, bližší a přesná specifikace viz Y-Restaurátoři D_dřevěný mobiliář_soupis prvků</t>
  </si>
  <si>
    <t>-150220913</t>
  </si>
  <si>
    <t>RES D015R</t>
  </si>
  <si>
    <t>D20 D+M Čalouněná lenoška, bližší a přesná specifikace viz Y-Restaurátoři D_dřevěný mobiliář_soupis prvků</t>
  </si>
  <si>
    <t>-1462919025</t>
  </si>
  <si>
    <t>RES D016R</t>
  </si>
  <si>
    <t>D21 D+M Křeslo, bližší a přesná specifikace viz Y-Restaurátoři D_dřevěný mobiliář_soupis prvků</t>
  </si>
  <si>
    <t>-580999283</t>
  </si>
  <si>
    <t>RES D017R</t>
  </si>
  <si>
    <t>D22 D+M Stolek, bližší a přesná specifikace viz Y-Restaurátoři D_dřevěný mobiliář_soupis prvků</t>
  </si>
  <si>
    <t>850203201</t>
  </si>
  <si>
    <t>RES D018R</t>
  </si>
  <si>
    <t>D24 D+M Stolek k sedací soupravě, bližší a přesná specifikace viz Y-Restaurátoři D_dřevěný mobiliář_soupis prvků</t>
  </si>
  <si>
    <t>400948565</t>
  </si>
  <si>
    <t>RES D019R</t>
  </si>
  <si>
    <t>D25 D+M Sofa, bližší a přesná specifikace viz Y-Restaurátoři D_dřevěný mobiliář_soupis prvků</t>
  </si>
  <si>
    <t>1055693936</t>
  </si>
  <si>
    <t>RES D020R</t>
  </si>
  <si>
    <t>D26 D+M Křeslo k sedací soupravě, bližší a přesná specifikace viz Y-Restaurátoři D_dřevěný mobiliář_soupis prvků</t>
  </si>
  <si>
    <t>51840354</t>
  </si>
  <si>
    <t>RES D021R</t>
  </si>
  <si>
    <t>D27 D+M Podstavec pod sochu, bližší a přesná specifikace viz Y-Restaurátoři D_dřevěný mobiliář_soupis prvků</t>
  </si>
  <si>
    <t>1918826786</t>
  </si>
  <si>
    <t>RES D022R</t>
  </si>
  <si>
    <t>D28 D+M Policová rohová skříňka, bližší a přesná specifikace viz Y-Restaurátoři D_dřevěný mobiliář_soupis prvků</t>
  </si>
  <si>
    <t>1357944355</t>
  </si>
  <si>
    <t>RES D023R</t>
  </si>
  <si>
    <t>D29 D+M Židle čalouněná, bližší a přesná specifikace viz Y-Restaurátoři D_dřevěný mobiliář_soupis prvků</t>
  </si>
  <si>
    <t>-560417404</t>
  </si>
  <si>
    <t>RES D024R</t>
  </si>
  <si>
    <t>D30 D+M Křeslo čalouněné s dřevěnými područkami, bližší a přesná specifikace viz Y-Restaurátoři D_dřevěný mobiliář_soupis prvků</t>
  </si>
  <si>
    <t>1278646465</t>
  </si>
  <si>
    <t>RES D025R</t>
  </si>
  <si>
    <t>D31 D+M Skříňka s prosklenými dveřmi, bližší a přesná specifikace viz Y-Restaurátoři D_dřevěný mobiliář_soupis prvků</t>
  </si>
  <si>
    <t>2098252515</t>
  </si>
  <si>
    <t>RES D026R</t>
  </si>
  <si>
    <t>D32 D+M Stolek, bližší a přesná specifikace viz Y-Restaurátoři D_dřevěný mobiliář_soupis prvků</t>
  </si>
  <si>
    <t>986511773</t>
  </si>
  <si>
    <t>RES D027R</t>
  </si>
  <si>
    <t>D33 D+M WC prkénko, bližší a přesná specifikace viz Y-Restaurátoři D_dřevěný mobiliář_soupis prvků</t>
  </si>
  <si>
    <t>-2013577855</t>
  </si>
  <si>
    <t>RES D028R</t>
  </si>
  <si>
    <t>D34 D+M Nástěnná skříňka pro hodiny, bližší a přesná specifikace viz Y-Restaurátoři D_dřevěný mobiliář_soupis prvků</t>
  </si>
  <si>
    <t>-788157431</t>
  </si>
  <si>
    <t>RES D029R</t>
  </si>
  <si>
    <t>D39 D+M Zrcadlo v rámu, bližší a přesná specifikace viz Y-Restaurátoři D_dřevěný mobiliář_soupis prvků</t>
  </si>
  <si>
    <t>-399443992</t>
  </si>
  <si>
    <t>RES D030R</t>
  </si>
  <si>
    <t>D40 D+M Květinový stolek se zrcadlem, bližší a přesná specifikace viz Y-Restaurátoři D_dřevěný mobiliář_soupis prvků</t>
  </si>
  <si>
    <t>363014072</t>
  </si>
  <si>
    <t>31</t>
  </si>
  <si>
    <t>RES D031R</t>
  </si>
  <si>
    <t>D41 D+M Toaletní stolek, pův. 24 kusů, 2ks NENALEZENY, bližší a přesná specifikace viz Y-Restaurátoři D_dřevěný mobiliář_soupis prvků</t>
  </si>
  <si>
    <t>-543619721</t>
  </si>
  <si>
    <t>RES D032R</t>
  </si>
  <si>
    <t>D42 D+M Věšákové konzoly, pův. 9 ks, 1 ks NENALEZEN, bližší a přesná specifikace viz Y-Restaurátoři D_dřevěný mobiliář_soupis prvků</t>
  </si>
  <si>
    <t>-1507119153</t>
  </si>
  <si>
    <t>E</t>
  </si>
  <si>
    <t>Kamenné prvky</t>
  </si>
  <si>
    <t>33</t>
  </si>
  <si>
    <t>RES E041R</t>
  </si>
  <si>
    <t>E 01 D+M Parapetní deska s profilovanou hranou, bližší a přesná specifikace viz Y-Restaurátoři E_kamenné prvky_soupis prvků</t>
  </si>
  <si>
    <t>1615105185</t>
  </si>
  <si>
    <t>RES E042R</t>
  </si>
  <si>
    <t>E 03 D+M Parapetní deska s profilovanou hranou, bližší a přesná specifikace viz Y-Restaurátoři E_kamenné prvky_soupis prvků</t>
  </si>
  <si>
    <t>-650122391</t>
  </si>
  <si>
    <t>35</t>
  </si>
  <si>
    <t>RES E043R</t>
  </si>
  <si>
    <t>E13 D+M Stupně vyrovnávacího schodiště se schodnicemi, bližší a přesná specifikace viz Y-Restaurátoři E_kamenné prvky_soupis prvků</t>
  </si>
  <si>
    <t>-1828313860</t>
  </si>
  <si>
    <t>36</t>
  </si>
  <si>
    <t>RES E044R</t>
  </si>
  <si>
    <t>E14 D+M Stupně vyrovnávacího schodiště se schodnicemi, bližší a přesná specifikace viz Y-Restaurátoři E_kamenné prvky_soupis prvků</t>
  </si>
  <si>
    <t>175236213</t>
  </si>
  <si>
    <t>37</t>
  </si>
  <si>
    <t>RES E045R</t>
  </si>
  <si>
    <t>E17 D+M Stupně hlavního schodiště - nástupní rameno, vč.broušení, bližší a přesná specifikace viz Y-Restaurátoři E_kamenné prvky_soupis prvků</t>
  </si>
  <si>
    <t>2002830862</t>
  </si>
  <si>
    <t>RES E046R</t>
  </si>
  <si>
    <t>E18 D+M Stupně hlavního schodiště - výstupní rameno levé, vč.broušení, bližší a přesná specifikace viz Y-Restaurátoři E_kamenné prvky_soupis prvků</t>
  </si>
  <si>
    <t>1836780246</t>
  </si>
  <si>
    <t>39</t>
  </si>
  <si>
    <t>RES E047R</t>
  </si>
  <si>
    <t>E19 D+M Stupně hlavního schodiště - výstupní rameno pravé, vč.broušení, bližší a přesná specifikace viz Y-Restaurátoři E_kamenné prvky_soupis prvků</t>
  </si>
  <si>
    <t>509935668</t>
  </si>
  <si>
    <t>RES E048R</t>
  </si>
  <si>
    <t>E20 D+M Parapetní deska s profilovanou hranou, bližší a přesná specifikace viz Y-Restaurátoři E_kamenné prvky_soupis prvků</t>
  </si>
  <si>
    <t>862263679</t>
  </si>
  <si>
    <t>41</t>
  </si>
  <si>
    <t>RES E049R</t>
  </si>
  <si>
    <t>E21 D+M Kosé stupně vřetenového schodiště, bližší a přesná specifikace viz Y-Restaurátoři E_kamenné prvky_soupis prvků</t>
  </si>
  <si>
    <t>-1520927706</t>
  </si>
  <si>
    <t>RES E050R</t>
  </si>
  <si>
    <t>E22 D+M Obklad krytu pro ventilační mřížku - NOVÝ PŘEDMĚT, bližší a přesná specifikace viz Y-Restaurátoři E_kamenné prvky_soupis prvků</t>
  </si>
  <si>
    <t>-72568589</t>
  </si>
  <si>
    <t>43</t>
  </si>
  <si>
    <t>RES E051R</t>
  </si>
  <si>
    <t>E23 D+M Stupně vyrovnávacího schodiště - levého, bližší a přesná specifikace viz Y-Restaurátoři E_kamenné prvky_soupis prvků</t>
  </si>
  <si>
    <t>736392388</t>
  </si>
  <si>
    <t>RES E052R</t>
  </si>
  <si>
    <t>E24 D+M Stupně vyrovnávacího schodiště - středního, bližší a přesná specifikace viz Y-Restaurátoři E_kamenné prvky_soupis prvků</t>
  </si>
  <si>
    <t>-240497974</t>
  </si>
  <si>
    <t>45</t>
  </si>
  <si>
    <t>RES E053R</t>
  </si>
  <si>
    <t>E25 D+M Stupně vyrovnávacího schodiště - pravého, bližší a přesná specifikace viz Y-Restaurátoři E_kamenné prvky_soupis prvků</t>
  </si>
  <si>
    <t>143425478</t>
  </si>
  <si>
    <t>RES E054R</t>
  </si>
  <si>
    <t>E31 D+M Pamětní deska ve štukovém zdobeném rámu, vč.štuk. rámu a zlacení, bližší a přesná specifikace viz Y-Restaurátoři E_kamenné prvky_soupis prvků</t>
  </si>
  <si>
    <t>1289809109</t>
  </si>
  <si>
    <t>47</t>
  </si>
  <si>
    <t>RES E055R</t>
  </si>
  <si>
    <t>E32 D+M Stupně vyrovnávacího schodiště, bližší a přesná specifikace viz Y-Restaurátoři E_kamenné prvky_soupis prvků</t>
  </si>
  <si>
    <t>-477632395</t>
  </si>
  <si>
    <t>RES E056R</t>
  </si>
  <si>
    <t>E38 D+M Odkládací deska šatního stolku, bližší a přesná specifikace viz Y-Restaurátoři E_kamenné prvky_soupis prvků</t>
  </si>
  <si>
    <t>636486500</t>
  </si>
  <si>
    <t>49</t>
  </si>
  <si>
    <t>RES E057R</t>
  </si>
  <si>
    <t>E39 D+M Parapetní deska s profilovanou hranou, bližší a přesná specifikace viz Y-Restaurátoři E_kamenné prvky_soupis prvků</t>
  </si>
  <si>
    <t>1755358457</t>
  </si>
  <si>
    <t>RES E058R</t>
  </si>
  <si>
    <t>E47 D+M Deskový obklad císařské koupele, bližší a přesná specifikace viz Y-Restaurátoři E_kamenné prvky_soupis prvků</t>
  </si>
  <si>
    <t>1690249510</t>
  </si>
  <si>
    <t>51</t>
  </si>
  <si>
    <t>RES E059R</t>
  </si>
  <si>
    <t>E48 D+M Mramorový parapet topeniště, bližší a přesná specifikace viz Y-Restaurátoři E_kamenné prvky_soupis prvků</t>
  </si>
  <si>
    <t>1269530429</t>
  </si>
  <si>
    <t>RES E060R</t>
  </si>
  <si>
    <t>E49 D+M Mramorová deska na dřevěném stolku, bližší a přesná specifikace viz Y-Restaurátoři E_kamenné prvky_soupis prvků</t>
  </si>
  <si>
    <t>-404573775</t>
  </si>
  <si>
    <t>53</t>
  </si>
  <si>
    <t>RES E061R</t>
  </si>
  <si>
    <t>E50 D+M Kamenný sokl (podstavec), bližší a přesná specifikace viz Y-Restaurátoři E_kamenné prvky_soupis prvků</t>
  </si>
  <si>
    <t>-2095982488</t>
  </si>
  <si>
    <t>54</t>
  </si>
  <si>
    <t>RES E062R</t>
  </si>
  <si>
    <t>E51 D+M Parapetní deska s profilovanou hranou v hlavní chodbě, bližší a přesná specifikace viz Y-Restaurátoři E_kamenné prvky_soupis prvků</t>
  </si>
  <si>
    <t>-947005130</t>
  </si>
  <si>
    <t>55</t>
  </si>
  <si>
    <t>RES E063R</t>
  </si>
  <si>
    <t>E54 D+M Stupně hlavního schodiště - nástupní rameno, vč.broušení, bližší a přesná specifikace viz Y-Restaurátoři E_kamenné prvky_soupis prvků</t>
  </si>
  <si>
    <t>-270280978</t>
  </si>
  <si>
    <t>RES E064R</t>
  </si>
  <si>
    <t>E55 D+M Stupně hlavního schodiště - výstupní rameno levé, vč.broušení, bližší a přesná specifikace viz Y-Restaurátoři E_kamenné prvky_soupis prvků</t>
  </si>
  <si>
    <t>117036174</t>
  </si>
  <si>
    <t>57</t>
  </si>
  <si>
    <t>RES E065R</t>
  </si>
  <si>
    <t>E56 D+M Stupně hlavního schodiště - výstupní rameno pravé, vč.broušení, bližší a přesná specifikace viz Y-Restaurátoři E_kamenné prvky_soupis prvků</t>
  </si>
  <si>
    <t>-1793808456</t>
  </si>
  <si>
    <t>RES E066R</t>
  </si>
  <si>
    <t>E57 D+M Parapetní deska s profilovanou hranou, bližší a přesná specifikace viz Y-Restaurátoři E_kamenné prvky_soupis prvků</t>
  </si>
  <si>
    <t>1654827309</t>
  </si>
  <si>
    <t>59</t>
  </si>
  <si>
    <t>RES E067R</t>
  </si>
  <si>
    <t>E58 D+M Kosé stupně vřetenového schodiště, vč.broušení, bližší a přesná specifikace viz Y-Restaurátoři E_kamenné prvky_soupis prvků</t>
  </si>
  <si>
    <t>-1909737752</t>
  </si>
  <si>
    <t>RES E068R</t>
  </si>
  <si>
    <t>E59 D+M Kosé stupně vřetenového schodiště, vč.broušení, bližší a přesná specifikace viz Y-Restaurátoři E_kamenné prvky_soupis prvků</t>
  </si>
  <si>
    <t>-1564638857</t>
  </si>
  <si>
    <t>61</t>
  </si>
  <si>
    <t>RES E079R</t>
  </si>
  <si>
    <t>E60 D+M Kruhová vrchní deska stolu, bližší a přesná specifikace viz Y-Restaurátoři E_kamenné prvky_soupis prvků</t>
  </si>
  <si>
    <t>-61070554</t>
  </si>
  <si>
    <t>RES E070R</t>
  </si>
  <si>
    <t>E62 D+M Kruhová vrchní deska stolku, bližší a přesná specifikace viz Y-Restaurátoři E_kamenné prvky_soupis prvků</t>
  </si>
  <si>
    <t>-1838631352</t>
  </si>
  <si>
    <t>63</t>
  </si>
  <si>
    <t>RES E071R</t>
  </si>
  <si>
    <t>E63 D+M Parapetní deska s profilovanou hranou, bližší a přesná specifikace viz Y-Restaurátoři E_kamenné prvky_soupis prvků</t>
  </si>
  <si>
    <t>-1087671130</t>
  </si>
  <si>
    <t>RES E072R</t>
  </si>
  <si>
    <t>E64 D+M Odkládací deska šatního stolku, bližší a přesná specifikace viz Y-Restaurátoři E_kamenné prvky_soupis prvků</t>
  </si>
  <si>
    <t>-2089012419</t>
  </si>
  <si>
    <t>65</t>
  </si>
  <si>
    <t>RES E073R</t>
  </si>
  <si>
    <t>E69 D+M Kosé stupně vřetenového schodiště, vč.broušení, bližší a přesná specifikace viz Y-Restaurátoři E_kamenné prvky_soupis prvků</t>
  </si>
  <si>
    <t>-1385829887</t>
  </si>
  <si>
    <t>RES E074R</t>
  </si>
  <si>
    <t>E70 D+M Kosé stupně vřetenového schodiště, vč.broušení, bližší a přesná specifikace viz Y-Restaurátoři E_kamenné prvky_soupis prvků</t>
  </si>
  <si>
    <t>66425873</t>
  </si>
  <si>
    <t>67</t>
  </si>
  <si>
    <t>RES E075R</t>
  </si>
  <si>
    <t>E71 D+M Parapetní deska s profilovanou hranou, vč.broušení, bližší a přesná specifikace viz Y-Restaurátoři E_kamenné prvky_soupis prvků</t>
  </si>
  <si>
    <t>704274320</t>
  </si>
  <si>
    <t>RES E076R</t>
  </si>
  <si>
    <t>E72 D+M Kryt topeniště, bližší a přesná specifikace viz Y-Restaurátoři E_kamenné prvky_soupis prvků</t>
  </si>
  <si>
    <t>515706107</t>
  </si>
  <si>
    <t>69</t>
  </si>
  <si>
    <t>RES E077R</t>
  </si>
  <si>
    <t>E73 D+M Parapetní deska s profilovanou hranou, bližší a přesná specifikace viz Y-Restaurátoři E_kamenné prvky_soupis prvků</t>
  </si>
  <si>
    <t>1845116301</t>
  </si>
  <si>
    <t>RES E078R</t>
  </si>
  <si>
    <t>E74 D+M Kosé stupně vřetenového schodiště, vč.broušení, bližší a přesná specifikace viz Y-Restaurátoři E_kamenné prvky_soupis prvků</t>
  </si>
  <si>
    <t>161267106</t>
  </si>
  <si>
    <t>71</t>
  </si>
  <si>
    <t>RES E079R.1</t>
  </si>
  <si>
    <t>E76 D+M Krycí deska větrací šachty, bližší a přesná specifikace viz Y-Restaurátoři E_kamenné prvky_soupis prvků</t>
  </si>
  <si>
    <t>-1402037445</t>
  </si>
  <si>
    <t>RES E080R</t>
  </si>
  <si>
    <t>E77 D+M Krycí deska větrací šachty, bližší a přesná specifikace viz Y-Restaurátoři E_kamenné prvky_soupis prvků</t>
  </si>
  <si>
    <t>646596889</t>
  </si>
  <si>
    <t>73</t>
  </si>
  <si>
    <t>RES E081R</t>
  </si>
  <si>
    <t>E91 D+M Sokl pro sousoší, bližší a přesná specifikace viz Y-Restaurátoři E_kamenné prvky_soupis prvků</t>
  </si>
  <si>
    <t>2092240816</t>
  </si>
  <si>
    <t>74</t>
  </si>
  <si>
    <t>RES E082R</t>
  </si>
  <si>
    <t>E106 D+M Mramorová deska v zrcadle pod suprafenestrou, bližší a přesná specifikace viz Y-Restaurátoři E_kamenné prvky_soupis prvků</t>
  </si>
  <si>
    <t>902838556</t>
  </si>
  <si>
    <t>75</t>
  </si>
  <si>
    <t>RES E083R</t>
  </si>
  <si>
    <t>E107 D+M Mramorová deska nad festonem ve středním rizalitu, bližší a přesná specifikace viz Y-Restaurátoři E_kamenné prvky_soupis prvků</t>
  </si>
  <si>
    <t>1198711369</t>
  </si>
  <si>
    <t>RES E084R</t>
  </si>
  <si>
    <t>E111 D+M Mramorová deska v zrcadle pod suprafenestrou, bližší a přesná specifikace viz Y-Restaurátoři E_kamenné prvky_soupis prvků</t>
  </si>
  <si>
    <t>1309227849</t>
  </si>
  <si>
    <t>77</t>
  </si>
  <si>
    <t>RES E085R</t>
  </si>
  <si>
    <t>E112 D+M Mramorová deska v parapetním zrcadle, bližší a přesná specifikace viz Y-Restaurátoři E_kamenné prvky_soupis prvků</t>
  </si>
  <si>
    <t>917643968</t>
  </si>
  <si>
    <t>RES E086R</t>
  </si>
  <si>
    <t>E117 D+M Mramorová deska v kartuši, bližší a přesná specifikace viz Y-Restaurátoři E_kamenné prvky_soupis prvků</t>
  </si>
  <si>
    <t>-1241094351</t>
  </si>
  <si>
    <t>79</t>
  </si>
  <si>
    <t>RES E087R</t>
  </si>
  <si>
    <t>E118 D+M Mramorová deska štítku s letopočtem - NOVÝ PŘEDMĚT, bližší a přesná specifikace viz Y-Restaurátoři E_kamenné prvky_soupis prvků</t>
  </si>
  <si>
    <t>-2042132055</t>
  </si>
  <si>
    <t>RES E088R</t>
  </si>
  <si>
    <t>E125 D+M Mramorová deska v zrcadle pod suprafenestrou, bližší a přesná specifikace viz Y-Restaurátoři E_kamenné prvky_soupis prvků</t>
  </si>
  <si>
    <t>2124495019</t>
  </si>
  <si>
    <t>81</t>
  </si>
  <si>
    <t>RES E089R</t>
  </si>
  <si>
    <t>E126 D+M Mramorová deska v parapetním zrcadle, bližší a přesná specifikace viz Y-Restaurátoři E_kamenné prvky_soupis prvků</t>
  </si>
  <si>
    <t>369563185</t>
  </si>
  <si>
    <t>G</t>
  </si>
  <si>
    <t>Skla, zrcadla</t>
  </si>
  <si>
    <t>RES G091R</t>
  </si>
  <si>
    <t>G.01 D+M Zrcadlo broušené v rámu ostění, bližší a přesná specifikace viz Y-Restaurátoři G_skla,zrcadla_soupis prvků</t>
  </si>
  <si>
    <t>142653315</t>
  </si>
  <si>
    <t>83</t>
  </si>
  <si>
    <t>RES G092R</t>
  </si>
  <si>
    <t>G.02 D+M Dekorativní okenní sklo postranní, bližší a přesná specifikace viz Y-Restaurátoři G_skla,zrcadla_soupis prvků</t>
  </si>
  <si>
    <t>277006561</t>
  </si>
  <si>
    <t>RES G093R</t>
  </si>
  <si>
    <t>G.03 D+M Dekorativní sklo dveřní stěny, bližší a přesná specifikace viz Y-Restaurátoři G_skla,zrcadla_soupis prvků</t>
  </si>
  <si>
    <t>-1894970983</t>
  </si>
  <si>
    <t>85</t>
  </si>
  <si>
    <t>RES G094R</t>
  </si>
  <si>
    <t>G.04 D+M Zrcadlo broušené v rámu ostění, bližší a přesná specifikace viz Y-Restaurátoři G_skla,zrcadla_soupis prvků</t>
  </si>
  <si>
    <t>-1181843698</t>
  </si>
  <si>
    <t>RES G095R</t>
  </si>
  <si>
    <t>G.05 D+M Zrcadlo broušené v rámu, bližší a přesná specifikace viz Y-Restaurátoři G_skla,zrcadla_soupis prvků</t>
  </si>
  <si>
    <t>197428298</t>
  </si>
  <si>
    <t>87</t>
  </si>
  <si>
    <t>RES G096R</t>
  </si>
  <si>
    <t>G.22 D+M Dekorativní okenní sklo, bližší a přesná specifikace viz Y-Restaurátoři G_skla,zrcadla_soupis prvků</t>
  </si>
  <si>
    <t>-617521117</t>
  </si>
  <si>
    <t>88</t>
  </si>
  <si>
    <t>RES G097R</t>
  </si>
  <si>
    <t>G.24 D+M Dekorativní okenní sklo, bližší a přesná specifikace viz Y-Restaurátoři G_skla,zrcadla_soupis prvků</t>
  </si>
  <si>
    <t>-1352977517</t>
  </si>
  <si>
    <t>89</t>
  </si>
  <si>
    <t>RES G098R</t>
  </si>
  <si>
    <t>G.25 D+M Dekorativní okenní sklo, bližší a přesná specifikace viz Y-Restaurátoři G_skla,zrcadla_soupis prvků</t>
  </si>
  <si>
    <t>83171104</t>
  </si>
  <si>
    <t>RES G099R</t>
  </si>
  <si>
    <t>G.28 D+M Dekorativní okenní sklo postranní, bližší a přesná specifikace viz Y-Restaurátoři G_skla,zrcadla_soupis prvků</t>
  </si>
  <si>
    <t>1229340768</t>
  </si>
  <si>
    <t>91</t>
  </si>
  <si>
    <t>RES G100R</t>
  </si>
  <si>
    <t>G.29 D+M Dekorativní okenní sklo středové, bližší a přesná specifikace viz Y-Restaurátoři G_skla,zrcadla_soupis prvků</t>
  </si>
  <si>
    <t>913940527</t>
  </si>
  <si>
    <t>RES G101R</t>
  </si>
  <si>
    <t>G.30 D+M Dekorativní sklo stropního světlíku, bližší a přesná specifikace viz Y-Restaurátoři G_skla,zrcadla_soupis prvků</t>
  </si>
  <si>
    <t>-1573458970</t>
  </si>
  <si>
    <t>93</t>
  </si>
  <si>
    <t>RES G102R</t>
  </si>
  <si>
    <t>G.31 D+M Zrcadlo broušené v rámu, bližší a přesná specifikace viz Y-Restaurátoři G_skla,zrcadla_soupis prvků</t>
  </si>
  <si>
    <t>761356572</t>
  </si>
  <si>
    <t>RES G103R</t>
  </si>
  <si>
    <t>G.32 D+M Zrcadlo v dřevěném obkladu sloupu, bližší a přesná specifikace viz Y-Restaurátoři G_skla,zrcadla_soupis prvků</t>
  </si>
  <si>
    <t>1201852624</t>
  </si>
  <si>
    <t>95</t>
  </si>
  <si>
    <t>RES G104R</t>
  </si>
  <si>
    <t>G.33 D+M Zrcadlová výplň ostění, bližší a přesná specifikace viz Y-Restaurátoři G_skla,zrcadla_soupis prvků</t>
  </si>
  <si>
    <t>-249385477</t>
  </si>
  <si>
    <t>RES G105R</t>
  </si>
  <si>
    <t>G.34 D+M Zrcadlo broušené v rámu ostění, bližší a přesná specifikace viz Y-Restaurátoři G_skla,zrcadla_soupis prvků</t>
  </si>
  <si>
    <t>939290381</t>
  </si>
  <si>
    <t>97</t>
  </si>
  <si>
    <t>RES G106R</t>
  </si>
  <si>
    <t>G.35 D+M Zrcadlo v keramickém obkladu, bližší a přesná specifikace viz Y-Restaurátoři G_skla,zrcadla_soupis prvků</t>
  </si>
  <si>
    <t>189492179</t>
  </si>
  <si>
    <t>RES G107R</t>
  </si>
  <si>
    <t>G.37 D+M Zrcadlo v keramickém obkladu, bližší a přesná specifikace viz Y-Restaurátoři G_skla,zrcadla_soupis prvků</t>
  </si>
  <si>
    <t>159075131</t>
  </si>
  <si>
    <t>99</t>
  </si>
  <si>
    <t>RES G108R</t>
  </si>
  <si>
    <t>G.38 D+M Zrcadlo broušené v rámu, bližší a přesná specifikace viz Y-Restaurátoři G_skla,zrcadla_soupis prvků</t>
  </si>
  <si>
    <t>-144497989</t>
  </si>
  <si>
    <t>RES G109R</t>
  </si>
  <si>
    <t>G.39 D+M Zrcadlo broušené v rámu květinového stolku, bližší a přesná specifikace viz Y-Restaurátoři G_skla,zrcadla_soupis prvků</t>
  </si>
  <si>
    <t>1555638362</t>
  </si>
  <si>
    <t>101</t>
  </si>
  <si>
    <t>RES G110R</t>
  </si>
  <si>
    <t>G.40 D+M Zrcadlo broušené v rámu, bližší a přesná specifikace viz Y-Restaurátoři G_skla,zrcadla_soupis prvků</t>
  </si>
  <si>
    <t>-1824887875</t>
  </si>
  <si>
    <t>RES G111R</t>
  </si>
  <si>
    <t>G.41 D+M Stropní podhled skleněný s diag.kazetováním, bližší a přesná specifikace viz Y-Restaurátoři G_skla,zrcadla_soupis prvků</t>
  </si>
  <si>
    <t>956898414</t>
  </si>
  <si>
    <t>103</t>
  </si>
  <si>
    <t>RES G112R</t>
  </si>
  <si>
    <t>G.42 D+M Stropní podhled skleněný s diag.kazetováním, bližší a přesná specifikace viz Y-Restaurátoři G_skla,zrcadla_soupis prvků</t>
  </si>
  <si>
    <t>-1233003313</t>
  </si>
  <si>
    <t>H</t>
  </si>
  <si>
    <t>Truhlářské prvky</t>
  </si>
  <si>
    <t>RES G121R</t>
  </si>
  <si>
    <t>H.007 D+M Kazetované ostění dveří WC, bližší a přesná specifikace viz  H_truhlářské prvky_soupis</t>
  </si>
  <si>
    <t>-910473860</t>
  </si>
  <si>
    <t>H.007 D+M Kazetované ostění dveří WC, bližší a přesná specifikace viz H_truhlářské prvky_soupis</t>
  </si>
  <si>
    <t>105</t>
  </si>
  <si>
    <t>RES G122R</t>
  </si>
  <si>
    <t>H.010 D+M Výplňové obložení dveřního otvoru, bližší a přesná specifikace viz H_truhlářské prvky_soupis</t>
  </si>
  <si>
    <t>1588461138</t>
  </si>
  <si>
    <t>RES G123R</t>
  </si>
  <si>
    <t>H.011 D+M Prosklená dveřní stěna s ostěním, bližší a přesná specifikace viz H_truhlářské prvky_soupis</t>
  </si>
  <si>
    <t>-1214628090</t>
  </si>
  <si>
    <t>107</t>
  </si>
  <si>
    <t>RES G124R</t>
  </si>
  <si>
    <t>H.012 D+M Prosklená stěna s výdej. pultem - zakrytá filmovou kulisou (recepce), bližší a přesná specifikace viz H_truhlářské prvky_soupis</t>
  </si>
  <si>
    <t>-1113685605</t>
  </si>
  <si>
    <t>RES G125R</t>
  </si>
  <si>
    <t>H.013 D+M Prosklená stěna s výdej. pultem - zakrytá filmovou kulisou (pokladna), bližší a přesná specifikace viz H_truhlářské prvky_soupis</t>
  </si>
  <si>
    <t>228860969</t>
  </si>
  <si>
    <t>109</t>
  </si>
  <si>
    <t>RES G126R</t>
  </si>
  <si>
    <t>H.036 D+M Ostění dveří WC, bližší a přesná specifikace viz H_truhlářské prvky_soupis</t>
  </si>
  <si>
    <t>-1122613191</t>
  </si>
  <si>
    <t>RES G127R</t>
  </si>
  <si>
    <t>H.039 D+M Výplňové obložení stěn , bližší a přesná specifikace viz H_truhlářské prvky_soupis</t>
  </si>
  <si>
    <t>-2054450575</t>
  </si>
  <si>
    <t>111</t>
  </si>
  <si>
    <t>RES G128R</t>
  </si>
  <si>
    <t>H.040 D+M Výplňové obložení pilířů, bližší a přesná specifikace viz H_truhlářské prvky_soupis</t>
  </si>
  <si>
    <t>1637049885</t>
  </si>
  <si>
    <t>RES G129R</t>
  </si>
  <si>
    <t>H.041 D+M Výplňové obložení oken, bližší a přesná specifikace viz H_truhlářské prvky_soupis</t>
  </si>
  <si>
    <t>-1695547698</t>
  </si>
  <si>
    <t>113</t>
  </si>
  <si>
    <t>RES G130R</t>
  </si>
  <si>
    <t>H.042 D+M Zrcadlový stolek konzolový, bližší a přesná specifikace viz H_truhlářské prvky_soupis</t>
  </si>
  <si>
    <t>800075915</t>
  </si>
  <si>
    <t>RES G131R</t>
  </si>
  <si>
    <t>H.043 D+M Výplňové obložení dveří , bližší a přesná specifikace viz H_truhlářské prvky_soupis</t>
  </si>
  <si>
    <t>712829461</t>
  </si>
  <si>
    <t>115</t>
  </si>
  <si>
    <t>RES G132R</t>
  </si>
  <si>
    <t>H.044 D+M Rámování stěn, bližší a přesná specifikace viz H_truhlářské prvky_soupis</t>
  </si>
  <si>
    <t>1689815622</t>
  </si>
  <si>
    <t>RES G133R</t>
  </si>
  <si>
    <t>H.050 D+M Výplňové obložení dveřního otvoru do koupelen, bližší a přesná specifikace viz H_truhlářské prvky_soupis</t>
  </si>
  <si>
    <t>2007199594</t>
  </si>
  <si>
    <t>117</t>
  </si>
  <si>
    <t>RES G134R</t>
  </si>
  <si>
    <t>H.051 D+M Výplňové obložení stěn , bližší a přesná specifikace viz H_truhlářské prvky_soupis</t>
  </si>
  <si>
    <t>-2143390328</t>
  </si>
  <si>
    <t>RES G135R</t>
  </si>
  <si>
    <t>H.052 D+M Kazetované ostění oken , bližší a přesná specifikace viz H_truhlářské prvky_soupis</t>
  </si>
  <si>
    <t>1534973717</t>
  </si>
  <si>
    <t>119</t>
  </si>
  <si>
    <t>RES G136R</t>
  </si>
  <si>
    <t>H.053 D+M Kazetované ostění dveří, bližší a přesná specifikace viz H_truhlářské prvky_soupis</t>
  </si>
  <si>
    <t>1693021061</t>
  </si>
  <si>
    <t>120</t>
  </si>
  <si>
    <t>RES G137R</t>
  </si>
  <si>
    <t>H.054 D+M Zrcadlový stolek, bližší a přesná specifikace viz H_truhlářské prvky_soupis</t>
  </si>
  <si>
    <t>574283036</t>
  </si>
  <si>
    <t>121</t>
  </si>
  <si>
    <t>RES G138R</t>
  </si>
  <si>
    <t>H.055 D+M Obložení dveří , bližší a přesná specifikace viz H_truhlářské prvky_soupis</t>
  </si>
  <si>
    <t>-214949508</t>
  </si>
  <si>
    <t>RES G139R</t>
  </si>
  <si>
    <t>H.056 D+M Trámové ozdobné oblouky , bližší a přesná specifikace viz H_truhlářské prvky_soupis</t>
  </si>
  <si>
    <t>383983366</t>
  </si>
  <si>
    <t>123</t>
  </si>
  <si>
    <t>RES G140R</t>
  </si>
  <si>
    <t>H.057 D+M Okenní baldachýn, bližší a přesná specifikace viz H_truhlářské prvky_soupis</t>
  </si>
  <si>
    <t>-1193565208</t>
  </si>
  <si>
    <t>RES G141R</t>
  </si>
  <si>
    <t>H.058 D+M Výplňové obložení stěn, bližší a přesná specifikace viz H_truhlářské prvky_soupis</t>
  </si>
  <si>
    <t>-61465291</t>
  </si>
  <si>
    <t>125</t>
  </si>
  <si>
    <t>RES G142R</t>
  </si>
  <si>
    <t>H.059 D+M Obložení oken, bližší a přesná specifikace viz H_truhlářské prvky_soupis</t>
  </si>
  <si>
    <t>-1888940807</t>
  </si>
  <si>
    <t>RES G143R</t>
  </si>
  <si>
    <t>H.060 D+M Obložení dveří, bližší a přesná specifikace viz H_truhlářské prvky_soupis</t>
  </si>
  <si>
    <t>-360216774</t>
  </si>
  <si>
    <t>127</t>
  </si>
  <si>
    <t>RES G144R</t>
  </si>
  <si>
    <t>H.061 D+M Zrcadlový stolek přisazený protějškový, bližší a přesná specifikace viz H_truhlářské prvky_soupis</t>
  </si>
  <si>
    <t>783256431</t>
  </si>
  <si>
    <t>RES G145R</t>
  </si>
  <si>
    <t>H.062 D+M Výplňové obložení pilířů, bližší a přesná specifikace viz H_truhlářské prvky_soupis</t>
  </si>
  <si>
    <t>1281646214</t>
  </si>
  <si>
    <t>129</t>
  </si>
  <si>
    <t>RES G146R</t>
  </si>
  <si>
    <t>H.063 D+M Rámování stěn , bližší a přesná specifikace viz H_truhlářské prvky_soupis</t>
  </si>
  <si>
    <t>371928615</t>
  </si>
  <si>
    <t>RES G147R</t>
  </si>
  <si>
    <t>H.064 D+M Zrcadlová stěna , bližší a přesná specifikace viz H_truhlářské prvky_soupis</t>
  </si>
  <si>
    <t>162181910</t>
  </si>
  <si>
    <t>131</t>
  </si>
  <si>
    <t>RES G148R</t>
  </si>
  <si>
    <t>H.084 D+M Výplňové obložení sloupů, bližší a přesná specifikace viz H_truhlářské prvky_soupis</t>
  </si>
  <si>
    <t>-951948968</t>
  </si>
  <si>
    <t>132</t>
  </si>
  <si>
    <t>RES G149R</t>
  </si>
  <si>
    <t>H.085 D+M Výplňové obložení stěn, bližší a přesná specifikace viz H_truhlářské prvky_soupis</t>
  </si>
  <si>
    <t>-543190151</t>
  </si>
  <si>
    <t>133</t>
  </si>
  <si>
    <t>RES G150R</t>
  </si>
  <si>
    <t>H.086 D+M Trámové ozdobné oblouky, bližší a přesná specifikace viz H_truhlářské prvky_soupis</t>
  </si>
  <si>
    <t>-1142960868</t>
  </si>
  <si>
    <t>RES G151R</t>
  </si>
  <si>
    <t>H.087 D+M Výplňové obložení dveří , bližší a přesná specifikace viz H_truhlářské prvky_soupis</t>
  </si>
  <si>
    <t>-1535186673</t>
  </si>
  <si>
    <t>135</t>
  </si>
  <si>
    <t>RES G152R</t>
  </si>
  <si>
    <t>H.088 D+M Výplňové obložení oken, bližší a přesná specifikace viz H_truhlářské prvky_soupis</t>
  </si>
  <si>
    <t>1205536408</t>
  </si>
  <si>
    <t>RES G153R</t>
  </si>
  <si>
    <t>H.089 D+M Výplňové obložení balk. dveří, bližší a přesná specifikace viz H_truhlářské prvky_soupis</t>
  </si>
  <si>
    <t>-2126531435</t>
  </si>
  <si>
    <t>137</t>
  </si>
  <si>
    <t>RES G154R</t>
  </si>
  <si>
    <t>H.090 D+M Rámování stěn, bližší a přesná specifikace viz H_truhlářské prvky_soupis</t>
  </si>
  <si>
    <t>-1773872502</t>
  </si>
  <si>
    <t>RES G155R</t>
  </si>
  <si>
    <t>H.103 D+M Výplňové obložení dveřního otvoru, bližší a přesná specifikace viz H_truhlářské prvky_soupis</t>
  </si>
  <si>
    <t>1028518095</t>
  </si>
  <si>
    <t>139</t>
  </si>
  <si>
    <t>RES G156R</t>
  </si>
  <si>
    <t>H.104 D+M Výplňové obložení stěn, bližší a přesná specifikace viz H_truhlářské prvky_soupis</t>
  </si>
  <si>
    <t>-1054737712</t>
  </si>
  <si>
    <t>RES G157R</t>
  </si>
  <si>
    <t>H.111 D+M Výplňové obložení stěn, bližší a přesná specifikace viz H_truhlářské prvky_soupis</t>
  </si>
  <si>
    <t>-1402801446</t>
  </si>
  <si>
    <t>I</t>
  </si>
  <si>
    <t>Umění</t>
  </si>
  <si>
    <t>141</t>
  </si>
  <si>
    <t>RES I161R</t>
  </si>
  <si>
    <t>I.01 D+M Obraz - Lovecké zátiší, bližší a přesná specifikace viz Y-Restaurátoři I_umění_soupis prvků</t>
  </si>
  <si>
    <t>718164841</t>
  </si>
  <si>
    <t>RES I162R</t>
  </si>
  <si>
    <t>I.02 D+M Obraz - Kouzelník, bližší a přesná specifikace viz Y-Restaurátoři I_umění_soupis prvků</t>
  </si>
  <si>
    <t>720202523</t>
  </si>
  <si>
    <t>143</t>
  </si>
  <si>
    <t>RES I163R</t>
  </si>
  <si>
    <t>I.03 D+M Obraz - Na lovu, bližší a přesná specifikace viz Y-Restaurátoři I_umění_soupis prvků</t>
  </si>
  <si>
    <t>-443253292</t>
  </si>
  <si>
    <t>RES I164R</t>
  </si>
  <si>
    <t>I.04 D+M Obraz - Čert a Káča, bližší a přesná specifikace viz Y-Restaurátoři I_umění_soupis prvků</t>
  </si>
  <si>
    <t>538589476</t>
  </si>
  <si>
    <t>145</t>
  </si>
  <si>
    <t>RES I165R</t>
  </si>
  <si>
    <t>I.05 D+M Obraz - Karlovarský kolotoč, bližší a přesná specifikace viz Y-Restaurátoři I_umění_soupis prvků</t>
  </si>
  <si>
    <t>133504646</t>
  </si>
  <si>
    <t>RES I166R</t>
  </si>
  <si>
    <t>I.06 D+M Obraz - Upolíny, bližší a přesná specifikace viz Y-Restaurátoři I_umění_soupis prvků</t>
  </si>
  <si>
    <t>1754145610</t>
  </si>
  <si>
    <t>147</t>
  </si>
  <si>
    <t>RES I167R</t>
  </si>
  <si>
    <t>I.07 D+M Obraz - Podvečer v Makarské, bližší a přesná specifikace viz Y-Restaurátoři I_umění_soupis prvků</t>
  </si>
  <si>
    <t>-1346400798</t>
  </si>
  <si>
    <t>RES I168R</t>
  </si>
  <si>
    <t>I.08 D+M Obraz - Mniši trapisté, bližší a přesná specifikace viz Y-Restaurátoři I_umění_soupis prvků</t>
  </si>
  <si>
    <t>-299035365</t>
  </si>
  <si>
    <t>149</t>
  </si>
  <si>
    <t>RES I169R</t>
  </si>
  <si>
    <t>I.09 D+M Obraz - Staré tržiště, bližší a přesná specifikace viz Y-Restaurátoři I_umění_soupis prvků</t>
  </si>
  <si>
    <t>-1662601788</t>
  </si>
  <si>
    <t>RES I170R</t>
  </si>
  <si>
    <t>I.10 D+M Obraz - Stará kolonáda, bližší a přesná specifikace viz Y-Restaurátoři I_umění_soupis prvků</t>
  </si>
  <si>
    <t>614937302</t>
  </si>
  <si>
    <t>151</t>
  </si>
  <si>
    <t>RES I171R</t>
  </si>
  <si>
    <t>I.11 D+M Obraz - Karlovy Vary - Zámecká, bližší a přesná specifikace viz Y-Restaurátoři I_umění_soupis prvků</t>
  </si>
  <si>
    <t>-659844391</t>
  </si>
  <si>
    <t>RES I172R</t>
  </si>
  <si>
    <t>I.12 D+M Obraz - Chaloupky v zimě, bližší a přesná specifikace viz Y-Restaurátoři I_umění_soupis prvků</t>
  </si>
  <si>
    <t>-1176843948</t>
  </si>
  <si>
    <t>153</t>
  </si>
  <si>
    <t>RES I173R</t>
  </si>
  <si>
    <t>I.13 D+M Obraz - Podhorská krajina, bližší a přesná specifikace viz Y-Restaurátoři I_umění_soupis prvků</t>
  </si>
  <si>
    <t>-1580515797</t>
  </si>
  <si>
    <t>154</t>
  </si>
  <si>
    <t>RES I174R</t>
  </si>
  <si>
    <t>I.14 D+M Obraz - Letní krajina se srnkami, bližší a přesná specifikace viz Y-Restaurátoři I_umění_soupis prvků</t>
  </si>
  <si>
    <t>890636409</t>
  </si>
  <si>
    <t>155</t>
  </si>
  <si>
    <t>RES I175R</t>
  </si>
  <si>
    <t>I.15 D+M Obraz - Alpská krajina s jezerem, bližší a přesná specifikace viz Y-Restaurátoři I_umění_soupis prvků</t>
  </si>
  <si>
    <t>-1936790939</t>
  </si>
  <si>
    <t>RES I176R</t>
  </si>
  <si>
    <t>I.16 D+M Obraz - Chaloupka, bližší a přesná specifikace viz Y-Restaurátoři I_umění_soupis prvků</t>
  </si>
  <si>
    <t>1627319511</t>
  </si>
  <si>
    <t>157</t>
  </si>
  <si>
    <t>RES I177R</t>
  </si>
  <si>
    <t>I.17 D+M Obraz - Růže, bližší a přesná specifikace viz Y-Restaurátoři I_umění_soupis prvků</t>
  </si>
  <si>
    <t>1867634623</t>
  </si>
  <si>
    <t>RES I178R</t>
  </si>
  <si>
    <t>I.18 D+M Obraz - Rudolfstadt, bližší a přesná specifikace viz Y-Restaurátoři I_umění_soupis prvků</t>
  </si>
  <si>
    <t>-1773030880</t>
  </si>
  <si>
    <t>159</t>
  </si>
  <si>
    <t>RES I179R</t>
  </si>
  <si>
    <t>I.19 D+M Obraz - U Ohře V., bližší a přesná specifikace viz Y-Restaurátoři I_umění_soupis prvků</t>
  </si>
  <si>
    <t>-1213368703</t>
  </si>
  <si>
    <t>RES I180R</t>
  </si>
  <si>
    <t>I.20 D+M Obraz - Večer u rybníka, bližší a přesná specifikace viz Y-Restaurátoři I_umění_soupis prvků</t>
  </si>
  <si>
    <t>876373189</t>
  </si>
  <si>
    <t>161</t>
  </si>
  <si>
    <t>RES I181R</t>
  </si>
  <si>
    <t>I.21 D+M Obraz - Pohraniční hory, bližší a přesná specifikace viz Y-Restaurátoři I_umění_soupis prvků</t>
  </si>
  <si>
    <t>-868120221</t>
  </si>
  <si>
    <t>162</t>
  </si>
  <si>
    <t>RES I182R</t>
  </si>
  <si>
    <t>I.22 D+M Obraz - Letní krajina IV., bližší a přesná specifikace viz Y-Restaurátoři I_umění_soupis prvků</t>
  </si>
  <si>
    <t>-405597437</t>
  </si>
  <si>
    <t>163</t>
  </si>
  <si>
    <t>RES I183R</t>
  </si>
  <si>
    <t>I.23 D+M Obraz - Pole u Bochova II., bližší a přesná specifikace viz Y-Restaurátoři I_umění_soupis prvků</t>
  </si>
  <si>
    <t>1857626609</t>
  </si>
  <si>
    <t>164</t>
  </si>
  <si>
    <t>RES I184R</t>
  </si>
  <si>
    <t>I.24 D+M Obraz - U 0hře II., bližší a přesná specifikace viz Y-Restaurátoři I_umění_soupis prvků</t>
  </si>
  <si>
    <t>-1477683933</t>
  </si>
  <si>
    <t>165</t>
  </si>
  <si>
    <t>RES I185R</t>
  </si>
  <si>
    <t>I.25 D+M Obraz - U 0hře III., bližší a přesná specifikace viz Y-Restaurátoři I_umění_soupis prvků</t>
  </si>
  <si>
    <t>377613966</t>
  </si>
  <si>
    <t>166</t>
  </si>
  <si>
    <t>RES I186R</t>
  </si>
  <si>
    <t>I.26 D+M Obraz - Krajina u ostrova I., bližší a přesná specifikace viz Y-Restaurátoři I_umění_soupis prvků</t>
  </si>
  <si>
    <t>-2126300151</t>
  </si>
  <si>
    <t>167</t>
  </si>
  <si>
    <t>RES I187R</t>
  </si>
  <si>
    <t>I.27 D+M Obraz - Primulky, bližší a přesná specifikace viz Y-Restaurátoři I_umění_soupis prvků</t>
  </si>
  <si>
    <t>-1525832537</t>
  </si>
  <si>
    <t>168</t>
  </si>
  <si>
    <t>RES I188R</t>
  </si>
  <si>
    <t>I.28 D+M Obraz - U jihočeského rybníka, bližší a přesná specifikace viz Y-Restaurátoři I_umění_soupis prvků</t>
  </si>
  <si>
    <t>-1225977962</t>
  </si>
  <si>
    <t>169</t>
  </si>
  <si>
    <t>RES I189R</t>
  </si>
  <si>
    <t>I.29 D+M Obraz - Nežárka, bližší a přesná specifikace viz Y-Restaurátoři I_umění_soupis prvků</t>
  </si>
  <si>
    <t>-61480225</t>
  </si>
  <si>
    <t>170</t>
  </si>
  <si>
    <t>RES I190R</t>
  </si>
  <si>
    <t>I.30 D+M Obraz - U Ohře IV., bližší a přesná specifikace viz Y-Restaurátoři I_umění_soupis prvků</t>
  </si>
  <si>
    <t>-1459788826</t>
  </si>
  <si>
    <t>171</t>
  </si>
  <si>
    <t>RES I191R</t>
  </si>
  <si>
    <t>I.31 D+M Obraz - Letní krajina I., bližší a přesná specifikace viz Y-Restaurátoři I_umění_soupis prvků</t>
  </si>
  <si>
    <t>1722497500</t>
  </si>
  <si>
    <t>172</t>
  </si>
  <si>
    <t>RES I192R</t>
  </si>
  <si>
    <t>I.32 D+M Obraz - W.Schneider : Karlovarští hosté do 1791, bližší a přesná specifikace viz Y-Restaurátoři I_umění_soupis prvků</t>
  </si>
  <si>
    <t>1307235778</t>
  </si>
  <si>
    <t>173</t>
  </si>
  <si>
    <t>RES I193R</t>
  </si>
  <si>
    <t>I.33 D+M Obraz - Bartolomějská noc, bližší a přesná specifikace viz Y-Restaurátoři I_umění_soupis prvků</t>
  </si>
  <si>
    <t>1463060247</t>
  </si>
  <si>
    <t>174</t>
  </si>
  <si>
    <t>RES I194R</t>
  </si>
  <si>
    <t>I.34 D+M Obraz - Sirény, bližší a přesná specifikace viz Y-Restaurátoři I_umění_soupis prvků</t>
  </si>
  <si>
    <t>-1045817411</t>
  </si>
  <si>
    <t>175</t>
  </si>
  <si>
    <t>RES I195R</t>
  </si>
  <si>
    <t>I.35 D+M Obraz - Kolonáda, bližší a přesná specifikace viz Y-Restaurátoři I_umění_soupis prvků</t>
  </si>
  <si>
    <t>-681001192</t>
  </si>
  <si>
    <t>176</t>
  </si>
  <si>
    <t>RES I196R</t>
  </si>
  <si>
    <t>I.36 D+M Obraz - Karlovy Vary, bližší a přesná specifikace viz Y-Restaurátoři I_umění_soupis prvků</t>
  </si>
  <si>
    <t>-1371311639</t>
  </si>
  <si>
    <t>177</t>
  </si>
  <si>
    <t>RES I197R</t>
  </si>
  <si>
    <t>I.38 D+M Obraz - Lesní krajina, bližší a přesná specifikace viz Y-Restaurátoři I_umění_soupis prvků</t>
  </si>
  <si>
    <t>-246500897</t>
  </si>
  <si>
    <t>178</t>
  </si>
  <si>
    <t>RES I198R</t>
  </si>
  <si>
    <t>I.39 D+M Obraz - Mlýnská kolonáda nesignováno, bližší a přesná specifikace viz Y-Restaurátoři I_umění_soupis prvků</t>
  </si>
  <si>
    <t>597242045</t>
  </si>
  <si>
    <t>179</t>
  </si>
  <si>
    <t>RES I199R</t>
  </si>
  <si>
    <t>I.40 D+M Obraz - W.Schneider : Karlovarští hosté po 1791, bližší a přesná specifikace viz Y-Restaurátoři I_umění_soupis prvků</t>
  </si>
  <si>
    <t>908387244</t>
  </si>
  <si>
    <t>180</t>
  </si>
  <si>
    <t>RES I200R</t>
  </si>
  <si>
    <t>I.41 D+M Obraz - Vřídelní kolonáda nesignováno, bližší a přesná specifikace viz Y-Restaurátoři I_umění_soupis prvků</t>
  </si>
  <si>
    <t>-2000956754</t>
  </si>
  <si>
    <t>181</t>
  </si>
  <si>
    <t>RES I201R</t>
  </si>
  <si>
    <t>I.42 D+M Obraz - historický pohled na K.V., bližší a přesná specifikace viz Y-Restaurátoři I_umění_soupis prvků</t>
  </si>
  <si>
    <t>227821964</t>
  </si>
  <si>
    <t>182</t>
  </si>
  <si>
    <t>RES I202R</t>
  </si>
  <si>
    <t>I.43 D+M Obraz - Staré Karlovy Vary, bližší a přesná specifikace viz Y-Restaurátoři I_umění_soupis prvků</t>
  </si>
  <si>
    <t>1528766344</t>
  </si>
  <si>
    <t>183</t>
  </si>
  <si>
    <t>RES I203R</t>
  </si>
  <si>
    <t>I.44 D+M Obraz - L.Tscholl : Pohled na K.V., bližší a přesná specifikace viz Y-Restaurátoři I_umění_soupis prvků</t>
  </si>
  <si>
    <t>1500570339</t>
  </si>
  <si>
    <t>184</t>
  </si>
  <si>
    <t>RES I204R</t>
  </si>
  <si>
    <t>I.45 D+M Obraz - Marianskolázeňský motiv, bližší a přesná specifikace viz Y-Restaurátoři I_umění_soupis prvků</t>
  </si>
  <si>
    <t>1269909220</t>
  </si>
  <si>
    <t>185</t>
  </si>
  <si>
    <t>RES I205R</t>
  </si>
  <si>
    <t>I.46 D+M Obraz - Zátiší, bližší a přesná specifikace viz Y-Restaurátoři I_umění_soupis prvků</t>
  </si>
  <si>
    <t>850045795</t>
  </si>
  <si>
    <t>186</t>
  </si>
  <si>
    <t>RES I206R</t>
  </si>
  <si>
    <t>I.47 D+M Nástěnný obraz - nesign. - Koupající se mořské panny, bližší a přesná specifikace viz Y-Restaurátoři I_umění_soupis prvků</t>
  </si>
  <si>
    <t>-39129486</t>
  </si>
  <si>
    <t>187</t>
  </si>
  <si>
    <t>RES I207R</t>
  </si>
  <si>
    <t>I.48 D+M Nástěnný obraz - nesign. - Koupající se kentaur, bližší a přesná specifikace viz Y-Restaurátoři I_umění_soupis prvků</t>
  </si>
  <si>
    <t>658044213</t>
  </si>
  <si>
    <t>188</t>
  </si>
  <si>
    <t>RES I208R</t>
  </si>
  <si>
    <t>I.49 D+M Nástěnný obraz - nesign. – Koupající se dvojice chlapců, bližší a přesná specifikace viz Y-Restaurátoři I_umění_soupis prvků</t>
  </si>
  <si>
    <t>1631801724</t>
  </si>
  <si>
    <t>189</t>
  </si>
  <si>
    <t>RES I209R</t>
  </si>
  <si>
    <t>I.50 D+M Sousoší "Venuše s Amorem", bližší a přesná specifikace viz Y-Restaurátoři I_umění_soupis prvků</t>
  </si>
  <si>
    <t>1860486427</t>
  </si>
  <si>
    <t>190</t>
  </si>
  <si>
    <t>RES I210R</t>
  </si>
  <si>
    <t>I.51 D+M Sousoší "Venuše s Amorkem", bližší a přesná specifikace viz Y-Restaurátoři I_umění_soupis prvků</t>
  </si>
  <si>
    <t>1334605064</t>
  </si>
  <si>
    <t>191</t>
  </si>
  <si>
    <t>RES I211R</t>
  </si>
  <si>
    <t>I.52 D+M Busta muže na podstavci, bližší a přesná specifikace viz Y-Restaurátoři I_umění_soupis prvků</t>
  </si>
  <si>
    <t>172995906</t>
  </si>
  <si>
    <t>192</t>
  </si>
  <si>
    <t>RES I212R</t>
  </si>
  <si>
    <t>I.53 D+M Busta ženy na podstavci, bližší a přesná specifikace viz Y-Restaurátoři I_umění_soupis prvků</t>
  </si>
  <si>
    <t>-314284863</t>
  </si>
  <si>
    <t>193</t>
  </si>
  <si>
    <t>RES I213R</t>
  </si>
  <si>
    <t>I.54 D+M Obraz - Giovani Bat. Weenix : Lovecký výjev, bližší a přesná specifikace viz Y-Restaurátoři I_umění_soupis prvků</t>
  </si>
  <si>
    <t>1678480339</t>
  </si>
  <si>
    <t>194</t>
  </si>
  <si>
    <t>RES I214R</t>
  </si>
  <si>
    <t>I.55 D+M Obraz v rámu "Jezdec" - nesignovaný, bližší a přesná specifikace viz Y-Restaurátoři I_umění_soupis prvků</t>
  </si>
  <si>
    <t>-1243905916</t>
  </si>
  <si>
    <t>195</t>
  </si>
  <si>
    <t>RES I215R</t>
  </si>
  <si>
    <t>I.56 D+M Soška "Diana", bližší a přesná specifikace viz Y-Restaurátoři I_umění_soupis prvků</t>
  </si>
  <si>
    <t>1496118093</t>
  </si>
  <si>
    <t>196</t>
  </si>
  <si>
    <t>RES I216R</t>
  </si>
  <si>
    <t>I.57 D+M Hodiny, bližší a přesná specifikace viz Y-Restaurátoři I_umění_soupis prvků</t>
  </si>
  <si>
    <t>771332783</t>
  </si>
  <si>
    <t>197</t>
  </si>
  <si>
    <t>RES I217R</t>
  </si>
  <si>
    <t>I.58 D+M Hodiny 2, bližší a přesná specifikace viz Y-Restaurátoři I_umění_soupis prvků</t>
  </si>
  <si>
    <t>-1539492191</t>
  </si>
  <si>
    <t>198</t>
  </si>
  <si>
    <t>RES I218R</t>
  </si>
  <si>
    <t>I.59 D+M Lunetový obraz "Objevení dřímající vřídelní víly", bližší a přesná specifikace viz Y-Restaurátoři I_umění_soupis prvků</t>
  </si>
  <si>
    <t>-2093790845</t>
  </si>
  <si>
    <t>199</t>
  </si>
  <si>
    <t>RES I219R</t>
  </si>
  <si>
    <t>I.60 D+M Lunetový obraz "Objevení vřídla", bližší a přesná specifikace viz Y-Restaurátoři I_umění_soupis prvků</t>
  </si>
  <si>
    <t>-82969056</t>
  </si>
  <si>
    <t>200</t>
  </si>
  <si>
    <t>RES I220R</t>
  </si>
  <si>
    <t>I.61 D+M Lunetový obraz na plátně, bližší a přesná specifikace viz Y-Restaurátoři I_umění_soupis prvků</t>
  </si>
  <si>
    <t>-1540060397</t>
  </si>
  <si>
    <t>201</t>
  </si>
  <si>
    <t>RES I221R</t>
  </si>
  <si>
    <t>I.62 D+M Lunetový obraz na plátně, bližší a přesná specifikace viz Y-Restaurátoři I_umění_soupis prvků</t>
  </si>
  <si>
    <t>1257675649</t>
  </si>
  <si>
    <t>202</t>
  </si>
  <si>
    <t>RES I222R</t>
  </si>
  <si>
    <t>I.63 D+M Busta "Jean de Carro" (na kamenné konzole), bližší a přesná specifikace viz Y-Restaurátoři I_umění_soupis prvků</t>
  </si>
  <si>
    <t>1905248419</t>
  </si>
  <si>
    <t>203</t>
  </si>
  <si>
    <t>RES I223R</t>
  </si>
  <si>
    <t>I.64 D+M Pamětní deska "Jean de Carro" , bližší a přesná specifikace viz Y-Restaurátoři I_umění_soupis prvků</t>
  </si>
  <si>
    <t>-654934911</t>
  </si>
  <si>
    <t>204</t>
  </si>
  <si>
    <t>RES I224R</t>
  </si>
  <si>
    <t>I.65 D+M Lunetový obraz v dřevěném rámu, bližší a přesná specifikace viz Y-Restaurátoři I_umění_soupis prvků</t>
  </si>
  <si>
    <t>909956843</t>
  </si>
  <si>
    <t>205</t>
  </si>
  <si>
    <t>RES I225R</t>
  </si>
  <si>
    <t>I.66 D+M Lunetový obraz v dřevěném rámu, bližší a přesná specifikace viz Y-Restaurátoři I_umění_soupis prvků</t>
  </si>
  <si>
    <t>-1910122362</t>
  </si>
  <si>
    <t>206</t>
  </si>
  <si>
    <t>RES I226R</t>
  </si>
  <si>
    <t>I.67 D+M Lunetový obraz na plátně v dřevěném rámu, bližší a přesná specifikace viz Y-Restaurátoři I_umění_soupis prvků</t>
  </si>
  <si>
    <t>-1529393466</t>
  </si>
  <si>
    <t>207</t>
  </si>
  <si>
    <t>RES I227R</t>
  </si>
  <si>
    <t>I.68 D+M Lunetový obraz v dřevěném rámu, bližší a přesná specifikace viz Y-Restaurátoři I_umění_soupis prvků</t>
  </si>
  <si>
    <t>1935454764</t>
  </si>
  <si>
    <t>208</t>
  </si>
  <si>
    <t>RES I228R</t>
  </si>
  <si>
    <t>I.69 D+M Olej na plátně v dřevěném rámu lunetový, bližší a přesná specifikace viz Y-Restaurátoři I_umění_soupis prvků</t>
  </si>
  <si>
    <t>2094198024</t>
  </si>
  <si>
    <t>209</t>
  </si>
  <si>
    <t>RES I229R</t>
  </si>
  <si>
    <t>I.71 D+M Obraz - Vévodkyně, bližší a přesná specifikace viz Y-Restaurátoři I_umění_soupis prvků</t>
  </si>
  <si>
    <t>1428414890</t>
  </si>
  <si>
    <t>210</t>
  </si>
  <si>
    <t>RES I230R</t>
  </si>
  <si>
    <t>I.72 D+M Obraz - V letní restauraci signováno, bližší a přesná specifikace viz Y-Restaurátoři I_umění_soupis prvků</t>
  </si>
  <si>
    <t>-1886653993</t>
  </si>
  <si>
    <t>211</t>
  </si>
  <si>
    <t>RES I231R</t>
  </si>
  <si>
    <t>I.74 D+M Obraz - Portrét muže, bližší a přesná specifikace viz Y-Restaurátoři I_umění_soupis prvků</t>
  </si>
  <si>
    <t>-1144625687</t>
  </si>
  <si>
    <t>212</t>
  </si>
  <si>
    <t>RES I232R</t>
  </si>
  <si>
    <t>I.75 D+M Obraz - Portrét dívky, bližší a přesná specifikace viz Y-Restaurátoři I_umění_soupis prvků</t>
  </si>
  <si>
    <t>924865864</t>
  </si>
  <si>
    <t>213</t>
  </si>
  <si>
    <t>RES I233R</t>
  </si>
  <si>
    <t>I.76 D+M Obraz - F.Steidl : Lesní motiv, bližší a přesná specifikace viz Y-Restaurátoři I_umění_soupis prvků</t>
  </si>
  <si>
    <t>-1421305623</t>
  </si>
  <si>
    <t>214</t>
  </si>
  <si>
    <t>RES I234R</t>
  </si>
  <si>
    <t>I.77 D+M Gobelin, bližší a přesná specifikace viz Y-Restaurátoři I_umění_soupis prvků</t>
  </si>
  <si>
    <t>2049911789</t>
  </si>
  <si>
    <t>215</t>
  </si>
  <si>
    <t>RES I235R</t>
  </si>
  <si>
    <t>I.78 D+M Obraz - Bohyně štěstí nesignováno, bližší a přesná specifikace viz Y-Restaurátoři I_umění_soupis prvků</t>
  </si>
  <si>
    <t>1202583930</t>
  </si>
  <si>
    <t>216</t>
  </si>
  <si>
    <t>RES I236R</t>
  </si>
  <si>
    <t>I.79 D+M Alegorické sousoší "Lázeňství" - levé , bližší a přesná specifikace viz Y-Restaurátoři I_umění_soupis prvků</t>
  </si>
  <si>
    <t>91399561</t>
  </si>
  <si>
    <t>217</t>
  </si>
  <si>
    <t>RES I237R</t>
  </si>
  <si>
    <t>I.80 D+M Alegorické sousoší "Lázeňství" - pravé, bližší a přesná specifikace viz Y-Restaurátoři I_umění_soupis prvků</t>
  </si>
  <si>
    <t>-1073860027</t>
  </si>
  <si>
    <t>218</t>
  </si>
  <si>
    <t>RES I238R</t>
  </si>
  <si>
    <t>I.81 D+M Ženská hlava ve frontonu, bližší a přesná specifikace viz Y-Restaurátoři I_umění_soupis prvků</t>
  </si>
  <si>
    <t>-1282970605</t>
  </si>
  <si>
    <t>219</t>
  </si>
  <si>
    <t>RES I239R</t>
  </si>
  <si>
    <t>I.82 D+M Dekorativní keramické vlysy, bližší a přesná specifikace viz Y-Restaurátoři I_umění_soupis prvků</t>
  </si>
  <si>
    <t>583337261</t>
  </si>
  <si>
    <t>220</t>
  </si>
  <si>
    <t>RES I240R</t>
  </si>
  <si>
    <t>I.83 D+M Dekorativní keramické štítky, bližší a přesná specifikace viz Y-Restaurátoři I_umění_soupis prvků</t>
  </si>
  <si>
    <t>-863684713</t>
  </si>
  <si>
    <t>221</t>
  </si>
  <si>
    <t>RES I241R</t>
  </si>
  <si>
    <t>I.84 D+M Plastický vlys, bližší a přesná specifikace viz Y-Restaurátoři I_umění_soupis prvků</t>
  </si>
  <si>
    <t>-2035470088</t>
  </si>
  <si>
    <t>222</t>
  </si>
  <si>
    <t>RES I242R</t>
  </si>
  <si>
    <t>I.85 D+M Plastický vlys, bližší a přesná specifikace viz Y-Restaurátoři I_umění_soupis prvků</t>
  </si>
  <si>
    <t>-1410273949</t>
  </si>
  <si>
    <t>223</t>
  </si>
  <si>
    <t>RES I243R</t>
  </si>
  <si>
    <t>I.86 D+M Ženská hlava ve frontonu, bližší a přesná specifikace viz Y-Restaurátoři I_umění_soupis prvků</t>
  </si>
  <si>
    <t>1939585250</t>
  </si>
  <si>
    <t>224</t>
  </si>
  <si>
    <t>RES I244R</t>
  </si>
  <si>
    <t>I.87 D+M Plastika andělíčka, bližší a přesná specifikace viz Y-Restaurátoři I_umění_soupis prvků</t>
  </si>
  <si>
    <t>365545081</t>
  </si>
  <si>
    <t>225</t>
  </si>
  <si>
    <t>RES I245R</t>
  </si>
  <si>
    <t>I.88 D+M Plastika andělíčka, bližší a přesná specifikace viz Y-Restaurátoři I_umění_soupis prvků</t>
  </si>
  <si>
    <t>180726901</t>
  </si>
  <si>
    <t>226</t>
  </si>
  <si>
    <t>RES I246R</t>
  </si>
  <si>
    <t>I.89 D+M Plastický vlys, bližší a přesná specifikace viz Y-Restaurátoři I_umění_soupis prvků</t>
  </si>
  <si>
    <t>1074105808</t>
  </si>
  <si>
    <t>227</t>
  </si>
  <si>
    <t>RES I247R</t>
  </si>
  <si>
    <t>I.90 D+M Plastický vlys, bližší a přesná specifikace viz Y-Restaurátoři I_umění_soupis prvků</t>
  </si>
  <si>
    <t>562596145</t>
  </si>
  <si>
    <t>LM</t>
  </si>
  <si>
    <t>Štuky, malby</t>
  </si>
  <si>
    <t>228</t>
  </si>
  <si>
    <t>RES LM251R</t>
  </si>
  <si>
    <t>LM03 D+M Pilastry a pilíře z umělého mramoru, bližší a přesná specifikace viz  Y-Restaurátoři LM_štuky a malby_soupis prvků</t>
  </si>
  <si>
    <t>-1252637346</t>
  </si>
  <si>
    <t>LM03 D+M Pilastry a pilíře z umělého mramoru, bližší a přesná specifikace viz Y-Restaurátoři LM_štuky a malby_soupis prvků</t>
  </si>
  <si>
    <t>229</t>
  </si>
  <si>
    <t>RES LM252R</t>
  </si>
  <si>
    <t>LM10 D+M Pilastry, sloupy a pilíře z umělého mramoru, podstavce pilířů, ukončení schodiště v suterénu konzolemi, bližší a přesná specifikace viz  Y-Restaurátoři LM_štuky a malby_soupis prvků</t>
  </si>
  <si>
    <t>1185930981</t>
  </si>
  <si>
    <t>LM10 D+M Pilastry, sloupy a pilíře z umělého mramoru, podstavce pilířů, ukončení schodiště v suterénu konzolemi, bližší a přesná specifikace viz Y-Restaurátoři LM_štuky a malby_soupis prvků</t>
  </si>
  <si>
    <t>230</t>
  </si>
  <si>
    <t>RES LM253R</t>
  </si>
  <si>
    <t>LM11 D+M Jónské hlavice sloupů, pilířů a pilastrů - 8ks hlavic piastrů + 4ks hlavic sloupů, bližší a přesná specifikace viz  Y-Restaurátoři LM_štuky a malby_soupis prvků</t>
  </si>
  <si>
    <t>800883555</t>
  </si>
  <si>
    <t>LM11 D+M Jónské hlavice sloupů, pilířů a pilastrů - 8ks hlavic piastrů + 4ks hlavic sloupů, bližší a přesná specifikace viz Y-Restaurátoři LM_štuky a malby_soupis prvků</t>
  </si>
  <si>
    <t>231</t>
  </si>
  <si>
    <t>RES LM254R</t>
  </si>
  <si>
    <t>LM12 D+M Dórské hlavice sloupů a hlavice pilastrů - 4ks hlavic pilastrů + 4ks hlavic sloupů, bližší a přesná specifikace viz  Y-Restaurátoři LM_štuky a malby_soupis prvků</t>
  </si>
  <si>
    <t>-795623751</t>
  </si>
  <si>
    <t>LM12 D+M Dórské hlavice sloupů a hlavice pilastrů - 4ks hlavic pilastrů + 4ks hlavic sloupů, bližší a přesná specifikace viz Y-Restaurátoři LM_štuky a malby_soupis prvků</t>
  </si>
  <si>
    <t>232</t>
  </si>
  <si>
    <t>RES LM255R</t>
  </si>
  <si>
    <t>LM13 D+M Štuková výzdoba stropů křížové klenby s rostlinnými motivy, dělené vystouplými pásy omítek se štukovým ,,zrcátkem“, bližší a přesná specifikace viz  Y-Restaurátoři LM_štuky a malby_soupis prvků</t>
  </si>
  <si>
    <t>589357819</t>
  </si>
  <si>
    <t>LM13 D+M Štuková výzdoba stropů křížové klenby s rostlinnými motivy, dělené vystouplými pásy omítek se štukovým ,,zrcátkem“, bližší a přesná specifikace viz Y-Restaurátoři LM_štuky a malby_soupis prvků</t>
  </si>
  <si>
    <t>233</t>
  </si>
  <si>
    <t>RES LM256R</t>
  </si>
  <si>
    <t>LM16 D+M Balustráda schodiště (zábradlí) madlo, sokl, kuželky z uměl. Mramoru, bližší a přesná specifikace viz  Y-Restaurátoři LM_štuky a malby_soupis prvků</t>
  </si>
  <si>
    <t>-1623354779</t>
  </si>
  <si>
    <t>LM16 D+M Balustráda schodiště (zábradlí) madlo, sokl, kuželky z uměl. Mramoru, bližší a přesná specifikace viz Y-Restaurátoři LM_štuky a malby_soupis prvků</t>
  </si>
  <si>
    <t>234</t>
  </si>
  <si>
    <t>RES LM257R</t>
  </si>
  <si>
    <t>LM18 D+M Omítky včetně omítek pod schody členěné horizontálně a vertikálně (bosování), bližší a přesná specifikace viz  Y-Restaurátoři LM_štuky a malby_soupis prvků</t>
  </si>
  <si>
    <t>1379152763</t>
  </si>
  <si>
    <t>LM18 D+M Omítky včetně omítek pod schody členěné horizontálně a vertikálně (bosování), bližší a přesná specifikace viz Y-Restaurátoři LM_štuky a malby_soupis prvků</t>
  </si>
  <si>
    <t>235</t>
  </si>
  <si>
    <t>RES LM258R</t>
  </si>
  <si>
    <t>LM19 D+M Kazetový strop - 2 ks, bližší a přesná specifikace viz  Y-Restaurátoři LM_štuky a malby_soupis prvků</t>
  </si>
  <si>
    <t>-982394409</t>
  </si>
  <si>
    <t>LM19 D+M Kazetový strop - 2 ks, bližší a přesná specifikace viz Y-Restaurátoři LM_štuky a malby_soupis prvků</t>
  </si>
  <si>
    <t>236</t>
  </si>
  <si>
    <t>RES LM259R</t>
  </si>
  <si>
    <t>LM20 D+M Kazetový strop - 2 ks, bližší a přesná specifikace viz  Y-Restaurátoři LM_štuky a malby_soupis prvků</t>
  </si>
  <si>
    <t>-1162727719</t>
  </si>
  <si>
    <t>LM20 D+M Kazetový strop - 2 ks, bližší a přesná specifikace viz Y-Restaurátoři LM_štuky a malby_soupis prvků</t>
  </si>
  <si>
    <t>237</t>
  </si>
  <si>
    <t>RES LM260R</t>
  </si>
  <si>
    <t>LM21 D+M Strop-křížové klenby dělené pásy vystouplých omítek bez.štuk.výzdob, bližší a přesná specifikace viz  Y-Restaurátoři LM_štuky a malby_soupis prvků</t>
  </si>
  <si>
    <t>-303124040</t>
  </si>
  <si>
    <t>LM21 D+M Strop-křížové klenby dělené pásy vystouplých omítek bez.štuk.výzdob, bližší a přesná specifikace viz Y-Restaurátoři LM_štuky a malby_soupis prvků</t>
  </si>
  <si>
    <t>238</t>
  </si>
  <si>
    <t>RES LM261R</t>
  </si>
  <si>
    <t>LM22 D+M Šambrána dveří se zdvojnou římsou v horní části oblouku, bližší a přesná specifikace viz  Y-Restaurátoři LM_štuky a malby_soupis prvků</t>
  </si>
  <si>
    <t>764387794</t>
  </si>
  <si>
    <t>LM22 D+M Šambrána dveří se zdvojnou římsou v horní části oblouku, bližší a přesná specifikace viz Y-Restaurátoři LM_štuky a malby_soupis prvků</t>
  </si>
  <si>
    <t>239</t>
  </si>
  <si>
    <t>RES LM262R</t>
  </si>
  <si>
    <t>LM23 D+M Šambrána okna do koupelen, bližší a přesná specifikace viz  Y-Restaurátoři LM_štuky a malby_soupis prvků</t>
  </si>
  <si>
    <t>1557270356</t>
  </si>
  <si>
    <t>LM23 D+M Šambrána okna do koupelen, bližší a přesná specifikace viz Y-Restaurátoři LM_štuky a malby_soupis prvků</t>
  </si>
  <si>
    <t>240</t>
  </si>
  <si>
    <t>RES LM263R</t>
  </si>
  <si>
    <t>LM25 D+M Šambrána okna (nadsvětlíku), bližší a přesná specifikace viz  Y-Restaurátoři LM_štuky a malby_soupis prvků</t>
  </si>
  <si>
    <t>-1510400274</t>
  </si>
  <si>
    <t>LM25 D+M Šambrána okna (nadsvětlíku), bližší a přesná specifikace viz Y-Restaurátoři LM_štuky a malby_soupis prvků</t>
  </si>
  <si>
    <t>241</t>
  </si>
  <si>
    <t>RES LM264R</t>
  </si>
  <si>
    <t>LM26 D+M Jednoduchá profilovaná římsa ve výklencích (nikách), bližší a přesná specifikace viz  Y-Restaurátoři LM_štuky a malby_soupis prvků</t>
  </si>
  <si>
    <t>bm</t>
  </si>
  <si>
    <t>440534493</t>
  </si>
  <si>
    <t>LM26 D+M Jednoduchá profilovaná římsa ve výklencích (nikách), bližší a přesná specifikace viz Y-Restaurátoři LM_štuky a malby_soupis prvků</t>
  </si>
  <si>
    <t>242</t>
  </si>
  <si>
    <t>RES LM265R</t>
  </si>
  <si>
    <t>LM27 D+M Šambrána okna s konzolkami, bližší a přesná specifikace viz  Y-Restaurátoři LM_štuky a malby_soupis prvků</t>
  </si>
  <si>
    <t>-295626560</t>
  </si>
  <si>
    <t>LM27 D+M Šambrána okna s konzolkami, bližší a přesná specifikace viz Y-Restaurátoři LM_štuky a malby_soupis prvků</t>
  </si>
  <si>
    <t>243</t>
  </si>
  <si>
    <t>RES LM266R</t>
  </si>
  <si>
    <t>LM28 D+M Profilovaná římsa se zubořezem po celém obvodu, bližší a přesná specifikace viz  Y-Restaurátoři LM_štuky a malby_soupis prvků</t>
  </si>
  <si>
    <t>-1854104483</t>
  </si>
  <si>
    <t>LM28 D+M Profilovaná římsa se zubořezem po celém obvodu, bližší a přesná specifikace viz Y-Restaurátoři LM_štuky a malby_soupis prvků</t>
  </si>
  <si>
    <t>244</t>
  </si>
  <si>
    <t>RES LM267R</t>
  </si>
  <si>
    <t>LM30 D+M Profilovaná římsa, bližší a přesná specifikace viz  Y-Restaurátoři LM_štuky a malby_soupis prvků</t>
  </si>
  <si>
    <t>457967684</t>
  </si>
  <si>
    <t>LM30 D+M Profilovaná římsa, bližší a přesná specifikace viz Y-Restaurátoři LM_štuky a malby_soupis prvků</t>
  </si>
  <si>
    <t>245</t>
  </si>
  <si>
    <t>RES LM268R</t>
  </si>
  <si>
    <t>LM33 D+M Čelní členitá fasáda, bosáž, klenáky, kordónová římsa, pilastry, hlavice, korunní římsa, bližší a přesná specifikace viz  Y-Restaurátoři LM_štuky a malby_soupis prvků</t>
  </si>
  <si>
    <t>-594369451</t>
  </si>
  <si>
    <t>LM33 D+M Čelní členitá fasáda, bosáž, klenáky, kordónová římsa, pilastry, hlavice, korunní římsa, bližší a přesná specifikace viz Y-Restaurátoři LM_štuky a malby_soupis prvků</t>
  </si>
  <si>
    <t>246</t>
  </si>
  <si>
    <t>RES LM269R</t>
  </si>
  <si>
    <t>LM34 D+M Zdobený erb s korunou, volutami, postavami s křídly, ve štukovém rámu s vlysy, znak se lvem ve středu erbu, bližší a přesná specifikace viz  Y-Restaurátoři LM_štuky a malby_soupis prvků</t>
  </si>
  <si>
    <t>-1021319012</t>
  </si>
  <si>
    <t>LM34 D+M Zdobený erb s korunou, volutami, postavami s křídly, ve štukovém rámu s vlysy, znak se lvem ve středu erbu, bližší a přesná specifikace viz Y-Restaurátoři LM_štuky a malby_soupis prvků</t>
  </si>
  <si>
    <t>247</t>
  </si>
  <si>
    <t>RES LM270R</t>
  </si>
  <si>
    <t>LM35 D+M Kazetový strop s římsami , bližší a přesná specifikace viz  Y-Restaurátoři LM_štuky a malby_soupis prvků</t>
  </si>
  <si>
    <t>-941610919</t>
  </si>
  <si>
    <t>LM35 D+M Kazetový strop s římsami , bližší a přesná specifikace viz Y-Restaurátoři LM_štuky a malby_soupis prvků</t>
  </si>
  <si>
    <t>248</t>
  </si>
  <si>
    <t>RES LM271R</t>
  </si>
  <si>
    <t>LM36 D+M Vlys s girlandami a maskaróny a rámován římsami, bližší a přesná specifikace viz  Y-Restaurátoři LM_štuky a malby_soupis prvků</t>
  </si>
  <si>
    <t>-2119855423</t>
  </si>
  <si>
    <t>LM36 D+M Vlys s girlandami a maskaróny a rámován římsami, bližší a přesná specifikace viz Y-Restaurátoři LM_štuky a malby_soupis prvků</t>
  </si>
  <si>
    <t>249</t>
  </si>
  <si>
    <t>RES LM272R</t>
  </si>
  <si>
    <t>LM37 D+M Sloupy s jónskými hlavicemi, patkami včetně polosloupů, bližší a přesná specifikace viz  Y-Restaurátoři LM_štuky a malby_soupis prvků</t>
  </si>
  <si>
    <t>-1252496067</t>
  </si>
  <si>
    <t>LM37 D+M Sloupy s jónskými hlavicemi, patkami včetně polosloupů, bližší a přesná specifikace viz Y-Restaurátoři LM_štuky a malby_soupis prvků</t>
  </si>
  <si>
    <t>250</t>
  </si>
  <si>
    <t>RES LM273R</t>
  </si>
  <si>
    <t>LM38 D+M Pilastry na stěnách za sloupy s jemným horizontálním členěním, bližší a přesná specifikace viz  Y-Restaurátoři LM_štuky a malby_soupis prvků</t>
  </si>
  <si>
    <t>-1815876320</t>
  </si>
  <si>
    <t>LM38 D+M Pilastry na stěnách za sloupy s jemným horizontálním členěním, bližší a přesná specifikace viz Y-Restaurátoři LM_štuky a malby_soupis prvků</t>
  </si>
  <si>
    <t>251</t>
  </si>
  <si>
    <t>RES LM274R</t>
  </si>
  <si>
    <t>LM40 D+M Štuková výzdoba klenb. stropů s jemnými rostlinnými motivy a rokaji - 7 stropů, bližší a přesná specifikace viz  Y-Restaurátoři LM_štuky a malby_soupis prvků</t>
  </si>
  <si>
    <t>1176898945</t>
  </si>
  <si>
    <t>LM40 D+M Štuková výzdoba klenb. stropů s jemnými rostlinnými motivy a rokaji - 7 stropů, bližší a přesná specifikace viz Y-Restaurátoři LM_štuky a malby_soupis prvků</t>
  </si>
  <si>
    <t>252</t>
  </si>
  <si>
    <t>RES LM275R</t>
  </si>
  <si>
    <t>LM41 D+M Šambrána s vlysem výtahových dveří, bližší a přesná specifikace viz  Y-Restaurátoři LM_štuky a malby_soupis prvků</t>
  </si>
  <si>
    <t>-868965357</t>
  </si>
  <si>
    <t>LM41 D+M Šambrána s vlysem výtahových dveří, bližší a přesná specifikace viz Y-Restaurátoři LM_štuky a malby_soupis prvků</t>
  </si>
  <si>
    <t>253</t>
  </si>
  <si>
    <t>RES LM276R</t>
  </si>
  <si>
    <t>LM43 D+M Sloupy (pilíře) a pilastry z umělého mramoru - 2 pilíře+10 pilastrů, bližší a přesná specifikace viz  Y-Restaurátoři LM_štuky a malby_soupis prvků</t>
  </si>
  <si>
    <t>-1658706128</t>
  </si>
  <si>
    <t>LM43 D+M Sloupy (pilíře) a pilastry z umělého mramoru - 2 pilíře+10 pilastrů, bližší a přesná specifikace viz Y-Restaurátoři LM_štuky a malby_soupis prvků</t>
  </si>
  <si>
    <t>254</t>
  </si>
  <si>
    <t>RES LM277R</t>
  </si>
  <si>
    <t>LM44 D+M Jónské hlavice a hlavice profil.říms pilířů a pilastrů z umělého mramoru, bližší a přesná specifikace viz  Y-Restaurátoři LM_štuky a malby_soupis prvků</t>
  </si>
  <si>
    <t>-1607183215</t>
  </si>
  <si>
    <t>LM44 D+M Jónské hlavice a hlavice profil.říms pilířů a pilastrů z umělého mramoru, bližší a přesná specifikace viz Y-Restaurátoři LM_štuky a malby_soupis prvků</t>
  </si>
  <si>
    <t>255</t>
  </si>
  <si>
    <t>RES LM278R</t>
  </si>
  <si>
    <t>LM55 D+M Strop –křížové klenby dělené pásy vystouplých omítek bez štuk. Výzdob - 35 stropů, bližší a přesná specifikace viz  Y-Restaurátoři LM_štuky a malby_soupis prvků</t>
  </si>
  <si>
    <t>-1423948676</t>
  </si>
  <si>
    <t>LM55 D+M Strop –křížové klenby dělené pásy vystouplých omítek bez štuk. Výzdob - 35 stropů, bližší a přesná specifikace viz Y-Restaurátoři LM_štuky a malby_soupis prvků</t>
  </si>
  <si>
    <t>256</t>
  </si>
  <si>
    <t>RES LM279R</t>
  </si>
  <si>
    <t>LM56 D+M Supraporta a šambrány vstupních dveří, bližší a přesná specifikace viz  Y-Restaurátoři LM_štuky a malby_soupis prvků</t>
  </si>
  <si>
    <t>-891411954</t>
  </si>
  <si>
    <t>LM56 D+M Supraporta a šambrány vstupních dveří, bližší a přesná specifikace viz Y-Restaurátoři LM_štuky a malby_soupis prvků</t>
  </si>
  <si>
    <t>257</t>
  </si>
  <si>
    <t>RES LM280R</t>
  </si>
  <si>
    <t>LM61 D+M Profilovaná římsa se zubořezem, bližší a přesná specifikace viz  Y-Restaurátoři LM_štuky a malby_soupis prvků</t>
  </si>
  <si>
    <t>484000433</t>
  </si>
  <si>
    <t>LM61 D+M Profilovaná římsa se zubořezem, bližší a přesná specifikace viz Y-Restaurátoři LM_štuky a malby_soupis prvků</t>
  </si>
  <si>
    <t>258</t>
  </si>
  <si>
    <t>RES LM281R</t>
  </si>
  <si>
    <t>LM62 D+M Profilovaná římsa, bližší a přesná specifikace viz  Y-Restaurátoři LM_štuky a malby_soupis prvků</t>
  </si>
  <si>
    <t>-727825271</t>
  </si>
  <si>
    <t>LM62 D+M Profilovaná římsa, bližší a přesná specifikace viz Y-Restaurátoři LM_štuky a malby_soupis prvků</t>
  </si>
  <si>
    <t>259</t>
  </si>
  <si>
    <t>RES LM282R</t>
  </si>
  <si>
    <t>LM64 D+M Balustráda schodiště (zábradlí) madlo, sokl, kuželky z uměl. Mramoru - 2 sloupky+107 kuželek, bližší a přesná specifikace viz  Y-Restaurátoři LM_štuky a malby_soupis prvků</t>
  </si>
  <si>
    <t>479373685</t>
  </si>
  <si>
    <t>LM64 D+M Balustráda schodiště (zábradlí) madlo, sokl, kuželky z uměl. Mramoru - 2 sloupky+107 kuželek, bližší a přesná specifikace viz Y-Restaurátoři LM_štuky a malby_soupis prvků</t>
  </si>
  <si>
    <t>260</t>
  </si>
  <si>
    <t>RES LM283R</t>
  </si>
  <si>
    <t>LM66 D+M Strop se štukatérskou výzdobou, bližší a přesná specifikace viz  Y-Restaurátoři LM_štuky a malby_soupis prvků</t>
  </si>
  <si>
    <t>-321120660</t>
  </si>
  <si>
    <t>LM66 D+M Strop se štukatérskou výzdobou, bližší a přesná specifikace viz Y-Restaurátoři LM_štuky a malby_soupis prvků</t>
  </si>
  <si>
    <t>261</t>
  </si>
  <si>
    <t>RES LM284R</t>
  </si>
  <si>
    <t>LM67 D+M Stěny se štukatérskou výzdobou, rámování, rostlinné motivy, suprafenestry, šmabrány oken, zlacené rámy obrazů, pilastry z umělého mramoru - 2 suprafenestry + 4 pilastry, bližší a přesná specifikace viz  Y-Restaurátoři LM_štuky a malby_soupis prvk</t>
  </si>
  <si>
    <t>1314542807</t>
  </si>
  <si>
    <t>LM67 D+M Stěny se štukatérskou výzdobou, rámování, rostlinné motivy, suprafenestry, šmabrány oken, zlacené rámy obrazů, pilastry z umělého mramoru - 2 suprafenestry + 4 pilastry, bližší a přesná specifikace viz Y-Restaurátoři LM_štuky a malby_soupis prvk</t>
  </si>
  <si>
    <t>262</t>
  </si>
  <si>
    <t>RES LM285R</t>
  </si>
  <si>
    <t>LM68 D+M Strop a stěny se štukatérskou výzdobou, bližší a přesná specifikace viz  Y-Restaurátoři LM_štuky a malby_soupis prvků</t>
  </si>
  <si>
    <t>303859631</t>
  </si>
  <si>
    <t>LM68 D+M Strop a stěny se štukatérskou výzdobou, bližší a přesná specifikace viz Y-Restaurátoři LM_štuky a malby_soupis prvků</t>
  </si>
  <si>
    <t>263</t>
  </si>
  <si>
    <t>RES LM286R</t>
  </si>
  <si>
    <t>LM70 D+M Štuková výzdoba klenb.stropů s jemným rostlinným motivem a rokaji - 3 stropy, bližší a přesná specifikace viz  Y-Restaurátoři LM_štuky a malby_soupis prvků</t>
  </si>
  <si>
    <t>-1213030419</t>
  </si>
  <si>
    <t>LM70 D+M Štuková výzdoba klenb.stropů s jemným rostlinným motivem a rokaji - 3 stropy, bližší a přesná specifikace viz Y-Restaurátoři LM_štuky a malby_soupis prvků</t>
  </si>
  <si>
    <t>264</t>
  </si>
  <si>
    <t>RES LM287R</t>
  </si>
  <si>
    <t>LM71 D+M Štuková výzdoba rovných stropů s jemným rostlinným motivem a rokaji - 2 stropy, bližší a přesná specifikace viz  Y-Restaurátoři LM_štuky a malby_soupis prvků</t>
  </si>
  <si>
    <t>-1306213855</t>
  </si>
  <si>
    <t>LM71 D+M Štuková výzdoba rovných stropů s jemným rostlinným motivem a rokaji - 2 stropy, bližší a přesná specifikace viz Y-Restaurátoři LM_štuky a malby_soupis prvků</t>
  </si>
  <si>
    <t>265</t>
  </si>
  <si>
    <t>RES LM288R</t>
  </si>
  <si>
    <t>LM72 D+M Supraporta obdélná včetně říms a šambrány dveří s vlysem (umístění - dveře do místností 3.502 + 3.503 + 3.002), bližší a přesná specifikace viz  Y-Restaurátoři LM_štuky a malby_soupis prvků</t>
  </si>
  <si>
    <t>-148255205</t>
  </si>
  <si>
    <t>LM72 D+M Supraporta obdélná včetně říms a šambrány dveří s vlysem (umístění - dveře do místností 3.502 + 3.503 + 3.002), bližší a přesná specifikace viz Y-Restaurátoři LM_štuky a malby_soupis prvků</t>
  </si>
  <si>
    <t>266</t>
  </si>
  <si>
    <t>RES LM289R</t>
  </si>
  <si>
    <t>LM73 D+M Šambrána dveří s vlysem vejcovce, profilovanou římsou a malými pilastry (supraporta), bližší a přesná specifikace viz  Y-Restaurátoři LM_štuky a malby_soupis prvků</t>
  </si>
  <si>
    <t>-1284736266</t>
  </si>
  <si>
    <t>LM73 D+M Šambrána dveří s vlysem vejcovce, profilovanou římsou a malými pilastry (supraporta), bližší a přesná specifikace viz Y-Restaurátoři LM_štuky a malby_soupis prvků</t>
  </si>
  <si>
    <t>267</t>
  </si>
  <si>
    <t>RES LM290R</t>
  </si>
  <si>
    <t>LM74 D+M Supraporta s volutami a rokají, bližší a přesná specifikace viz  Y-Restaurátoři LM_štuky a malby_soupis prvků</t>
  </si>
  <si>
    <t>1916731069</t>
  </si>
  <si>
    <t>LM74 D+M Supraporta s volutami a rokají, bližší a přesná specifikace viz Y-Restaurátoři LM_štuky a malby_soupis prvků</t>
  </si>
  <si>
    <t>268</t>
  </si>
  <si>
    <t>RES LM291R</t>
  </si>
  <si>
    <t>LM75 D+M Sloupy (pilíře) a pilastry z umělého mramoru - 2 pilíře+2 sloupy+8 pilastrů, bližší a přesná specifikace viz  Y-Restaurátoři LM_štuky a malby_soupis prvků</t>
  </si>
  <si>
    <t>-2093168250</t>
  </si>
  <si>
    <t>LM75 D+M Sloupy (pilíře) a pilastry z umělého mramoru - 2 pilíře+2 sloupy+8 pilastrů, bližší a přesná specifikace viz Y-Restaurátoři LM_štuky a malby_soupis prvků</t>
  </si>
  <si>
    <t>269</t>
  </si>
  <si>
    <t>RES LM292R</t>
  </si>
  <si>
    <t>LM76 D+M Korintská hlavice pilastrů (2ks), hlavice pilastrů s girlandou (4ks), korintské hlavice sloupů (2ks), hlavice s profilovanou římsou se zubořezem, bližší a přesná specifikace viz  Y-Restaurátoři LM_štuky a malby_soupis prvků</t>
  </si>
  <si>
    <t>-1234698025</t>
  </si>
  <si>
    <t>LM76 D+M Korintská hlavice pilastrů (2ks), hlavice pilastrů s girlandou (4ks), korintské hlavice sloupů (2ks), hlavice s profilovanou římsou se zubořezem, bližší a přesná specifikace viz Y-Restaurátoři LM_štuky a malby_soupis prvků</t>
  </si>
  <si>
    <t>270</t>
  </si>
  <si>
    <t>RES LM293R</t>
  </si>
  <si>
    <t>LM77 D+M Balustráda (zábradlí) madlo, sokl, pilířky, kuželky z umělého mramoru - 2 pilířky+13 kuželek, bližší a přesná specifikace viz  Y-Restaurátoři LM_štuky a malby_soupis prvků</t>
  </si>
  <si>
    <t>1522715148</t>
  </si>
  <si>
    <t>LM77 D+M Balustráda (zábradlí) madlo, sokl, pilířky, kuželky z umělého mramoru - 2 pilířky+13 kuželek, bližší a přesná specifikace viz Y-Restaurátoři LM_štuky a malby_soupis prvků</t>
  </si>
  <si>
    <t>271</t>
  </si>
  <si>
    <t>RES LM294R</t>
  </si>
  <si>
    <t>LM99 D+M Strop-křížové klenby dělené pásy osazených omítek bez štuk.prvků, bližší a přesná specifikace viz  Y-Restaurátoři LM_štuky a malby_soupis prvků</t>
  </si>
  <si>
    <t>673733289</t>
  </si>
  <si>
    <t>LM99 D+M Strop-křížové klenby dělené pásy osazených omítek bez štuk.prvků, bližší a přesná specifikace viz Y-Restaurátoři LM_štuky a malby_soupis prvků</t>
  </si>
  <si>
    <t>272</t>
  </si>
  <si>
    <t>RES LM295R</t>
  </si>
  <si>
    <t>LM100 D+M Supraporta a šambrány, bližší a přesná specifikace viz  Y-Restaurátoři LM_štuky a malby_soupis prvků</t>
  </si>
  <si>
    <t>-135656364</t>
  </si>
  <si>
    <t>LM100 D+M Supraporta a šambrány, bližší a přesná specifikace viz Y-Restaurátoři LM_štuky a malby_soupis prvků</t>
  </si>
  <si>
    <t>273</t>
  </si>
  <si>
    <t>RES LM296R</t>
  </si>
  <si>
    <t>LM106 D+M Profilovaná římsa se zubořezem, bližší a přesná specifikace viz  Y-Restaurátoři LM_štuky a malby_soupis prvků</t>
  </si>
  <si>
    <t>1147152367</t>
  </si>
  <si>
    <t>LM106 D+M Profilovaná římsa se zubořezem, bližší a přesná specifikace viz Y-Restaurátoři LM_štuky a malby_soupis prvků</t>
  </si>
  <si>
    <t>274</t>
  </si>
  <si>
    <t>RES LM297R</t>
  </si>
  <si>
    <t>LM113 D+M Profilovaná římsa pod stropem, bližší a přesná specifikace viz  Y-Restaurátoři LM_štuky a malby_soupis prvků</t>
  </si>
  <si>
    <t>605655010</t>
  </si>
  <si>
    <t>LM113 D+M Profilovaná římsa pod stropem, bližší a přesná specifikace viz Y-Restaurátoři LM_štuky a malby_soupis prvků</t>
  </si>
  <si>
    <t>275</t>
  </si>
  <si>
    <t>RES LM298R</t>
  </si>
  <si>
    <t>LM119 D+M Segmentový fronton se vsazenou mužskou hlavou s přilbicí na konzoli s girlandou v tympanonu s mušlí (rokají), rostlinné motivy, bližší a přesná specifikace viz  Y-Restaurátoři LM_štuky a malby_soupis prvků</t>
  </si>
  <si>
    <t>-556094260</t>
  </si>
  <si>
    <t>LM119 D+M Segmentový fronton se vsazenou mužskou hlavou s přilbicí na konzoli s girlandou v tympanonu s mušlí (rokají), rostlinné motivy, bližší a přesná specifikace viz Y-Restaurátoři LM_štuky a malby_soupis prvků</t>
  </si>
  <si>
    <t>276</t>
  </si>
  <si>
    <t>RES LM299R</t>
  </si>
  <si>
    <t>LM120 D+M Omítky atiky s profilacemi, sokl, malá horní římsa, bližší a přesná specifikace viz  Y-Restaurátoři LM_štuky a malby_soupis prvků</t>
  </si>
  <si>
    <t>-1595929281</t>
  </si>
  <si>
    <t>LM120 D+M Omítky atiky s profilacemi, sokl, malá horní římsa, bližší a přesná specifikace viz Y-Restaurátoři LM_štuky a malby_soupis prvků</t>
  </si>
  <si>
    <t>277</t>
  </si>
  <si>
    <t>RES LM300R</t>
  </si>
  <si>
    <t>LM121 D+M Segmentový fronton s vystouplou profilovanou deskou, ve středu tympanonu s prvkem s volutami a mušlí (rokají), po straně s girlandami, bližší a přesná specifikace viz  Y-Restaurátoři LM_štuky a malby_soupis prvků</t>
  </si>
  <si>
    <t>-499253065</t>
  </si>
  <si>
    <t>LM121 D+M Segmentový fronton s vystouplou profilovanou deskou, ve středu tympanonu s prvkem s volutami a mušlí (rokají), po straně s girlandami, bližší a přesná specifikace viz Y-Restaurátoři LM_štuky a malby_soupis prvků</t>
  </si>
  <si>
    <t>278</t>
  </si>
  <si>
    <t>RES LM301R</t>
  </si>
  <si>
    <t>LM122 D+M Korunní římsa se zubořezem a konzolemi, bližší a přesná specifikace viz  Y-Restaurátoři LM_štuky a malby_soupis prvků</t>
  </si>
  <si>
    <t>-1659456200</t>
  </si>
  <si>
    <t>LM122 D+M Korunní římsa se zubořezem a konzolemi, bližší a přesná specifikace viz Y-Restaurátoři LM_štuky a malby_soupis prvků</t>
  </si>
  <si>
    <t>279</t>
  </si>
  <si>
    <t>RES LM302R</t>
  </si>
  <si>
    <t>LM124 D+M Zdobná konzole (klenák), s akantovými listy a perlovcem, volutami, bližší a přesná specifikace viz  Y-Restaurátoři LM_štuky a malby_soupis prvků</t>
  </si>
  <si>
    <t>-833135175</t>
  </si>
  <si>
    <t>LM124 D+M Zdobná konzole (klenák), s akantovými listy a perlovcem, volutami, bližší a přesná specifikace viz Y-Restaurátoři LM_štuky a malby_soupis prvků</t>
  </si>
  <si>
    <t>280</t>
  </si>
  <si>
    <t>RES LM303R</t>
  </si>
  <si>
    <t>LM125 D+M Šambrána okna s jemným bosováním, bližší a přesná specifikace viz  Y-Restaurátoři LM_štuky a malby_soupis prvků</t>
  </si>
  <si>
    <t>-1313159521</t>
  </si>
  <si>
    <t>LM125 D+M Šambrána okna s jemným bosováním, bližší a přesná specifikace viz Y-Restaurátoři LM_štuky a malby_soupis prvků</t>
  </si>
  <si>
    <t>281</t>
  </si>
  <si>
    <t>RES LM304R</t>
  </si>
  <si>
    <t>LM126 D+M Šambrána okna s jemným bosováním, bližší a přesná specifikace viz  Y-Restaurátoři LM_štuky a malby_soupis prvků</t>
  </si>
  <si>
    <t>165876477</t>
  </si>
  <si>
    <t>LM126 D+M Šambrána okna s jemným bosováním, bližší a přesná specifikace viz Y-Restaurátoři LM_štuky a malby_soupis prvků</t>
  </si>
  <si>
    <t>282</t>
  </si>
  <si>
    <t>RES LM305R</t>
  </si>
  <si>
    <t>LM127 D+M Šambrána okna s jemným bosováním, bližší a přesná specifikace viz  Y-Restaurátoři LM_štuky a malby_soupis prvků</t>
  </si>
  <si>
    <t>-1606807368</t>
  </si>
  <si>
    <t>LM127 D+M Šambrána okna s jemným bosováním, bližší a přesná specifikace viz Y-Restaurátoři LM_štuky a malby_soupis prvků</t>
  </si>
  <si>
    <t>283</t>
  </si>
  <si>
    <t>RES LM306R</t>
  </si>
  <si>
    <t>LM128 D+M Pilastr s jónskou hlavicí a kruhovou profilovanou patkou, bližší a přesná specifikace viz  Y-Restaurátoři LM_štuky a malby_soupis prvků</t>
  </si>
  <si>
    <t>950653785</t>
  </si>
  <si>
    <t>LM128 D+M Pilastr s jónskou hlavicí a kruhovou profilovanou patkou, bližší a přesná specifikace viz Y-Restaurátoři LM_štuky a malby_soupis prvků</t>
  </si>
  <si>
    <t>284</t>
  </si>
  <si>
    <t>RES LM307R</t>
  </si>
  <si>
    <t>LM129 D+M Pilastr s jónskou hlavicí s čtverhrannou profilovanou patkou, bližší a přesná specifikace viz  Y-Restaurátoři LM_štuky a malby_soupis prvků</t>
  </si>
  <si>
    <t>-1166546063</t>
  </si>
  <si>
    <t>LM129 D+M Pilastr s jónskou hlavicí s čtverhrannou profilovanou patkou, bližší a přesná specifikace viz Y-Restaurátoři LM_štuky a malby_soupis prvků</t>
  </si>
  <si>
    <t>285</t>
  </si>
  <si>
    <t>RES LM308R</t>
  </si>
  <si>
    <t>LM130 D+M Pilastr s kanelovaným plochým dříkem, bližší a přesná specifikace viz  Y-Restaurátoři LM_štuky a malby_soupis prvků</t>
  </si>
  <si>
    <t>947820492</t>
  </si>
  <si>
    <t>LM130 D+M Pilastr s kanelovaným plochým dříkem, bližší a přesná specifikace viz Y-Restaurátoři LM_štuky a malby_soupis prvků</t>
  </si>
  <si>
    <t>286</t>
  </si>
  <si>
    <t>RES LM309R</t>
  </si>
  <si>
    <t>LM131 D+M Pilastr s prstencovou bosáží, bližší a přesná specifikace viz  Y-Restaurátoři LM_štuky a malby_soupis prvků</t>
  </si>
  <si>
    <t>1575000108</t>
  </si>
  <si>
    <t>LM131 D+M Pilastr s prstencovou bosáží, bližší a přesná specifikace viz Y-Restaurátoři LM_štuky a malby_soupis prvků</t>
  </si>
  <si>
    <t>287</t>
  </si>
  <si>
    <t>RES LM310R</t>
  </si>
  <si>
    <t>LM133 D+M Korunní římsa profilovaná se zubořezem, bližší a přesná specifikace viz  Y-Restaurátoři LM_štuky a malby_soupis prvků</t>
  </si>
  <si>
    <t>-1563453504</t>
  </si>
  <si>
    <t>LM133 D+M Korunní římsa profilovaná se zubořezem, bližší a přesná specifikace viz Y-Restaurátoři LM_štuky a malby_soupis prvků</t>
  </si>
  <si>
    <t>288</t>
  </si>
  <si>
    <t>RES LM311R</t>
  </si>
  <si>
    <t>LM134 D+M Šambrány oken ve vrcholu oblouku s konzolí s patkami říms, bližší a přesná specifikace viz  Y-Restaurátoři LM_štuky a malby_soupis prvků</t>
  </si>
  <si>
    <t>-35260373</t>
  </si>
  <si>
    <t>LM134 D+M Šambrány oken ve vrcholu oblouku s konzolí s patkami říms, bližší a přesná specifikace viz Y-Restaurátoři LM_štuky a malby_soupis prvků</t>
  </si>
  <si>
    <t>289</t>
  </si>
  <si>
    <t>RES LM312R</t>
  </si>
  <si>
    <t>LM135 D+M Venkovní poprsníky pod okny s kulatými terči a malými pilastry, bližší a přesná specifikace viz  Y-Restaurátoři LM_štuky a malby_soupis prvků</t>
  </si>
  <si>
    <t>34143250</t>
  </si>
  <si>
    <t>LM135 D+M Venkovní poprsníky pod okny s kulatými terči a malými pilastry, bližší a přesná specifikace viz Y-Restaurátoři LM_štuky a malby_soupis prvků</t>
  </si>
  <si>
    <t>290</t>
  </si>
  <si>
    <t>RES LM313R</t>
  </si>
  <si>
    <t>LM137 D+M Mramorované desky, deska s letopočtem r: 2700mm x 800mm, 1 kus, bližší a přesná specifikace viz  Y-Restaurátoři LM_štuky a malby_soupis prvků</t>
  </si>
  <si>
    <t>-251521635</t>
  </si>
  <si>
    <t>LM137 D+M Mramorované desky, deska s letopočtem r: 2700mm x 800mm, 1 kus, bližší a přesná specifikace viz Y-Restaurátoři LM_štuky a malby_soupis prvků</t>
  </si>
  <si>
    <t>291</t>
  </si>
  <si>
    <t>RES LM314R</t>
  </si>
  <si>
    <t>LM138 D+M Bosáž omítek 1. a 2. patra, bližší a přesná specifikace viz  Y-Restaurátoři LM_štuky a malby_soupis prvků</t>
  </si>
  <si>
    <t>489209902</t>
  </si>
  <si>
    <t>LM138 D+M Bosáž omítek 1. a 2. patra, bližší a přesná specifikace viz Y-Restaurátoři LM_štuky a malby_soupis prvků</t>
  </si>
  <si>
    <t>292</t>
  </si>
  <si>
    <t>RES LM315R</t>
  </si>
  <si>
    <t>LM139 D+M Bosáž omítek pod kordonovou římsu, horizontální nuty hluboké, vertikální naznačené jemné, nad okny s klenáky v omítce bosáží, bližší a přesná specifikace viz  Y-Restaurátoři LM_štuky a malby_soupis prvků</t>
  </si>
  <si>
    <t>1416806770</t>
  </si>
  <si>
    <t>LM139 D+M Bosáž omítek pod kordonovou římsu, horizontální nuty hluboké, vertikální naznačené jemné, nad okny s klenáky v omítce bosáží, bližší a přesná specifikace viz Y-Restaurátoři LM_štuky a malby_soupis prvků</t>
  </si>
  <si>
    <t>293</t>
  </si>
  <si>
    <t>RES LM316R</t>
  </si>
  <si>
    <t>LM140 D+M Kordónová římsa profilovaná, bližší a přesná specifikace viz  Y-Restaurátoři LM_štuky a malby_soupis prvků</t>
  </si>
  <si>
    <t>-1540870933</t>
  </si>
  <si>
    <t>LM140 D+M Kordónová římsa profilovaná, bližší a přesná specifikace viz Y-Restaurátoři LM_štuky a malby_soupis prvků</t>
  </si>
  <si>
    <t>294</t>
  </si>
  <si>
    <t>RES LM317R</t>
  </si>
  <si>
    <t>LM144 D+M Kartuše s erbem a volutami, císařskou korunou, girlandou s třapcem, bližší a přesná specifikace viz  Y-Restaurátoři LM_štuky a malby_soupis prvků</t>
  </si>
  <si>
    <t>-1470838398</t>
  </si>
  <si>
    <t>LM144 D+M Kartuše s erbem a volutami, císařskou korunou, girlandou s třapcem, bližší a přesná specifikace viz Y-Restaurátoři LM_štuky a malby_soupis prvků</t>
  </si>
  <si>
    <t>295</t>
  </si>
  <si>
    <t>RES LM318R</t>
  </si>
  <si>
    <t>LM145 D+M Kartuše s erbem a volutami, reliéfem dojocasého lva, císařskou korunou, girlandou s třapcem, bližší a přesná specifikace viz  Y-Restaurátoři LM_štuky a malby_soupis prvků</t>
  </si>
  <si>
    <t>1597275115</t>
  </si>
  <si>
    <t>LM145 D+M Kartuše s erbem a volutami, reliéfem dojocasého lva, císařskou korunou, girlandou s třapcem, bližší a přesná specifikace viz Y-Restaurátoři LM_štuky a malby_soupis prvků</t>
  </si>
  <si>
    <t>Z</t>
  </si>
  <si>
    <t>Zámečnické prvky</t>
  </si>
  <si>
    <t>296</t>
  </si>
  <si>
    <t>RES Z321R</t>
  </si>
  <si>
    <t>Z.001 D+M Madlo, bližší a přesná specifikace viz  Y-Restaurátoři Z_zámečnické prvky_soupis prvků</t>
  </si>
  <si>
    <t>1158303862</t>
  </si>
  <si>
    <t>Z.001 D+M Madlo, bližší a přesná specifikace viz Y-Restaurátoři Z_zámečnické prvky_soupis prvků</t>
  </si>
  <si>
    <t>297</t>
  </si>
  <si>
    <t>RES Z322R</t>
  </si>
  <si>
    <t>Z.003 D+M Mosazná podlahová vpusť - KOPIE, bližší a přesná specifikace viz Y-Restaurátoři Z_zámečnické prvky_soupis prvků</t>
  </si>
  <si>
    <t>-2071626191</t>
  </si>
  <si>
    <t>298</t>
  </si>
  <si>
    <t>RES Z323R</t>
  </si>
  <si>
    <t>Z.004 D+M Zákryt topení, bližší a přesná specifikace viz Y-Restaurátoři Z_zámečnické prvky_soupis prvků</t>
  </si>
  <si>
    <t>1112214345</t>
  </si>
  <si>
    <t>299</t>
  </si>
  <si>
    <t>RES Z324R</t>
  </si>
  <si>
    <t>Z.005 D+M Zábradlí, bližší a přesná specifikace viz Y-Restaurátoři Z_zámečnické prvky_soupis prvků</t>
  </si>
  <si>
    <t>849857187</t>
  </si>
  <si>
    <t>300</t>
  </si>
  <si>
    <t>RES Z325R</t>
  </si>
  <si>
    <t>Z.007 D+M Sloup litinový dél. 3 metry, bližší a přesná specifikace viz Y-Restaurátoři Z_zámečnické prvky_soupis prvků</t>
  </si>
  <si>
    <t>1320271587</t>
  </si>
  <si>
    <t>301</t>
  </si>
  <si>
    <t>RES Z326R</t>
  </si>
  <si>
    <t>Z.008 D+M Sloup litinový dél. 6 metrů, bližší a přesná specifikace viz Y-Restaurátoři Z_zámečnické prvky_soupis prvků</t>
  </si>
  <si>
    <t>-287167261</t>
  </si>
  <si>
    <t>302</t>
  </si>
  <si>
    <t>RES Z327R</t>
  </si>
  <si>
    <t>Z.009 D+M Držák na koberec na levém a pravém rameni, bližší a přesná specifikace viz Y-Restaurátoři Z_zámečnické prvky_soupis prvků</t>
  </si>
  <si>
    <t>-427710569</t>
  </si>
  <si>
    <t>303</t>
  </si>
  <si>
    <t>RES Z328R</t>
  </si>
  <si>
    <t>Z.010 D+M Držák na koberec na nástupním rameni, bližší a přesná specifikace viz Y-Restaurátoři Z_zámečnické prvky_soupis prvků</t>
  </si>
  <si>
    <t>2046710</t>
  </si>
  <si>
    <t>304</t>
  </si>
  <si>
    <t>RES Z329R</t>
  </si>
  <si>
    <t>Z.011 D+M Nádržka na kondenzát, bližší a přesná specifikace viz Y-Restaurátoři Z_zámečnické prvky_soupis prvků</t>
  </si>
  <si>
    <t>-2088046136</t>
  </si>
  <si>
    <t>305</t>
  </si>
  <si>
    <t>RES Z330R</t>
  </si>
  <si>
    <t>Z.013 D+M Ozdobná mříž, bližší a přesná specifikace viz Y-Restaurátoři Z_zámečnické prvky_soupis prvků</t>
  </si>
  <si>
    <t>-1816904621</t>
  </si>
  <si>
    <t>306</t>
  </si>
  <si>
    <t>RES Z331R</t>
  </si>
  <si>
    <t>Z.014 D+M Zábradlí, bližší a přesná specifikace viz Y-Restaurátoři Z_zámečnické prvky_soupis prvků</t>
  </si>
  <si>
    <t>-1853223386</t>
  </si>
  <si>
    <t>307</t>
  </si>
  <si>
    <t>RES Z332R</t>
  </si>
  <si>
    <t>Z.015 D+M Držák na koberec + tyče - střední stupně, bližší a přesná specifikace viz Y-Restaurátoři Z_zámečnické prvky_soupis prvků</t>
  </si>
  <si>
    <t>-719982078</t>
  </si>
  <si>
    <t>308</t>
  </si>
  <si>
    <t>RES Z333R</t>
  </si>
  <si>
    <t>Z.016 D+M Držák na koberec + tyče - boční stupně, bližší a přesná specifikace viz Y-Restaurátoři Z_zámečnické prvky_soupis prvků</t>
  </si>
  <si>
    <t>-59321915</t>
  </si>
  <si>
    <t>309</t>
  </si>
  <si>
    <t>RES Z334R</t>
  </si>
  <si>
    <t>Z.018 D+M Původní okénko pokladny, bližší a přesná specifikace viz Y-Restaurátoři Z_zámečnické prvky_soupis prvků</t>
  </si>
  <si>
    <t>327541383</t>
  </si>
  <si>
    <t>310</t>
  </si>
  <si>
    <t>RES Z335R</t>
  </si>
  <si>
    <t>Z.019 D+M Původní okénko pokladny, bližší a přesná specifikace viz Y-Restaurátoři Z_zámečnické prvky_soupis prvků</t>
  </si>
  <si>
    <t>-1644176698</t>
  </si>
  <si>
    <t>311</t>
  </si>
  <si>
    <t>RES Z336R</t>
  </si>
  <si>
    <t>Z.020 D+M Vstupní okrasná mříž u levého bočního vstupu, bližší a přesná specifikace viz Y-Restaurátoři Z_zámečnické prvky_soupis prvků</t>
  </si>
  <si>
    <t>1846637370</t>
  </si>
  <si>
    <t>312</t>
  </si>
  <si>
    <t>RES Z337R</t>
  </si>
  <si>
    <t>Z.021 D+M Zákryt topení, bližší a přesná specifikace viz Y-Restaurátoři Z_zámečnické prvky_soupis prvků</t>
  </si>
  <si>
    <t>1472175276</t>
  </si>
  <si>
    <t>313</t>
  </si>
  <si>
    <t>RES Z338R</t>
  </si>
  <si>
    <t>Z.022 D+M Zákryt topení, bližší a přesná specifikace viz Y-Restaurátoři Z_zámečnické prvky_soupis prvků</t>
  </si>
  <si>
    <t>-1426501951</t>
  </si>
  <si>
    <t>314</t>
  </si>
  <si>
    <t>RES Z339R</t>
  </si>
  <si>
    <t>Z.024 D+M Vstupní okrasná mříž u pravého bočního vstupu, bližší a přesná specifikace viz Y-Restaurátoři Z_zámečnické prvky_soupis prvků</t>
  </si>
  <si>
    <t>-864555747</t>
  </si>
  <si>
    <t>315</t>
  </si>
  <si>
    <t>RES Z340R</t>
  </si>
  <si>
    <t>Z.025 D+M Kryt topení, bližší a přesná specifikace viz Y-Restaurátoři Z_zámečnické prvky_soupis prvků</t>
  </si>
  <si>
    <t>-1715716194</t>
  </si>
  <si>
    <t>316</t>
  </si>
  <si>
    <t>RES Z341R</t>
  </si>
  <si>
    <t>Z.040 D+M Vana nerez - NOVÝ PŘEDMĚT, bližší a přesná specifikace viz Y-Restaurátoři Z_zámečnické prvky_soupis prvků</t>
  </si>
  <si>
    <t>501562410</t>
  </si>
  <si>
    <t>317</t>
  </si>
  <si>
    <t>RES Z342R</t>
  </si>
  <si>
    <t>Z.041 D+M Stojanové madlo se signalizačním tlačítkem, bližší a přesná specifikace viz Y-Restaurátoři Z_zámečnické prvky_soupis prvků</t>
  </si>
  <si>
    <t>339063994</t>
  </si>
  <si>
    <t>318</t>
  </si>
  <si>
    <t>RES Z343R</t>
  </si>
  <si>
    <t>Z.042 D+M Dvojité stojanové madlo, bližší a přesná specifikace viz Y-Restaurátoři Z_zámečnické prvky_soupis prvků</t>
  </si>
  <si>
    <t>1375243864</t>
  </si>
  <si>
    <t>319</t>
  </si>
  <si>
    <t>RES Z344R</t>
  </si>
  <si>
    <t>Z.043 D+M Madlo u bazenku, bližší a přesná specifikace viz Y-Restaurátoři Z_zámečnické prvky_soupis prvků</t>
  </si>
  <si>
    <t>-917662555</t>
  </si>
  <si>
    <t>320</t>
  </si>
  <si>
    <t>RES Z345R</t>
  </si>
  <si>
    <t>Z.044 D+M Madlo u vany, bližší a přesná specifikace viz Y-Restaurátoři Z_zámečnické prvky_soupis prvků</t>
  </si>
  <si>
    <t>1678134927</t>
  </si>
  <si>
    <t>321</t>
  </si>
  <si>
    <t>RES Z346R</t>
  </si>
  <si>
    <t>Z.045 D+M Mísící baterie s 5 kohouty, bližší a přesná specifikace viz Y-Restaurátoři Z_zámečnické prvky_soupis prvků</t>
  </si>
  <si>
    <t>-1513586272</t>
  </si>
  <si>
    <t>322</t>
  </si>
  <si>
    <t>RES Z347R</t>
  </si>
  <si>
    <t>Z.046 D+M Zásobník toaletního papíru, bližší a přesná specifikace viz Y-Restaurátoři Z_zámečnické prvky_soupis prvků</t>
  </si>
  <si>
    <t>1003328547</t>
  </si>
  <si>
    <t>323</t>
  </si>
  <si>
    <t>RES Z348R</t>
  </si>
  <si>
    <t>Z.047 D+M Kryt topení, bližší a přesná specifikace viz Y-Restaurátoři Z_zámečnické prvky_soupis prvků</t>
  </si>
  <si>
    <t>-2068044700</t>
  </si>
  <si>
    <t>324</t>
  </si>
  <si>
    <t>RES Z349R</t>
  </si>
  <si>
    <t>Z.048 D+M Regulace ventilační mřížky, bližší a přesná specifikace viz Y-Restaurátoři Z_zámečnické prvky_soupis prvků</t>
  </si>
  <si>
    <t>-1398326722</t>
  </si>
  <si>
    <t>325</t>
  </si>
  <si>
    <t>RES Z350R</t>
  </si>
  <si>
    <t>Z.049 D+M Kanálek přepadu, bližší a přesná specifikace viz Y-Restaurátoři Z_zámečnické prvky_soupis prvků</t>
  </si>
  <si>
    <t>1101272718</t>
  </si>
  <si>
    <t>326</t>
  </si>
  <si>
    <t>RES Z351R</t>
  </si>
  <si>
    <t>Z.050 D+M Kanálek odpadu, bližší a přesná specifikace viz Y-Restaurátoři Z_zámečnické prvky_soupis prvků</t>
  </si>
  <si>
    <t>1284066436</t>
  </si>
  <si>
    <t>327</t>
  </si>
  <si>
    <t>RES Z352R</t>
  </si>
  <si>
    <t>Z.051 D+M Otočná sprcha, bližší a přesná specifikace viz Y-Restaurátoři Z_zámečnické prvky_soupis prvků</t>
  </si>
  <si>
    <t>1629928644</t>
  </si>
  <si>
    <t>328</t>
  </si>
  <si>
    <t>RES Z353R</t>
  </si>
  <si>
    <t>Z.052 D+M Toaletní mísa + splachovací nádržka s vodovodní armaturou, bližší a přesná specifikace viz Y-Restaurátoři Z_zámečnické prvky_soupis prvků</t>
  </si>
  <si>
    <t>-2088626720</t>
  </si>
  <si>
    <t>329</t>
  </si>
  <si>
    <t>RES Z354R</t>
  </si>
  <si>
    <t>Z.053 D+M Mřížky zákrytu topení, bližší a přesná specifikace viz Y-Restaurátoři Z_zámečnické prvky_soupis prvků</t>
  </si>
  <si>
    <t>714581912</t>
  </si>
  <si>
    <t>330</t>
  </si>
  <si>
    <t>RES Z355R</t>
  </si>
  <si>
    <t>Z.054 D+M Ozdobná mříž oken císařské lázně, bližší a přesná specifikace viz Y-Restaurátoři Z_zámečnické prvky_soupis prvků</t>
  </si>
  <si>
    <t>-1503434975</t>
  </si>
  <si>
    <t>331</t>
  </si>
  <si>
    <t>RES Z356R</t>
  </si>
  <si>
    <t>Z.056 D+M Nádržka na kondenzát, bližší a přesná specifikace viz Y-Restaurátoři Z_zámečnické prvky_soupis prvků</t>
  </si>
  <si>
    <t>-459526777</t>
  </si>
  <si>
    <t>332</t>
  </si>
  <si>
    <t>RES Z357R</t>
  </si>
  <si>
    <t>Z.057 D+M Nádržka na kondenzát, bližší a přesná specifikace viz Y-Restaurátoři Z_zámečnické prvky_soupis prvků</t>
  </si>
  <si>
    <t>606709654</t>
  </si>
  <si>
    <t>333</t>
  </si>
  <si>
    <t>RES Z358R</t>
  </si>
  <si>
    <t>Z.058 D+M Schránka na ručníky, bližší a přesná specifikace viz Y-Restaurátoři Z_zámečnické prvky_soupis prvků</t>
  </si>
  <si>
    <t>1800245231</t>
  </si>
  <si>
    <t>334</t>
  </si>
  <si>
    <t>RES Z359R</t>
  </si>
  <si>
    <t>Z.059 D+M Držáky na tyče koberce, bližší a přesná specifikace viz Y-Restaurátoři Z_zámečnické prvky_soupis prvků</t>
  </si>
  <si>
    <t>-1357323379</t>
  </si>
  <si>
    <t>335</t>
  </si>
  <si>
    <t>RES Z360R</t>
  </si>
  <si>
    <t>Z.060 D+M Držáky na tyče koberce, bližší a přesná specifikace viz Y-Restaurátoři Z_zámečnické prvky_soupis prvků</t>
  </si>
  <si>
    <t>594177823</t>
  </si>
  <si>
    <t>336</t>
  </si>
  <si>
    <t>RES Z361R</t>
  </si>
  <si>
    <t>Z.061 D+M Madlo, bližší a přesná specifikace viz Y-Restaurátoři Z_zámečnické prvky_soupis prvků</t>
  </si>
  <si>
    <t>1627454805</t>
  </si>
  <si>
    <t>337</t>
  </si>
  <si>
    <t>RES Z362R</t>
  </si>
  <si>
    <t>Z.062 D+M Držák na koberec, bližší a přesná specifikace viz Y-Restaurátoři Z_zámečnické prvky_soupis prvků</t>
  </si>
  <si>
    <t>-512933479</t>
  </si>
  <si>
    <t>338</t>
  </si>
  <si>
    <t>RES Z363R</t>
  </si>
  <si>
    <t>Z.063 D+M Držák na koberec, bližší a přesná specifikace viz Y-Restaurátoři Z_zámečnické prvky_soupis prvků</t>
  </si>
  <si>
    <t>-516518672</t>
  </si>
  <si>
    <t>339</t>
  </si>
  <si>
    <t>RES Z364R</t>
  </si>
  <si>
    <t>Z.064 D+M Zábradlí, bližší a přesná specifikace viz Y-Restaurátoři Z_zámečnické prvky_soupis prvků</t>
  </si>
  <si>
    <t>1713278816</t>
  </si>
  <si>
    <t>340</t>
  </si>
  <si>
    <t>RES Z365R</t>
  </si>
  <si>
    <t>Z.065 D+M Ozdobná mříž, bližší a přesná specifikace viz Y-Restaurátoři Z_zámečnické prvky_soupis prvků</t>
  </si>
  <si>
    <t>1854806609</t>
  </si>
  <si>
    <t>341</t>
  </si>
  <si>
    <t>RES Z366R</t>
  </si>
  <si>
    <t>Z.066 D+M Transmise - krátká, bližší a přesná specifikace viz Y-Restaurátoři Z_zámečnické prvky_soupis prvků</t>
  </si>
  <si>
    <t>1798319811</t>
  </si>
  <si>
    <t>342</t>
  </si>
  <si>
    <t>RES Z367R</t>
  </si>
  <si>
    <t>Z.067 D+M Transmise - dlouhá, bližší a přesná specifikace viz Y-Restaurátoři Z_zámečnické prvky_soupis prvků</t>
  </si>
  <si>
    <t>-694546356</t>
  </si>
  <si>
    <t>343</t>
  </si>
  <si>
    <t>RES Z368R</t>
  </si>
  <si>
    <t>Z.068 D+M Transmise - dlouhá, bližší a přesná specifikace viz Y-Restaurátoři Z_zámečnické prvky_soupis prvků</t>
  </si>
  <si>
    <t>2006759576</t>
  </si>
  <si>
    <t>344</t>
  </si>
  <si>
    <t>RES Z369R</t>
  </si>
  <si>
    <t>Z.069 D+M Transmise - krátká, bližší a přesná specifikace viz Y-Restaurátoři Z_zámečnické prvky_soupis prvků</t>
  </si>
  <si>
    <t>-1029894621</t>
  </si>
  <si>
    <t>345</t>
  </si>
  <si>
    <t>RES Z360R.1</t>
  </si>
  <si>
    <t>Z.070 D+M Zábradlí, bližší a přesná specifikace viz Y-Restaurátoři Z_zámečnické prvky_soupis prvků</t>
  </si>
  <si>
    <t>-2123733235</t>
  </si>
  <si>
    <t>346</t>
  </si>
  <si>
    <t>RES Z371R</t>
  </si>
  <si>
    <t>Z.071 D+M Mříž, bližší a přesná specifikace viz Y-Restaurátoři Z_zámečnické prvky_soupis prvků</t>
  </si>
  <si>
    <t>-1514665642</t>
  </si>
  <si>
    <t>347</t>
  </si>
  <si>
    <t>RES Z372R</t>
  </si>
  <si>
    <t>Z.072 D+M Nádržka na kondenzát, bližší a přesná specifikace viz Y-Restaurátoři Z_zámečnické prvky_soupis prvků</t>
  </si>
  <si>
    <t>226216935</t>
  </si>
  <si>
    <t>348</t>
  </si>
  <si>
    <t>RES Z373R</t>
  </si>
  <si>
    <t>Z.073 D+M Zákryt topení s mřížkami a reg. prvky, bližší a přesná specifikace viz Y-Restaurátoři Z_zámečnické prvky_soupis prvků</t>
  </si>
  <si>
    <t>-114512944</t>
  </si>
  <si>
    <t>349</t>
  </si>
  <si>
    <t>RES Z374R</t>
  </si>
  <si>
    <t>Z.076 D+M Nádržka na kondenzát, bližší a přesná specifikace viz Y-Restaurátoři Z_zámečnické prvky_soupis prvků</t>
  </si>
  <si>
    <t>375137339</t>
  </si>
  <si>
    <t>350</t>
  </si>
  <si>
    <t>RES Z375R</t>
  </si>
  <si>
    <t>Z.077 D+M Zákryt topení s mřížkami a reg. Prvky, bližší a přesná specifikace viz Y-Restaurátoři Z_zámečnické prvky_soupis prvků</t>
  </si>
  <si>
    <t>-1558385847</t>
  </si>
  <si>
    <t>351</t>
  </si>
  <si>
    <t>RES Z376R</t>
  </si>
  <si>
    <t>Z.079 D+M Mosazná podlahová vpusť - KOPIE, bližší a přesná specifikace viz Y-Restaurátoři Z_zámečnické prvky_soupis prvků</t>
  </si>
  <si>
    <t xml:space="preserve">ks </t>
  </si>
  <si>
    <t>-965989150</t>
  </si>
  <si>
    <t>352</t>
  </si>
  <si>
    <t>RES Z377R</t>
  </si>
  <si>
    <t>Z.080 D+M Nádržka na kondenzát, bližší a přesná specifikace viz Y-Restaurátoři Z_zámečnické prvky_soupis prvků</t>
  </si>
  <si>
    <t>-2025971977</t>
  </si>
  <si>
    <t>353</t>
  </si>
  <si>
    <t>RES Z378R</t>
  </si>
  <si>
    <t>Z.081 D+M Zákryt topení, bližší a přesná specifikace viz Y-Restaurátoři Z_zámečnické prvky_soupis prvků</t>
  </si>
  <si>
    <t>2093205424</t>
  </si>
  <si>
    <t>354</t>
  </si>
  <si>
    <t>RES Z379R</t>
  </si>
  <si>
    <t>Z.082 D+M Zábradlí, bližší a přesná specifikace viz Y-Restaurátoři Z_zámečnické prvky_soupis prvků</t>
  </si>
  <si>
    <t>-1139064697</t>
  </si>
  <si>
    <t>355</t>
  </si>
  <si>
    <t>RES Z370R</t>
  </si>
  <si>
    <t>Z.083 D+M Ozdobná mříž, bližší a přesná specifikace viz Y-Restaurátoři Z_zámečnické prvky_soupis prvků</t>
  </si>
  <si>
    <t>1464039739</t>
  </si>
  <si>
    <t>356</t>
  </si>
  <si>
    <t>RES Z381R</t>
  </si>
  <si>
    <t>Z.084 D+M Zábradlí, bližší a přesná specifikace viz Y-Restaurátoři Z_zámečnické prvky_soupis prvků</t>
  </si>
  <si>
    <t>292823926</t>
  </si>
  <si>
    <t>357</t>
  </si>
  <si>
    <t>RES Z382R</t>
  </si>
  <si>
    <t>Z.085 D+M Mříž okenní, bližší a přesná specifikace viz Y-Restaurátoři Z_zámečnické prvky_soupis prvků</t>
  </si>
  <si>
    <t>309901302</t>
  </si>
  <si>
    <t>358</t>
  </si>
  <si>
    <t>RES Z383R</t>
  </si>
  <si>
    <t>Z.086 D+M Zábradlí bronzové s levé a pravé, bližší a přesná specifikace viz Y-Restaurátoři Z_zámečnické prvky_soupis prvků</t>
  </si>
  <si>
    <t>334529069</t>
  </si>
  <si>
    <t>359</t>
  </si>
  <si>
    <t>RES Z384R</t>
  </si>
  <si>
    <t>Z.089 D+M Ohřívák ručníků, bližší a přesná specifikace viz Y-Restaurátoři Z_zámečnické prvky_soupis prvků</t>
  </si>
  <si>
    <t>-546138274</t>
  </si>
  <si>
    <t>360</t>
  </si>
  <si>
    <t>RES Z385R</t>
  </si>
  <si>
    <t>Z.094 D+M Stojanové madlo, bližší a přesná specifikace viz Y-Restaurátoři Z_zámečnické prvky_soupis prvků</t>
  </si>
  <si>
    <t>1100534102</t>
  </si>
  <si>
    <t>361</t>
  </si>
  <si>
    <t>RES Z386R</t>
  </si>
  <si>
    <t>Z.095 D+M zábradlí přímého provozního schodiště - krátké, bližší a přesná specifikace viz Y-Restaurátoři Z_zámečnické prvky_soupis prvků</t>
  </si>
  <si>
    <t>-25476750</t>
  </si>
  <si>
    <t>362</t>
  </si>
  <si>
    <t>RES Z387R</t>
  </si>
  <si>
    <t>Z.104 D+M Nádržka na kondenzát, bližší a přesná specifikace viz Y-Restaurátoři Z_zámečnické prvky_soupis prvků</t>
  </si>
  <si>
    <t>2037523369</t>
  </si>
  <si>
    <t>363</t>
  </si>
  <si>
    <t>RES Z388R</t>
  </si>
  <si>
    <t>Z.105 D+M Kastlík s vaničkou, bližší a přesná specifikace viz Y-Restaurátoři Z_zámečnické prvky_soupis prvků</t>
  </si>
  <si>
    <t>-149323996</t>
  </si>
  <si>
    <t>364</t>
  </si>
  <si>
    <t>998404000R</t>
  </si>
  <si>
    <t>Přesun hmot pro restaurátorské práce</t>
  </si>
  <si>
    <t>%</t>
  </si>
  <si>
    <t>1721801894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</si>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</sst>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63.7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2018/57-2etapa_rev1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Karlovy Vary - Revitalizace objektu Císařských lázní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Mariánskolázeňská 306/2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31. 12. 2018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Karlovarský kraj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INTAR a.s.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ROUND(AG55+AG58,2)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ROUND(AS55+AS58,2)</f>
        <v>0</v>
      </c>
      <c r="AT54" s="106">
        <f>ROUND(SUM(AV54:AW54),2)</f>
        <v>0</v>
      </c>
      <c r="AU54" s="107">
        <f>ROUND(AU55+AU58,5)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ROUND(AZ55+AZ58,2)</f>
        <v>0</v>
      </c>
      <c r="BA54" s="106">
        <f>ROUND(BA55+BA58,2)</f>
        <v>0</v>
      </c>
      <c r="BB54" s="106">
        <f>ROUND(BB55+BB58,2)</f>
        <v>0</v>
      </c>
      <c r="BC54" s="106">
        <f>ROUND(BC55+BC58,2)</f>
        <v>0</v>
      </c>
      <c r="BD54" s="108">
        <f>ROUND(BD55+BD58,2)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78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E55" s="7"/>
      <c r="BS55" s="123" t="s">
        <v>71</v>
      </c>
      <c r="BT55" s="123" t="s">
        <v>79</v>
      </c>
      <c r="BU55" s="123" t="s">
        <v>73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0" s="4" customFormat="1" ht="25.5" customHeight="1">
      <c r="A56" s="4"/>
      <c r="B56" s="63"/>
      <c r="C56" s="124"/>
      <c r="D56" s="124"/>
      <c r="E56" s="125" t="s">
        <v>82</v>
      </c>
      <c r="F56" s="125"/>
      <c r="G56" s="125"/>
      <c r="H56" s="125"/>
      <c r="I56" s="125"/>
      <c r="J56" s="124"/>
      <c r="K56" s="125" t="s">
        <v>83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ROUND(AG57,2)</f>
        <v>0</v>
      </c>
      <c r="AH56" s="124"/>
      <c r="AI56" s="124"/>
      <c r="AJ56" s="124"/>
      <c r="AK56" s="124"/>
      <c r="AL56" s="124"/>
      <c r="AM56" s="124"/>
      <c r="AN56" s="127">
        <f>SUM(AG56,AT56)</f>
        <v>0</v>
      </c>
      <c r="AO56" s="124"/>
      <c r="AP56" s="124"/>
      <c r="AQ56" s="128" t="s">
        <v>84</v>
      </c>
      <c r="AR56" s="65"/>
      <c r="AS56" s="129">
        <f>ROUND(AS57,2)</f>
        <v>0</v>
      </c>
      <c r="AT56" s="130">
        <f>ROUND(SUM(AV56:AW56),2)</f>
        <v>0</v>
      </c>
      <c r="AU56" s="131">
        <f>ROUND(AU57,5)</f>
        <v>0</v>
      </c>
      <c r="AV56" s="130">
        <f>ROUND(AZ56*L29,2)</f>
        <v>0</v>
      </c>
      <c r="AW56" s="130">
        <f>ROUND(BA56*L30,2)</f>
        <v>0</v>
      </c>
      <c r="AX56" s="130">
        <f>ROUND(BB56*L29,2)</f>
        <v>0</v>
      </c>
      <c r="AY56" s="130">
        <f>ROUND(BC56*L30,2)</f>
        <v>0</v>
      </c>
      <c r="AZ56" s="130">
        <f>ROUND(AZ57,2)</f>
        <v>0</v>
      </c>
      <c r="BA56" s="130">
        <f>ROUND(BA57,2)</f>
        <v>0</v>
      </c>
      <c r="BB56" s="130">
        <f>ROUND(BB57,2)</f>
        <v>0</v>
      </c>
      <c r="BC56" s="130">
        <f>ROUND(BC57,2)</f>
        <v>0</v>
      </c>
      <c r="BD56" s="132">
        <f>ROUND(BD57,2)</f>
        <v>0</v>
      </c>
      <c r="BE56" s="4"/>
      <c r="BS56" s="133" t="s">
        <v>71</v>
      </c>
      <c r="BT56" s="133" t="s">
        <v>81</v>
      </c>
      <c r="BU56" s="133" t="s">
        <v>73</v>
      </c>
      <c r="BV56" s="133" t="s">
        <v>74</v>
      </c>
      <c r="BW56" s="133" t="s">
        <v>85</v>
      </c>
      <c r="BX56" s="133" t="s">
        <v>80</v>
      </c>
      <c r="CL56" s="133" t="s">
        <v>19</v>
      </c>
    </row>
    <row r="57" spans="1:90" s="4" customFormat="1" ht="16.5" customHeight="1">
      <c r="A57" s="134" t="s">
        <v>86</v>
      </c>
      <c r="B57" s="63"/>
      <c r="C57" s="124"/>
      <c r="D57" s="124"/>
      <c r="E57" s="124"/>
      <c r="F57" s="125" t="s">
        <v>87</v>
      </c>
      <c r="G57" s="125"/>
      <c r="H57" s="125"/>
      <c r="I57" s="125"/>
      <c r="J57" s="125"/>
      <c r="K57" s="124"/>
      <c r="L57" s="125" t="s">
        <v>88</v>
      </c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7">
        <f>'D.1.1a - Stavebně dopravn...'!J34</f>
        <v>0</v>
      </c>
      <c r="AH57" s="124"/>
      <c r="AI57" s="124"/>
      <c r="AJ57" s="124"/>
      <c r="AK57" s="124"/>
      <c r="AL57" s="124"/>
      <c r="AM57" s="124"/>
      <c r="AN57" s="127">
        <f>SUM(AG57,AT57)</f>
        <v>0</v>
      </c>
      <c r="AO57" s="124"/>
      <c r="AP57" s="124"/>
      <c r="AQ57" s="128" t="s">
        <v>84</v>
      </c>
      <c r="AR57" s="65"/>
      <c r="AS57" s="129">
        <v>0</v>
      </c>
      <c r="AT57" s="130">
        <f>ROUND(SUM(AV57:AW57),2)</f>
        <v>0</v>
      </c>
      <c r="AU57" s="131">
        <f>'D.1.1a - Stavebně dopravn...'!P99</f>
        <v>0</v>
      </c>
      <c r="AV57" s="130">
        <f>'D.1.1a - Stavebně dopravn...'!J37</f>
        <v>0</v>
      </c>
      <c r="AW57" s="130">
        <f>'D.1.1a - Stavebně dopravn...'!J38</f>
        <v>0</v>
      </c>
      <c r="AX57" s="130">
        <f>'D.1.1a - Stavebně dopravn...'!J39</f>
        <v>0</v>
      </c>
      <c r="AY57" s="130">
        <f>'D.1.1a - Stavebně dopravn...'!J40</f>
        <v>0</v>
      </c>
      <c r="AZ57" s="130">
        <f>'D.1.1a - Stavebně dopravn...'!F37</f>
        <v>0</v>
      </c>
      <c r="BA57" s="130">
        <f>'D.1.1a - Stavebně dopravn...'!F38</f>
        <v>0</v>
      </c>
      <c r="BB57" s="130">
        <f>'D.1.1a - Stavebně dopravn...'!F39</f>
        <v>0</v>
      </c>
      <c r="BC57" s="130">
        <f>'D.1.1a - Stavebně dopravn...'!F40</f>
        <v>0</v>
      </c>
      <c r="BD57" s="132">
        <f>'D.1.1a - Stavebně dopravn...'!F41</f>
        <v>0</v>
      </c>
      <c r="BE57" s="4"/>
      <c r="BT57" s="133" t="s">
        <v>89</v>
      </c>
      <c r="BV57" s="133" t="s">
        <v>74</v>
      </c>
      <c r="BW57" s="133" t="s">
        <v>90</v>
      </c>
      <c r="BX57" s="133" t="s">
        <v>85</v>
      </c>
      <c r="CL57" s="133" t="s">
        <v>19</v>
      </c>
    </row>
    <row r="58" spans="1:91" s="7" customFormat="1" ht="16.5" customHeight="1">
      <c r="A58" s="134" t="s">
        <v>86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6">
        <f>'Y - Restaurátoři '!J30</f>
        <v>0</v>
      </c>
      <c r="AH58" s="114"/>
      <c r="AI58" s="114"/>
      <c r="AJ58" s="114"/>
      <c r="AK58" s="114"/>
      <c r="AL58" s="114"/>
      <c r="AM58" s="114"/>
      <c r="AN58" s="116">
        <f>SUM(AG58,AT58)</f>
        <v>0</v>
      </c>
      <c r="AO58" s="114"/>
      <c r="AP58" s="114"/>
      <c r="AQ58" s="117" t="s">
        <v>78</v>
      </c>
      <c r="AR58" s="118"/>
      <c r="AS58" s="135">
        <v>0</v>
      </c>
      <c r="AT58" s="136">
        <f>ROUND(SUM(AV58:AW58),2)</f>
        <v>0</v>
      </c>
      <c r="AU58" s="137">
        <f>'Y - Restaurátoři '!P88</f>
        <v>0</v>
      </c>
      <c r="AV58" s="136">
        <f>'Y - Restaurátoři '!J33</f>
        <v>0</v>
      </c>
      <c r="AW58" s="136">
        <f>'Y - Restaurátoři '!J34</f>
        <v>0</v>
      </c>
      <c r="AX58" s="136">
        <f>'Y - Restaurátoři '!J35</f>
        <v>0</v>
      </c>
      <c r="AY58" s="136">
        <f>'Y - Restaurátoři '!J36</f>
        <v>0</v>
      </c>
      <c r="AZ58" s="136">
        <f>'Y - Restaurátoři '!F33</f>
        <v>0</v>
      </c>
      <c r="BA58" s="136">
        <f>'Y - Restaurátoři '!F34</f>
        <v>0</v>
      </c>
      <c r="BB58" s="136">
        <f>'Y - Restaurátoři '!F35</f>
        <v>0</v>
      </c>
      <c r="BC58" s="136">
        <f>'Y - Restaurátoři '!F36</f>
        <v>0</v>
      </c>
      <c r="BD58" s="138">
        <f>'Y - Restaurátoři '!F37</f>
        <v>0</v>
      </c>
      <c r="BE58" s="7"/>
      <c r="BT58" s="123" t="s">
        <v>79</v>
      </c>
      <c r="BV58" s="123" t="s">
        <v>74</v>
      </c>
      <c r="BW58" s="123" t="s">
        <v>93</v>
      </c>
      <c r="BX58" s="123" t="s">
        <v>5</v>
      </c>
      <c r="CL58" s="123" t="s">
        <v>19</v>
      </c>
      <c r="CM58" s="123" t="s">
        <v>81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E56:I56"/>
    <mergeCell ref="K56:AF56"/>
    <mergeCell ref="F57:J57"/>
    <mergeCell ref="L57:AF57"/>
    <mergeCell ref="D58:H58"/>
    <mergeCell ref="J58:AF58"/>
  </mergeCells>
  <hyperlinks>
    <hyperlink ref="A57" location="'D.1.1a - Stavebně dopravn...'!C2" display="/"/>
    <hyperlink ref="A58" location="'Y - Restaurátoři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81</v>
      </c>
    </row>
    <row r="4" spans="2:46" s="1" customFormat="1" ht="24.95" customHeight="1">
      <c r="B4" s="20"/>
      <c r="D4" s="143" t="s">
        <v>94</v>
      </c>
      <c r="I4" s="139"/>
      <c r="L4" s="20"/>
      <c r="M4" s="144" t="s">
        <v>10</v>
      </c>
      <c r="AT4" s="17" t="s">
        <v>4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Karlovy Vary - Revitalizace objektu Císařských lázní</v>
      </c>
      <c r="F7" s="145"/>
      <c r="G7" s="145"/>
      <c r="H7" s="145"/>
      <c r="I7" s="139"/>
      <c r="L7" s="20"/>
    </row>
    <row r="8" spans="2:12" ht="12">
      <c r="B8" s="20"/>
      <c r="D8" s="145" t="s">
        <v>95</v>
      </c>
      <c r="L8" s="20"/>
    </row>
    <row r="9" spans="2:12" s="1" customFormat="1" ht="16.5" customHeight="1">
      <c r="B9" s="20"/>
      <c r="E9" s="146" t="s">
        <v>96</v>
      </c>
      <c r="F9" s="1"/>
      <c r="G9" s="1"/>
      <c r="H9" s="1"/>
      <c r="I9" s="139"/>
      <c r="L9" s="20"/>
    </row>
    <row r="10" spans="2:12" s="1" customFormat="1" ht="12" customHeight="1">
      <c r="B10" s="20"/>
      <c r="D10" s="145" t="s">
        <v>97</v>
      </c>
      <c r="I10" s="139"/>
      <c r="L10" s="20"/>
    </row>
    <row r="11" spans="1:31" s="2" customFormat="1" ht="16.5" customHeight="1">
      <c r="A11" s="38"/>
      <c r="B11" s="44"/>
      <c r="C11" s="38"/>
      <c r="D11" s="38"/>
      <c r="E11" s="147" t="s">
        <v>98</v>
      </c>
      <c r="F11" s="38"/>
      <c r="G11" s="38"/>
      <c r="H11" s="38"/>
      <c r="I11" s="148"/>
      <c r="J11" s="38"/>
      <c r="K11" s="38"/>
      <c r="L11" s="14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5" t="s">
        <v>99</v>
      </c>
      <c r="E12" s="38"/>
      <c r="F12" s="38"/>
      <c r="G12" s="38"/>
      <c r="H12" s="38"/>
      <c r="I12" s="148"/>
      <c r="J12" s="38"/>
      <c r="K12" s="38"/>
      <c r="L12" s="14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0" t="s">
        <v>100</v>
      </c>
      <c r="F13" s="38"/>
      <c r="G13" s="38"/>
      <c r="H13" s="38"/>
      <c r="I13" s="148"/>
      <c r="J13" s="38"/>
      <c r="K13" s="38"/>
      <c r="L13" s="14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48"/>
      <c r="J14" s="38"/>
      <c r="K14" s="38"/>
      <c r="L14" s="14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45" t="s">
        <v>18</v>
      </c>
      <c r="E15" s="38"/>
      <c r="F15" s="133" t="s">
        <v>19</v>
      </c>
      <c r="G15" s="38"/>
      <c r="H15" s="38"/>
      <c r="I15" s="151" t="s">
        <v>20</v>
      </c>
      <c r="J15" s="133" t="s">
        <v>19</v>
      </c>
      <c r="K15" s="38"/>
      <c r="L15" s="14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21</v>
      </c>
      <c r="E16" s="38"/>
      <c r="F16" s="133" t="s">
        <v>22</v>
      </c>
      <c r="G16" s="38"/>
      <c r="H16" s="38"/>
      <c r="I16" s="151" t="s">
        <v>23</v>
      </c>
      <c r="J16" s="152" t="str">
        <f>'Rekapitulace stavby'!AN8</f>
        <v>31. 12. 2018</v>
      </c>
      <c r="K16" s="38"/>
      <c r="L16" s="14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48"/>
      <c r="J17" s="38"/>
      <c r="K17" s="38"/>
      <c r="L17" s="14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45" t="s">
        <v>25</v>
      </c>
      <c r="E18" s="38"/>
      <c r="F18" s="38"/>
      <c r="G18" s="38"/>
      <c r="H18" s="38"/>
      <c r="I18" s="151" t="s">
        <v>26</v>
      </c>
      <c r="J18" s="133" t="s">
        <v>19</v>
      </c>
      <c r="K18" s="38"/>
      <c r="L18" s="14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3" t="s">
        <v>27</v>
      </c>
      <c r="F19" s="38"/>
      <c r="G19" s="38"/>
      <c r="H19" s="38"/>
      <c r="I19" s="151" t="s">
        <v>28</v>
      </c>
      <c r="J19" s="133" t="s">
        <v>19</v>
      </c>
      <c r="K19" s="38"/>
      <c r="L19" s="14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48"/>
      <c r="J20" s="38"/>
      <c r="K20" s="38"/>
      <c r="L20" s="14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45" t="s">
        <v>29</v>
      </c>
      <c r="E21" s="38"/>
      <c r="F21" s="38"/>
      <c r="G21" s="38"/>
      <c r="H21" s="38"/>
      <c r="I21" s="151" t="s">
        <v>26</v>
      </c>
      <c r="J21" s="33" t="str">
        <f>'Rekapitulace stavby'!AN13</f>
        <v>Vyplň údaj</v>
      </c>
      <c r="K21" s="38"/>
      <c r="L21" s="14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33"/>
      <c r="G22" s="133"/>
      <c r="H22" s="133"/>
      <c r="I22" s="151" t="s">
        <v>28</v>
      </c>
      <c r="J22" s="33" t="str">
        <f>'Rekapitulace stavby'!AN14</f>
        <v>Vyplň údaj</v>
      </c>
      <c r="K22" s="38"/>
      <c r="L22" s="14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48"/>
      <c r="J23" s="38"/>
      <c r="K23" s="38"/>
      <c r="L23" s="14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45" t="s">
        <v>31</v>
      </c>
      <c r="E24" s="38"/>
      <c r="F24" s="38"/>
      <c r="G24" s="38"/>
      <c r="H24" s="38"/>
      <c r="I24" s="151" t="s">
        <v>26</v>
      </c>
      <c r="J24" s="133" t="s">
        <v>19</v>
      </c>
      <c r="K24" s="38"/>
      <c r="L24" s="14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33" t="s">
        <v>32</v>
      </c>
      <c r="F25" s="38"/>
      <c r="G25" s="38"/>
      <c r="H25" s="38"/>
      <c r="I25" s="151" t="s">
        <v>28</v>
      </c>
      <c r="J25" s="133" t="s">
        <v>19</v>
      </c>
      <c r="K25" s="38"/>
      <c r="L25" s="14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48"/>
      <c r="J26" s="38"/>
      <c r="K26" s="38"/>
      <c r="L26" s="14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45" t="s">
        <v>34</v>
      </c>
      <c r="E27" s="38"/>
      <c r="F27" s="38"/>
      <c r="G27" s="38"/>
      <c r="H27" s="38"/>
      <c r="I27" s="151" t="s">
        <v>26</v>
      </c>
      <c r="J27" s="133" t="str">
        <f>IF('Rekapitulace stavby'!AN19="","",'Rekapitulace stavby'!AN19)</f>
        <v/>
      </c>
      <c r="K27" s="38"/>
      <c r="L27" s="14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33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33" t="str">
        <f>IF('Rekapitulace stavby'!AN20="","",'Rekapitulace stavby'!AN20)</f>
        <v/>
      </c>
      <c r="K28" s="38"/>
      <c r="L28" s="14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48"/>
      <c r="J29" s="38"/>
      <c r="K29" s="38"/>
      <c r="L29" s="14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45" t="s">
        <v>36</v>
      </c>
      <c r="E30" s="38"/>
      <c r="F30" s="38"/>
      <c r="G30" s="38"/>
      <c r="H30" s="38"/>
      <c r="I30" s="148"/>
      <c r="J30" s="38"/>
      <c r="K30" s="38"/>
      <c r="L30" s="14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3"/>
      <c r="B31" s="154"/>
      <c r="C31" s="153"/>
      <c r="D31" s="153"/>
      <c r="E31" s="155" t="s">
        <v>19</v>
      </c>
      <c r="F31" s="155"/>
      <c r="G31" s="155"/>
      <c r="H31" s="155"/>
      <c r="I31" s="156"/>
      <c r="J31" s="153"/>
      <c r="K31" s="153"/>
      <c r="L31" s="157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48"/>
      <c r="J32" s="38"/>
      <c r="K32" s="38"/>
      <c r="L32" s="14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9"/>
      <c r="J33" s="158"/>
      <c r="K33" s="158"/>
      <c r="L33" s="14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38</v>
      </c>
      <c r="E34" s="38"/>
      <c r="F34" s="38"/>
      <c r="G34" s="38"/>
      <c r="H34" s="38"/>
      <c r="I34" s="148"/>
      <c r="J34" s="161">
        <f>ROUND(J99,2)</f>
        <v>0</v>
      </c>
      <c r="K34" s="38"/>
      <c r="L34" s="14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9"/>
      <c r="J35" s="158"/>
      <c r="K35" s="158"/>
      <c r="L35" s="14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40</v>
      </c>
      <c r="G36" s="38"/>
      <c r="H36" s="38"/>
      <c r="I36" s="163" t="s">
        <v>39</v>
      </c>
      <c r="J36" s="162" t="s">
        <v>41</v>
      </c>
      <c r="K36" s="38"/>
      <c r="L36" s="14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7" t="s">
        <v>42</v>
      </c>
      <c r="E37" s="145" t="s">
        <v>43</v>
      </c>
      <c r="F37" s="164">
        <f>ROUND((SUM(BE99:BE315)),2)</f>
        <v>0</v>
      </c>
      <c r="G37" s="38"/>
      <c r="H37" s="38"/>
      <c r="I37" s="165">
        <v>0.21</v>
      </c>
      <c r="J37" s="164">
        <f>ROUND(((SUM(BE99:BE315))*I37),2)</f>
        <v>0</v>
      </c>
      <c r="K37" s="38"/>
      <c r="L37" s="14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44</v>
      </c>
      <c r="F38" s="164">
        <f>ROUND((SUM(BF99:BF315)),2)</f>
        <v>0</v>
      </c>
      <c r="G38" s="38"/>
      <c r="H38" s="38"/>
      <c r="I38" s="165">
        <v>0.15</v>
      </c>
      <c r="J38" s="164">
        <f>ROUND(((SUM(BF99:BF315))*I38),2)</f>
        <v>0</v>
      </c>
      <c r="K38" s="38"/>
      <c r="L38" s="14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45</v>
      </c>
      <c r="F39" s="164">
        <f>ROUND((SUM(BG99:BG315)),2)</f>
        <v>0</v>
      </c>
      <c r="G39" s="38"/>
      <c r="H39" s="38"/>
      <c r="I39" s="165">
        <v>0.21</v>
      </c>
      <c r="J39" s="164">
        <f>0</f>
        <v>0</v>
      </c>
      <c r="K39" s="38"/>
      <c r="L39" s="14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45" t="s">
        <v>46</v>
      </c>
      <c r="F40" s="164">
        <f>ROUND((SUM(BH99:BH315)),2)</f>
        <v>0</v>
      </c>
      <c r="G40" s="38"/>
      <c r="H40" s="38"/>
      <c r="I40" s="165">
        <v>0.15</v>
      </c>
      <c r="J40" s="164">
        <f>0</f>
        <v>0</v>
      </c>
      <c r="K40" s="38"/>
      <c r="L40" s="14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45" t="s">
        <v>47</v>
      </c>
      <c r="F41" s="164">
        <f>ROUND((SUM(BI99:BI315)),2)</f>
        <v>0</v>
      </c>
      <c r="G41" s="38"/>
      <c r="H41" s="38"/>
      <c r="I41" s="165">
        <v>0</v>
      </c>
      <c r="J41" s="164">
        <f>0</f>
        <v>0</v>
      </c>
      <c r="K41" s="38"/>
      <c r="L41" s="14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48"/>
      <c r="J42" s="38"/>
      <c r="K42" s="38"/>
      <c r="L42" s="14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48</v>
      </c>
      <c r="E43" s="168"/>
      <c r="F43" s="168"/>
      <c r="G43" s="169" t="s">
        <v>49</v>
      </c>
      <c r="H43" s="170" t="s">
        <v>50</v>
      </c>
      <c r="I43" s="171"/>
      <c r="J43" s="172">
        <f>SUM(J34:J41)</f>
        <v>0</v>
      </c>
      <c r="K43" s="173"/>
      <c r="L43" s="14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174"/>
      <c r="C44" s="175"/>
      <c r="D44" s="175"/>
      <c r="E44" s="175"/>
      <c r="F44" s="175"/>
      <c r="G44" s="175"/>
      <c r="H44" s="175"/>
      <c r="I44" s="176"/>
      <c r="J44" s="175"/>
      <c r="K44" s="175"/>
      <c r="L44" s="14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8" spans="1:31" s="2" customFormat="1" ht="6.95" customHeight="1">
      <c r="A48" s="38"/>
      <c r="B48" s="177"/>
      <c r="C48" s="178"/>
      <c r="D48" s="178"/>
      <c r="E48" s="178"/>
      <c r="F48" s="178"/>
      <c r="G48" s="178"/>
      <c r="H48" s="178"/>
      <c r="I48" s="179"/>
      <c r="J48" s="178"/>
      <c r="K48" s="178"/>
      <c r="L48" s="14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24.95" customHeight="1">
      <c r="A49" s="38"/>
      <c r="B49" s="39"/>
      <c r="C49" s="23" t="s">
        <v>101</v>
      </c>
      <c r="D49" s="40"/>
      <c r="E49" s="40"/>
      <c r="F49" s="40"/>
      <c r="G49" s="40"/>
      <c r="H49" s="40"/>
      <c r="I49" s="148"/>
      <c r="J49" s="40"/>
      <c r="K49" s="40"/>
      <c r="L49" s="14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6.95" customHeight="1">
      <c r="A50" s="38"/>
      <c r="B50" s="39"/>
      <c r="C50" s="40"/>
      <c r="D50" s="40"/>
      <c r="E50" s="40"/>
      <c r="F50" s="40"/>
      <c r="G50" s="40"/>
      <c r="H50" s="40"/>
      <c r="I50" s="148"/>
      <c r="J50" s="40"/>
      <c r="K50" s="40"/>
      <c r="L50" s="14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16</v>
      </c>
      <c r="D51" s="40"/>
      <c r="E51" s="40"/>
      <c r="F51" s="40"/>
      <c r="G51" s="40"/>
      <c r="H51" s="40"/>
      <c r="I51" s="148"/>
      <c r="J51" s="40"/>
      <c r="K51" s="40"/>
      <c r="L51" s="14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>
      <c r="A52" s="38"/>
      <c r="B52" s="39"/>
      <c r="C52" s="40"/>
      <c r="D52" s="40"/>
      <c r="E52" s="180" t="str">
        <f>E7</f>
        <v>Karlovy Vary - Revitalizace objektu Císařských lázní</v>
      </c>
      <c r="F52" s="32"/>
      <c r="G52" s="32"/>
      <c r="H52" s="32"/>
      <c r="I52" s="148"/>
      <c r="J52" s="40"/>
      <c r="K52" s="40"/>
      <c r="L52" s="14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2:12" s="1" customFormat="1" ht="12" customHeight="1">
      <c r="B53" s="21"/>
      <c r="C53" s="32" t="s">
        <v>95</v>
      </c>
      <c r="D53" s="22"/>
      <c r="E53" s="22"/>
      <c r="F53" s="22"/>
      <c r="G53" s="22"/>
      <c r="H53" s="22"/>
      <c r="I53" s="139"/>
      <c r="J53" s="22"/>
      <c r="K53" s="22"/>
      <c r="L53" s="20"/>
    </row>
    <row r="54" spans="2:12" s="1" customFormat="1" ht="16.5" customHeight="1">
      <c r="B54" s="21"/>
      <c r="C54" s="22"/>
      <c r="D54" s="22"/>
      <c r="E54" s="180" t="s">
        <v>96</v>
      </c>
      <c r="F54" s="22"/>
      <c r="G54" s="22"/>
      <c r="H54" s="22"/>
      <c r="I54" s="139"/>
      <c r="J54" s="22"/>
      <c r="K54" s="22"/>
      <c r="L54" s="20"/>
    </row>
    <row r="55" spans="2:12" s="1" customFormat="1" ht="12" customHeight="1">
      <c r="B55" s="21"/>
      <c r="C55" s="32" t="s">
        <v>97</v>
      </c>
      <c r="D55" s="22"/>
      <c r="E55" s="22"/>
      <c r="F55" s="22"/>
      <c r="G55" s="22"/>
      <c r="H55" s="22"/>
      <c r="I55" s="139"/>
      <c r="J55" s="22"/>
      <c r="K55" s="22"/>
      <c r="L55" s="20"/>
    </row>
    <row r="56" spans="1:31" s="2" customFormat="1" ht="16.5" customHeight="1">
      <c r="A56" s="38"/>
      <c r="B56" s="39"/>
      <c r="C56" s="40"/>
      <c r="D56" s="40"/>
      <c r="E56" s="181" t="s">
        <v>98</v>
      </c>
      <c r="F56" s="40"/>
      <c r="G56" s="40"/>
      <c r="H56" s="40"/>
      <c r="I56" s="148"/>
      <c r="J56" s="40"/>
      <c r="K56" s="40"/>
      <c r="L56" s="14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2" customHeight="1">
      <c r="A57" s="38"/>
      <c r="B57" s="39"/>
      <c r="C57" s="32" t="s">
        <v>99</v>
      </c>
      <c r="D57" s="40"/>
      <c r="E57" s="40"/>
      <c r="F57" s="40"/>
      <c r="G57" s="40"/>
      <c r="H57" s="40"/>
      <c r="I57" s="148"/>
      <c r="J57" s="40"/>
      <c r="K57" s="40"/>
      <c r="L57" s="14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6.5" customHeight="1">
      <c r="A58" s="38"/>
      <c r="B58" s="39"/>
      <c r="C58" s="40"/>
      <c r="D58" s="40"/>
      <c r="E58" s="69" t="str">
        <f>E13</f>
        <v>D.1.1a - Stavebně dopravní řešení</v>
      </c>
      <c r="F58" s="40"/>
      <c r="G58" s="40"/>
      <c r="H58" s="40"/>
      <c r="I58" s="148"/>
      <c r="J58" s="40"/>
      <c r="K58" s="40"/>
      <c r="L58" s="149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39"/>
      <c r="C59" s="40"/>
      <c r="D59" s="40"/>
      <c r="E59" s="40"/>
      <c r="F59" s="40"/>
      <c r="G59" s="40"/>
      <c r="H59" s="40"/>
      <c r="I59" s="148"/>
      <c r="J59" s="40"/>
      <c r="K59" s="40"/>
      <c r="L59" s="149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2" customHeight="1">
      <c r="A60" s="38"/>
      <c r="B60" s="39"/>
      <c r="C60" s="32" t="s">
        <v>21</v>
      </c>
      <c r="D60" s="40"/>
      <c r="E60" s="40"/>
      <c r="F60" s="27" t="str">
        <f>F16</f>
        <v>Mariánskolázeňská 306/2</v>
      </c>
      <c r="G60" s="40"/>
      <c r="H60" s="40"/>
      <c r="I60" s="151" t="s">
        <v>23</v>
      </c>
      <c r="J60" s="72" t="str">
        <f>IF(J16="","",J16)</f>
        <v>31. 12. 2018</v>
      </c>
      <c r="K60" s="40"/>
      <c r="L60" s="14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39"/>
      <c r="C61" s="40"/>
      <c r="D61" s="40"/>
      <c r="E61" s="40"/>
      <c r="F61" s="40"/>
      <c r="G61" s="40"/>
      <c r="H61" s="40"/>
      <c r="I61" s="148"/>
      <c r="J61" s="40"/>
      <c r="K61" s="40"/>
      <c r="L61" s="14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5.15" customHeight="1">
      <c r="A62" s="38"/>
      <c r="B62" s="39"/>
      <c r="C62" s="32" t="s">
        <v>25</v>
      </c>
      <c r="D62" s="40"/>
      <c r="E62" s="40"/>
      <c r="F62" s="27" t="str">
        <f>E19</f>
        <v>Karlovarský kraj</v>
      </c>
      <c r="G62" s="40"/>
      <c r="H62" s="40"/>
      <c r="I62" s="151" t="s">
        <v>31</v>
      </c>
      <c r="J62" s="36" t="str">
        <f>E25</f>
        <v>INTAR a.s.</v>
      </c>
      <c r="K62" s="40"/>
      <c r="L62" s="149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15.15" customHeight="1">
      <c r="A63" s="38"/>
      <c r="B63" s="39"/>
      <c r="C63" s="32" t="s">
        <v>29</v>
      </c>
      <c r="D63" s="40"/>
      <c r="E63" s="40"/>
      <c r="F63" s="27" t="str">
        <f>IF(E22="","",E22)</f>
        <v>Vyplň údaj</v>
      </c>
      <c r="G63" s="40"/>
      <c r="H63" s="40"/>
      <c r="I63" s="151" t="s">
        <v>34</v>
      </c>
      <c r="J63" s="36" t="str">
        <f>E28</f>
        <v xml:space="preserve"> </v>
      </c>
      <c r="K63" s="40"/>
      <c r="L63" s="149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10.3" customHeight="1">
      <c r="A64" s="38"/>
      <c r="B64" s="39"/>
      <c r="C64" s="40"/>
      <c r="D64" s="40"/>
      <c r="E64" s="40"/>
      <c r="F64" s="40"/>
      <c r="G64" s="40"/>
      <c r="H64" s="40"/>
      <c r="I64" s="148"/>
      <c r="J64" s="40"/>
      <c r="K64" s="40"/>
      <c r="L64" s="149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29.25" customHeight="1">
      <c r="A65" s="38"/>
      <c r="B65" s="39"/>
      <c r="C65" s="182" t="s">
        <v>102</v>
      </c>
      <c r="D65" s="183"/>
      <c r="E65" s="183"/>
      <c r="F65" s="183"/>
      <c r="G65" s="183"/>
      <c r="H65" s="183"/>
      <c r="I65" s="184"/>
      <c r="J65" s="185" t="s">
        <v>103</v>
      </c>
      <c r="K65" s="183"/>
      <c r="L65" s="14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0.3" customHeight="1">
      <c r="A66" s="38"/>
      <c r="B66" s="39"/>
      <c r="C66" s="40"/>
      <c r="D66" s="40"/>
      <c r="E66" s="40"/>
      <c r="F66" s="40"/>
      <c r="G66" s="40"/>
      <c r="H66" s="40"/>
      <c r="I66" s="148"/>
      <c r="J66" s="40"/>
      <c r="K66" s="40"/>
      <c r="L66" s="14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47" s="2" customFormat="1" ht="22.8" customHeight="1">
      <c r="A67" s="38"/>
      <c r="B67" s="39"/>
      <c r="C67" s="186" t="s">
        <v>70</v>
      </c>
      <c r="D67" s="40"/>
      <c r="E67" s="40"/>
      <c r="F67" s="40"/>
      <c r="G67" s="40"/>
      <c r="H67" s="40"/>
      <c r="I67" s="148"/>
      <c r="J67" s="102">
        <f>J99</f>
        <v>0</v>
      </c>
      <c r="K67" s="40"/>
      <c r="L67" s="14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U67" s="17" t="s">
        <v>104</v>
      </c>
    </row>
    <row r="68" spans="1:31" s="9" customFormat="1" ht="24.95" customHeight="1">
      <c r="A68" s="9"/>
      <c r="B68" s="187"/>
      <c r="C68" s="188"/>
      <c r="D68" s="189" t="s">
        <v>105</v>
      </c>
      <c r="E68" s="190"/>
      <c r="F68" s="190"/>
      <c r="G68" s="190"/>
      <c r="H68" s="190"/>
      <c r="I68" s="191"/>
      <c r="J68" s="192">
        <f>J100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4"/>
      <c r="C69" s="124"/>
      <c r="D69" s="195" t="s">
        <v>106</v>
      </c>
      <c r="E69" s="196"/>
      <c r="F69" s="196"/>
      <c r="G69" s="196"/>
      <c r="H69" s="196"/>
      <c r="I69" s="197"/>
      <c r="J69" s="198">
        <f>J101</f>
        <v>0</v>
      </c>
      <c r="K69" s="124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4"/>
      <c r="C70" s="124"/>
      <c r="D70" s="195" t="s">
        <v>107</v>
      </c>
      <c r="E70" s="196"/>
      <c r="F70" s="196"/>
      <c r="G70" s="196"/>
      <c r="H70" s="196"/>
      <c r="I70" s="197"/>
      <c r="J70" s="198">
        <f>J174</f>
        <v>0</v>
      </c>
      <c r="K70" s="124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4"/>
      <c r="C71" s="124"/>
      <c r="D71" s="195" t="s">
        <v>108</v>
      </c>
      <c r="E71" s="196"/>
      <c r="F71" s="196"/>
      <c r="G71" s="196"/>
      <c r="H71" s="196"/>
      <c r="I71" s="197"/>
      <c r="J71" s="198">
        <f>J184</f>
        <v>0</v>
      </c>
      <c r="K71" s="124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4"/>
      <c r="C72" s="124"/>
      <c r="D72" s="195" t="s">
        <v>109</v>
      </c>
      <c r="E72" s="196"/>
      <c r="F72" s="196"/>
      <c r="G72" s="196"/>
      <c r="H72" s="196"/>
      <c r="I72" s="197"/>
      <c r="J72" s="198">
        <f>J225</f>
        <v>0</v>
      </c>
      <c r="K72" s="124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4"/>
      <c r="C73" s="124"/>
      <c r="D73" s="195" t="s">
        <v>110</v>
      </c>
      <c r="E73" s="196"/>
      <c r="F73" s="196"/>
      <c r="G73" s="196"/>
      <c r="H73" s="196"/>
      <c r="I73" s="197"/>
      <c r="J73" s="198">
        <f>J230</f>
        <v>0</v>
      </c>
      <c r="K73" s="124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4"/>
      <c r="C74" s="124"/>
      <c r="D74" s="195" t="s">
        <v>111</v>
      </c>
      <c r="E74" s="196"/>
      <c r="F74" s="196"/>
      <c r="G74" s="196"/>
      <c r="H74" s="196"/>
      <c r="I74" s="197"/>
      <c r="J74" s="198">
        <f>J302</f>
        <v>0</v>
      </c>
      <c r="K74" s="124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4"/>
      <c r="C75" s="124"/>
      <c r="D75" s="195" t="s">
        <v>112</v>
      </c>
      <c r="E75" s="196"/>
      <c r="F75" s="196"/>
      <c r="G75" s="196"/>
      <c r="H75" s="196"/>
      <c r="I75" s="197"/>
      <c r="J75" s="198">
        <f>J313</f>
        <v>0</v>
      </c>
      <c r="K75" s="124"/>
      <c r="L75" s="19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148"/>
      <c r="J76" s="40"/>
      <c r="K76" s="40"/>
      <c r="L76" s="14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176"/>
      <c r="J77" s="60"/>
      <c r="K77" s="60"/>
      <c r="L77" s="14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179"/>
      <c r="J81" s="62"/>
      <c r="K81" s="62"/>
      <c r="L81" s="14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148"/>
      <c r="J82" s="40"/>
      <c r="K82" s="40"/>
      <c r="L82" s="14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8"/>
      <c r="J83" s="40"/>
      <c r="K83" s="40"/>
      <c r="L83" s="14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8"/>
      <c r="J84" s="40"/>
      <c r="K84" s="40"/>
      <c r="L84" s="14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0" t="str">
        <f>E7</f>
        <v>Karlovy Vary - Revitalizace objektu Císařských lázní</v>
      </c>
      <c r="F85" s="32"/>
      <c r="G85" s="32"/>
      <c r="H85" s="32"/>
      <c r="I85" s="148"/>
      <c r="J85" s="40"/>
      <c r="K85" s="40"/>
      <c r="L85" s="14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95</v>
      </c>
      <c r="D86" s="22"/>
      <c r="E86" s="22"/>
      <c r="F86" s="22"/>
      <c r="G86" s="22"/>
      <c r="H86" s="22"/>
      <c r="I86" s="139"/>
      <c r="J86" s="22"/>
      <c r="K86" s="22"/>
      <c r="L86" s="20"/>
    </row>
    <row r="87" spans="2:12" s="1" customFormat="1" ht="16.5" customHeight="1">
      <c r="B87" s="21"/>
      <c r="C87" s="22"/>
      <c r="D87" s="22"/>
      <c r="E87" s="180" t="s">
        <v>96</v>
      </c>
      <c r="F87" s="22"/>
      <c r="G87" s="22"/>
      <c r="H87" s="22"/>
      <c r="I87" s="139"/>
      <c r="J87" s="22"/>
      <c r="K87" s="22"/>
      <c r="L87" s="20"/>
    </row>
    <row r="88" spans="2:12" s="1" customFormat="1" ht="12" customHeight="1">
      <c r="B88" s="21"/>
      <c r="C88" s="32" t="s">
        <v>97</v>
      </c>
      <c r="D88" s="22"/>
      <c r="E88" s="22"/>
      <c r="F88" s="22"/>
      <c r="G88" s="22"/>
      <c r="H88" s="22"/>
      <c r="I88" s="139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181" t="s">
        <v>98</v>
      </c>
      <c r="F89" s="40"/>
      <c r="G89" s="40"/>
      <c r="H89" s="40"/>
      <c r="I89" s="148"/>
      <c r="J89" s="40"/>
      <c r="K89" s="40"/>
      <c r="L89" s="14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99</v>
      </c>
      <c r="D90" s="40"/>
      <c r="E90" s="40"/>
      <c r="F90" s="40"/>
      <c r="G90" s="40"/>
      <c r="H90" s="40"/>
      <c r="I90" s="148"/>
      <c r="J90" s="40"/>
      <c r="K90" s="40"/>
      <c r="L90" s="14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69" t="str">
        <f>E13</f>
        <v>D.1.1a - Stavebně dopravní řešení</v>
      </c>
      <c r="F91" s="40"/>
      <c r="G91" s="40"/>
      <c r="H91" s="40"/>
      <c r="I91" s="148"/>
      <c r="J91" s="40"/>
      <c r="K91" s="40"/>
      <c r="L91" s="14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48"/>
      <c r="J92" s="40"/>
      <c r="K92" s="40"/>
      <c r="L92" s="14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F16</f>
        <v>Mariánskolázeňská 306/2</v>
      </c>
      <c r="G93" s="40"/>
      <c r="H93" s="40"/>
      <c r="I93" s="151" t="s">
        <v>23</v>
      </c>
      <c r="J93" s="72" t="str">
        <f>IF(J16="","",J16)</f>
        <v>31. 12. 2018</v>
      </c>
      <c r="K93" s="40"/>
      <c r="L93" s="14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48"/>
      <c r="J94" s="40"/>
      <c r="K94" s="40"/>
      <c r="L94" s="14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E19</f>
        <v>Karlovarský kraj</v>
      </c>
      <c r="G95" s="40"/>
      <c r="H95" s="40"/>
      <c r="I95" s="151" t="s">
        <v>31</v>
      </c>
      <c r="J95" s="36" t="str">
        <f>E25</f>
        <v>INTAR a.s.</v>
      </c>
      <c r="K95" s="40"/>
      <c r="L95" s="14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151" t="s">
        <v>34</v>
      </c>
      <c r="J96" s="36" t="str">
        <f>E28</f>
        <v xml:space="preserve"> </v>
      </c>
      <c r="K96" s="40"/>
      <c r="L96" s="14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48"/>
      <c r="J97" s="40"/>
      <c r="K97" s="40"/>
      <c r="L97" s="149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11" customFormat="1" ht="29.25" customHeight="1">
      <c r="A98" s="200"/>
      <c r="B98" s="201"/>
      <c r="C98" s="202" t="s">
        <v>114</v>
      </c>
      <c r="D98" s="203" t="s">
        <v>57</v>
      </c>
      <c r="E98" s="203" t="s">
        <v>53</v>
      </c>
      <c r="F98" s="203" t="s">
        <v>54</v>
      </c>
      <c r="G98" s="203" t="s">
        <v>115</v>
      </c>
      <c r="H98" s="203" t="s">
        <v>116</v>
      </c>
      <c r="I98" s="204" t="s">
        <v>117</v>
      </c>
      <c r="J98" s="203" t="s">
        <v>103</v>
      </c>
      <c r="K98" s="205" t="s">
        <v>118</v>
      </c>
      <c r="L98" s="206"/>
      <c r="M98" s="92" t="s">
        <v>19</v>
      </c>
      <c r="N98" s="93" t="s">
        <v>42</v>
      </c>
      <c r="O98" s="93" t="s">
        <v>119</v>
      </c>
      <c r="P98" s="93" t="s">
        <v>120</v>
      </c>
      <c r="Q98" s="93" t="s">
        <v>121</v>
      </c>
      <c r="R98" s="93" t="s">
        <v>122</v>
      </c>
      <c r="S98" s="93" t="s">
        <v>123</v>
      </c>
      <c r="T98" s="94" t="s">
        <v>124</v>
      </c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</row>
    <row r="99" spans="1:63" s="2" customFormat="1" ht="22.8" customHeight="1">
      <c r="A99" s="38"/>
      <c r="B99" s="39"/>
      <c r="C99" s="99" t="s">
        <v>125</v>
      </c>
      <c r="D99" s="40"/>
      <c r="E99" s="40"/>
      <c r="F99" s="40"/>
      <c r="G99" s="40"/>
      <c r="H99" s="40"/>
      <c r="I99" s="148"/>
      <c r="J99" s="207">
        <f>BK99</f>
        <v>0</v>
      </c>
      <c r="K99" s="40"/>
      <c r="L99" s="44"/>
      <c r="M99" s="95"/>
      <c r="N99" s="208"/>
      <c r="O99" s="96"/>
      <c r="P99" s="209">
        <f>P100</f>
        <v>0</v>
      </c>
      <c r="Q99" s="96"/>
      <c r="R99" s="209">
        <f>R100</f>
        <v>986.5043987000001</v>
      </c>
      <c r="S99" s="96"/>
      <c r="T99" s="210">
        <f>T100</f>
        <v>1801.2589999999998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71</v>
      </c>
      <c r="AU99" s="17" t="s">
        <v>104</v>
      </c>
      <c r="BK99" s="211">
        <f>BK100</f>
        <v>0</v>
      </c>
    </row>
    <row r="100" spans="1:63" s="12" customFormat="1" ht="25.9" customHeight="1">
      <c r="A100" s="12"/>
      <c r="B100" s="212"/>
      <c r="C100" s="213"/>
      <c r="D100" s="214" t="s">
        <v>71</v>
      </c>
      <c r="E100" s="215" t="s">
        <v>126</v>
      </c>
      <c r="F100" s="215" t="s">
        <v>127</v>
      </c>
      <c r="G100" s="213"/>
      <c r="H100" s="213"/>
      <c r="I100" s="216"/>
      <c r="J100" s="217">
        <f>BK100</f>
        <v>0</v>
      </c>
      <c r="K100" s="213"/>
      <c r="L100" s="218"/>
      <c r="M100" s="219"/>
      <c r="N100" s="220"/>
      <c r="O100" s="220"/>
      <c r="P100" s="221">
        <f>P101+P174+P184+P225+P230+P302+P313</f>
        <v>0</v>
      </c>
      <c r="Q100" s="220"/>
      <c r="R100" s="221">
        <f>R101+R174+R184+R225+R230+R302+R313</f>
        <v>986.5043987000001</v>
      </c>
      <c r="S100" s="220"/>
      <c r="T100" s="222">
        <f>T101+T174+T184+T225+T230+T302+T313</f>
        <v>1801.2589999999998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3" t="s">
        <v>79</v>
      </c>
      <c r="AT100" s="224" t="s">
        <v>71</v>
      </c>
      <c r="AU100" s="224" t="s">
        <v>72</v>
      </c>
      <c r="AY100" s="223" t="s">
        <v>128</v>
      </c>
      <c r="BK100" s="225">
        <f>BK101+BK174+BK184+BK225+BK230+BK302+BK313</f>
        <v>0</v>
      </c>
    </row>
    <row r="101" spans="1:63" s="12" customFormat="1" ht="22.8" customHeight="1">
      <c r="A101" s="12"/>
      <c r="B101" s="212"/>
      <c r="C101" s="213"/>
      <c r="D101" s="214" t="s">
        <v>71</v>
      </c>
      <c r="E101" s="226" t="s">
        <v>79</v>
      </c>
      <c r="F101" s="226" t="s">
        <v>129</v>
      </c>
      <c r="G101" s="213"/>
      <c r="H101" s="213"/>
      <c r="I101" s="216"/>
      <c r="J101" s="227">
        <f>BK101</f>
        <v>0</v>
      </c>
      <c r="K101" s="213"/>
      <c r="L101" s="218"/>
      <c r="M101" s="219"/>
      <c r="N101" s="220"/>
      <c r="O101" s="220"/>
      <c r="P101" s="221">
        <f>SUM(P102:P173)</f>
        <v>0</v>
      </c>
      <c r="Q101" s="220"/>
      <c r="R101" s="221">
        <f>SUM(R102:R173)</f>
        <v>666</v>
      </c>
      <c r="S101" s="220"/>
      <c r="T101" s="222">
        <f>SUM(T102:T173)</f>
        <v>1801.2589999999998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3" t="s">
        <v>79</v>
      </c>
      <c r="AT101" s="224" t="s">
        <v>71</v>
      </c>
      <c r="AU101" s="224" t="s">
        <v>79</v>
      </c>
      <c r="AY101" s="223" t="s">
        <v>128</v>
      </c>
      <c r="BK101" s="225">
        <f>SUM(BK102:BK173)</f>
        <v>0</v>
      </c>
    </row>
    <row r="102" spans="1:65" s="2" customFormat="1" ht="24" customHeight="1">
      <c r="A102" s="38"/>
      <c r="B102" s="39"/>
      <c r="C102" s="228" t="s">
        <v>79</v>
      </c>
      <c r="D102" s="228" t="s">
        <v>130</v>
      </c>
      <c r="E102" s="229" t="s">
        <v>131</v>
      </c>
      <c r="F102" s="230" t="s">
        <v>132</v>
      </c>
      <c r="G102" s="231" t="s">
        <v>133</v>
      </c>
      <c r="H102" s="232">
        <v>38</v>
      </c>
      <c r="I102" s="233"/>
      <c r="J102" s="234">
        <f>ROUND(I102*H102,2)</f>
        <v>0</v>
      </c>
      <c r="K102" s="230" t="s">
        <v>134</v>
      </c>
      <c r="L102" s="44"/>
      <c r="M102" s="235" t="s">
        <v>19</v>
      </c>
      <c r="N102" s="236" t="s">
        <v>43</v>
      </c>
      <c r="O102" s="84"/>
      <c r="P102" s="237">
        <f>O102*H102</f>
        <v>0</v>
      </c>
      <c r="Q102" s="237">
        <v>0</v>
      </c>
      <c r="R102" s="237">
        <f>Q102*H102</f>
        <v>0</v>
      </c>
      <c r="S102" s="237">
        <v>0.295</v>
      </c>
      <c r="T102" s="238">
        <f>S102*H102</f>
        <v>11.209999999999999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39" t="s">
        <v>135</v>
      </c>
      <c r="AT102" s="239" t="s">
        <v>130</v>
      </c>
      <c r="AU102" s="239" t="s">
        <v>81</v>
      </c>
      <c r="AY102" s="17" t="s">
        <v>128</v>
      </c>
      <c r="BE102" s="240">
        <f>IF(N102="základní",J102,0)</f>
        <v>0</v>
      </c>
      <c r="BF102" s="240">
        <f>IF(N102="snížená",J102,0)</f>
        <v>0</v>
      </c>
      <c r="BG102" s="240">
        <f>IF(N102="zákl. přenesená",J102,0)</f>
        <v>0</v>
      </c>
      <c r="BH102" s="240">
        <f>IF(N102="sníž. přenesená",J102,0)</f>
        <v>0</v>
      </c>
      <c r="BI102" s="240">
        <f>IF(N102="nulová",J102,0)</f>
        <v>0</v>
      </c>
      <c r="BJ102" s="17" t="s">
        <v>79</v>
      </c>
      <c r="BK102" s="240">
        <f>ROUND(I102*H102,2)</f>
        <v>0</v>
      </c>
      <c r="BL102" s="17" t="s">
        <v>135</v>
      </c>
      <c r="BM102" s="239" t="s">
        <v>136</v>
      </c>
    </row>
    <row r="103" spans="1:47" s="2" customFormat="1" ht="12">
      <c r="A103" s="38"/>
      <c r="B103" s="39"/>
      <c r="C103" s="40"/>
      <c r="D103" s="241" t="s">
        <v>137</v>
      </c>
      <c r="E103" s="40"/>
      <c r="F103" s="242" t="s">
        <v>132</v>
      </c>
      <c r="G103" s="40"/>
      <c r="H103" s="40"/>
      <c r="I103" s="148"/>
      <c r="J103" s="40"/>
      <c r="K103" s="40"/>
      <c r="L103" s="44"/>
      <c r="M103" s="243"/>
      <c r="N103" s="24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137</v>
      </c>
      <c r="AU103" s="17" t="s">
        <v>81</v>
      </c>
    </row>
    <row r="104" spans="1:65" s="2" customFormat="1" ht="24" customHeight="1">
      <c r="A104" s="38"/>
      <c r="B104" s="39"/>
      <c r="C104" s="228" t="s">
        <v>81</v>
      </c>
      <c r="D104" s="228" t="s">
        <v>130</v>
      </c>
      <c r="E104" s="229" t="s">
        <v>138</v>
      </c>
      <c r="F104" s="230" t="s">
        <v>139</v>
      </c>
      <c r="G104" s="231" t="s">
        <v>133</v>
      </c>
      <c r="H104" s="232">
        <v>1202</v>
      </c>
      <c r="I104" s="233"/>
      <c r="J104" s="234">
        <f>ROUND(I104*H104,2)</f>
        <v>0</v>
      </c>
      <c r="K104" s="230" t="s">
        <v>134</v>
      </c>
      <c r="L104" s="44"/>
      <c r="M104" s="235" t="s">
        <v>19</v>
      </c>
      <c r="N104" s="236" t="s">
        <v>43</v>
      </c>
      <c r="O104" s="84"/>
      <c r="P104" s="237">
        <f>O104*H104</f>
        <v>0</v>
      </c>
      <c r="Q104" s="237">
        <v>0</v>
      </c>
      <c r="R104" s="237">
        <f>Q104*H104</f>
        <v>0</v>
      </c>
      <c r="S104" s="237">
        <v>0.3</v>
      </c>
      <c r="T104" s="238">
        <f>S104*H104</f>
        <v>360.59999999999997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39" t="s">
        <v>135</v>
      </c>
      <c r="AT104" s="239" t="s">
        <v>130</v>
      </c>
      <c r="AU104" s="239" t="s">
        <v>81</v>
      </c>
      <c r="AY104" s="17" t="s">
        <v>128</v>
      </c>
      <c r="BE104" s="240">
        <f>IF(N104="základní",J104,0)</f>
        <v>0</v>
      </c>
      <c r="BF104" s="240">
        <f>IF(N104="snížená",J104,0)</f>
        <v>0</v>
      </c>
      <c r="BG104" s="240">
        <f>IF(N104="zákl. přenesená",J104,0)</f>
        <v>0</v>
      </c>
      <c r="BH104" s="240">
        <f>IF(N104="sníž. přenesená",J104,0)</f>
        <v>0</v>
      </c>
      <c r="BI104" s="240">
        <f>IF(N104="nulová",J104,0)</f>
        <v>0</v>
      </c>
      <c r="BJ104" s="17" t="s">
        <v>79</v>
      </c>
      <c r="BK104" s="240">
        <f>ROUND(I104*H104,2)</f>
        <v>0</v>
      </c>
      <c r="BL104" s="17" t="s">
        <v>135</v>
      </c>
      <c r="BM104" s="239" t="s">
        <v>135</v>
      </c>
    </row>
    <row r="105" spans="1:47" s="2" customFormat="1" ht="12">
      <c r="A105" s="38"/>
      <c r="B105" s="39"/>
      <c r="C105" s="40"/>
      <c r="D105" s="241" t="s">
        <v>137</v>
      </c>
      <c r="E105" s="40"/>
      <c r="F105" s="242" t="s">
        <v>140</v>
      </c>
      <c r="G105" s="40"/>
      <c r="H105" s="40"/>
      <c r="I105" s="148"/>
      <c r="J105" s="40"/>
      <c r="K105" s="40"/>
      <c r="L105" s="44"/>
      <c r="M105" s="243"/>
      <c r="N105" s="24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137</v>
      </c>
      <c r="AU105" s="17" t="s">
        <v>81</v>
      </c>
    </row>
    <row r="106" spans="1:65" s="2" customFormat="1" ht="24" customHeight="1">
      <c r="A106" s="38"/>
      <c r="B106" s="39"/>
      <c r="C106" s="228" t="s">
        <v>89</v>
      </c>
      <c r="D106" s="228" t="s">
        <v>130</v>
      </c>
      <c r="E106" s="229" t="s">
        <v>141</v>
      </c>
      <c r="F106" s="230" t="s">
        <v>142</v>
      </c>
      <c r="G106" s="231" t="s">
        <v>133</v>
      </c>
      <c r="H106" s="232">
        <v>1145</v>
      </c>
      <c r="I106" s="233"/>
      <c r="J106" s="234">
        <f>ROUND(I106*H106,2)</f>
        <v>0</v>
      </c>
      <c r="K106" s="230" t="s">
        <v>134</v>
      </c>
      <c r="L106" s="44"/>
      <c r="M106" s="235" t="s">
        <v>19</v>
      </c>
      <c r="N106" s="236" t="s">
        <v>43</v>
      </c>
      <c r="O106" s="84"/>
      <c r="P106" s="237">
        <f>O106*H106</f>
        <v>0</v>
      </c>
      <c r="Q106" s="237">
        <v>0</v>
      </c>
      <c r="R106" s="237">
        <f>Q106*H106</f>
        <v>0</v>
      </c>
      <c r="S106" s="237">
        <v>0.625</v>
      </c>
      <c r="T106" s="238">
        <f>S106*H106</f>
        <v>715.625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39" t="s">
        <v>135</v>
      </c>
      <c r="AT106" s="239" t="s">
        <v>130</v>
      </c>
      <c r="AU106" s="239" t="s">
        <v>81</v>
      </c>
      <c r="AY106" s="17" t="s">
        <v>128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7" t="s">
        <v>79</v>
      </c>
      <c r="BK106" s="240">
        <f>ROUND(I106*H106,2)</f>
        <v>0</v>
      </c>
      <c r="BL106" s="17" t="s">
        <v>135</v>
      </c>
      <c r="BM106" s="239" t="s">
        <v>143</v>
      </c>
    </row>
    <row r="107" spans="1:47" s="2" customFormat="1" ht="12">
      <c r="A107" s="38"/>
      <c r="B107" s="39"/>
      <c r="C107" s="40"/>
      <c r="D107" s="241" t="s">
        <v>137</v>
      </c>
      <c r="E107" s="40"/>
      <c r="F107" s="242" t="s">
        <v>144</v>
      </c>
      <c r="G107" s="40"/>
      <c r="H107" s="40"/>
      <c r="I107" s="148"/>
      <c r="J107" s="40"/>
      <c r="K107" s="40"/>
      <c r="L107" s="44"/>
      <c r="M107" s="243"/>
      <c r="N107" s="24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137</v>
      </c>
      <c r="AU107" s="17" t="s">
        <v>81</v>
      </c>
    </row>
    <row r="108" spans="1:65" s="2" customFormat="1" ht="24" customHeight="1">
      <c r="A108" s="38"/>
      <c r="B108" s="39"/>
      <c r="C108" s="228" t="s">
        <v>135</v>
      </c>
      <c r="D108" s="228" t="s">
        <v>130</v>
      </c>
      <c r="E108" s="229" t="s">
        <v>145</v>
      </c>
      <c r="F108" s="230" t="s">
        <v>146</v>
      </c>
      <c r="G108" s="231" t="s">
        <v>133</v>
      </c>
      <c r="H108" s="232">
        <v>1202</v>
      </c>
      <c r="I108" s="233"/>
      <c r="J108" s="234">
        <f>ROUND(I108*H108,2)</f>
        <v>0</v>
      </c>
      <c r="K108" s="230" t="s">
        <v>134</v>
      </c>
      <c r="L108" s="44"/>
      <c r="M108" s="235" t="s">
        <v>19</v>
      </c>
      <c r="N108" s="236" t="s">
        <v>43</v>
      </c>
      <c r="O108" s="84"/>
      <c r="P108" s="237">
        <f>O108*H108</f>
        <v>0</v>
      </c>
      <c r="Q108" s="237">
        <v>0</v>
      </c>
      <c r="R108" s="237">
        <f>Q108*H108</f>
        <v>0</v>
      </c>
      <c r="S108" s="237">
        <v>0.582</v>
      </c>
      <c r="T108" s="238">
        <f>S108*H108</f>
        <v>699.564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39" t="s">
        <v>135</v>
      </c>
      <c r="AT108" s="239" t="s">
        <v>130</v>
      </c>
      <c r="AU108" s="239" t="s">
        <v>81</v>
      </c>
      <c r="AY108" s="17" t="s">
        <v>128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7" t="s">
        <v>79</v>
      </c>
      <c r="BK108" s="240">
        <f>ROUND(I108*H108,2)</f>
        <v>0</v>
      </c>
      <c r="BL108" s="17" t="s">
        <v>135</v>
      </c>
      <c r="BM108" s="239" t="s">
        <v>81</v>
      </c>
    </row>
    <row r="109" spans="1:47" s="2" customFormat="1" ht="12">
      <c r="A109" s="38"/>
      <c r="B109" s="39"/>
      <c r="C109" s="40"/>
      <c r="D109" s="241" t="s">
        <v>137</v>
      </c>
      <c r="E109" s="40"/>
      <c r="F109" s="242" t="s">
        <v>147</v>
      </c>
      <c r="G109" s="40"/>
      <c r="H109" s="40"/>
      <c r="I109" s="148"/>
      <c r="J109" s="40"/>
      <c r="K109" s="40"/>
      <c r="L109" s="44"/>
      <c r="M109" s="243"/>
      <c r="N109" s="24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137</v>
      </c>
      <c r="AU109" s="17" t="s">
        <v>81</v>
      </c>
    </row>
    <row r="110" spans="1:65" s="2" customFormat="1" ht="24" customHeight="1">
      <c r="A110" s="38"/>
      <c r="B110" s="39"/>
      <c r="C110" s="228" t="s">
        <v>148</v>
      </c>
      <c r="D110" s="228" t="s">
        <v>130</v>
      </c>
      <c r="E110" s="229" t="s">
        <v>149</v>
      </c>
      <c r="F110" s="230" t="s">
        <v>150</v>
      </c>
      <c r="G110" s="231" t="s">
        <v>133</v>
      </c>
      <c r="H110" s="232">
        <v>18</v>
      </c>
      <c r="I110" s="233"/>
      <c r="J110" s="234">
        <f>ROUND(I110*H110,2)</f>
        <v>0</v>
      </c>
      <c r="K110" s="230" t="s">
        <v>134</v>
      </c>
      <c r="L110" s="44"/>
      <c r="M110" s="235" t="s">
        <v>19</v>
      </c>
      <c r="N110" s="236" t="s">
        <v>43</v>
      </c>
      <c r="O110" s="84"/>
      <c r="P110" s="237">
        <f>O110*H110</f>
        <v>0</v>
      </c>
      <c r="Q110" s="237">
        <v>0</v>
      </c>
      <c r="R110" s="237">
        <f>Q110*H110</f>
        <v>0</v>
      </c>
      <c r="S110" s="237">
        <v>0.18</v>
      </c>
      <c r="T110" s="238">
        <f>S110*H110</f>
        <v>3.2399999999999998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39" t="s">
        <v>135</v>
      </c>
      <c r="AT110" s="239" t="s">
        <v>130</v>
      </c>
      <c r="AU110" s="239" t="s">
        <v>81</v>
      </c>
      <c r="AY110" s="17" t="s">
        <v>128</v>
      </c>
      <c r="BE110" s="240">
        <f>IF(N110="základní",J110,0)</f>
        <v>0</v>
      </c>
      <c r="BF110" s="240">
        <f>IF(N110="snížená",J110,0)</f>
        <v>0</v>
      </c>
      <c r="BG110" s="240">
        <f>IF(N110="zákl. přenesená",J110,0)</f>
        <v>0</v>
      </c>
      <c r="BH110" s="240">
        <f>IF(N110="sníž. přenesená",J110,0)</f>
        <v>0</v>
      </c>
      <c r="BI110" s="240">
        <f>IF(N110="nulová",J110,0)</f>
        <v>0</v>
      </c>
      <c r="BJ110" s="17" t="s">
        <v>79</v>
      </c>
      <c r="BK110" s="240">
        <f>ROUND(I110*H110,2)</f>
        <v>0</v>
      </c>
      <c r="BL110" s="17" t="s">
        <v>135</v>
      </c>
      <c r="BM110" s="239" t="s">
        <v>151</v>
      </c>
    </row>
    <row r="111" spans="1:47" s="2" customFormat="1" ht="12">
      <c r="A111" s="38"/>
      <c r="B111" s="39"/>
      <c r="C111" s="40"/>
      <c r="D111" s="241" t="s">
        <v>137</v>
      </c>
      <c r="E111" s="40"/>
      <c r="F111" s="242" t="s">
        <v>152</v>
      </c>
      <c r="G111" s="40"/>
      <c r="H111" s="40"/>
      <c r="I111" s="148"/>
      <c r="J111" s="40"/>
      <c r="K111" s="40"/>
      <c r="L111" s="44"/>
      <c r="M111" s="243"/>
      <c r="N111" s="24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137</v>
      </c>
      <c r="AU111" s="17" t="s">
        <v>81</v>
      </c>
    </row>
    <row r="112" spans="1:65" s="2" customFormat="1" ht="24" customHeight="1">
      <c r="A112" s="38"/>
      <c r="B112" s="39"/>
      <c r="C112" s="228" t="s">
        <v>153</v>
      </c>
      <c r="D112" s="228" t="s">
        <v>130</v>
      </c>
      <c r="E112" s="229" t="s">
        <v>154</v>
      </c>
      <c r="F112" s="230" t="s">
        <v>155</v>
      </c>
      <c r="G112" s="231" t="s">
        <v>133</v>
      </c>
      <c r="H112" s="232">
        <v>38</v>
      </c>
      <c r="I112" s="233"/>
      <c r="J112" s="234">
        <f>ROUND(I112*H112,2)</f>
        <v>0</v>
      </c>
      <c r="K112" s="230" t="s">
        <v>134</v>
      </c>
      <c r="L112" s="44"/>
      <c r="M112" s="235" t="s">
        <v>19</v>
      </c>
      <c r="N112" s="236" t="s">
        <v>43</v>
      </c>
      <c r="O112" s="84"/>
      <c r="P112" s="237">
        <f>O112*H112</f>
        <v>0</v>
      </c>
      <c r="Q112" s="237">
        <v>0</v>
      </c>
      <c r="R112" s="237">
        <f>Q112*H112</f>
        <v>0</v>
      </c>
      <c r="S112" s="237">
        <v>0.29</v>
      </c>
      <c r="T112" s="238">
        <f>S112*H112</f>
        <v>11.02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9" t="s">
        <v>135</v>
      </c>
      <c r="AT112" s="239" t="s">
        <v>130</v>
      </c>
      <c r="AU112" s="239" t="s">
        <v>81</v>
      </c>
      <c r="AY112" s="17" t="s">
        <v>128</v>
      </c>
      <c r="BE112" s="240">
        <f>IF(N112="základní",J112,0)</f>
        <v>0</v>
      </c>
      <c r="BF112" s="240">
        <f>IF(N112="snížená",J112,0)</f>
        <v>0</v>
      </c>
      <c r="BG112" s="240">
        <f>IF(N112="zákl. přenesená",J112,0)</f>
        <v>0</v>
      </c>
      <c r="BH112" s="240">
        <f>IF(N112="sníž. přenesená",J112,0)</f>
        <v>0</v>
      </c>
      <c r="BI112" s="240">
        <f>IF(N112="nulová",J112,0)</f>
        <v>0</v>
      </c>
      <c r="BJ112" s="17" t="s">
        <v>79</v>
      </c>
      <c r="BK112" s="240">
        <f>ROUND(I112*H112,2)</f>
        <v>0</v>
      </c>
      <c r="BL112" s="17" t="s">
        <v>135</v>
      </c>
      <c r="BM112" s="239" t="s">
        <v>156</v>
      </c>
    </row>
    <row r="113" spans="1:47" s="2" customFormat="1" ht="12">
      <c r="A113" s="38"/>
      <c r="B113" s="39"/>
      <c r="C113" s="40"/>
      <c r="D113" s="241" t="s">
        <v>137</v>
      </c>
      <c r="E113" s="40"/>
      <c r="F113" s="242" t="s">
        <v>157</v>
      </c>
      <c r="G113" s="40"/>
      <c r="H113" s="40"/>
      <c r="I113" s="148"/>
      <c r="J113" s="40"/>
      <c r="K113" s="40"/>
      <c r="L113" s="44"/>
      <c r="M113" s="243"/>
      <c r="N113" s="24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137</v>
      </c>
      <c r="AU113" s="17" t="s">
        <v>81</v>
      </c>
    </row>
    <row r="114" spans="1:51" s="13" customFormat="1" ht="12">
      <c r="A114" s="13"/>
      <c r="B114" s="245"/>
      <c r="C114" s="246"/>
      <c r="D114" s="241" t="s">
        <v>158</v>
      </c>
      <c r="E114" s="247" t="s">
        <v>19</v>
      </c>
      <c r="F114" s="248" t="s">
        <v>159</v>
      </c>
      <c r="G114" s="246"/>
      <c r="H114" s="249">
        <v>38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5" t="s">
        <v>158</v>
      </c>
      <c r="AU114" s="255" t="s">
        <v>81</v>
      </c>
      <c r="AV114" s="13" t="s">
        <v>81</v>
      </c>
      <c r="AW114" s="13" t="s">
        <v>33</v>
      </c>
      <c r="AX114" s="13" t="s">
        <v>72</v>
      </c>
      <c r="AY114" s="255" t="s">
        <v>128</v>
      </c>
    </row>
    <row r="115" spans="1:65" s="2" customFormat="1" ht="16.5" customHeight="1">
      <c r="A115" s="38"/>
      <c r="B115" s="39"/>
      <c r="C115" s="228" t="s">
        <v>160</v>
      </c>
      <c r="D115" s="228" t="s">
        <v>130</v>
      </c>
      <c r="E115" s="229" t="s">
        <v>161</v>
      </c>
      <c r="F115" s="230" t="s">
        <v>162</v>
      </c>
      <c r="G115" s="231" t="s">
        <v>163</v>
      </c>
      <c r="H115" s="232">
        <v>371</v>
      </c>
      <c r="I115" s="233"/>
      <c r="J115" s="234">
        <f>ROUND(I115*H115,2)</f>
        <v>0</v>
      </c>
      <c r="K115" s="230" t="s">
        <v>134</v>
      </c>
      <c r="L115" s="44"/>
      <c r="M115" s="235" t="s">
        <v>19</v>
      </c>
      <c r="N115" s="236" t="s">
        <v>43</v>
      </c>
      <c r="O115" s="84"/>
      <c r="P115" s="237">
        <f>O115*H115</f>
        <v>0</v>
      </c>
      <c r="Q115" s="237">
        <v>0</v>
      </c>
      <c r="R115" s="237">
        <f>Q115*H115</f>
        <v>0</v>
      </c>
      <c r="S115" s="237">
        <v>0</v>
      </c>
      <c r="T115" s="23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39" t="s">
        <v>135</v>
      </c>
      <c r="AT115" s="239" t="s">
        <v>130</v>
      </c>
      <c r="AU115" s="239" t="s">
        <v>81</v>
      </c>
      <c r="AY115" s="17" t="s">
        <v>128</v>
      </c>
      <c r="BE115" s="240">
        <f>IF(N115="základní",J115,0)</f>
        <v>0</v>
      </c>
      <c r="BF115" s="240">
        <f>IF(N115="snížená",J115,0)</f>
        <v>0</v>
      </c>
      <c r="BG115" s="240">
        <f>IF(N115="zákl. přenesená",J115,0)</f>
        <v>0</v>
      </c>
      <c r="BH115" s="240">
        <f>IF(N115="sníž. přenesená",J115,0)</f>
        <v>0</v>
      </c>
      <c r="BI115" s="240">
        <f>IF(N115="nulová",J115,0)</f>
        <v>0</v>
      </c>
      <c r="BJ115" s="17" t="s">
        <v>79</v>
      </c>
      <c r="BK115" s="240">
        <f>ROUND(I115*H115,2)</f>
        <v>0</v>
      </c>
      <c r="BL115" s="17" t="s">
        <v>135</v>
      </c>
      <c r="BM115" s="239" t="s">
        <v>164</v>
      </c>
    </row>
    <row r="116" spans="1:47" s="2" customFormat="1" ht="12">
      <c r="A116" s="38"/>
      <c r="B116" s="39"/>
      <c r="C116" s="40"/>
      <c r="D116" s="241" t="s">
        <v>137</v>
      </c>
      <c r="E116" s="40"/>
      <c r="F116" s="242" t="s">
        <v>162</v>
      </c>
      <c r="G116" s="40"/>
      <c r="H116" s="40"/>
      <c r="I116" s="148"/>
      <c r="J116" s="40"/>
      <c r="K116" s="40"/>
      <c r="L116" s="44"/>
      <c r="M116" s="243"/>
      <c r="N116" s="24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137</v>
      </c>
      <c r="AU116" s="17" t="s">
        <v>81</v>
      </c>
    </row>
    <row r="117" spans="1:65" s="2" customFormat="1" ht="16.5" customHeight="1">
      <c r="A117" s="38"/>
      <c r="B117" s="39"/>
      <c r="C117" s="228" t="s">
        <v>143</v>
      </c>
      <c r="D117" s="228" t="s">
        <v>130</v>
      </c>
      <c r="E117" s="229" t="s">
        <v>165</v>
      </c>
      <c r="F117" s="230" t="s">
        <v>166</v>
      </c>
      <c r="G117" s="231" t="s">
        <v>163</v>
      </c>
      <c r="H117" s="232">
        <v>162</v>
      </c>
      <c r="I117" s="233"/>
      <c r="J117" s="234">
        <f>ROUND(I117*H117,2)</f>
        <v>0</v>
      </c>
      <c r="K117" s="230" t="s">
        <v>134</v>
      </c>
      <c r="L117" s="44"/>
      <c r="M117" s="235" t="s">
        <v>19</v>
      </c>
      <c r="N117" s="236" t="s">
        <v>43</v>
      </c>
      <c r="O117" s="84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39" t="s">
        <v>135</v>
      </c>
      <c r="AT117" s="239" t="s">
        <v>130</v>
      </c>
      <c r="AU117" s="239" t="s">
        <v>81</v>
      </c>
      <c r="AY117" s="17" t="s">
        <v>128</v>
      </c>
      <c r="BE117" s="240">
        <f>IF(N117="základní",J117,0)</f>
        <v>0</v>
      </c>
      <c r="BF117" s="240">
        <f>IF(N117="snížená",J117,0)</f>
        <v>0</v>
      </c>
      <c r="BG117" s="240">
        <f>IF(N117="zákl. přenesená",J117,0)</f>
        <v>0</v>
      </c>
      <c r="BH117" s="240">
        <f>IF(N117="sníž. přenesená",J117,0)</f>
        <v>0</v>
      </c>
      <c r="BI117" s="240">
        <f>IF(N117="nulová",J117,0)</f>
        <v>0</v>
      </c>
      <c r="BJ117" s="17" t="s">
        <v>79</v>
      </c>
      <c r="BK117" s="240">
        <f>ROUND(I117*H117,2)</f>
        <v>0</v>
      </c>
      <c r="BL117" s="17" t="s">
        <v>135</v>
      </c>
      <c r="BM117" s="239" t="s">
        <v>167</v>
      </c>
    </row>
    <row r="118" spans="1:47" s="2" customFormat="1" ht="12">
      <c r="A118" s="38"/>
      <c r="B118" s="39"/>
      <c r="C118" s="40"/>
      <c r="D118" s="241" t="s">
        <v>137</v>
      </c>
      <c r="E118" s="40"/>
      <c r="F118" s="242" t="s">
        <v>166</v>
      </c>
      <c r="G118" s="40"/>
      <c r="H118" s="40"/>
      <c r="I118" s="148"/>
      <c r="J118" s="40"/>
      <c r="K118" s="40"/>
      <c r="L118" s="44"/>
      <c r="M118" s="243"/>
      <c r="N118" s="24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137</v>
      </c>
      <c r="AU118" s="17" t="s">
        <v>81</v>
      </c>
    </row>
    <row r="119" spans="1:65" s="2" customFormat="1" ht="24" customHeight="1">
      <c r="A119" s="38"/>
      <c r="B119" s="39"/>
      <c r="C119" s="228" t="s">
        <v>168</v>
      </c>
      <c r="D119" s="228" t="s">
        <v>130</v>
      </c>
      <c r="E119" s="229" t="s">
        <v>169</v>
      </c>
      <c r="F119" s="230" t="s">
        <v>170</v>
      </c>
      <c r="G119" s="231" t="s">
        <v>171</v>
      </c>
      <c r="H119" s="232">
        <v>6</v>
      </c>
      <c r="I119" s="233"/>
      <c r="J119" s="234">
        <f>ROUND(I119*H119,2)</f>
        <v>0</v>
      </c>
      <c r="K119" s="230" t="s">
        <v>134</v>
      </c>
      <c r="L119" s="44"/>
      <c r="M119" s="235" t="s">
        <v>19</v>
      </c>
      <c r="N119" s="236" t="s">
        <v>43</v>
      </c>
      <c r="O119" s="84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9" t="s">
        <v>135</v>
      </c>
      <c r="AT119" s="239" t="s">
        <v>130</v>
      </c>
      <c r="AU119" s="239" t="s">
        <v>81</v>
      </c>
      <c r="AY119" s="17" t="s">
        <v>128</v>
      </c>
      <c r="BE119" s="240">
        <f>IF(N119="základní",J119,0)</f>
        <v>0</v>
      </c>
      <c r="BF119" s="240">
        <f>IF(N119="snížená",J119,0)</f>
        <v>0</v>
      </c>
      <c r="BG119" s="240">
        <f>IF(N119="zákl. přenesená",J119,0)</f>
        <v>0</v>
      </c>
      <c r="BH119" s="240">
        <f>IF(N119="sníž. přenesená",J119,0)</f>
        <v>0</v>
      </c>
      <c r="BI119" s="240">
        <f>IF(N119="nulová",J119,0)</f>
        <v>0</v>
      </c>
      <c r="BJ119" s="17" t="s">
        <v>79</v>
      </c>
      <c r="BK119" s="240">
        <f>ROUND(I119*H119,2)</f>
        <v>0</v>
      </c>
      <c r="BL119" s="17" t="s">
        <v>135</v>
      </c>
      <c r="BM119" s="239" t="s">
        <v>172</v>
      </c>
    </row>
    <row r="120" spans="1:47" s="2" customFormat="1" ht="12">
      <c r="A120" s="38"/>
      <c r="B120" s="39"/>
      <c r="C120" s="40"/>
      <c r="D120" s="241" t="s">
        <v>137</v>
      </c>
      <c r="E120" s="40"/>
      <c r="F120" s="242" t="s">
        <v>170</v>
      </c>
      <c r="G120" s="40"/>
      <c r="H120" s="40"/>
      <c r="I120" s="148"/>
      <c r="J120" s="40"/>
      <c r="K120" s="40"/>
      <c r="L120" s="44"/>
      <c r="M120" s="243"/>
      <c r="N120" s="24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137</v>
      </c>
      <c r="AU120" s="17" t="s">
        <v>81</v>
      </c>
    </row>
    <row r="121" spans="1:51" s="13" customFormat="1" ht="12">
      <c r="A121" s="13"/>
      <c r="B121" s="245"/>
      <c r="C121" s="246"/>
      <c r="D121" s="241" t="s">
        <v>158</v>
      </c>
      <c r="E121" s="247" t="s">
        <v>19</v>
      </c>
      <c r="F121" s="248" t="s">
        <v>173</v>
      </c>
      <c r="G121" s="246"/>
      <c r="H121" s="249">
        <v>6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5" t="s">
        <v>158</v>
      </c>
      <c r="AU121" s="255" t="s">
        <v>81</v>
      </c>
      <c r="AV121" s="13" t="s">
        <v>81</v>
      </c>
      <c r="AW121" s="13" t="s">
        <v>33</v>
      </c>
      <c r="AX121" s="13" t="s">
        <v>72</v>
      </c>
      <c r="AY121" s="255" t="s">
        <v>128</v>
      </c>
    </row>
    <row r="122" spans="1:51" s="14" customFormat="1" ht="12">
      <c r="A122" s="14"/>
      <c r="B122" s="256"/>
      <c r="C122" s="257"/>
      <c r="D122" s="241" t="s">
        <v>158</v>
      </c>
      <c r="E122" s="258" t="s">
        <v>19</v>
      </c>
      <c r="F122" s="259" t="s">
        <v>174</v>
      </c>
      <c r="G122" s="257"/>
      <c r="H122" s="260">
        <v>6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6" t="s">
        <v>158</v>
      </c>
      <c r="AU122" s="266" t="s">
        <v>81</v>
      </c>
      <c r="AV122" s="14" t="s">
        <v>135</v>
      </c>
      <c r="AW122" s="14" t="s">
        <v>33</v>
      </c>
      <c r="AX122" s="14" t="s">
        <v>79</v>
      </c>
      <c r="AY122" s="266" t="s">
        <v>128</v>
      </c>
    </row>
    <row r="123" spans="1:65" s="2" customFormat="1" ht="24" customHeight="1">
      <c r="A123" s="38"/>
      <c r="B123" s="39"/>
      <c r="C123" s="228" t="s">
        <v>136</v>
      </c>
      <c r="D123" s="228" t="s">
        <v>130</v>
      </c>
      <c r="E123" s="229" t="s">
        <v>175</v>
      </c>
      <c r="F123" s="230" t="s">
        <v>176</v>
      </c>
      <c r="G123" s="231" t="s">
        <v>171</v>
      </c>
      <c r="H123" s="232">
        <v>98</v>
      </c>
      <c r="I123" s="233"/>
      <c r="J123" s="234">
        <f>ROUND(I123*H123,2)</f>
        <v>0</v>
      </c>
      <c r="K123" s="230" t="s">
        <v>134</v>
      </c>
      <c r="L123" s="44"/>
      <c r="M123" s="235" t="s">
        <v>19</v>
      </c>
      <c r="N123" s="236" t="s">
        <v>43</v>
      </c>
      <c r="O123" s="84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9" t="s">
        <v>135</v>
      </c>
      <c r="AT123" s="239" t="s">
        <v>130</v>
      </c>
      <c r="AU123" s="239" t="s">
        <v>81</v>
      </c>
      <c r="AY123" s="17" t="s">
        <v>128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7" t="s">
        <v>79</v>
      </c>
      <c r="BK123" s="240">
        <f>ROUND(I123*H123,2)</f>
        <v>0</v>
      </c>
      <c r="BL123" s="17" t="s">
        <v>135</v>
      </c>
      <c r="BM123" s="239" t="s">
        <v>177</v>
      </c>
    </row>
    <row r="124" spans="1:47" s="2" customFormat="1" ht="12">
      <c r="A124" s="38"/>
      <c r="B124" s="39"/>
      <c r="C124" s="40"/>
      <c r="D124" s="241" t="s">
        <v>137</v>
      </c>
      <c r="E124" s="40"/>
      <c r="F124" s="242" t="s">
        <v>176</v>
      </c>
      <c r="G124" s="40"/>
      <c r="H124" s="40"/>
      <c r="I124" s="148"/>
      <c r="J124" s="40"/>
      <c r="K124" s="40"/>
      <c r="L124" s="44"/>
      <c r="M124" s="243"/>
      <c r="N124" s="24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137</v>
      </c>
      <c r="AU124" s="17" t="s">
        <v>81</v>
      </c>
    </row>
    <row r="125" spans="1:65" s="2" customFormat="1" ht="16.5" customHeight="1">
      <c r="A125" s="38"/>
      <c r="B125" s="39"/>
      <c r="C125" s="228" t="s">
        <v>178</v>
      </c>
      <c r="D125" s="228" t="s">
        <v>130</v>
      </c>
      <c r="E125" s="229" t="s">
        <v>179</v>
      </c>
      <c r="F125" s="230" t="s">
        <v>180</v>
      </c>
      <c r="G125" s="231" t="s">
        <v>171</v>
      </c>
      <c r="H125" s="232">
        <v>49</v>
      </c>
      <c r="I125" s="233"/>
      <c r="J125" s="234">
        <f>ROUND(I125*H125,2)</f>
        <v>0</v>
      </c>
      <c r="K125" s="230" t="s">
        <v>134</v>
      </c>
      <c r="L125" s="44"/>
      <c r="M125" s="235" t="s">
        <v>19</v>
      </c>
      <c r="N125" s="236" t="s">
        <v>43</v>
      </c>
      <c r="O125" s="84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9" t="s">
        <v>135</v>
      </c>
      <c r="AT125" s="239" t="s">
        <v>130</v>
      </c>
      <c r="AU125" s="239" t="s">
        <v>81</v>
      </c>
      <c r="AY125" s="17" t="s">
        <v>128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7" t="s">
        <v>79</v>
      </c>
      <c r="BK125" s="240">
        <f>ROUND(I125*H125,2)</f>
        <v>0</v>
      </c>
      <c r="BL125" s="17" t="s">
        <v>135</v>
      </c>
      <c r="BM125" s="239" t="s">
        <v>181</v>
      </c>
    </row>
    <row r="126" spans="1:47" s="2" customFormat="1" ht="12">
      <c r="A126" s="38"/>
      <c r="B126" s="39"/>
      <c r="C126" s="40"/>
      <c r="D126" s="241" t="s">
        <v>137</v>
      </c>
      <c r="E126" s="40"/>
      <c r="F126" s="242" t="s">
        <v>182</v>
      </c>
      <c r="G126" s="40"/>
      <c r="H126" s="40"/>
      <c r="I126" s="148"/>
      <c r="J126" s="40"/>
      <c r="K126" s="40"/>
      <c r="L126" s="44"/>
      <c r="M126" s="243"/>
      <c r="N126" s="24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137</v>
      </c>
      <c r="AU126" s="17" t="s">
        <v>81</v>
      </c>
    </row>
    <row r="127" spans="1:51" s="13" customFormat="1" ht="12">
      <c r="A127" s="13"/>
      <c r="B127" s="245"/>
      <c r="C127" s="246"/>
      <c r="D127" s="241" t="s">
        <v>158</v>
      </c>
      <c r="E127" s="246"/>
      <c r="F127" s="248" t="s">
        <v>183</v>
      </c>
      <c r="G127" s="246"/>
      <c r="H127" s="249">
        <v>49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158</v>
      </c>
      <c r="AU127" s="255" t="s">
        <v>81</v>
      </c>
      <c r="AV127" s="13" t="s">
        <v>81</v>
      </c>
      <c r="AW127" s="13" t="s">
        <v>4</v>
      </c>
      <c r="AX127" s="13" t="s">
        <v>79</v>
      </c>
      <c r="AY127" s="255" t="s">
        <v>128</v>
      </c>
    </row>
    <row r="128" spans="1:65" s="2" customFormat="1" ht="24" customHeight="1">
      <c r="A128" s="38"/>
      <c r="B128" s="39"/>
      <c r="C128" s="228" t="s">
        <v>164</v>
      </c>
      <c r="D128" s="228" t="s">
        <v>130</v>
      </c>
      <c r="E128" s="229" t="s">
        <v>184</v>
      </c>
      <c r="F128" s="230" t="s">
        <v>185</v>
      </c>
      <c r="G128" s="231" t="s">
        <v>171</v>
      </c>
      <c r="H128" s="232">
        <v>96</v>
      </c>
      <c r="I128" s="233"/>
      <c r="J128" s="234">
        <f>ROUND(I128*H128,2)</f>
        <v>0</v>
      </c>
      <c r="K128" s="230" t="s">
        <v>134</v>
      </c>
      <c r="L128" s="44"/>
      <c r="M128" s="235" t="s">
        <v>19</v>
      </c>
      <c r="N128" s="236" t="s">
        <v>43</v>
      </c>
      <c r="O128" s="84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135</v>
      </c>
      <c r="AT128" s="239" t="s">
        <v>130</v>
      </c>
      <c r="AU128" s="239" t="s">
        <v>81</v>
      </c>
      <c r="AY128" s="17" t="s">
        <v>128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79</v>
      </c>
      <c r="BK128" s="240">
        <f>ROUND(I128*H128,2)</f>
        <v>0</v>
      </c>
      <c r="BL128" s="17" t="s">
        <v>135</v>
      </c>
      <c r="BM128" s="239" t="s">
        <v>186</v>
      </c>
    </row>
    <row r="129" spans="1:47" s="2" customFormat="1" ht="12">
      <c r="A129" s="38"/>
      <c r="B129" s="39"/>
      <c r="C129" s="40"/>
      <c r="D129" s="241" t="s">
        <v>137</v>
      </c>
      <c r="E129" s="40"/>
      <c r="F129" s="242" t="s">
        <v>185</v>
      </c>
      <c r="G129" s="40"/>
      <c r="H129" s="40"/>
      <c r="I129" s="148"/>
      <c r="J129" s="40"/>
      <c r="K129" s="40"/>
      <c r="L129" s="44"/>
      <c r="M129" s="243"/>
      <c r="N129" s="24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81</v>
      </c>
    </row>
    <row r="130" spans="1:65" s="2" customFormat="1" ht="24" customHeight="1">
      <c r="A130" s="38"/>
      <c r="B130" s="39"/>
      <c r="C130" s="228" t="s">
        <v>187</v>
      </c>
      <c r="D130" s="228" t="s">
        <v>130</v>
      </c>
      <c r="E130" s="229" t="s">
        <v>188</v>
      </c>
      <c r="F130" s="230" t="s">
        <v>189</v>
      </c>
      <c r="G130" s="231" t="s">
        <v>171</v>
      </c>
      <c r="H130" s="232">
        <v>48</v>
      </c>
      <c r="I130" s="233"/>
      <c r="J130" s="234">
        <f>ROUND(I130*H130,2)</f>
        <v>0</v>
      </c>
      <c r="K130" s="230" t="s">
        <v>134</v>
      </c>
      <c r="L130" s="44"/>
      <c r="M130" s="235" t="s">
        <v>19</v>
      </c>
      <c r="N130" s="236" t="s">
        <v>43</v>
      </c>
      <c r="O130" s="84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135</v>
      </c>
      <c r="AT130" s="239" t="s">
        <v>130</v>
      </c>
      <c r="AU130" s="239" t="s">
        <v>81</v>
      </c>
      <c r="AY130" s="17" t="s">
        <v>128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79</v>
      </c>
      <c r="BK130" s="240">
        <f>ROUND(I130*H130,2)</f>
        <v>0</v>
      </c>
      <c r="BL130" s="17" t="s">
        <v>135</v>
      </c>
      <c r="BM130" s="239" t="s">
        <v>190</v>
      </c>
    </row>
    <row r="131" spans="1:47" s="2" customFormat="1" ht="12">
      <c r="A131" s="38"/>
      <c r="B131" s="39"/>
      <c r="C131" s="40"/>
      <c r="D131" s="241" t="s">
        <v>137</v>
      </c>
      <c r="E131" s="40"/>
      <c r="F131" s="242" t="s">
        <v>191</v>
      </c>
      <c r="G131" s="40"/>
      <c r="H131" s="40"/>
      <c r="I131" s="148"/>
      <c r="J131" s="40"/>
      <c r="K131" s="40"/>
      <c r="L131" s="44"/>
      <c r="M131" s="243"/>
      <c r="N131" s="24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81</v>
      </c>
    </row>
    <row r="132" spans="1:51" s="13" customFormat="1" ht="12">
      <c r="A132" s="13"/>
      <c r="B132" s="245"/>
      <c r="C132" s="246"/>
      <c r="D132" s="241" t="s">
        <v>158</v>
      </c>
      <c r="E132" s="246"/>
      <c r="F132" s="248" t="s">
        <v>192</v>
      </c>
      <c r="G132" s="246"/>
      <c r="H132" s="249">
        <v>48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158</v>
      </c>
      <c r="AU132" s="255" t="s">
        <v>81</v>
      </c>
      <c r="AV132" s="13" t="s">
        <v>81</v>
      </c>
      <c r="AW132" s="13" t="s">
        <v>4</v>
      </c>
      <c r="AX132" s="13" t="s">
        <v>79</v>
      </c>
      <c r="AY132" s="255" t="s">
        <v>128</v>
      </c>
    </row>
    <row r="133" spans="1:65" s="2" customFormat="1" ht="24" customHeight="1">
      <c r="A133" s="38"/>
      <c r="B133" s="39"/>
      <c r="C133" s="228" t="s">
        <v>167</v>
      </c>
      <c r="D133" s="228" t="s">
        <v>130</v>
      </c>
      <c r="E133" s="229" t="s">
        <v>193</v>
      </c>
      <c r="F133" s="230" t="s">
        <v>194</v>
      </c>
      <c r="G133" s="231" t="s">
        <v>171</v>
      </c>
      <c r="H133" s="232">
        <v>22.3</v>
      </c>
      <c r="I133" s="233"/>
      <c r="J133" s="234">
        <f>ROUND(I133*H133,2)</f>
        <v>0</v>
      </c>
      <c r="K133" s="230" t="s">
        <v>134</v>
      </c>
      <c r="L133" s="44"/>
      <c r="M133" s="235" t="s">
        <v>19</v>
      </c>
      <c r="N133" s="236" t="s">
        <v>43</v>
      </c>
      <c r="O133" s="84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135</v>
      </c>
      <c r="AT133" s="239" t="s">
        <v>130</v>
      </c>
      <c r="AU133" s="239" t="s">
        <v>81</v>
      </c>
      <c r="AY133" s="17" t="s">
        <v>128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79</v>
      </c>
      <c r="BK133" s="240">
        <f>ROUND(I133*H133,2)</f>
        <v>0</v>
      </c>
      <c r="BL133" s="17" t="s">
        <v>135</v>
      </c>
      <c r="BM133" s="239" t="s">
        <v>195</v>
      </c>
    </row>
    <row r="134" spans="1:47" s="2" customFormat="1" ht="12">
      <c r="A134" s="38"/>
      <c r="B134" s="39"/>
      <c r="C134" s="40"/>
      <c r="D134" s="241" t="s">
        <v>137</v>
      </c>
      <c r="E134" s="40"/>
      <c r="F134" s="242" t="s">
        <v>196</v>
      </c>
      <c r="G134" s="40"/>
      <c r="H134" s="40"/>
      <c r="I134" s="148"/>
      <c r="J134" s="40"/>
      <c r="K134" s="40"/>
      <c r="L134" s="44"/>
      <c r="M134" s="243"/>
      <c r="N134" s="244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137</v>
      </c>
      <c r="AU134" s="17" t="s">
        <v>81</v>
      </c>
    </row>
    <row r="135" spans="1:65" s="2" customFormat="1" ht="24" customHeight="1">
      <c r="A135" s="38"/>
      <c r="B135" s="39"/>
      <c r="C135" s="228" t="s">
        <v>8</v>
      </c>
      <c r="D135" s="228" t="s">
        <v>130</v>
      </c>
      <c r="E135" s="229" t="s">
        <v>197</v>
      </c>
      <c r="F135" s="230" t="s">
        <v>198</v>
      </c>
      <c r="G135" s="231" t="s">
        <v>171</v>
      </c>
      <c r="H135" s="232">
        <v>11.15</v>
      </c>
      <c r="I135" s="233"/>
      <c r="J135" s="234">
        <f>ROUND(I135*H135,2)</f>
        <v>0</v>
      </c>
      <c r="K135" s="230" t="s">
        <v>134</v>
      </c>
      <c r="L135" s="44"/>
      <c r="M135" s="235" t="s">
        <v>19</v>
      </c>
      <c r="N135" s="236" t="s">
        <v>43</v>
      </c>
      <c r="O135" s="84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135</v>
      </c>
      <c r="AT135" s="239" t="s">
        <v>130</v>
      </c>
      <c r="AU135" s="239" t="s">
        <v>81</v>
      </c>
      <c r="AY135" s="17" t="s">
        <v>128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7" t="s">
        <v>79</v>
      </c>
      <c r="BK135" s="240">
        <f>ROUND(I135*H135,2)</f>
        <v>0</v>
      </c>
      <c r="BL135" s="17" t="s">
        <v>135</v>
      </c>
      <c r="BM135" s="239" t="s">
        <v>199</v>
      </c>
    </row>
    <row r="136" spans="1:47" s="2" customFormat="1" ht="12">
      <c r="A136" s="38"/>
      <c r="B136" s="39"/>
      <c r="C136" s="40"/>
      <c r="D136" s="241" t="s">
        <v>137</v>
      </c>
      <c r="E136" s="40"/>
      <c r="F136" s="242" t="s">
        <v>200</v>
      </c>
      <c r="G136" s="40"/>
      <c r="H136" s="40"/>
      <c r="I136" s="148"/>
      <c r="J136" s="40"/>
      <c r="K136" s="40"/>
      <c r="L136" s="44"/>
      <c r="M136" s="243"/>
      <c r="N136" s="24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137</v>
      </c>
      <c r="AU136" s="17" t="s">
        <v>81</v>
      </c>
    </row>
    <row r="137" spans="1:51" s="13" customFormat="1" ht="12">
      <c r="A137" s="13"/>
      <c r="B137" s="245"/>
      <c r="C137" s="246"/>
      <c r="D137" s="241" t="s">
        <v>158</v>
      </c>
      <c r="E137" s="246"/>
      <c r="F137" s="248" t="s">
        <v>201</v>
      </c>
      <c r="G137" s="246"/>
      <c r="H137" s="249">
        <v>11.15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158</v>
      </c>
      <c r="AU137" s="255" t="s">
        <v>81</v>
      </c>
      <c r="AV137" s="13" t="s">
        <v>81</v>
      </c>
      <c r="AW137" s="13" t="s">
        <v>4</v>
      </c>
      <c r="AX137" s="13" t="s">
        <v>79</v>
      </c>
      <c r="AY137" s="255" t="s">
        <v>128</v>
      </c>
    </row>
    <row r="138" spans="1:65" s="2" customFormat="1" ht="16.5" customHeight="1">
      <c r="A138" s="38"/>
      <c r="B138" s="39"/>
      <c r="C138" s="228" t="s">
        <v>202</v>
      </c>
      <c r="D138" s="228" t="s">
        <v>130</v>
      </c>
      <c r="E138" s="229" t="s">
        <v>203</v>
      </c>
      <c r="F138" s="230" t="s">
        <v>204</v>
      </c>
      <c r="G138" s="231" t="s">
        <v>171</v>
      </c>
      <c r="H138" s="232">
        <v>6.4</v>
      </c>
      <c r="I138" s="233"/>
      <c r="J138" s="234">
        <f>ROUND(I138*H138,2)</f>
        <v>0</v>
      </c>
      <c r="K138" s="230" t="s">
        <v>134</v>
      </c>
      <c r="L138" s="44"/>
      <c r="M138" s="235" t="s">
        <v>19</v>
      </c>
      <c r="N138" s="236" t="s">
        <v>43</v>
      </c>
      <c r="O138" s="84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9" t="s">
        <v>135</v>
      </c>
      <c r="AT138" s="239" t="s">
        <v>130</v>
      </c>
      <c r="AU138" s="239" t="s">
        <v>81</v>
      </c>
      <c r="AY138" s="17" t="s">
        <v>128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7" t="s">
        <v>79</v>
      </c>
      <c r="BK138" s="240">
        <f>ROUND(I138*H138,2)</f>
        <v>0</v>
      </c>
      <c r="BL138" s="17" t="s">
        <v>135</v>
      </c>
      <c r="BM138" s="239" t="s">
        <v>205</v>
      </c>
    </row>
    <row r="139" spans="1:47" s="2" customFormat="1" ht="12">
      <c r="A139" s="38"/>
      <c r="B139" s="39"/>
      <c r="C139" s="40"/>
      <c r="D139" s="241" t="s">
        <v>137</v>
      </c>
      <c r="E139" s="40"/>
      <c r="F139" s="242" t="s">
        <v>204</v>
      </c>
      <c r="G139" s="40"/>
      <c r="H139" s="40"/>
      <c r="I139" s="148"/>
      <c r="J139" s="40"/>
      <c r="K139" s="40"/>
      <c r="L139" s="44"/>
      <c r="M139" s="243"/>
      <c r="N139" s="24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81</v>
      </c>
    </row>
    <row r="140" spans="1:51" s="13" customFormat="1" ht="12">
      <c r="A140" s="13"/>
      <c r="B140" s="245"/>
      <c r="C140" s="246"/>
      <c r="D140" s="241" t="s">
        <v>158</v>
      </c>
      <c r="E140" s="247" t="s">
        <v>19</v>
      </c>
      <c r="F140" s="248" t="s">
        <v>206</v>
      </c>
      <c r="G140" s="246"/>
      <c r="H140" s="249">
        <v>0.3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81</v>
      </c>
      <c r="AV140" s="13" t="s">
        <v>81</v>
      </c>
      <c r="AW140" s="13" t="s">
        <v>33</v>
      </c>
      <c r="AX140" s="13" t="s">
        <v>72</v>
      </c>
      <c r="AY140" s="255" t="s">
        <v>128</v>
      </c>
    </row>
    <row r="141" spans="1:51" s="13" customFormat="1" ht="12">
      <c r="A141" s="13"/>
      <c r="B141" s="245"/>
      <c r="C141" s="246"/>
      <c r="D141" s="241" t="s">
        <v>158</v>
      </c>
      <c r="E141" s="247" t="s">
        <v>19</v>
      </c>
      <c r="F141" s="248" t="s">
        <v>207</v>
      </c>
      <c r="G141" s="246"/>
      <c r="H141" s="249">
        <v>4.9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158</v>
      </c>
      <c r="AU141" s="255" t="s">
        <v>81</v>
      </c>
      <c r="AV141" s="13" t="s">
        <v>81</v>
      </c>
      <c r="AW141" s="13" t="s">
        <v>33</v>
      </c>
      <c r="AX141" s="13" t="s">
        <v>72</v>
      </c>
      <c r="AY141" s="255" t="s">
        <v>128</v>
      </c>
    </row>
    <row r="142" spans="1:51" s="13" customFormat="1" ht="12">
      <c r="A142" s="13"/>
      <c r="B142" s="245"/>
      <c r="C142" s="246"/>
      <c r="D142" s="241" t="s">
        <v>158</v>
      </c>
      <c r="E142" s="247" t="s">
        <v>19</v>
      </c>
      <c r="F142" s="248" t="s">
        <v>208</v>
      </c>
      <c r="G142" s="246"/>
      <c r="H142" s="249">
        <v>1.2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158</v>
      </c>
      <c r="AU142" s="255" t="s">
        <v>81</v>
      </c>
      <c r="AV142" s="13" t="s">
        <v>81</v>
      </c>
      <c r="AW142" s="13" t="s">
        <v>33</v>
      </c>
      <c r="AX142" s="13" t="s">
        <v>72</v>
      </c>
      <c r="AY142" s="255" t="s">
        <v>128</v>
      </c>
    </row>
    <row r="143" spans="1:51" s="14" customFormat="1" ht="12">
      <c r="A143" s="14"/>
      <c r="B143" s="256"/>
      <c r="C143" s="257"/>
      <c r="D143" s="241" t="s">
        <v>158</v>
      </c>
      <c r="E143" s="258" t="s">
        <v>19</v>
      </c>
      <c r="F143" s="259" t="s">
        <v>174</v>
      </c>
      <c r="G143" s="257"/>
      <c r="H143" s="260">
        <v>6.4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158</v>
      </c>
      <c r="AU143" s="266" t="s">
        <v>81</v>
      </c>
      <c r="AV143" s="14" t="s">
        <v>135</v>
      </c>
      <c r="AW143" s="14" t="s">
        <v>33</v>
      </c>
      <c r="AX143" s="14" t="s">
        <v>79</v>
      </c>
      <c r="AY143" s="266" t="s">
        <v>128</v>
      </c>
    </row>
    <row r="144" spans="1:65" s="2" customFormat="1" ht="16.5" customHeight="1">
      <c r="A144" s="38"/>
      <c r="B144" s="39"/>
      <c r="C144" s="228" t="s">
        <v>209</v>
      </c>
      <c r="D144" s="228" t="s">
        <v>130</v>
      </c>
      <c r="E144" s="229" t="s">
        <v>210</v>
      </c>
      <c r="F144" s="230" t="s">
        <v>211</v>
      </c>
      <c r="G144" s="231" t="s">
        <v>171</v>
      </c>
      <c r="H144" s="232">
        <v>3.2</v>
      </c>
      <c r="I144" s="233"/>
      <c r="J144" s="234">
        <f>ROUND(I144*H144,2)</f>
        <v>0</v>
      </c>
      <c r="K144" s="230" t="s">
        <v>134</v>
      </c>
      <c r="L144" s="44"/>
      <c r="M144" s="235" t="s">
        <v>19</v>
      </c>
      <c r="N144" s="236" t="s">
        <v>43</v>
      </c>
      <c r="O144" s="84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135</v>
      </c>
      <c r="AT144" s="239" t="s">
        <v>130</v>
      </c>
      <c r="AU144" s="239" t="s">
        <v>81</v>
      </c>
      <c r="AY144" s="17" t="s">
        <v>128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7" t="s">
        <v>79</v>
      </c>
      <c r="BK144" s="240">
        <f>ROUND(I144*H144,2)</f>
        <v>0</v>
      </c>
      <c r="BL144" s="17" t="s">
        <v>135</v>
      </c>
      <c r="BM144" s="239" t="s">
        <v>212</v>
      </c>
    </row>
    <row r="145" spans="1:47" s="2" customFormat="1" ht="12">
      <c r="A145" s="38"/>
      <c r="B145" s="39"/>
      <c r="C145" s="40"/>
      <c r="D145" s="241" t="s">
        <v>137</v>
      </c>
      <c r="E145" s="40"/>
      <c r="F145" s="242" t="s">
        <v>213</v>
      </c>
      <c r="G145" s="40"/>
      <c r="H145" s="40"/>
      <c r="I145" s="148"/>
      <c r="J145" s="40"/>
      <c r="K145" s="40"/>
      <c r="L145" s="44"/>
      <c r="M145" s="243"/>
      <c r="N145" s="24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81</v>
      </c>
    </row>
    <row r="146" spans="1:51" s="13" customFormat="1" ht="12">
      <c r="A146" s="13"/>
      <c r="B146" s="245"/>
      <c r="C146" s="246"/>
      <c r="D146" s="241" t="s">
        <v>158</v>
      </c>
      <c r="E146" s="246"/>
      <c r="F146" s="248" t="s">
        <v>214</v>
      </c>
      <c r="G146" s="246"/>
      <c r="H146" s="249">
        <v>3.2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81</v>
      </c>
      <c r="AV146" s="13" t="s">
        <v>81</v>
      </c>
      <c r="AW146" s="13" t="s">
        <v>4</v>
      </c>
      <c r="AX146" s="13" t="s">
        <v>79</v>
      </c>
      <c r="AY146" s="255" t="s">
        <v>128</v>
      </c>
    </row>
    <row r="147" spans="1:65" s="2" customFormat="1" ht="24" customHeight="1">
      <c r="A147" s="38"/>
      <c r="B147" s="39"/>
      <c r="C147" s="228" t="s">
        <v>172</v>
      </c>
      <c r="D147" s="228" t="s">
        <v>130</v>
      </c>
      <c r="E147" s="229" t="s">
        <v>215</v>
      </c>
      <c r="F147" s="230" t="s">
        <v>216</v>
      </c>
      <c r="G147" s="231" t="s">
        <v>171</v>
      </c>
      <c r="H147" s="232">
        <v>346.6</v>
      </c>
      <c r="I147" s="233"/>
      <c r="J147" s="234">
        <f>ROUND(I147*H147,2)</f>
        <v>0</v>
      </c>
      <c r="K147" s="230" t="s">
        <v>134</v>
      </c>
      <c r="L147" s="44"/>
      <c r="M147" s="235" t="s">
        <v>19</v>
      </c>
      <c r="N147" s="236" t="s">
        <v>43</v>
      </c>
      <c r="O147" s="84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135</v>
      </c>
      <c r="AT147" s="239" t="s">
        <v>130</v>
      </c>
      <c r="AU147" s="239" t="s">
        <v>81</v>
      </c>
      <c r="AY147" s="17" t="s">
        <v>128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79</v>
      </c>
      <c r="BK147" s="240">
        <f>ROUND(I147*H147,2)</f>
        <v>0</v>
      </c>
      <c r="BL147" s="17" t="s">
        <v>135</v>
      </c>
      <c r="BM147" s="239" t="s">
        <v>217</v>
      </c>
    </row>
    <row r="148" spans="1:47" s="2" customFormat="1" ht="12">
      <c r="A148" s="38"/>
      <c r="B148" s="39"/>
      <c r="C148" s="40"/>
      <c r="D148" s="241" t="s">
        <v>137</v>
      </c>
      <c r="E148" s="40"/>
      <c r="F148" s="242" t="s">
        <v>216</v>
      </c>
      <c r="G148" s="40"/>
      <c r="H148" s="40"/>
      <c r="I148" s="148"/>
      <c r="J148" s="40"/>
      <c r="K148" s="40"/>
      <c r="L148" s="44"/>
      <c r="M148" s="243"/>
      <c r="N148" s="24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137</v>
      </c>
      <c r="AU148" s="17" t="s">
        <v>81</v>
      </c>
    </row>
    <row r="149" spans="1:65" s="2" customFormat="1" ht="24" customHeight="1">
      <c r="A149" s="38"/>
      <c r="B149" s="39"/>
      <c r="C149" s="228" t="s">
        <v>218</v>
      </c>
      <c r="D149" s="228" t="s">
        <v>130</v>
      </c>
      <c r="E149" s="229" t="s">
        <v>219</v>
      </c>
      <c r="F149" s="230" t="s">
        <v>220</v>
      </c>
      <c r="G149" s="231" t="s">
        <v>171</v>
      </c>
      <c r="H149" s="232">
        <v>202.7</v>
      </c>
      <c r="I149" s="233"/>
      <c r="J149" s="234">
        <f>ROUND(I149*H149,2)</f>
        <v>0</v>
      </c>
      <c r="K149" s="230" t="s">
        <v>134</v>
      </c>
      <c r="L149" s="44"/>
      <c r="M149" s="235" t="s">
        <v>19</v>
      </c>
      <c r="N149" s="236" t="s">
        <v>43</v>
      </c>
      <c r="O149" s="84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135</v>
      </c>
      <c r="AT149" s="239" t="s">
        <v>130</v>
      </c>
      <c r="AU149" s="239" t="s">
        <v>81</v>
      </c>
      <c r="AY149" s="17" t="s">
        <v>128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7" t="s">
        <v>79</v>
      </c>
      <c r="BK149" s="240">
        <f>ROUND(I149*H149,2)</f>
        <v>0</v>
      </c>
      <c r="BL149" s="17" t="s">
        <v>135</v>
      </c>
      <c r="BM149" s="239" t="s">
        <v>221</v>
      </c>
    </row>
    <row r="150" spans="1:47" s="2" customFormat="1" ht="12">
      <c r="A150" s="38"/>
      <c r="B150" s="39"/>
      <c r="C150" s="40"/>
      <c r="D150" s="241" t="s">
        <v>137</v>
      </c>
      <c r="E150" s="40"/>
      <c r="F150" s="242" t="s">
        <v>220</v>
      </c>
      <c r="G150" s="40"/>
      <c r="H150" s="40"/>
      <c r="I150" s="148"/>
      <c r="J150" s="40"/>
      <c r="K150" s="40"/>
      <c r="L150" s="44"/>
      <c r="M150" s="243"/>
      <c r="N150" s="244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137</v>
      </c>
      <c r="AU150" s="17" t="s">
        <v>81</v>
      </c>
    </row>
    <row r="151" spans="1:65" s="2" customFormat="1" ht="24" customHeight="1">
      <c r="A151" s="38"/>
      <c r="B151" s="39"/>
      <c r="C151" s="228" t="s">
        <v>205</v>
      </c>
      <c r="D151" s="228" t="s">
        <v>130</v>
      </c>
      <c r="E151" s="229" t="s">
        <v>222</v>
      </c>
      <c r="F151" s="230" t="s">
        <v>223</v>
      </c>
      <c r="G151" s="231" t="s">
        <v>171</v>
      </c>
      <c r="H151" s="232">
        <v>1824.3</v>
      </c>
      <c r="I151" s="233"/>
      <c r="J151" s="234">
        <f>ROUND(I151*H151,2)</f>
        <v>0</v>
      </c>
      <c r="K151" s="230" t="s">
        <v>134</v>
      </c>
      <c r="L151" s="44"/>
      <c r="M151" s="235" t="s">
        <v>19</v>
      </c>
      <c r="N151" s="236" t="s">
        <v>43</v>
      </c>
      <c r="O151" s="84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135</v>
      </c>
      <c r="AT151" s="239" t="s">
        <v>130</v>
      </c>
      <c r="AU151" s="239" t="s">
        <v>81</v>
      </c>
      <c r="AY151" s="17" t="s">
        <v>128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79</v>
      </c>
      <c r="BK151" s="240">
        <f>ROUND(I151*H151,2)</f>
        <v>0</v>
      </c>
      <c r="BL151" s="17" t="s">
        <v>135</v>
      </c>
      <c r="BM151" s="239" t="s">
        <v>224</v>
      </c>
    </row>
    <row r="152" spans="1:47" s="2" customFormat="1" ht="12">
      <c r="A152" s="38"/>
      <c r="B152" s="39"/>
      <c r="C152" s="40"/>
      <c r="D152" s="241" t="s">
        <v>137</v>
      </c>
      <c r="E152" s="40"/>
      <c r="F152" s="242" t="s">
        <v>225</v>
      </c>
      <c r="G152" s="40"/>
      <c r="H152" s="40"/>
      <c r="I152" s="148"/>
      <c r="J152" s="40"/>
      <c r="K152" s="40"/>
      <c r="L152" s="44"/>
      <c r="M152" s="243"/>
      <c r="N152" s="244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137</v>
      </c>
      <c r="AU152" s="17" t="s">
        <v>81</v>
      </c>
    </row>
    <row r="153" spans="1:51" s="13" customFormat="1" ht="12">
      <c r="A153" s="13"/>
      <c r="B153" s="245"/>
      <c r="C153" s="246"/>
      <c r="D153" s="241" t="s">
        <v>158</v>
      </c>
      <c r="E153" s="246"/>
      <c r="F153" s="248" t="s">
        <v>226</v>
      </c>
      <c r="G153" s="246"/>
      <c r="H153" s="249">
        <v>1824.3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158</v>
      </c>
      <c r="AU153" s="255" t="s">
        <v>81</v>
      </c>
      <c r="AV153" s="13" t="s">
        <v>81</v>
      </c>
      <c r="AW153" s="13" t="s">
        <v>4</v>
      </c>
      <c r="AX153" s="13" t="s">
        <v>79</v>
      </c>
      <c r="AY153" s="255" t="s">
        <v>128</v>
      </c>
    </row>
    <row r="154" spans="1:65" s="2" customFormat="1" ht="16.5" customHeight="1">
      <c r="A154" s="38"/>
      <c r="B154" s="39"/>
      <c r="C154" s="228" t="s">
        <v>7</v>
      </c>
      <c r="D154" s="228" t="s">
        <v>130</v>
      </c>
      <c r="E154" s="229" t="s">
        <v>227</v>
      </c>
      <c r="F154" s="230" t="s">
        <v>228</v>
      </c>
      <c r="G154" s="231" t="s">
        <v>171</v>
      </c>
      <c r="H154" s="232">
        <v>320.5</v>
      </c>
      <c r="I154" s="233"/>
      <c r="J154" s="234">
        <f>ROUND(I154*H154,2)</f>
        <v>0</v>
      </c>
      <c r="K154" s="230" t="s">
        <v>134</v>
      </c>
      <c r="L154" s="44"/>
      <c r="M154" s="235" t="s">
        <v>19</v>
      </c>
      <c r="N154" s="236" t="s">
        <v>43</v>
      </c>
      <c r="O154" s="84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135</v>
      </c>
      <c r="AT154" s="239" t="s">
        <v>130</v>
      </c>
      <c r="AU154" s="239" t="s">
        <v>81</v>
      </c>
      <c r="AY154" s="17" t="s">
        <v>128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7" t="s">
        <v>79</v>
      </c>
      <c r="BK154" s="240">
        <f>ROUND(I154*H154,2)</f>
        <v>0</v>
      </c>
      <c r="BL154" s="17" t="s">
        <v>135</v>
      </c>
      <c r="BM154" s="239" t="s">
        <v>229</v>
      </c>
    </row>
    <row r="155" spans="1:47" s="2" customFormat="1" ht="12">
      <c r="A155" s="38"/>
      <c r="B155" s="39"/>
      <c r="C155" s="40"/>
      <c r="D155" s="241" t="s">
        <v>137</v>
      </c>
      <c r="E155" s="40"/>
      <c r="F155" s="242" t="s">
        <v>228</v>
      </c>
      <c r="G155" s="40"/>
      <c r="H155" s="40"/>
      <c r="I155" s="148"/>
      <c r="J155" s="40"/>
      <c r="K155" s="40"/>
      <c r="L155" s="44"/>
      <c r="M155" s="243"/>
      <c r="N155" s="24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81</v>
      </c>
    </row>
    <row r="156" spans="1:65" s="2" customFormat="1" ht="24" customHeight="1">
      <c r="A156" s="38"/>
      <c r="B156" s="39"/>
      <c r="C156" s="228" t="s">
        <v>212</v>
      </c>
      <c r="D156" s="228" t="s">
        <v>130</v>
      </c>
      <c r="E156" s="229" t="s">
        <v>230</v>
      </c>
      <c r="F156" s="230" t="s">
        <v>231</v>
      </c>
      <c r="G156" s="231" t="s">
        <v>171</v>
      </c>
      <c r="H156" s="232">
        <v>117.8</v>
      </c>
      <c r="I156" s="233"/>
      <c r="J156" s="234">
        <f>ROUND(I156*H156,2)</f>
        <v>0</v>
      </c>
      <c r="K156" s="230" t="s">
        <v>134</v>
      </c>
      <c r="L156" s="44"/>
      <c r="M156" s="235" t="s">
        <v>19</v>
      </c>
      <c r="N156" s="236" t="s">
        <v>43</v>
      </c>
      <c r="O156" s="84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9" t="s">
        <v>135</v>
      </c>
      <c r="AT156" s="239" t="s">
        <v>130</v>
      </c>
      <c r="AU156" s="239" t="s">
        <v>81</v>
      </c>
      <c r="AY156" s="17" t="s">
        <v>128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7" t="s">
        <v>79</v>
      </c>
      <c r="BK156" s="240">
        <f>ROUND(I156*H156,2)</f>
        <v>0</v>
      </c>
      <c r="BL156" s="17" t="s">
        <v>135</v>
      </c>
      <c r="BM156" s="239" t="s">
        <v>232</v>
      </c>
    </row>
    <row r="157" spans="1:47" s="2" customFormat="1" ht="12">
      <c r="A157" s="38"/>
      <c r="B157" s="39"/>
      <c r="C157" s="40"/>
      <c r="D157" s="241" t="s">
        <v>137</v>
      </c>
      <c r="E157" s="40"/>
      <c r="F157" s="242" t="s">
        <v>231</v>
      </c>
      <c r="G157" s="40"/>
      <c r="H157" s="40"/>
      <c r="I157" s="148"/>
      <c r="J157" s="40"/>
      <c r="K157" s="40"/>
      <c r="L157" s="44"/>
      <c r="M157" s="243"/>
      <c r="N157" s="24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81</v>
      </c>
    </row>
    <row r="158" spans="1:65" s="2" customFormat="1" ht="16.5" customHeight="1">
      <c r="A158" s="38"/>
      <c r="B158" s="39"/>
      <c r="C158" s="228" t="s">
        <v>233</v>
      </c>
      <c r="D158" s="228" t="s">
        <v>130</v>
      </c>
      <c r="E158" s="229" t="s">
        <v>234</v>
      </c>
      <c r="F158" s="230" t="s">
        <v>235</v>
      </c>
      <c r="G158" s="231" t="s">
        <v>171</v>
      </c>
      <c r="H158" s="232">
        <v>202.7</v>
      </c>
      <c r="I158" s="233"/>
      <c r="J158" s="234">
        <f>ROUND(I158*H158,2)</f>
        <v>0</v>
      </c>
      <c r="K158" s="230" t="s">
        <v>134</v>
      </c>
      <c r="L158" s="44"/>
      <c r="M158" s="235" t="s">
        <v>19</v>
      </c>
      <c r="N158" s="236" t="s">
        <v>43</v>
      </c>
      <c r="O158" s="84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135</v>
      </c>
      <c r="AT158" s="239" t="s">
        <v>130</v>
      </c>
      <c r="AU158" s="239" t="s">
        <v>81</v>
      </c>
      <c r="AY158" s="17" t="s">
        <v>128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7" t="s">
        <v>79</v>
      </c>
      <c r="BK158" s="240">
        <f>ROUND(I158*H158,2)</f>
        <v>0</v>
      </c>
      <c r="BL158" s="17" t="s">
        <v>135</v>
      </c>
      <c r="BM158" s="239" t="s">
        <v>236</v>
      </c>
    </row>
    <row r="159" spans="1:47" s="2" customFormat="1" ht="12">
      <c r="A159" s="38"/>
      <c r="B159" s="39"/>
      <c r="C159" s="40"/>
      <c r="D159" s="241" t="s">
        <v>137</v>
      </c>
      <c r="E159" s="40"/>
      <c r="F159" s="242" t="s">
        <v>235</v>
      </c>
      <c r="G159" s="40"/>
      <c r="H159" s="40"/>
      <c r="I159" s="148"/>
      <c r="J159" s="40"/>
      <c r="K159" s="40"/>
      <c r="L159" s="44"/>
      <c r="M159" s="243"/>
      <c r="N159" s="244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137</v>
      </c>
      <c r="AU159" s="17" t="s">
        <v>81</v>
      </c>
    </row>
    <row r="160" spans="1:65" s="2" customFormat="1" ht="24" customHeight="1">
      <c r="A160" s="38"/>
      <c r="B160" s="39"/>
      <c r="C160" s="228" t="s">
        <v>177</v>
      </c>
      <c r="D160" s="228" t="s">
        <v>130</v>
      </c>
      <c r="E160" s="229" t="s">
        <v>237</v>
      </c>
      <c r="F160" s="230" t="s">
        <v>238</v>
      </c>
      <c r="G160" s="231" t="s">
        <v>239</v>
      </c>
      <c r="H160" s="232">
        <v>760.78</v>
      </c>
      <c r="I160" s="233"/>
      <c r="J160" s="234">
        <f>ROUND(I160*H160,2)</f>
        <v>0</v>
      </c>
      <c r="K160" s="230" t="s">
        <v>134</v>
      </c>
      <c r="L160" s="44"/>
      <c r="M160" s="235" t="s">
        <v>19</v>
      </c>
      <c r="N160" s="236" t="s">
        <v>43</v>
      </c>
      <c r="O160" s="84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135</v>
      </c>
      <c r="AT160" s="239" t="s">
        <v>130</v>
      </c>
      <c r="AU160" s="239" t="s">
        <v>81</v>
      </c>
      <c r="AY160" s="17" t="s">
        <v>128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7" t="s">
        <v>79</v>
      </c>
      <c r="BK160" s="240">
        <f>ROUND(I160*H160,2)</f>
        <v>0</v>
      </c>
      <c r="BL160" s="17" t="s">
        <v>135</v>
      </c>
      <c r="BM160" s="239" t="s">
        <v>240</v>
      </c>
    </row>
    <row r="161" spans="1:47" s="2" customFormat="1" ht="12">
      <c r="A161" s="38"/>
      <c r="B161" s="39"/>
      <c r="C161" s="40"/>
      <c r="D161" s="241" t="s">
        <v>137</v>
      </c>
      <c r="E161" s="40"/>
      <c r="F161" s="242" t="s">
        <v>238</v>
      </c>
      <c r="G161" s="40"/>
      <c r="H161" s="40"/>
      <c r="I161" s="148"/>
      <c r="J161" s="40"/>
      <c r="K161" s="40"/>
      <c r="L161" s="44"/>
      <c r="M161" s="243"/>
      <c r="N161" s="24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137</v>
      </c>
      <c r="AU161" s="17" t="s">
        <v>81</v>
      </c>
    </row>
    <row r="162" spans="1:51" s="13" customFormat="1" ht="12">
      <c r="A162" s="13"/>
      <c r="B162" s="245"/>
      <c r="C162" s="246"/>
      <c r="D162" s="241" t="s">
        <v>158</v>
      </c>
      <c r="E162" s="247" t="s">
        <v>19</v>
      </c>
      <c r="F162" s="248" t="s">
        <v>241</v>
      </c>
      <c r="G162" s="246"/>
      <c r="H162" s="249">
        <v>385.92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158</v>
      </c>
      <c r="AU162" s="255" t="s">
        <v>81</v>
      </c>
      <c r="AV162" s="13" t="s">
        <v>81</v>
      </c>
      <c r="AW162" s="13" t="s">
        <v>33</v>
      </c>
      <c r="AX162" s="13" t="s">
        <v>72</v>
      </c>
      <c r="AY162" s="255" t="s">
        <v>128</v>
      </c>
    </row>
    <row r="163" spans="1:51" s="13" customFormat="1" ht="12">
      <c r="A163" s="13"/>
      <c r="B163" s="245"/>
      <c r="C163" s="246"/>
      <c r="D163" s="241" t="s">
        <v>158</v>
      </c>
      <c r="E163" s="247" t="s">
        <v>19</v>
      </c>
      <c r="F163" s="248" t="s">
        <v>242</v>
      </c>
      <c r="G163" s="246"/>
      <c r="H163" s="249">
        <v>374.86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158</v>
      </c>
      <c r="AU163" s="255" t="s">
        <v>81</v>
      </c>
      <c r="AV163" s="13" t="s">
        <v>81</v>
      </c>
      <c r="AW163" s="13" t="s">
        <v>33</v>
      </c>
      <c r="AX163" s="13" t="s">
        <v>72</v>
      </c>
      <c r="AY163" s="255" t="s">
        <v>128</v>
      </c>
    </row>
    <row r="164" spans="1:51" s="14" customFormat="1" ht="12">
      <c r="A164" s="14"/>
      <c r="B164" s="256"/>
      <c r="C164" s="257"/>
      <c r="D164" s="241" t="s">
        <v>158</v>
      </c>
      <c r="E164" s="258" t="s">
        <v>19</v>
      </c>
      <c r="F164" s="259" t="s">
        <v>174</v>
      </c>
      <c r="G164" s="257"/>
      <c r="H164" s="260">
        <v>760.78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158</v>
      </c>
      <c r="AU164" s="266" t="s">
        <v>81</v>
      </c>
      <c r="AV164" s="14" t="s">
        <v>135</v>
      </c>
      <c r="AW164" s="14" t="s">
        <v>33</v>
      </c>
      <c r="AX164" s="14" t="s">
        <v>79</v>
      </c>
      <c r="AY164" s="266" t="s">
        <v>128</v>
      </c>
    </row>
    <row r="165" spans="1:65" s="2" customFormat="1" ht="24" customHeight="1">
      <c r="A165" s="38"/>
      <c r="B165" s="39"/>
      <c r="C165" s="228" t="s">
        <v>243</v>
      </c>
      <c r="D165" s="228" t="s">
        <v>130</v>
      </c>
      <c r="E165" s="229" t="s">
        <v>244</v>
      </c>
      <c r="F165" s="230" t="s">
        <v>245</v>
      </c>
      <c r="G165" s="231" t="s">
        <v>171</v>
      </c>
      <c r="H165" s="232">
        <v>20</v>
      </c>
      <c r="I165" s="233"/>
      <c r="J165" s="234">
        <f>ROUND(I165*H165,2)</f>
        <v>0</v>
      </c>
      <c r="K165" s="230" t="s">
        <v>134</v>
      </c>
      <c r="L165" s="44"/>
      <c r="M165" s="235" t="s">
        <v>19</v>
      </c>
      <c r="N165" s="236" t="s">
        <v>43</v>
      </c>
      <c r="O165" s="84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135</v>
      </c>
      <c r="AT165" s="239" t="s">
        <v>130</v>
      </c>
      <c r="AU165" s="239" t="s">
        <v>81</v>
      </c>
      <c r="AY165" s="17" t="s">
        <v>128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79</v>
      </c>
      <c r="BK165" s="240">
        <f>ROUND(I165*H165,2)</f>
        <v>0</v>
      </c>
      <c r="BL165" s="17" t="s">
        <v>135</v>
      </c>
      <c r="BM165" s="239" t="s">
        <v>246</v>
      </c>
    </row>
    <row r="166" spans="1:47" s="2" customFormat="1" ht="12">
      <c r="A166" s="38"/>
      <c r="B166" s="39"/>
      <c r="C166" s="40"/>
      <c r="D166" s="241" t="s">
        <v>137</v>
      </c>
      <c r="E166" s="40"/>
      <c r="F166" s="242" t="s">
        <v>247</v>
      </c>
      <c r="G166" s="40"/>
      <c r="H166" s="40"/>
      <c r="I166" s="148"/>
      <c r="J166" s="40"/>
      <c r="K166" s="40"/>
      <c r="L166" s="44"/>
      <c r="M166" s="243"/>
      <c r="N166" s="24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137</v>
      </c>
      <c r="AU166" s="17" t="s">
        <v>81</v>
      </c>
    </row>
    <row r="167" spans="1:65" s="2" customFormat="1" ht="24" customHeight="1">
      <c r="A167" s="38"/>
      <c r="B167" s="39"/>
      <c r="C167" s="228" t="s">
        <v>186</v>
      </c>
      <c r="D167" s="228" t="s">
        <v>130</v>
      </c>
      <c r="E167" s="229" t="s">
        <v>248</v>
      </c>
      <c r="F167" s="230" t="s">
        <v>249</v>
      </c>
      <c r="G167" s="231" t="s">
        <v>133</v>
      </c>
      <c r="H167" s="232">
        <v>370</v>
      </c>
      <c r="I167" s="233"/>
      <c r="J167" s="234">
        <f>ROUND(I167*H167,2)</f>
        <v>0</v>
      </c>
      <c r="K167" s="230" t="s">
        <v>134</v>
      </c>
      <c r="L167" s="44"/>
      <c r="M167" s="235" t="s">
        <v>19</v>
      </c>
      <c r="N167" s="236" t="s">
        <v>43</v>
      </c>
      <c r="O167" s="84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135</v>
      </c>
      <c r="AT167" s="239" t="s">
        <v>130</v>
      </c>
      <c r="AU167" s="239" t="s">
        <v>81</v>
      </c>
      <c r="AY167" s="17" t="s">
        <v>128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79</v>
      </c>
      <c r="BK167" s="240">
        <f>ROUND(I167*H167,2)</f>
        <v>0</v>
      </c>
      <c r="BL167" s="17" t="s">
        <v>135</v>
      </c>
      <c r="BM167" s="239" t="s">
        <v>250</v>
      </c>
    </row>
    <row r="168" spans="1:47" s="2" customFormat="1" ht="12">
      <c r="A168" s="38"/>
      <c r="B168" s="39"/>
      <c r="C168" s="40"/>
      <c r="D168" s="241" t="s">
        <v>137</v>
      </c>
      <c r="E168" s="40"/>
      <c r="F168" s="242" t="s">
        <v>251</v>
      </c>
      <c r="G168" s="40"/>
      <c r="H168" s="40"/>
      <c r="I168" s="148"/>
      <c r="J168" s="40"/>
      <c r="K168" s="40"/>
      <c r="L168" s="44"/>
      <c r="M168" s="243"/>
      <c r="N168" s="244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137</v>
      </c>
      <c r="AU168" s="17" t="s">
        <v>81</v>
      </c>
    </row>
    <row r="169" spans="1:65" s="2" customFormat="1" ht="16.5" customHeight="1">
      <c r="A169" s="38"/>
      <c r="B169" s="39"/>
      <c r="C169" s="267" t="s">
        <v>252</v>
      </c>
      <c r="D169" s="267" t="s">
        <v>253</v>
      </c>
      <c r="E169" s="268" t="s">
        <v>254</v>
      </c>
      <c r="F169" s="269" t="s">
        <v>255</v>
      </c>
      <c r="G169" s="270" t="s">
        <v>239</v>
      </c>
      <c r="H169" s="271">
        <v>666</v>
      </c>
      <c r="I169" s="272"/>
      <c r="J169" s="273">
        <f>ROUND(I169*H169,2)</f>
        <v>0</v>
      </c>
      <c r="K169" s="269" t="s">
        <v>134</v>
      </c>
      <c r="L169" s="274"/>
      <c r="M169" s="275" t="s">
        <v>19</v>
      </c>
      <c r="N169" s="276" t="s">
        <v>43</v>
      </c>
      <c r="O169" s="84"/>
      <c r="P169" s="237">
        <f>O169*H169</f>
        <v>0</v>
      </c>
      <c r="Q169" s="237">
        <v>1</v>
      </c>
      <c r="R169" s="237">
        <f>Q169*H169</f>
        <v>666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143</v>
      </c>
      <c r="AT169" s="239" t="s">
        <v>253</v>
      </c>
      <c r="AU169" s="239" t="s">
        <v>81</v>
      </c>
      <c r="AY169" s="17" t="s">
        <v>128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79</v>
      </c>
      <c r="BK169" s="240">
        <f>ROUND(I169*H169,2)</f>
        <v>0</v>
      </c>
      <c r="BL169" s="17" t="s">
        <v>135</v>
      </c>
      <c r="BM169" s="239" t="s">
        <v>256</v>
      </c>
    </row>
    <row r="170" spans="1:47" s="2" customFormat="1" ht="12">
      <c r="A170" s="38"/>
      <c r="B170" s="39"/>
      <c r="C170" s="40"/>
      <c r="D170" s="241" t="s">
        <v>137</v>
      </c>
      <c r="E170" s="40"/>
      <c r="F170" s="242" t="s">
        <v>255</v>
      </c>
      <c r="G170" s="40"/>
      <c r="H170" s="40"/>
      <c r="I170" s="148"/>
      <c r="J170" s="40"/>
      <c r="K170" s="40"/>
      <c r="L170" s="44"/>
      <c r="M170" s="243"/>
      <c r="N170" s="24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81</v>
      </c>
    </row>
    <row r="171" spans="1:51" s="13" customFormat="1" ht="12">
      <c r="A171" s="13"/>
      <c r="B171" s="245"/>
      <c r="C171" s="246"/>
      <c r="D171" s="241" t="s">
        <v>158</v>
      </c>
      <c r="E171" s="246"/>
      <c r="F171" s="248" t="s">
        <v>257</v>
      </c>
      <c r="G171" s="246"/>
      <c r="H171" s="249">
        <v>666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158</v>
      </c>
      <c r="AU171" s="255" t="s">
        <v>81</v>
      </c>
      <c r="AV171" s="13" t="s">
        <v>81</v>
      </c>
      <c r="AW171" s="13" t="s">
        <v>4</v>
      </c>
      <c r="AX171" s="13" t="s">
        <v>79</v>
      </c>
      <c r="AY171" s="255" t="s">
        <v>128</v>
      </c>
    </row>
    <row r="172" spans="1:65" s="2" customFormat="1" ht="16.5" customHeight="1">
      <c r="A172" s="38"/>
      <c r="B172" s="39"/>
      <c r="C172" s="228" t="s">
        <v>181</v>
      </c>
      <c r="D172" s="228" t="s">
        <v>130</v>
      </c>
      <c r="E172" s="229" t="s">
        <v>258</v>
      </c>
      <c r="F172" s="230" t="s">
        <v>259</v>
      </c>
      <c r="G172" s="231" t="s">
        <v>133</v>
      </c>
      <c r="H172" s="232">
        <v>1257.5</v>
      </c>
      <c r="I172" s="233"/>
      <c r="J172" s="234">
        <f>ROUND(I172*H172,2)</f>
        <v>0</v>
      </c>
      <c r="K172" s="230" t="s">
        <v>134</v>
      </c>
      <c r="L172" s="44"/>
      <c r="M172" s="235" t="s">
        <v>19</v>
      </c>
      <c r="N172" s="236" t="s">
        <v>43</v>
      </c>
      <c r="O172" s="84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9" t="s">
        <v>135</v>
      </c>
      <c r="AT172" s="239" t="s">
        <v>130</v>
      </c>
      <c r="AU172" s="239" t="s">
        <v>81</v>
      </c>
      <c r="AY172" s="17" t="s">
        <v>128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7" t="s">
        <v>79</v>
      </c>
      <c r="BK172" s="240">
        <f>ROUND(I172*H172,2)</f>
        <v>0</v>
      </c>
      <c r="BL172" s="17" t="s">
        <v>135</v>
      </c>
      <c r="BM172" s="239" t="s">
        <v>260</v>
      </c>
    </row>
    <row r="173" spans="1:47" s="2" customFormat="1" ht="12">
      <c r="A173" s="38"/>
      <c r="B173" s="39"/>
      <c r="C173" s="40"/>
      <c r="D173" s="241" t="s">
        <v>137</v>
      </c>
      <c r="E173" s="40"/>
      <c r="F173" s="242" t="s">
        <v>259</v>
      </c>
      <c r="G173" s="40"/>
      <c r="H173" s="40"/>
      <c r="I173" s="148"/>
      <c r="J173" s="40"/>
      <c r="K173" s="40"/>
      <c r="L173" s="44"/>
      <c r="M173" s="243"/>
      <c r="N173" s="24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137</v>
      </c>
      <c r="AU173" s="17" t="s">
        <v>81</v>
      </c>
    </row>
    <row r="174" spans="1:63" s="12" customFormat="1" ht="22.8" customHeight="1">
      <c r="A174" s="12"/>
      <c r="B174" s="212"/>
      <c r="C174" s="213"/>
      <c r="D174" s="214" t="s">
        <v>71</v>
      </c>
      <c r="E174" s="226" t="s">
        <v>81</v>
      </c>
      <c r="F174" s="226" t="s">
        <v>261</v>
      </c>
      <c r="G174" s="213"/>
      <c r="H174" s="213"/>
      <c r="I174" s="216"/>
      <c r="J174" s="227">
        <f>BK174</f>
        <v>0</v>
      </c>
      <c r="K174" s="213"/>
      <c r="L174" s="218"/>
      <c r="M174" s="219"/>
      <c r="N174" s="220"/>
      <c r="O174" s="220"/>
      <c r="P174" s="221">
        <f>SUM(P175:P183)</f>
        <v>0</v>
      </c>
      <c r="Q174" s="220"/>
      <c r="R174" s="221">
        <f>SUM(R175:R183)</f>
        <v>34.698811500000005</v>
      </c>
      <c r="S174" s="220"/>
      <c r="T174" s="222">
        <f>SUM(T175:T183)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3" t="s">
        <v>79</v>
      </c>
      <c r="AT174" s="224" t="s">
        <v>71</v>
      </c>
      <c r="AU174" s="224" t="s">
        <v>79</v>
      </c>
      <c r="AY174" s="223" t="s">
        <v>128</v>
      </c>
      <c r="BK174" s="225">
        <f>SUM(BK175:BK183)</f>
        <v>0</v>
      </c>
    </row>
    <row r="175" spans="1:65" s="2" customFormat="1" ht="24" customHeight="1">
      <c r="A175" s="38"/>
      <c r="B175" s="39"/>
      <c r="C175" s="228" t="s">
        <v>79</v>
      </c>
      <c r="D175" s="228" t="s">
        <v>130</v>
      </c>
      <c r="E175" s="229" t="s">
        <v>262</v>
      </c>
      <c r="F175" s="230" t="s">
        <v>263</v>
      </c>
      <c r="G175" s="231" t="s">
        <v>133</v>
      </c>
      <c r="H175" s="232">
        <v>225</v>
      </c>
      <c r="I175" s="233"/>
      <c r="J175" s="234">
        <f>ROUND(I175*H175,2)</f>
        <v>0</v>
      </c>
      <c r="K175" s="230" t="s">
        <v>134</v>
      </c>
      <c r="L175" s="44"/>
      <c r="M175" s="235" t="s">
        <v>19</v>
      </c>
      <c r="N175" s="236" t="s">
        <v>43</v>
      </c>
      <c r="O175" s="84"/>
      <c r="P175" s="237">
        <f>O175*H175</f>
        <v>0</v>
      </c>
      <c r="Q175" s="237">
        <v>0.00016694</v>
      </c>
      <c r="R175" s="237">
        <f>Q175*H175</f>
        <v>0.0375615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135</v>
      </c>
      <c r="AT175" s="239" t="s">
        <v>130</v>
      </c>
      <c r="AU175" s="239" t="s">
        <v>81</v>
      </c>
      <c r="AY175" s="17" t="s">
        <v>128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7" t="s">
        <v>79</v>
      </c>
      <c r="BK175" s="240">
        <f>ROUND(I175*H175,2)</f>
        <v>0</v>
      </c>
      <c r="BL175" s="17" t="s">
        <v>135</v>
      </c>
      <c r="BM175" s="239" t="s">
        <v>264</v>
      </c>
    </row>
    <row r="176" spans="1:47" s="2" customFormat="1" ht="12">
      <c r="A176" s="38"/>
      <c r="B176" s="39"/>
      <c r="C176" s="40"/>
      <c r="D176" s="241" t="s">
        <v>137</v>
      </c>
      <c r="E176" s="40"/>
      <c r="F176" s="242" t="s">
        <v>265</v>
      </c>
      <c r="G176" s="40"/>
      <c r="H176" s="40"/>
      <c r="I176" s="148"/>
      <c r="J176" s="40"/>
      <c r="K176" s="40"/>
      <c r="L176" s="44"/>
      <c r="M176" s="243"/>
      <c r="N176" s="24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81</v>
      </c>
    </row>
    <row r="177" spans="1:51" s="13" customFormat="1" ht="12">
      <c r="A177" s="13"/>
      <c r="B177" s="245"/>
      <c r="C177" s="246"/>
      <c r="D177" s="241" t="s">
        <v>158</v>
      </c>
      <c r="E177" s="247" t="s">
        <v>19</v>
      </c>
      <c r="F177" s="248" t="s">
        <v>266</v>
      </c>
      <c r="G177" s="246"/>
      <c r="H177" s="249">
        <v>225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158</v>
      </c>
      <c r="AU177" s="255" t="s">
        <v>81</v>
      </c>
      <c r="AV177" s="13" t="s">
        <v>81</v>
      </c>
      <c r="AW177" s="13" t="s">
        <v>33</v>
      </c>
      <c r="AX177" s="13" t="s">
        <v>72</v>
      </c>
      <c r="AY177" s="255" t="s">
        <v>128</v>
      </c>
    </row>
    <row r="178" spans="1:51" s="14" customFormat="1" ht="12">
      <c r="A178" s="14"/>
      <c r="B178" s="256"/>
      <c r="C178" s="257"/>
      <c r="D178" s="241" t="s">
        <v>158</v>
      </c>
      <c r="E178" s="258" t="s">
        <v>19</v>
      </c>
      <c r="F178" s="259" t="s">
        <v>174</v>
      </c>
      <c r="G178" s="257"/>
      <c r="H178" s="260">
        <v>225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158</v>
      </c>
      <c r="AU178" s="266" t="s">
        <v>81</v>
      </c>
      <c r="AV178" s="14" t="s">
        <v>135</v>
      </c>
      <c r="AW178" s="14" t="s">
        <v>33</v>
      </c>
      <c r="AX178" s="14" t="s">
        <v>79</v>
      </c>
      <c r="AY178" s="266" t="s">
        <v>128</v>
      </c>
    </row>
    <row r="179" spans="1:65" s="2" customFormat="1" ht="16.5" customHeight="1">
      <c r="A179" s="38"/>
      <c r="B179" s="39"/>
      <c r="C179" s="267" t="s">
        <v>81</v>
      </c>
      <c r="D179" s="267" t="s">
        <v>253</v>
      </c>
      <c r="E179" s="268" t="s">
        <v>267</v>
      </c>
      <c r="F179" s="269" t="s">
        <v>268</v>
      </c>
      <c r="G179" s="270" t="s">
        <v>133</v>
      </c>
      <c r="H179" s="271">
        <v>247.5</v>
      </c>
      <c r="I179" s="272"/>
      <c r="J179" s="273">
        <f>ROUND(I179*H179,2)</f>
        <v>0</v>
      </c>
      <c r="K179" s="269" t="s">
        <v>134</v>
      </c>
      <c r="L179" s="274"/>
      <c r="M179" s="275" t="s">
        <v>19</v>
      </c>
      <c r="N179" s="276" t="s">
        <v>43</v>
      </c>
      <c r="O179" s="84"/>
      <c r="P179" s="237">
        <f>O179*H179</f>
        <v>0</v>
      </c>
      <c r="Q179" s="237">
        <v>0.0003</v>
      </c>
      <c r="R179" s="237">
        <f>Q179*H179</f>
        <v>0.07425</v>
      </c>
      <c r="S179" s="237">
        <v>0</v>
      </c>
      <c r="T179" s="23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9" t="s">
        <v>143</v>
      </c>
      <c r="AT179" s="239" t="s">
        <v>253</v>
      </c>
      <c r="AU179" s="239" t="s">
        <v>81</v>
      </c>
      <c r="AY179" s="17" t="s">
        <v>128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7" t="s">
        <v>79</v>
      </c>
      <c r="BK179" s="240">
        <f>ROUND(I179*H179,2)</f>
        <v>0</v>
      </c>
      <c r="BL179" s="17" t="s">
        <v>135</v>
      </c>
      <c r="BM179" s="239" t="s">
        <v>269</v>
      </c>
    </row>
    <row r="180" spans="1:47" s="2" customFormat="1" ht="12">
      <c r="A180" s="38"/>
      <c r="B180" s="39"/>
      <c r="C180" s="40"/>
      <c r="D180" s="241" t="s">
        <v>137</v>
      </c>
      <c r="E180" s="40"/>
      <c r="F180" s="242" t="s">
        <v>268</v>
      </c>
      <c r="G180" s="40"/>
      <c r="H180" s="40"/>
      <c r="I180" s="148"/>
      <c r="J180" s="40"/>
      <c r="K180" s="40"/>
      <c r="L180" s="44"/>
      <c r="M180" s="243"/>
      <c r="N180" s="24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137</v>
      </c>
      <c r="AU180" s="17" t="s">
        <v>81</v>
      </c>
    </row>
    <row r="181" spans="1:51" s="13" customFormat="1" ht="12">
      <c r="A181" s="13"/>
      <c r="B181" s="245"/>
      <c r="C181" s="246"/>
      <c r="D181" s="241" t="s">
        <v>158</v>
      </c>
      <c r="E181" s="246"/>
      <c r="F181" s="248" t="s">
        <v>270</v>
      </c>
      <c r="G181" s="246"/>
      <c r="H181" s="249">
        <v>247.5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158</v>
      </c>
      <c r="AU181" s="255" t="s">
        <v>81</v>
      </c>
      <c r="AV181" s="13" t="s">
        <v>81</v>
      </c>
      <c r="AW181" s="13" t="s">
        <v>4</v>
      </c>
      <c r="AX181" s="13" t="s">
        <v>79</v>
      </c>
      <c r="AY181" s="255" t="s">
        <v>128</v>
      </c>
    </row>
    <row r="182" spans="1:65" s="2" customFormat="1" ht="24" customHeight="1">
      <c r="A182" s="38"/>
      <c r="B182" s="39"/>
      <c r="C182" s="228" t="s">
        <v>89</v>
      </c>
      <c r="D182" s="228" t="s">
        <v>130</v>
      </c>
      <c r="E182" s="229" t="s">
        <v>271</v>
      </c>
      <c r="F182" s="230" t="s">
        <v>272</v>
      </c>
      <c r="G182" s="231" t="s">
        <v>163</v>
      </c>
      <c r="H182" s="232">
        <v>150</v>
      </c>
      <c r="I182" s="233"/>
      <c r="J182" s="234">
        <f>ROUND(I182*H182,2)</f>
        <v>0</v>
      </c>
      <c r="K182" s="230" t="s">
        <v>134</v>
      </c>
      <c r="L182" s="44"/>
      <c r="M182" s="235" t="s">
        <v>19</v>
      </c>
      <c r="N182" s="236" t="s">
        <v>43</v>
      </c>
      <c r="O182" s="84"/>
      <c r="P182" s="237">
        <f>O182*H182</f>
        <v>0</v>
      </c>
      <c r="Q182" s="237">
        <v>0.23058</v>
      </c>
      <c r="R182" s="237">
        <f>Q182*H182</f>
        <v>34.587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135</v>
      </c>
      <c r="AT182" s="239" t="s">
        <v>130</v>
      </c>
      <c r="AU182" s="239" t="s">
        <v>81</v>
      </c>
      <c r="AY182" s="17" t="s">
        <v>128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7" t="s">
        <v>79</v>
      </c>
      <c r="BK182" s="240">
        <f>ROUND(I182*H182,2)</f>
        <v>0</v>
      </c>
      <c r="BL182" s="17" t="s">
        <v>135</v>
      </c>
      <c r="BM182" s="239" t="s">
        <v>273</v>
      </c>
    </row>
    <row r="183" spans="1:47" s="2" customFormat="1" ht="12">
      <c r="A183" s="38"/>
      <c r="B183" s="39"/>
      <c r="C183" s="40"/>
      <c r="D183" s="241" t="s">
        <v>137</v>
      </c>
      <c r="E183" s="40"/>
      <c r="F183" s="242" t="s">
        <v>274</v>
      </c>
      <c r="G183" s="40"/>
      <c r="H183" s="40"/>
      <c r="I183" s="148"/>
      <c r="J183" s="40"/>
      <c r="K183" s="40"/>
      <c r="L183" s="44"/>
      <c r="M183" s="243"/>
      <c r="N183" s="24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137</v>
      </c>
      <c r="AU183" s="17" t="s">
        <v>81</v>
      </c>
    </row>
    <row r="184" spans="1:63" s="12" customFormat="1" ht="22.8" customHeight="1">
      <c r="A184" s="12"/>
      <c r="B184" s="212"/>
      <c r="C184" s="213"/>
      <c r="D184" s="214" t="s">
        <v>71</v>
      </c>
      <c r="E184" s="226" t="s">
        <v>148</v>
      </c>
      <c r="F184" s="226" t="s">
        <v>275</v>
      </c>
      <c r="G184" s="213"/>
      <c r="H184" s="213"/>
      <c r="I184" s="216"/>
      <c r="J184" s="227">
        <f>BK184</f>
        <v>0</v>
      </c>
      <c r="K184" s="213"/>
      <c r="L184" s="218"/>
      <c r="M184" s="219"/>
      <c r="N184" s="220"/>
      <c r="O184" s="220"/>
      <c r="P184" s="221">
        <f>SUM(P185:P224)</f>
        <v>0</v>
      </c>
      <c r="Q184" s="220"/>
      <c r="R184" s="221">
        <f>SUM(R185:R224)</f>
        <v>160.02169</v>
      </c>
      <c r="S184" s="220"/>
      <c r="T184" s="222">
        <f>SUM(T185:T224)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79</v>
      </c>
      <c r="AT184" s="224" t="s">
        <v>71</v>
      </c>
      <c r="AU184" s="224" t="s">
        <v>79</v>
      </c>
      <c r="AY184" s="223" t="s">
        <v>128</v>
      </c>
      <c r="BK184" s="225">
        <f>SUM(BK185:BK224)</f>
        <v>0</v>
      </c>
    </row>
    <row r="185" spans="1:65" s="2" customFormat="1" ht="24" customHeight="1">
      <c r="A185" s="38"/>
      <c r="B185" s="39"/>
      <c r="C185" s="228" t="s">
        <v>79</v>
      </c>
      <c r="D185" s="228" t="s">
        <v>130</v>
      </c>
      <c r="E185" s="229" t="s">
        <v>276</v>
      </c>
      <c r="F185" s="230" t="s">
        <v>277</v>
      </c>
      <c r="G185" s="231" t="s">
        <v>133</v>
      </c>
      <c r="H185" s="232">
        <v>1070</v>
      </c>
      <c r="I185" s="233"/>
      <c r="J185" s="234">
        <f>ROUND(I185*H185,2)</f>
        <v>0</v>
      </c>
      <c r="K185" s="230" t="s">
        <v>134</v>
      </c>
      <c r="L185" s="44"/>
      <c r="M185" s="235" t="s">
        <v>19</v>
      </c>
      <c r="N185" s="236" t="s">
        <v>43</v>
      </c>
      <c r="O185" s="84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135</v>
      </c>
      <c r="AT185" s="239" t="s">
        <v>130</v>
      </c>
      <c r="AU185" s="239" t="s">
        <v>81</v>
      </c>
      <c r="AY185" s="17" t="s">
        <v>128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7" t="s">
        <v>79</v>
      </c>
      <c r="BK185" s="240">
        <f>ROUND(I185*H185,2)</f>
        <v>0</v>
      </c>
      <c r="BL185" s="17" t="s">
        <v>135</v>
      </c>
      <c r="BM185" s="239" t="s">
        <v>278</v>
      </c>
    </row>
    <row r="186" spans="1:47" s="2" customFormat="1" ht="12">
      <c r="A186" s="38"/>
      <c r="B186" s="39"/>
      <c r="C186" s="40"/>
      <c r="D186" s="241" t="s">
        <v>137</v>
      </c>
      <c r="E186" s="40"/>
      <c r="F186" s="242" t="s">
        <v>277</v>
      </c>
      <c r="G186" s="40"/>
      <c r="H186" s="40"/>
      <c r="I186" s="148"/>
      <c r="J186" s="40"/>
      <c r="K186" s="40"/>
      <c r="L186" s="44"/>
      <c r="M186" s="243"/>
      <c r="N186" s="24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137</v>
      </c>
      <c r="AU186" s="17" t="s">
        <v>81</v>
      </c>
    </row>
    <row r="187" spans="1:65" s="2" customFormat="1" ht="24" customHeight="1">
      <c r="A187" s="38"/>
      <c r="B187" s="39"/>
      <c r="C187" s="228" t="s">
        <v>81</v>
      </c>
      <c r="D187" s="228" t="s">
        <v>130</v>
      </c>
      <c r="E187" s="229" t="s">
        <v>279</v>
      </c>
      <c r="F187" s="230" t="s">
        <v>280</v>
      </c>
      <c r="G187" s="231" t="s">
        <v>133</v>
      </c>
      <c r="H187" s="232">
        <v>1070</v>
      </c>
      <c r="I187" s="233"/>
      <c r="J187" s="234">
        <f>ROUND(I187*H187,2)</f>
        <v>0</v>
      </c>
      <c r="K187" s="230" t="s">
        <v>134</v>
      </c>
      <c r="L187" s="44"/>
      <c r="M187" s="235" t="s">
        <v>19</v>
      </c>
      <c r="N187" s="236" t="s">
        <v>43</v>
      </c>
      <c r="O187" s="84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9" t="s">
        <v>135</v>
      </c>
      <c r="AT187" s="239" t="s">
        <v>130</v>
      </c>
      <c r="AU187" s="239" t="s">
        <v>81</v>
      </c>
      <c r="AY187" s="17" t="s">
        <v>128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7" t="s">
        <v>79</v>
      </c>
      <c r="BK187" s="240">
        <f>ROUND(I187*H187,2)</f>
        <v>0</v>
      </c>
      <c r="BL187" s="17" t="s">
        <v>135</v>
      </c>
      <c r="BM187" s="239" t="s">
        <v>281</v>
      </c>
    </row>
    <row r="188" spans="1:47" s="2" customFormat="1" ht="12">
      <c r="A188" s="38"/>
      <c r="B188" s="39"/>
      <c r="C188" s="40"/>
      <c r="D188" s="241" t="s">
        <v>137</v>
      </c>
      <c r="E188" s="40"/>
      <c r="F188" s="242" t="s">
        <v>280</v>
      </c>
      <c r="G188" s="40"/>
      <c r="H188" s="40"/>
      <c r="I188" s="148"/>
      <c r="J188" s="40"/>
      <c r="K188" s="40"/>
      <c r="L188" s="44"/>
      <c r="M188" s="243"/>
      <c r="N188" s="24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137</v>
      </c>
      <c r="AU188" s="17" t="s">
        <v>81</v>
      </c>
    </row>
    <row r="189" spans="1:65" s="2" customFormat="1" ht="24" customHeight="1">
      <c r="A189" s="38"/>
      <c r="B189" s="39"/>
      <c r="C189" s="228" t="s">
        <v>89</v>
      </c>
      <c r="D189" s="228" t="s">
        <v>130</v>
      </c>
      <c r="E189" s="229" t="s">
        <v>282</v>
      </c>
      <c r="F189" s="230" t="s">
        <v>283</v>
      </c>
      <c r="G189" s="231" t="s">
        <v>133</v>
      </c>
      <c r="H189" s="232">
        <v>1041</v>
      </c>
      <c r="I189" s="233"/>
      <c r="J189" s="234">
        <f>ROUND(I189*H189,2)</f>
        <v>0</v>
      </c>
      <c r="K189" s="230" t="s">
        <v>134</v>
      </c>
      <c r="L189" s="44"/>
      <c r="M189" s="235" t="s">
        <v>19</v>
      </c>
      <c r="N189" s="236" t="s">
        <v>43</v>
      </c>
      <c r="O189" s="84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135</v>
      </c>
      <c r="AT189" s="239" t="s">
        <v>130</v>
      </c>
      <c r="AU189" s="239" t="s">
        <v>81</v>
      </c>
      <c r="AY189" s="17" t="s">
        <v>128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7" t="s">
        <v>79</v>
      </c>
      <c r="BK189" s="240">
        <f>ROUND(I189*H189,2)</f>
        <v>0</v>
      </c>
      <c r="BL189" s="17" t="s">
        <v>135</v>
      </c>
      <c r="BM189" s="239" t="s">
        <v>284</v>
      </c>
    </row>
    <row r="190" spans="1:47" s="2" customFormat="1" ht="12">
      <c r="A190" s="38"/>
      <c r="B190" s="39"/>
      <c r="C190" s="40"/>
      <c r="D190" s="241" t="s">
        <v>137</v>
      </c>
      <c r="E190" s="40"/>
      <c r="F190" s="242" t="s">
        <v>285</v>
      </c>
      <c r="G190" s="40"/>
      <c r="H190" s="40"/>
      <c r="I190" s="148"/>
      <c r="J190" s="40"/>
      <c r="K190" s="40"/>
      <c r="L190" s="44"/>
      <c r="M190" s="243"/>
      <c r="N190" s="24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137</v>
      </c>
      <c r="AU190" s="17" t="s">
        <v>81</v>
      </c>
    </row>
    <row r="191" spans="1:51" s="13" customFormat="1" ht="12">
      <c r="A191" s="13"/>
      <c r="B191" s="245"/>
      <c r="C191" s="246"/>
      <c r="D191" s="241" t="s">
        <v>158</v>
      </c>
      <c r="E191" s="247" t="s">
        <v>19</v>
      </c>
      <c r="F191" s="248" t="s">
        <v>286</v>
      </c>
      <c r="G191" s="246"/>
      <c r="H191" s="249">
        <v>1041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158</v>
      </c>
      <c r="AU191" s="255" t="s">
        <v>81</v>
      </c>
      <c r="AV191" s="13" t="s">
        <v>81</v>
      </c>
      <c r="AW191" s="13" t="s">
        <v>33</v>
      </c>
      <c r="AX191" s="13" t="s">
        <v>72</v>
      </c>
      <c r="AY191" s="255" t="s">
        <v>128</v>
      </c>
    </row>
    <row r="192" spans="1:65" s="2" customFormat="1" ht="24" customHeight="1">
      <c r="A192" s="38"/>
      <c r="B192" s="39"/>
      <c r="C192" s="228" t="s">
        <v>135</v>
      </c>
      <c r="D192" s="228" t="s">
        <v>130</v>
      </c>
      <c r="E192" s="229" t="s">
        <v>287</v>
      </c>
      <c r="F192" s="230" t="s">
        <v>288</v>
      </c>
      <c r="G192" s="231" t="s">
        <v>133</v>
      </c>
      <c r="H192" s="232">
        <v>1041</v>
      </c>
      <c r="I192" s="233"/>
      <c r="J192" s="234">
        <f>ROUND(I192*H192,2)</f>
        <v>0</v>
      </c>
      <c r="K192" s="230" t="s">
        <v>134</v>
      </c>
      <c r="L192" s="44"/>
      <c r="M192" s="235" t="s">
        <v>19</v>
      </c>
      <c r="N192" s="236" t="s">
        <v>43</v>
      </c>
      <c r="O192" s="84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135</v>
      </c>
      <c r="AT192" s="239" t="s">
        <v>130</v>
      </c>
      <c r="AU192" s="239" t="s">
        <v>81</v>
      </c>
      <c r="AY192" s="17" t="s">
        <v>128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7" t="s">
        <v>79</v>
      </c>
      <c r="BK192" s="240">
        <f>ROUND(I192*H192,2)</f>
        <v>0</v>
      </c>
      <c r="BL192" s="17" t="s">
        <v>135</v>
      </c>
      <c r="BM192" s="239" t="s">
        <v>289</v>
      </c>
    </row>
    <row r="193" spans="1:47" s="2" customFormat="1" ht="12">
      <c r="A193" s="38"/>
      <c r="B193" s="39"/>
      <c r="C193" s="40"/>
      <c r="D193" s="241" t="s">
        <v>137</v>
      </c>
      <c r="E193" s="40"/>
      <c r="F193" s="242" t="s">
        <v>288</v>
      </c>
      <c r="G193" s="40"/>
      <c r="H193" s="40"/>
      <c r="I193" s="148"/>
      <c r="J193" s="40"/>
      <c r="K193" s="40"/>
      <c r="L193" s="44"/>
      <c r="M193" s="243"/>
      <c r="N193" s="24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137</v>
      </c>
      <c r="AU193" s="17" t="s">
        <v>81</v>
      </c>
    </row>
    <row r="194" spans="1:51" s="13" customFormat="1" ht="12">
      <c r="A194" s="13"/>
      <c r="B194" s="245"/>
      <c r="C194" s="246"/>
      <c r="D194" s="241" t="s">
        <v>158</v>
      </c>
      <c r="E194" s="247" t="s">
        <v>19</v>
      </c>
      <c r="F194" s="248" t="s">
        <v>286</v>
      </c>
      <c r="G194" s="246"/>
      <c r="H194" s="249">
        <v>1041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158</v>
      </c>
      <c r="AU194" s="255" t="s">
        <v>81</v>
      </c>
      <c r="AV194" s="13" t="s">
        <v>81</v>
      </c>
      <c r="AW194" s="13" t="s">
        <v>33</v>
      </c>
      <c r="AX194" s="13" t="s">
        <v>72</v>
      </c>
      <c r="AY194" s="255" t="s">
        <v>128</v>
      </c>
    </row>
    <row r="195" spans="1:65" s="2" customFormat="1" ht="16.5" customHeight="1">
      <c r="A195" s="38"/>
      <c r="B195" s="39"/>
      <c r="C195" s="228" t="s">
        <v>148</v>
      </c>
      <c r="D195" s="228" t="s">
        <v>130</v>
      </c>
      <c r="E195" s="229" t="s">
        <v>290</v>
      </c>
      <c r="F195" s="230" t="s">
        <v>291</v>
      </c>
      <c r="G195" s="231" t="s">
        <v>133</v>
      </c>
      <c r="H195" s="232">
        <v>1091</v>
      </c>
      <c r="I195" s="233"/>
      <c r="J195" s="234">
        <f>ROUND(I195*H195,2)</f>
        <v>0</v>
      </c>
      <c r="K195" s="230" t="s">
        <v>134</v>
      </c>
      <c r="L195" s="44"/>
      <c r="M195" s="235" t="s">
        <v>19</v>
      </c>
      <c r="N195" s="236" t="s">
        <v>43</v>
      </c>
      <c r="O195" s="84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135</v>
      </c>
      <c r="AT195" s="239" t="s">
        <v>130</v>
      </c>
      <c r="AU195" s="239" t="s">
        <v>81</v>
      </c>
      <c r="AY195" s="17" t="s">
        <v>128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7" t="s">
        <v>79</v>
      </c>
      <c r="BK195" s="240">
        <f>ROUND(I195*H195,2)</f>
        <v>0</v>
      </c>
      <c r="BL195" s="17" t="s">
        <v>135</v>
      </c>
      <c r="BM195" s="239" t="s">
        <v>292</v>
      </c>
    </row>
    <row r="196" spans="1:47" s="2" customFormat="1" ht="12">
      <c r="A196" s="38"/>
      <c r="B196" s="39"/>
      <c r="C196" s="40"/>
      <c r="D196" s="241" t="s">
        <v>137</v>
      </c>
      <c r="E196" s="40"/>
      <c r="F196" s="242" t="s">
        <v>291</v>
      </c>
      <c r="G196" s="40"/>
      <c r="H196" s="40"/>
      <c r="I196" s="148"/>
      <c r="J196" s="40"/>
      <c r="K196" s="40"/>
      <c r="L196" s="44"/>
      <c r="M196" s="243"/>
      <c r="N196" s="24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137</v>
      </c>
      <c r="AU196" s="17" t="s">
        <v>81</v>
      </c>
    </row>
    <row r="197" spans="1:51" s="13" customFormat="1" ht="12">
      <c r="A197" s="13"/>
      <c r="B197" s="245"/>
      <c r="C197" s="246"/>
      <c r="D197" s="241" t="s">
        <v>158</v>
      </c>
      <c r="E197" s="247" t="s">
        <v>19</v>
      </c>
      <c r="F197" s="248" t="s">
        <v>293</v>
      </c>
      <c r="G197" s="246"/>
      <c r="H197" s="249">
        <v>1091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158</v>
      </c>
      <c r="AU197" s="255" t="s">
        <v>81</v>
      </c>
      <c r="AV197" s="13" t="s">
        <v>81</v>
      </c>
      <c r="AW197" s="13" t="s">
        <v>33</v>
      </c>
      <c r="AX197" s="13" t="s">
        <v>72</v>
      </c>
      <c r="AY197" s="255" t="s">
        <v>128</v>
      </c>
    </row>
    <row r="198" spans="1:65" s="2" customFormat="1" ht="24" customHeight="1">
      <c r="A198" s="38"/>
      <c r="B198" s="39"/>
      <c r="C198" s="228" t="s">
        <v>153</v>
      </c>
      <c r="D198" s="228" t="s">
        <v>130</v>
      </c>
      <c r="E198" s="229" t="s">
        <v>294</v>
      </c>
      <c r="F198" s="230" t="s">
        <v>295</v>
      </c>
      <c r="G198" s="231" t="s">
        <v>133</v>
      </c>
      <c r="H198" s="232">
        <v>3210</v>
      </c>
      <c r="I198" s="233"/>
      <c r="J198" s="234">
        <f>ROUND(I198*H198,2)</f>
        <v>0</v>
      </c>
      <c r="K198" s="230" t="s">
        <v>134</v>
      </c>
      <c r="L198" s="44"/>
      <c r="M198" s="235" t="s">
        <v>19</v>
      </c>
      <c r="N198" s="236" t="s">
        <v>43</v>
      </c>
      <c r="O198" s="84"/>
      <c r="P198" s="237">
        <f>O198*H198</f>
        <v>0</v>
      </c>
      <c r="Q198" s="237">
        <v>0.00071</v>
      </c>
      <c r="R198" s="237">
        <f>Q198*H198</f>
        <v>2.2791</v>
      </c>
      <c r="S198" s="237">
        <v>0</v>
      </c>
      <c r="T198" s="23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9" t="s">
        <v>135</v>
      </c>
      <c r="AT198" s="239" t="s">
        <v>130</v>
      </c>
      <c r="AU198" s="239" t="s">
        <v>81</v>
      </c>
      <c r="AY198" s="17" t="s">
        <v>128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7" t="s">
        <v>79</v>
      </c>
      <c r="BK198" s="240">
        <f>ROUND(I198*H198,2)</f>
        <v>0</v>
      </c>
      <c r="BL198" s="17" t="s">
        <v>135</v>
      </c>
      <c r="BM198" s="239" t="s">
        <v>296</v>
      </c>
    </row>
    <row r="199" spans="1:47" s="2" customFormat="1" ht="12">
      <c r="A199" s="38"/>
      <c r="B199" s="39"/>
      <c r="C199" s="40"/>
      <c r="D199" s="241" t="s">
        <v>137</v>
      </c>
      <c r="E199" s="40"/>
      <c r="F199" s="242" t="s">
        <v>295</v>
      </c>
      <c r="G199" s="40"/>
      <c r="H199" s="40"/>
      <c r="I199" s="148"/>
      <c r="J199" s="40"/>
      <c r="K199" s="40"/>
      <c r="L199" s="44"/>
      <c r="M199" s="243"/>
      <c r="N199" s="24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137</v>
      </c>
      <c r="AU199" s="17" t="s">
        <v>81</v>
      </c>
    </row>
    <row r="200" spans="1:51" s="13" customFormat="1" ht="12">
      <c r="A200" s="13"/>
      <c r="B200" s="245"/>
      <c r="C200" s="246"/>
      <c r="D200" s="241" t="s">
        <v>158</v>
      </c>
      <c r="E200" s="247" t="s">
        <v>19</v>
      </c>
      <c r="F200" s="248" t="s">
        <v>297</v>
      </c>
      <c r="G200" s="246"/>
      <c r="H200" s="249">
        <v>3210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158</v>
      </c>
      <c r="AU200" s="255" t="s">
        <v>81</v>
      </c>
      <c r="AV200" s="13" t="s">
        <v>81</v>
      </c>
      <c r="AW200" s="13" t="s">
        <v>33</v>
      </c>
      <c r="AX200" s="13" t="s">
        <v>72</v>
      </c>
      <c r="AY200" s="255" t="s">
        <v>128</v>
      </c>
    </row>
    <row r="201" spans="1:65" s="2" customFormat="1" ht="16.5" customHeight="1">
      <c r="A201" s="38"/>
      <c r="B201" s="39"/>
      <c r="C201" s="228" t="s">
        <v>160</v>
      </c>
      <c r="D201" s="228" t="s">
        <v>130</v>
      </c>
      <c r="E201" s="229" t="s">
        <v>298</v>
      </c>
      <c r="F201" s="230" t="s">
        <v>299</v>
      </c>
      <c r="G201" s="231" t="s">
        <v>163</v>
      </c>
      <c r="H201" s="232">
        <v>330</v>
      </c>
      <c r="I201" s="233"/>
      <c r="J201" s="234">
        <f>ROUND(I201*H201,2)</f>
        <v>0</v>
      </c>
      <c r="K201" s="230" t="s">
        <v>134</v>
      </c>
      <c r="L201" s="44"/>
      <c r="M201" s="235" t="s">
        <v>19</v>
      </c>
      <c r="N201" s="236" t="s">
        <v>43</v>
      </c>
      <c r="O201" s="84"/>
      <c r="P201" s="237">
        <f>O201*H201</f>
        <v>0</v>
      </c>
      <c r="Q201" s="237">
        <v>0.0036</v>
      </c>
      <c r="R201" s="237">
        <f>Q201*H201</f>
        <v>1.188</v>
      </c>
      <c r="S201" s="237">
        <v>0</v>
      </c>
      <c r="T201" s="23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9" t="s">
        <v>135</v>
      </c>
      <c r="AT201" s="239" t="s">
        <v>130</v>
      </c>
      <c r="AU201" s="239" t="s">
        <v>81</v>
      </c>
      <c r="AY201" s="17" t="s">
        <v>128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7" t="s">
        <v>79</v>
      </c>
      <c r="BK201" s="240">
        <f>ROUND(I201*H201,2)</f>
        <v>0</v>
      </c>
      <c r="BL201" s="17" t="s">
        <v>135</v>
      </c>
      <c r="BM201" s="239" t="s">
        <v>300</v>
      </c>
    </row>
    <row r="202" spans="1:47" s="2" customFormat="1" ht="12">
      <c r="A202" s="38"/>
      <c r="B202" s="39"/>
      <c r="C202" s="40"/>
      <c r="D202" s="241" t="s">
        <v>137</v>
      </c>
      <c r="E202" s="40"/>
      <c r="F202" s="242" t="s">
        <v>299</v>
      </c>
      <c r="G202" s="40"/>
      <c r="H202" s="40"/>
      <c r="I202" s="148"/>
      <c r="J202" s="40"/>
      <c r="K202" s="40"/>
      <c r="L202" s="44"/>
      <c r="M202" s="243"/>
      <c r="N202" s="244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137</v>
      </c>
      <c r="AU202" s="17" t="s">
        <v>81</v>
      </c>
    </row>
    <row r="203" spans="1:65" s="2" customFormat="1" ht="24" customHeight="1">
      <c r="A203" s="38"/>
      <c r="B203" s="39"/>
      <c r="C203" s="228" t="s">
        <v>168</v>
      </c>
      <c r="D203" s="228" t="s">
        <v>130</v>
      </c>
      <c r="E203" s="229" t="s">
        <v>301</v>
      </c>
      <c r="F203" s="230" t="s">
        <v>302</v>
      </c>
      <c r="G203" s="231" t="s">
        <v>133</v>
      </c>
      <c r="H203" s="232">
        <v>132</v>
      </c>
      <c r="I203" s="233"/>
      <c r="J203" s="234">
        <f>ROUND(I203*H203,2)</f>
        <v>0</v>
      </c>
      <c r="K203" s="230" t="s">
        <v>134</v>
      </c>
      <c r="L203" s="44"/>
      <c r="M203" s="235" t="s">
        <v>19</v>
      </c>
      <c r="N203" s="236" t="s">
        <v>43</v>
      </c>
      <c r="O203" s="84"/>
      <c r="P203" s="237">
        <f>O203*H203</f>
        <v>0</v>
      </c>
      <c r="Q203" s="237">
        <v>0.08425</v>
      </c>
      <c r="R203" s="237">
        <f>Q203*H203</f>
        <v>11.121</v>
      </c>
      <c r="S203" s="237">
        <v>0</v>
      </c>
      <c r="T203" s="23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9" t="s">
        <v>135</v>
      </c>
      <c r="AT203" s="239" t="s">
        <v>130</v>
      </c>
      <c r="AU203" s="239" t="s">
        <v>81</v>
      </c>
      <c r="AY203" s="17" t="s">
        <v>128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7" t="s">
        <v>79</v>
      </c>
      <c r="BK203" s="240">
        <f>ROUND(I203*H203,2)</f>
        <v>0</v>
      </c>
      <c r="BL203" s="17" t="s">
        <v>135</v>
      </c>
      <c r="BM203" s="239" t="s">
        <v>303</v>
      </c>
    </row>
    <row r="204" spans="1:47" s="2" customFormat="1" ht="12">
      <c r="A204" s="38"/>
      <c r="B204" s="39"/>
      <c r="C204" s="40"/>
      <c r="D204" s="241" t="s">
        <v>137</v>
      </c>
      <c r="E204" s="40"/>
      <c r="F204" s="242" t="s">
        <v>302</v>
      </c>
      <c r="G204" s="40"/>
      <c r="H204" s="40"/>
      <c r="I204" s="148"/>
      <c r="J204" s="40"/>
      <c r="K204" s="40"/>
      <c r="L204" s="44"/>
      <c r="M204" s="243"/>
      <c r="N204" s="24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137</v>
      </c>
      <c r="AU204" s="17" t="s">
        <v>81</v>
      </c>
    </row>
    <row r="205" spans="1:51" s="13" customFormat="1" ht="12">
      <c r="A205" s="13"/>
      <c r="B205" s="245"/>
      <c r="C205" s="246"/>
      <c r="D205" s="241" t="s">
        <v>158</v>
      </c>
      <c r="E205" s="247" t="s">
        <v>19</v>
      </c>
      <c r="F205" s="248" t="s">
        <v>304</v>
      </c>
      <c r="G205" s="246"/>
      <c r="H205" s="249">
        <v>132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158</v>
      </c>
      <c r="AU205" s="255" t="s">
        <v>81</v>
      </c>
      <c r="AV205" s="13" t="s">
        <v>81</v>
      </c>
      <c r="AW205" s="13" t="s">
        <v>33</v>
      </c>
      <c r="AX205" s="13" t="s">
        <v>72</v>
      </c>
      <c r="AY205" s="255" t="s">
        <v>128</v>
      </c>
    </row>
    <row r="206" spans="1:65" s="2" customFormat="1" ht="24" customHeight="1">
      <c r="A206" s="38"/>
      <c r="B206" s="39"/>
      <c r="C206" s="267" t="s">
        <v>136</v>
      </c>
      <c r="D206" s="267" t="s">
        <v>253</v>
      </c>
      <c r="E206" s="268" t="s">
        <v>305</v>
      </c>
      <c r="F206" s="269" t="s">
        <v>306</v>
      </c>
      <c r="G206" s="270" t="s">
        <v>133</v>
      </c>
      <c r="H206" s="271">
        <v>128.52</v>
      </c>
      <c r="I206" s="272"/>
      <c r="J206" s="273">
        <f>ROUND(I206*H206,2)</f>
        <v>0</v>
      </c>
      <c r="K206" s="269" t="s">
        <v>134</v>
      </c>
      <c r="L206" s="274"/>
      <c r="M206" s="275" t="s">
        <v>19</v>
      </c>
      <c r="N206" s="276" t="s">
        <v>43</v>
      </c>
      <c r="O206" s="84"/>
      <c r="P206" s="237">
        <f>O206*H206</f>
        <v>0</v>
      </c>
      <c r="Q206" s="237">
        <v>0.131</v>
      </c>
      <c r="R206" s="237">
        <f>Q206*H206</f>
        <v>16.83612</v>
      </c>
      <c r="S206" s="237">
        <v>0</v>
      </c>
      <c r="T206" s="23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9" t="s">
        <v>143</v>
      </c>
      <c r="AT206" s="239" t="s">
        <v>253</v>
      </c>
      <c r="AU206" s="239" t="s">
        <v>81</v>
      </c>
      <c r="AY206" s="17" t="s">
        <v>128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7" t="s">
        <v>79</v>
      </c>
      <c r="BK206" s="240">
        <f>ROUND(I206*H206,2)</f>
        <v>0</v>
      </c>
      <c r="BL206" s="17" t="s">
        <v>135</v>
      </c>
      <c r="BM206" s="239" t="s">
        <v>307</v>
      </c>
    </row>
    <row r="207" spans="1:47" s="2" customFormat="1" ht="12">
      <c r="A207" s="38"/>
      <c r="B207" s="39"/>
      <c r="C207" s="40"/>
      <c r="D207" s="241" t="s">
        <v>137</v>
      </c>
      <c r="E207" s="40"/>
      <c r="F207" s="242" t="s">
        <v>306</v>
      </c>
      <c r="G207" s="40"/>
      <c r="H207" s="40"/>
      <c r="I207" s="148"/>
      <c r="J207" s="40"/>
      <c r="K207" s="40"/>
      <c r="L207" s="44"/>
      <c r="M207" s="243"/>
      <c r="N207" s="24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137</v>
      </c>
      <c r="AU207" s="17" t="s">
        <v>81</v>
      </c>
    </row>
    <row r="208" spans="1:51" s="13" customFormat="1" ht="12">
      <c r="A208" s="13"/>
      <c r="B208" s="245"/>
      <c r="C208" s="246"/>
      <c r="D208" s="241" t="s">
        <v>158</v>
      </c>
      <c r="E208" s="246"/>
      <c r="F208" s="248" t="s">
        <v>308</v>
      </c>
      <c r="G208" s="246"/>
      <c r="H208" s="249">
        <v>128.52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158</v>
      </c>
      <c r="AU208" s="255" t="s">
        <v>81</v>
      </c>
      <c r="AV208" s="13" t="s">
        <v>81</v>
      </c>
      <c r="AW208" s="13" t="s">
        <v>4</v>
      </c>
      <c r="AX208" s="13" t="s">
        <v>79</v>
      </c>
      <c r="AY208" s="255" t="s">
        <v>128</v>
      </c>
    </row>
    <row r="209" spans="1:65" s="2" customFormat="1" ht="24" customHeight="1">
      <c r="A209" s="38"/>
      <c r="B209" s="39"/>
      <c r="C209" s="267" t="s">
        <v>178</v>
      </c>
      <c r="D209" s="267" t="s">
        <v>253</v>
      </c>
      <c r="E209" s="268" t="s">
        <v>309</v>
      </c>
      <c r="F209" s="269" t="s">
        <v>310</v>
      </c>
      <c r="G209" s="270" t="s">
        <v>133</v>
      </c>
      <c r="H209" s="271">
        <v>6.12</v>
      </c>
      <c r="I209" s="272"/>
      <c r="J209" s="273">
        <f>ROUND(I209*H209,2)</f>
        <v>0</v>
      </c>
      <c r="K209" s="269" t="s">
        <v>134</v>
      </c>
      <c r="L209" s="274"/>
      <c r="M209" s="275" t="s">
        <v>19</v>
      </c>
      <c r="N209" s="276" t="s">
        <v>43</v>
      </c>
      <c r="O209" s="84"/>
      <c r="P209" s="237">
        <f>O209*H209</f>
        <v>0</v>
      </c>
      <c r="Q209" s="237">
        <v>0.131</v>
      </c>
      <c r="R209" s="237">
        <f>Q209*H209</f>
        <v>0.8017200000000001</v>
      </c>
      <c r="S209" s="237">
        <v>0</v>
      </c>
      <c r="T209" s="23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9" t="s">
        <v>143</v>
      </c>
      <c r="AT209" s="239" t="s">
        <v>253</v>
      </c>
      <c r="AU209" s="239" t="s">
        <v>81</v>
      </c>
      <c r="AY209" s="17" t="s">
        <v>128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7" t="s">
        <v>79</v>
      </c>
      <c r="BK209" s="240">
        <f>ROUND(I209*H209,2)</f>
        <v>0</v>
      </c>
      <c r="BL209" s="17" t="s">
        <v>135</v>
      </c>
      <c r="BM209" s="239" t="s">
        <v>311</v>
      </c>
    </row>
    <row r="210" spans="1:47" s="2" customFormat="1" ht="12">
      <c r="A210" s="38"/>
      <c r="B210" s="39"/>
      <c r="C210" s="40"/>
      <c r="D210" s="241" t="s">
        <v>137</v>
      </c>
      <c r="E210" s="40"/>
      <c r="F210" s="242" t="s">
        <v>310</v>
      </c>
      <c r="G210" s="40"/>
      <c r="H210" s="40"/>
      <c r="I210" s="148"/>
      <c r="J210" s="40"/>
      <c r="K210" s="40"/>
      <c r="L210" s="44"/>
      <c r="M210" s="243"/>
      <c r="N210" s="244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137</v>
      </c>
      <c r="AU210" s="17" t="s">
        <v>81</v>
      </c>
    </row>
    <row r="211" spans="1:51" s="13" customFormat="1" ht="12">
      <c r="A211" s="13"/>
      <c r="B211" s="245"/>
      <c r="C211" s="246"/>
      <c r="D211" s="241" t="s">
        <v>158</v>
      </c>
      <c r="E211" s="246"/>
      <c r="F211" s="248" t="s">
        <v>312</v>
      </c>
      <c r="G211" s="246"/>
      <c r="H211" s="249">
        <v>6.12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158</v>
      </c>
      <c r="AU211" s="255" t="s">
        <v>81</v>
      </c>
      <c r="AV211" s="13" t="s">
        <v>81</v>
      </c>
      <c r="AW211" s="13" t="s">
        <v>4</v>
      </c>
      <c r="AX211" s="13" t="s">
        <v>79</v>
      </c>
      <c r="AY211" s="255" t="s">
        <v>128</v>
      </c>
    </row>
    <row r="212" spans="1:65" s="2" customFormat="1" ht="24" customHeight="1">
      <c r="A212" s="38"/>
      <c r="B212" s="39"/>
      <c r="C212" s="228" t="s">
        <v>164</v>
      </c>
      <c r="D212" s="228" t="s">
        <v>130</v>
      </c>
      <c r="E212" s="229" t="s">
        <v>313</v>
      </c>
      <c r="F212" s="230" t="s">
        <v>314</v>
      </c>
      <c r="G212" s="231" t="s">
        <v>133</v>
      </c>
      <c r="H212" s="232">
        <v>182</v>
      </c>
      <c r="I212" s="233"/>
      <c r="J212" s="234">
        <f>ROUND(I212*H212,2)</f>
        <v>0</v>
      </c>
      <c r="K212" s="230" t="s">
        <v>19</v>
      </c>
      <c r="L212" s="44"/>
      <c r="M212" s="235" t="s">
        <v>19</v>
      </c>
      <c r="N212" s="236" t="s">
        <v>43</v>
      </c>
      <c r="O212" s="84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9" t="s">
        <v>135</v>
      </c>
      <c r="AT212" s="239" t="s">
        <v>130</v>
      </c>
      <c r="AU212" s="239" t="s">
        <v>81</v>
      </c>
      <c r="AY212" s="17" t="s">
        <v>128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7" t="s">
        <v>79</v>
      </c>
      <c r="BK212" s="240">
        <f>ROUND(I212*H212,2)</f>
        <v>0</v>
      </c>
      <c r="BL212" s="17" t="s">
        <v>135</v>
      </c>
      <c r="BM212" s="239" t="s">
        <v>315</v>
      </c>
    </row>
    <row r="213" spans="1:47" s="2" customFormat="1" ht="12">
      <c r="A213" s="38"/>
      <c r="B213" s="39"/>
      <c r="C213" s="40"/>
      <c r="D213" s="241" t="s">
        <v>137</v>
      </c>
      <c r="E213" s="40"/>
      <c r="F213" s="242" t="s">
        <v>314</v>
      </c>
      <c r="G213" s="40"/>
      <c r="H213" s="40"/>
      <c r="I213" s="148"/>
      <c r="J213" s="40"/>
      <c r="K213" s="40"/>
      <c r="L213" s="44"/>
      <c r="M213" s="243"/>
      <c r="N213" s="244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137</v>
      </c>
      <c r="AU213" s="17" t="s">
        <v>81</v>
      </c>
    </row>
    <row r="214" spans="1:65" s="2" customFormat="1" ht="16.5" customHeight="1">
      <c r="A214" s="38"/>
      <c r="B214" s="39"/>
      <c r="C214" s="267" t="s">
        <v>187</v>
      </c>
      <c r="D214" s="267" t="s">
        <v>253</v>
      </c>
      <c r="E214" s="268" t="s">
        <v>316</v>
      </c>
      <c r="F214" s="269" t="s">
        <v>317</v>
      </c>
      <c r="G214" s="270" t="s">
        <v>133</v>
      </c>
      <c r="H214" s="271">
        <v>185.64</v>
      </c>
      <c r="I214" s="272"/>
      <c r="J214" s="273">
        <f>ROUND(I214*H214,2)</f>
        <v>0</v>
      </c>
      <c r="K214" s="269" t="s">
        <v>19</v>
      </c>
      <c r="L214" s="274"/>
      <c r="M214" s="275" t="s">
        <v>19</v>
      </c>
      <c r="N214" s="276" t="s">
        <v>43</v>
      </c>
      <c r="O214" s="84"/>
      <c r="P214" s="237">
        <f>O214*H214</f>
        <v>0</v>
      </c>
      <c r="Q214" s="237">
        <v>0.177</v>
      </c>
      <c r="R214" s="237">
        <f>Q214*H214</f>
        <v>32.85827999999999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143</v>
      </c>
      <c r="AT214" s="239" t="s">
        <v>253</v>
      </c>
      <c r="AU214" s="239" t="s">
        <v>81</v>
      </c>
      <c r="AY214" s="17" t="s">
        <v>128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7" t="s">
        <v>79</v>
      </c>
      <c r="BK214" s="240">
        <f>ROUND(I214*H214,2)</f>
        <v>0</v>
      </c>
      <c r="BL214" s="17" t="s">
        <v>135</v>
      </c>
      <c r="BM214" s="239" t="s">
        <v>318</v>
      </c>
    </row>
    <row r="215" spans="1:47" s="2" customFormat="1" ht="12">
      <c r="A215" s="38"/>
      <c r="B215" s="39"/>
      <c r="C215" s="40"/>
      <c r="D215" s="241" t="s">
        <v>137</v>
      </c>
      <c r="E215" s="40"/>
      <c r="F215" s="242" t="s">
        <v>317</v>
      </c>
      <c r="G215" s="40"/>
      <c r="H215" s="40"/>
      <c r="I215" s="148"/>
      <c r="J215" s="40"/>
      <c r="K215" s="40"/>
      <c r="L215" s="44"/>
      <c r="M215" s="243"/>
      <c r="N215" s="244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137</v>
      </c>
      <c r="AU215" s="17" t="s">
        <v>81</v>
      </c>
    </row>
    <row r="216" spans="1:51" s="13" customFormat="1" ht="12">
      <c r="A216" s="13"/>
      <c r="B216" s="245"/>
      <c r="C216" s="246"/>
      <c r="D216" s="241" t="s">
        <v>158</v>
      </c>
      <c r="E216" s="246"/>
      <c r="F216" s="248" t="s">
        <v>319</v>
      </c>
      <c r="G216" s="246"/>
      <c r="H216" s="249">
        <v>185.64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158</v>
      </c>
      <c r="AU216" s="255" t="s">
        <v>81</v>
      </c>
      <c r="AV216" s="13" t="s">
        <v>81</v>
      </c>
      <c r="AW216" s="13" t="s">
        <v>4</v>
      </c>
      <c r="AX216" s="13" t="s">
        <v>79</v>
      </c>
      <c r="AY216" s="255" t="s">
        <v>128</v>
      </c>
    </row>
    <row r="217" spans="1:65" s="2" customFormat="1" ht="16.5" customHeight="1">
      <c r="A217" s="38"/>
      <c r="B217" s="39"/>
      <c r="C217" s="228" t="s">
        <v>167</v>
      </c>
      <c r="D217" s="228" t="s">
        <v>130</v>
      </c>
      <c r="E217" s="229" t="s">
        <v>320</v>
      </c>
      <c r="F217" s="230" t="s">
        <v>321</v>
      </c>
      <c r="G217" s="231" t="s">
        <v>133</v>
      </c>
      <c r="H217" s="232">
        <v>301</v>
      </c>
      <c r="I217" s="233"/>
      <c r="J217" s="234">
        <f>ROUND(I217*H217,2)</f>
        <v>0</v>
      </c>
      <c r="K217" s="230" t="s">
        <v>134</v>
      </c>
      <c r="L217" s="44"/>
      <c r="M217" s="235" t="s">
        <v>19</v>
      </c>
      <c r="N217" s="236" t="s">
        <v>43</v>
      </c>
      <c r="O217" s="84"/>
      <c r="P217" s="237">
        <f>O217*H217</f>
        <v>0</v>
      </c>
      <c r="Q217" s="237">
        <v>0.27994</v>
      </c>
      <c r="R217" s="237">
        <f>Q217*H217</f>
        <v>84.26194000000001</v>
      </c>
      <c r="S217" s="237">
        <v>0</v>
      </c>
      <c r="T217" s="23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9" t="s">
        <v>135</v>
      </c>
      <c r="AT217" s="239" t="s">
        <v>130</v>
      </c>
      <c r="AU217" s="239" t="s">
        <v>81</v>
      </c>
      <c r="AY217" s="17" t="s">
        <v>128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7" t="s">
        <v>79</v>
      </c>
      <c r="BK217" s="240">
        <f>ROUND(I217*H217,2)</f>
        <v>0</v>
      </c>
      <c r="BL217" s="17" t="s">
        <v>135</v>
      </c>
      <c r="BM217" s="239" t="s">
        <v>322</v>
      </c>
    </row>
    <row r="218" spans="1:47" s="2" customFormat="1" ht="12">
      <c r="A218" s="38"/>
      <c r="B218" s="39"/>
      <c r="C218" s="40"/>
      <c r="D218" s="241" t="s">
        <v>137</v>
      </c>
      <c r="E218" s="40"/>
      <c r="F218" s="242" t="s">
        <v>321</v>
      </c>
      <c r="G218" s="40"/>
      <c r="H218" s="40"/>
      <c r="I218" s="148"/>
      <c r="J218" s="40"/>
      <c r="K218" s="40"/>
      <c r="L218" s="44"/>
      <c r="M218" s="243"/>
      <c r="N218" s="24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137</v>
      </c>
      <c r="AU218" s="17" t="s">
        <v>81</v>
      </c>
    </row>
    <row r="219" spans="1:51" s="13" customFormat="1" ht="12">
      <c r="A219" s="13"/>
      <c r="B219" s="245"/>
      <c r="C219" s="246"/>
      <c r="D219" s="241" t="s">
        <v>158</v>
      </c>
      <c r="E219" s="247" t="s">
        <v>19</v>
      </c>
      <c r="F219" s="248" t="s">
        <v>323</v>
      </c>
      <c r="G219" s="246"/>
      <c r="H219" s="249">
        <v>301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158</v>
      </c>
      <c r="AU219" s="255" t="s">
        <v>81</v>
      </c>
      <c r="AV219" s="13" t="s">
        <v>81</v>
      </c>
      <c r="AW219" s="13" t="s">
        <v>33</v>
      </c>
      <c r="AX219" s="13" t="s">
        <v>72</v>
      </c>
      <c r="AY219" s="255" t="s">
        <v>128</v>
      </c>
    </row>
    <row r="220" spans="1:65" s="2" customFormat="1" ht="24" customHeight="1">
      <c r="A220" s="38"/>
      <c r="B220" s="39"/>
      <c r="C220" s="228" t="s">
        <v>8</v>
      </c>
      <c r="D220" s="228" t="s">
        <v>130</v>
      </c>
      <c r="E220" s="229" t="s">
        <v>324</v>
      </c>
      <c r="F220" s="230" t="s">
        <v>325</v>
      </c>
      <c r="G220" s="231" t="s">
        <v>133</v>
      </c>
      <c r="H220" s="232">
        <v>28.5</v>
      </c>
      <c r="I220" s="233"/>
      <c r="J220" s="234">
        <f>ROUND(I220*H220,2)</f>
        <v>0</v>
      </c>
      <c r="K220" s="230" t="s">
        <v>134</v>
      </c>
      <c r="L220" s="44"/>
      <c r="M220" s="235" t="s">
        <v>19</v>
      </c>
      <c r="N220" s="236" t="s">
        <v>43</v>
      </c>
      <c r="O220" s="84"/>
      <c r="P220" s="237">
        <f>O220*H220</f>
        <v>0</v>
      </c>
      <c r="Q220" s="237">
        <v>0.1461</v>
      </c>
      <c r="R220" s="237">
        <f>Q220*H220</f>
        <v>4.16385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135</v>
      </c>
      <c r="AT220" s="239" t="s">
        <v>130</v>
      </c>
      <c r="AU220" s="239" t="s">
        <v>81</v>
      </c>
      <c r="AY220" s="17" t="s">
        <v>128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7" t="s">
        <v>79</v>
      </c>
      <c r="BK220" s="240">
        <f>ROUND(I220*H220,2)</f>
        <v>0</v>
      </c>
      <c r="BL220" s="17" t="s">
        <v>135</v>
      </c>
      <c r="BM220" s="239" t="s">
        <v>326</v>
      </c>
    </row>
    <row r="221" spans="1:47" s="2" customFormat="1" ht="12">
      <c r="A221" s="38"/>
      <c r="B221" s="39"/>
      <c r="C221" s="40"/>
      <c r="D221" s="241" t="s">
        <v>137</v>
      </c>
      <c r="E221" s="40"/>
      <c r="F221" s="242" t="s">
        <v>325</v>
      </c>
      <c r="G221" s="40"/>
      <c r="H221" s="40"/>
      <c r="I221" s="148"/>
      <c r="J221" s="40"/>
      <c r="K221" s="40"/>
      <c r="L221" s="44"/>
      <c r="M221" s="243"/>
      <c r="N221" s="244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137</v>
      </c>
      <c r="AU221" s="17" t="s">
        <v>81</v>
      </c>
    </row>
    <row r="222" spans="1:65" s="2" customFormat="1" ht="24" customHeight="1">
      <c r="A222" s="38"/>
      <c r="B222" s="39"/>
      <c r="C222" s="267" t="s">
        <v>202</v>
      </c>
      <c r="D222" s="267" t="s">
        <v>253</v>
      </c>
      <c r="E222" s="268" t="s">
        <v>327</v>
      </c>
      <c r="F222" s="269" t="s">
        <v>328</v>
      </c>
      <c r="G222" s="270" t="s">
        <v>133</v>
      </c>
      <c r="H222" s="271">
        <v>29.07</v>
      </c>
      <c r="I222" s="272"/>
      <c r="J222" s="273">
        <f>ROUND(I222*H222,2)</f>
        <v>0</v>
      </c>
      <c r="K222" s="269" t="s">
        <v>19</v>
      </c>
      <c r="L222" s="274"/>
      <c r="M222" s="275" t="s">
        <v>19</v>
      </c>
      <c r="N222" s="276" t="s">
        <v>43</v>
      </c>
      <c r="O222" s="84"/>
      <c r="P222" s="237">
        <f>O222*H222</f>
        <v>0</v>
      </c>
      <c r="Q222" s="237">
        <v>0.224</v>
      </c>
      <c r="R222" s="237">
        <f>Q222*H222</f>
        <v>6.51168</v>
      </c>
      <c r="S222" s="237">
        <v>0</v>
      </c>
      <c r="T222" s="23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9" t="s">
        <v>143</v>
      </c>
      <c r="AT222" s="239" t="s">
        <v>253</v>
      </c>
      <c r="AU222" s="239" t="s">
        <v>81</v>
      </c>
      <c r="AY222" s="17" t="s">
        <v>128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7" t="s">
        <v>79</v>
      </c>
      <c r="BK222" s="240">
        <f>ROUND(I222*H222,2)</f>
        <v>0</v>
      </c>
      <c r="BL222" s="17" t="s">
        <v>135</v>
      </c>
      <c r="BM222" s="239" t="s">
        <v>329</v>
      </c>
    </row>
    <row r="223" spans="1:47" s="2" customFormat="1" ht="12">
      <c r="A223" s="38"/>
      <c r="B223" s="39"/>
      <c r="C223" s="40"/>
      <c r="D223" s="241" t="s">
        <v>137</v>
      </c>
      <c r="E223" s="40"/>
      <c r="F223" s="242" t="s">
        <v>328</v>
      </c>
      <c r="G223" s="40"/>
      <c r="H223" s="40"/>
      <c r="I223" s="148"/>
      <c r="J223" s="40"/>
      <c r="K223" s="40"/>
      <c r="L223" s="44"/>
      <c r="M223" s="243"/>
      <c r="N223" s="244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137</v>
      </c>
      <c r="AU223" s="17" t="s">
        <v>81</v>
      </c>
    </row>
    <row r="224" spans="1:51" s="13" customFormat="1" ht="12">
      <c r="A224" s="13"/>
      <c r="B224" s="245"/>
      <c r="C224" s="246"/>
      <c r="D224" s="241" t="s">
        <v>158</v>
      </c>
      <c r="E224" s="246"/>
      <c r="F224" s="248" t="s">
        <v>330</v>
      </c>
      <c r="G224" s="246"/>
      <c r="H224" s="249">
        <v>29.07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158</v>
      </c>
      <c r="AU224" s="255" t="s">
        <v>81</v>
      </c>
      <c r="AV224" s="13" t="s">
        <v>81</v>
      </c>
      <c r="AW224" s="13" t="s">
        <v>4</v>
      </c>
      <c r="AX224" s="13" t="s">
        <v>79</v>
      </c>
      <c r="AY224" s="255" t="s">
        <v>128</v>
      </c>
    </row>
    <row r="225" spans="1:63" s="12" customFormat="1" ht="22.8" customHeight="1">
      <c r="A225" s="12"/>
      <c r="B225" s="212"/>
      <c r="C225" s="213"/>
      <c r="D225" s="214" t="s">
        <v>71</v>
      </c>
      <c r="E225" s="226" t="s">
        <v>143</v>
      </c>
      <c r="F225" s="226" t="s">
        <v>331</v>
      </c>
      <c r="G225" s="213"/>
      <c r="H225" s="213"/>
      <c r="I225" s="216"/>
      <c r="J225" s="227">
        <f>BK225</f>
        <v>0</v>
      </c>
      <c r="K225" s="213"/>
      <c r="L225" s="218"/>
      <c r="M225" s="219"/>
      <c r="N225" s="220"/>
      <c r="O225" s="220"/>
      <c r="P225" s="221">
        <f>SUM(P226:P229)</f>
        <v>0</v>
      </c>
      <c r="Q225" s="220"/>
      <c r="R225" s="221">
        <f>SUM(R226:R229)</f>
        <v>0</v>
      </c>
      <c r="S225" s="220"/>
      <c r="T225" s="222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3" t="s">
        <v>79</v>
      </c>
      <c r="AT225" s="224" t="s">
        <v>71</v>
      </c>
      <c r="AU225" s="224" t="s">
        <v>79</v>
      </c>
      <c r="AY225" s="223" t="s">
        <v>128</v>
      </c>
      <c r="BK225" s="225">
        <f>SUM(BK226:BK229)</f>
        <v>0</v>
      </c>
    </row>
    <row r="226" spans="1:65" s="2" customFormat="1" ht="24" customHeight="1">
      <c r="A226" s="38"/>
      <c r="B226" s="39"/>
      <c r="C226" s="228" t="s">
        <v>79</v>
      </c>
      <c r="D226" s="228" t="s">
        <v>130</v>
      </c>
      <c r="E226" s="229" t="s">
        <v>332</v>
      </c>
      <c r="F226" s="230" t="s">
        <v>333</v>
      </c>
      <c r="G226" s="231" t="s">
        <v>334</v>
      </c>
      <c r="H226" s="232">
        <v>8</v>
      </c>
      <c r="I226" s="233"/>
      <c r="J226" s="234">
        <f>ROUND(I226*H226,2)</f>
        <v>0</v>
      </c>
      <c r="K226" s="230" t="s">
        <v>19</v>
      </c>
      <c r="L226" s="44"/>
      <c r="M226" s="235" t="s">
        <v>19</v>
      </c>
      <c r="N226" s="236" t="s">
        <v>43</v>
      </c>
      <c r="O226" s="84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9" t="s">
        <v>135</v>
      </c>
      <c r="AT226" s="239" t="s">
        <v>130</v>
      </c>
      <c r="AU226" s="239" t="s">
        <v>81</v>
      </c>
      <c r="AY226" s="17" t="s">
        <v>128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7" t="s">
        <v>79</v>
      </c>
      <c r="BK226" s="240">
        <f>ROUND(I226*H226,2)</f>
        <v>0</v>
      </c>
      <c r="BL226" s="17" t="s">
        <v>135</v>
      </c>
      <c r="BM226" s="239" t="s">
        <v>202</v>
      </c>
    </row>
    <row r="227" spans="1:47" s="2" customFormat="1" ht="12">
      <c r="A227" s="38"/>
      <c r="B227" s="39"/>
      <c r="C227" s="40"/>
      <c r="D227" s="241" t="s">
        <v>137</v>
      </c>
      <c r="E227" s="40"/>
      <c r="F227" s="242" t="s">
        <v>333</v>
      </c>
      <c r="G227" s="40"/>
      <c r="H227" s="40"/>
      <c r="I227" s="148"/>
      <c r="J227" s="40"/>
      <c r="K227" s="40"/>
      <c r="L227" s="44"/>
      <c r="M227" s="243"/>
      <c r="N227" s="244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81</v>
      </c>
    </row>
    <row r="228" spans="1:65" s="2" customFormat="1" ht="16.5" customHeight="1">
      <c r="A228" s="38"/>
      <c r="B228" s="39"/>
      <c r="C228" s="228" t="s">
        <v>81</v>
      </c>
      <c r="D228" s="228" t="s">
        <v>130</v>
      </c>
      <c r="E228" s="229" t="s">
        <v>335</v>
      </c>
      <c r="F228" s="230" t="s">
        <v>336</v>
      </c>
      <c r="G228" s="231" t="s">
        <v>334</v>
      </c>
      <c r="H228" s="232">
        <v>9</v>
      </c>
      <c r="I228" s="233"/>
      <c r="J228" s="234">
        <f>ROUND(I228*H228,2)</f>
        <v>0</v>
      </c>
      <c r="K228" s="230" t="s">
        <v>19</v>
      </c>
      <c r="L228" s="44"/>
      <c r="M228" s="235" t="s">
        <v>19</v>
      </c>
      <c r="N228" s="236" t="s">
        <v>43</v>
      </c>
      <c r="O228" s="84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9" t="s">
        <v>135</v>
      </c>
      <c r="AT228" s="239" t="s">
        <v>130</v>
      </c>
      <c r="AU228" s="239" t="s">
        <v>81</v>
      </c>
      <c r="AY228" s="17" t="s">
        <v>128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7" t="s">
        <v>79</v>
      </c>
      <c r="BK228" s="240">
        <f>ROUND(I228*H228,2)</f>
        <v>0</v>
      </c>
      <c r="BL228" s="17" t="s">
        <v>135</v>
      </c>
      <c r="BM228" s="239" t="s">
        <v>337</v>
      </c>
    </row>
    <row r="229" spans="1:47" s="2" customFormat="1" ht="12">
      <c r="A229" s="38"/>
      <c r="B229" s="39"/>
      <c r="C229" s="40"/>
      <c r="D229" s="241" t="s">
        <v>137</v>
      </c>
      <c r="E229" s="40"/>
      <c r="F229" s="242" t="s">
        <v>336</v>
      </c>
      <c r="G229" s="40"/>
      <c r="H229" s="40"/>
      <c r="I229" s="148"/>
      <c r="J229" s="40"/>
      <c r="K229" s="40"/>
      <c r="L229" s="44"/>
      <c r="M229" s="243"/>
      <c r="N229" s="244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137</v>
      </c>
      <c r="AU229" s="17" t="s">
        <v>81</v>
      </c>
    </row>
    <row r="230" spans="1:63" s="12" customFormat="1" ht="22.8" customHeight="1">
      <c r="A230" s="12"/>
      <c r="B230" s="212"/>
      <c r="C230" s="213"/>
      <c r="D230" s="214" t="s">
        <v>71</v>
      </c>
      <c r="E230" s="226" t="s">
        <v>168</v>
      </c>
      <c r="F230" s="226" t="s">
        <v>338</v>
      </c>
      <c r="G230" s="213"/>
      <c r="H230" s="213"/>
      <c r="I230" s="216"/>
      <c r="J230" s="227">
        <f>BK230</f>
        <v>0</v>
      </c>
      <c r="K230" s="213"/>
      <c r="L230" s="218"/>
      <c r="M230" s="219"/>
      <c r="N230" s="220"/>
      <c r="O230" s="220"/>
      <c r="P230" s="221">
        <f>SUM(P231:P301)</f>
        <v>0</v>
      </c>
      <c r="Q230" s="220"/>
      <c r="R230" s="221">
        <f>SUM(R231:R301)</f>
        <v>125.78389720000001</v>
      </c>
      <c r="S230" s="220"/>
      <c r="T230" s="222">
        <f>SUM(T231:T301)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3" t="s">
        <v>79</v>
      </c>
      <c r="AT230" s="224" t="s">
        <v>71</v>
      </c>
      <c r="AU230" s="224" t="s">
        <v>79</v>
      </c>
      <c r="AY230" s="223" t="s">
        <v>128</v>
      </c>
      <c r="BK230" s="225">
        <f>SUM(BK231:BK301)</f>
        <v>0</v>
      </c>
    </row>
    <row r="231" spans="1:65" s="2" customFormat="1" ht="24" customHeight="1">
      <c r="A231" s="38"/>
      <c r="B231" s="39"/>
      <c r="C231" s="228" t="s">
        <v>79</v>
      </c>
      <c r="D231" s="228" t="s">
        <v>130</v>
      </c>
      <c r="E231" s="229" t="s">
        <v>339</v>
      </c>
      <c r="F231" s="230" t="s">
        <v>340</v>
      </c>
      <c r="G231" s="231" t="s">
        <v>341</v>
      </c>
      <c r="H231" s="232">
        <v>16</v>
      </c>
      <c r="I231" s="233"/>
      <c r="J231" s="234">
        <f>ROUND(I231*H231,2)</f>
        <v>0</v>
      </c>
      <c r="K231" s="230" t="s">
        <v>134</v>
      </c>
      <c r="L231" s="44"/>
      <c r="M231" s="235" t="s">
        <v>19</v>
      </c>
      <c r="N231" s="236" t="s">
        <v>43</v>
      </c>
      <c r="O231" s="84"/>
      <c r="P231" s="237">
        <f>O231*H231</f>
        <v>0</v>
      </c>
      <c r="Q231" s="237">
        <v>0.0007</v>
      </c>
      <c r="R231" s="237">
        <f>Q231*H231</f>
        <v>0.0112</v>
      </c>
      <c r="S231" s="237">
        <v>0</v>
      </c>
      <c r="T231" s="23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9" t="s">
        <v>135</v>
      </c>
      <c r="AT231" s="239" t="s">
        <v>130</v>
      </c>
      <c r="AU231" s="239" t="s">
        <v>81</v>
      </c>
      <c r="AY231" s="17" t="s">
        <v>128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7" t="s">
        <v>79</v>
      </c>
      <c r="BK231" s="240">
        <f>ROUND(I231*H231,2)</f>
        <v>0</v>
      </c>
      <c r="BL231" s="17" t="s">
        <v>135</v>
      </c>
      <c r="BM231" s="239" t="s">
        <v>342</v>
      </c>
    </row>
    <row r="232" spans="1:47" s="2" customFormat="1" ht="12">
      <c r="A232" s="38"/>
      <c r="B232" s="39"/>
      <c r="C232" s="40"/>
      <c r="D232" s="241" t="s">
        <v>137</v>
      </c>
      <c r="E232" s="40"/>
      <c r="F232" s="242" t="s">
        <v>340</v>
      </c>
      <c r="G232" s="40"/>
      <c r="H232" s="40"/>
      <c r="I232" s="148"/>
      <c r="J232" s="40"/>
      <c r="K232" s="40"/>
      <c r="L232" s="44"/>
      <c r="M232" s="243"/>
      <c r="N232" s="244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137</v>
      </c>
      <c r="AU232" s="17" t="s">
        <v>81</v>
      </c>
    </row>
    <row r="233" spans="1:65" s="2" customFormat="1" ht="16.5" customHeight="1">
      <c r="A233" s="38"/>
      <c r="B233" s="39"/>
      <c r="C233" s="267" t="s">
        <v>81</v>
      </c>
      <c r="D233" s="267" t="s">
        <v>253</v>
      </c>
      <c r="E233" s="268" t="s">
        <v>343</v>
      </c>
      <c r="F233" s="269" t="s">
        <v>344</v>
      </c>
      <c r="G233" s="270" t="s">
        <v>341</v>
      </c>
      <c r="H233" s="271">
        <v>3</v>
      </c>
      <c r="I233" s="272"/>
      <c r="J233" s="273">
        <f>ROUND(I233*H233,2)</f>
        <v>0</v>
      </c>
      <c r="K233" s="269" t="s">
        <v>19</v>
      </c>
      <c r="L233" s="274"/>
      <c r="M233" s="275" t="s">
        <v>19</v>
      </c>
      <c r="N233" s="276" t="s">
        <v>43</v>
      </c>
      <c r="O233" s="84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9" t="s">
        <v>143</v>
      </c>
      <c r="AT233" s="239" t="s">
        <v>253</v>
      </c>
      <c r="AU233" s="239" t="s">
        <v>81</v>
      </c>
      <c r="AY233" s="17" t="s">
        <v>128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7" t="s">
        <v>79</v>
      </c>
      <c r="BK233" s="240">
        <f>ROUND(I233*H233,2)</f>
        <v>0</v>
      </c>
      <c r="BL233" s="17" t="s">
        <v>135</v>
      </c>
      <c r="BM233" s="239" t="s">
        <v>345</v>
      </c>
    </row>
    <row r="234" spans="1:47" s="2" customFormat="1" ht="12">
      <c r="A234" s="38"/>
      <c r="B234" s="39"/>
      <c r="C234" s="40"/>
      <c r="D234" s="241" t="s">
        <v>137</v>
      </c>
      <c r="E234" s="40"/>
      <c r="F234" s="242" t="s">
        <v>344</v>
      </c>
      <c r="G234" s="40"/>
      <c r="H234" s="40"/>
      <c r="I234" s="148"/>
      <c r="J234" s="40"/>
      <c r="K234" s="40"/>
      <c r="L234" s="44"/>
      <c r="M234" s="243"/>
      <c r="N234" s="244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137</v>
      </c>
      <c r="AU234" s="17" t="s">
        <v>81</v>
      </c>
    </row>
    <row r="235" spans="1:65" s="2" customFormat="1" ht="16.5" customHeight="1">
      <c r="A235" s="38"/>
      <c r="B235" s="39"/>
      <c r="C235" s="267" t="s">
        <v>89</v>
      </c>
      <c r="D235" s="267" t="s">
        <v>253</v>
      </c>
      <c r="E235" s="268" t="s">
        <v>346</v>
      </c>
      <c r="F235" s="269" t="s">
        <v>347</v>
      </c>
      <c r="G235" s="270" t="s">
        <v>341</v>
      </c>
      <c r="H235" s="271">
        <v>1</v>
      </c>
      <c r="I235" s="272"/>
      <c r="J235" s="273">
        <f>ROUND(I235*H235,2)</f>
        <v>0</v>
      </c>
      <c r="K235" s="269" t="s">
        <v>19</v>
      </c>
      <c r="L235" s="274"/>
      <c r="M235" s="275" t="s">
        <v>19</v>
      </c>
      <c r="N235" s="276" t="s">
        <v>43</v>
      </c>
      <c r="O235" s="84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9" t="s">
        <v>143</v>
      </c>
      <c r="AT235" s="239" t="s">
        <v>253</v>
      </c>
      <c r="AU235" s="239" t="s">
        <v>81</v>
      </c>
      <c r="AY235" s="17" t="s">
        <v>128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7" t="s">
        <v>79</v>
      </c>
      <c r="BK235" s="240">
        <f>ROUND(I235*H235,2)</f>
        <v>0</v>
      </c>
      <c r="BL235" s="17" t="s">
        <v>135</v>
      </c>
      <c r="BM235" s="239" t="s">
        <v>348</v>
      </c>
    </row>
    <row r="236" spans="1:47" s="2" customFormat="1" ht="12">
      <c r="A236" s="38"/>
      <c r="B236" s="39"/>
      <c r="C236" s="40"/>
      <c r="D236" s="241" t="s">
        <v>137</v>
      </c>
      <c r="E236" s="40"/>
      <c r="F236" s="242" t="s">
        <v>347</v>
      </c>
      <c r="G236" s="40"/>
      <c r="H236" s="40"/>
      <c r="I236" s="148"/>
      <c r="J236" s="40"/>
      <c r="K236" s="40"/>
      <c r="L236" s="44"/>
      <c r="M236" s="243"/>
      <c r="N236" s="244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137</v>
      </c>
      <c r="AU236" s="17" t="s">
        <v>81</v>
      </c>
    </row>
    <row r="237" spans="1:65" s="2" customFormat="1" ht="16.5" customHeight="1">
      <c r="A237" s="38"/>
      <c r="B237" s="39"/>
      <c r="C237" s="267" t="s">
        <v>135</v>
      </c>
      <c r="D237" s="267" t="s">
        <v>253</v>
      </c>
      <c r="E237" s="268" t="s">
        <v>349</v>
      </c>
      <c r="F237" s="269" t="s">
        <v>350</v>
      </c>
      <c r="G237" s="270" t="s">
        <v>341</v>
      </c>
      <c r="H237" s="271">
        <v>3</v>
      </c>
      <c r="I237" s="272"/>
      <c r="J237" s="273">
        <f>ROUND(I237*H237,2)</f>
        <v>0</v>
      </c>
      <c r="K237" s="269" t="s">
        <v>19</v>
      </c>
      <c r="L237" s="274"/>
      <c r="M237" s="275" t="s">
        <v>19</v>
      </c>
      <c r="N237" s="276" t="s">
        <v>43</v>
      </c>
      <c r="O237" s="84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9" t="s">
        <v>143</v>
      </c>
      <c r="AT237" s="239" t="s">
        <v>253</v>
      </c>
      <c r="AU237" s="239" t="s">
        <v>81</v>
      </c>
      <c r="AY237" s="17" t="s">
        <v>128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7" t="s">
        <v>79</v>
      </c>
      <c r="BK237" s="240">
        <f>ROUND(I237*H237,2)</f>
        <v>0</v>
      </c>
      <c r="BL237" s="17" t="s">
        <v>135</v>
      </c>
      <c r="BM237" s="239" t="s">
        <v>351</v>
      </c>
    </row>
    <row r="238" spans="1:47" s="2" customFormat="1" ht="12">
      <c r="A238" s="38"/>
      <c r="B238" s="39"/>
      <c r="C238" s="40"/>
      <c r="D238" s="241" t="s">
        <v>137</v>
      </c>
      <c r="E238" s="40"/>
      <c r="F238" s="242" t="s">
        <v>350</v>
      </c>
      <c r="G238" s="40"/>
      <c r="H238" s="40"/>
      <c r="I238" s="148"/>
      <c r="J238" s="40"/>
      <c r="K238" s="40"/>
      <c r="L238" s="44"/>
      <c r="M238" s="243"/>
      <c r="N238" s="244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137</v>
      </c>
      <c r="AU238" s="17" t="s">
        <v>81</v>
      </c>
    </row>
    <row r="239" spans="1:65" s="2" customFormat="1" ht="16.5" customHeight="1">
      <c r="A239" s="38"/>
      <c r="B239" s="39"/>
      <c r="C239" s="267" t="s">
        <v>148</v>
      </c>
      <c r="D239" s="267" t="s">
        <v>253</v>
      </c>
      <c r="E239" s="268" t="s">
        <v>352</v>
      </c>
      <c r="F239" s="269" t="s">
        <v>353</v>
      </c>
      <c r="G239" s="270" t="s">
        <v>341</v>
      </c>
      <c r="H239" s="271">
        <v>1</v>
      </c>
      <c r="I239" s="272"/>
      <c r="J239" s="273">
        <f>ROUND(I239*H239,2)</f>
        <v>0</v>
      </c>
      <c r="K239" s="269" t="s">
        <v>19</v>
      </c>
      <c r="L239" s="274"/>
      <c r="M239" s="275" t="s">
        <v>19</v>
      </c>
      <c r="N239" s="276" t="s">
        <v>43</v>
      </c>
      <c r="O239" s="84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9" t="s">
        <v>143</v>
      </c>
      <c r="AT239" s="239" t="s">
        <v>253</v>
      </c>
      <c r="AU239" s="239" t="s">
        <v>81</v>
      </c>
      <c r="AY239" s="17" t="s">
        <v>128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7" t="s">
        <v>79</v>
      </c>
      <c r="BK239" s="240">
        <f>ROUND(I239*H239,2)</f>
        <v>0</v>
      </c>
      <c r="BL239" s="17" t="s">
        <v>135</v>
      </c>
      <c r="BM239" s="239" t="s">
        <v>354</v>
      </c>
    </row>
    <row r="240" spans="1:47" s="2" customFormat="1" ht="12">
      <c r="A240" s="38"/>
      <c r="B240" s="39"/>
      <c r="C240" s="40"/>
      <c r="D240" s="241" t="s">
        <v>137</v>
      </c>
      <c r="E240" s="40"/>
      <c r="F240" s="242" t="s">
        <v>353</v>
      </c>
      <c r="G240" s="40"/>
      <c r="H240" s="40"/>
      <c r="I240" s="148"/>
      <c r="J240" s="40"/>
      <c r="K240" s="40"/>
      <c r="L240" s="44"/>
      <c r="M240" s="243"/>
      <c r="N240" s="244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137</v>
      </c>
      <c r="AU240" s="17" t="s">
        <v>81</v>
      </c>
    </row>
    <row r="241" spans="1:65" s="2" customFormat="1" ht="16.5" customHeight="1">
      <c r="A241" s="38"/>
      <c r="B241" s="39"/>
      <c r="C241" s="267" t="s">
        <v>153</v>
      </c>
      <c r="D241" s="267" t="s">
        <v>253</v>
      </c>
      <c r="E241" s="268" t="s">
        <v>355</v>
      </c>
      <c r="F241" s="269" t="s">
        <v>356</v>
      </c>
      <c r="G241" s="270" t="s">
        <v>341</v>
      </c>
      <c r="H241" s="271">
        <v>1</v>
      </c>
      <c r="I241" s="272"/>
      <c r="J241" s="273">
        <f>ROUND(I241*H241,2)</f>
        <v>0</v>
      </c>
      <c r="K241" s="269" t="s">
        <v>19</v>
      </c>
      <c r="L241" s="274"/>
      <c r="M241" s="275" t="s">
        <v>19</v>
      </c>
      <c r="N241" s="276" t="s">
        <v>43</v>
      </c>
      <c r="O241" s="84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9" t="s">
        <v>143</v>
      </c>
      <c r="AT241" s="239" t="s">
        <v>253</v>
      </c>
      <c r="AU241" s="239" t="s">
        <v>81</v>
      </c>
      <c r="AY241" s="17" t="s">
        <v>128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7" t="s">
        <v>79</v>
      </c>
      <c r="BK241" s="240">
        <f>ROUND(I241*H241,2)</f>
        <v>0</v>
      </c>
      <c r="BL241" s="17" t="s">
        <v>135</v>
      </c>
      <c r="BM241" s="239" t="s">
        <v>357</v>
      </c>
    </row>
    <row r="242" spans="1:47" s="2" customFormat="1" ht="12">
      <c r="A242" s="38"/>
      <c r="B242" s="39"/>
      <c r="C242" s="40"/>
      <c r="D242" s="241" t="s">
        <v>137</v>
      </c>
      <c r="E242" s="40"/>
      <c r="F242" s="242" t="s">
        <v>356</v>
      </c>
      <c r="G242" s="40"/>
      <c r="H242" s="40"/>
      <c r="I242" s="148"/>
      <c r="J242" s="40"/>
      <c r="K242" s="40"/>
      <c r="L242" s="44"/>
      <c r="M242" s="243"/>
      <c r="N242" s="244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137</v>
      </c>
      <c r="AU242" s="17" t="s">
        <v>81</v>
      </c>
    </row>
    <row r="243" spans="1:65" s="2" customFormat="1" ht="16.5" customHeight="1">
      <c r="A243" s="38"/>
      <c r="B243" s="39"/>
      <c r="C243" s="267" t="s">
        <v>160</v>
      </c>
      <c r="D243" s="267" t="s">
        <v>253</v>
      </c>
      <c r="E243" s="268" t="s">
        <v>358</v>
      </c>
      <c r="F243" s="269" t="s">
        <v>359</v>
      </c>
      <c r="G243" s="270" t="s">
        <v>341</v>
      </c>
      <c r="H243" s="271">
        <v>1</v>
      </c>
      <c r="I243" s="272"/>
      <c r="J243" s="273">
        <f>ROUND(I243*H243,2)</f>
        <v>0</v>
      </c>
      <c r="K243" s="269" t="s">
        <v>19</v>
      </c>
      <c r="L243" s="274"/>
      <c r="M243" s="275" t="s">
        <v>19</v>
      </c>
      <c r="N243" s="276" t="s">
        <v>43</v>
      </c>
      <c r="O243" s="84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9" t="s">
        <v>143</v>
      </c>
      <c r="AT243" s="239" t="s">
        <v>253</v>
      </c>
      <c r="AU243" s="239" t="s">
        <v>81</v>
      </c>
      <c r="AY243" s="17" t="s">
        <v>128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7" t="s">
        <v>79</v>
      </c>
      <c r="BK243" s="240">
        <f>ROUND(I243*H243,2)</f>
        <v>0</v>
      </c>
      <c r="BL243" s="17" t="s">
        <v>135</v>
      </c>
      <c r="BM243" s="239" t="s">
        <v>360</v>
      </c>
    </row>
    <row r="244" spans="1:47" s="2" customFormat="1" ht="12">
      <c r="A244" s="38"/>
      <c r="B244" s="39"/>
      <c r="C244" s="40"/>
      <c r="D244" s="241" t="s">
        <v>137</v>
      </c>
      <c r="E244" s="40"/>
      <c r="F244" s="242" t="s">
        <v>359</v>
      </c>
      <c r="G244" s="40"/>
      <c r="H244" s="40"/>
      <c r="I244" s="148"/>
      <c r="J244" s="40"/>
      <c r="K244" s="40"/>
      <c r="L244" s="44"/>
      <c r="M244" s="243"/>
      <c r="N244" s="244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137</v>
      </c>
      <c r="AU244" s="17" t="s">
        <v>81</v>
      </c>
    </row>
    <row r="245" spans="1:65" s="2" customFormat="1" ht="16.5" customHeight="1">
      <c r="A245" s="38"/>
      <c r="B245" s="39"/>
      <c r="C245" s="267" t="s">
        <v>143</v>
      </c>
      <c r="D245" s="267" t="s">
        <v>253</v>
      </c>
      <c r="E245" s="268" t="s">
        <v>361</v>
      </c>
      <c r="F245" s="269" t="s">
        <v>362</v>
      </c>
      <c r="G245" s="270" t="s">
        <v>341</v>
      </c>
      <c r="H245" s="271">
        <v>1</v>
      </c>
      <c r="I245" s="272"/>
      <c r="J245" s="273">
        <f>ROUND(I245*H245,2)</f>
        <v>0</v>
      </c>
      <c r="K245" s="269" t="s">
        <v>19</v>
      </c>
      <c r="L245" s="274"/>
      <c r="M245" s="275" t="s">
        <v>19</v>
      </c>
      <c r="N245" s="276" t="s">
        <v>43</v>
      </c>
      <c r="O245" s="84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9" t="s">
        <v>143</v>
      </c>
      <c r="AT245" s="239" t="s">
        <v>253</v>
      </c>
      <c r="AU245" s="239" t="s">
        <v>81</v>
      </c>
      <c r="AY245" s="17" t="s">
        <v>128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7" t="s">
        <v>79</v>
      </c>
      <c r="BK245" s="240">
        <f>ROUND(I245*H245,2)</f>
        <v>0</v>
      </c>
      <c r="BL245" s="17" t="s">
        <v>135</v>
      </c>
      <c r="BM245" s="239" t="s">
        <v>363</v>
      </c>
    </row>
    <row r="246" spans="1:47" s="2" customFormat="1" ht="12">
      <c r="A246" s="38"/>
      <c r="B246" s="39"/>
      <c r="C246" s="40"/>
      <c r="D246" s="241" t="s">
        <v>137</v>
      </c>
      <c r="E246" s="40"/>
      <c r="F246" s="242" t="s">
        <v>362</v>
      </c>
      <c r="G246" s="40"/>
      <c r="H246" s="40"/>
      <c r="I246" s="148"/>
      <c r="J246" s="40"/>
      <c r="K246" s="40"/>
      <c r="L246" s="44"/>
      <c r="M246" s="243"/>
      <c r="N246" s="24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137</v>
      </c>
      <c r="AU246" s="17" t="s">
        <v>81</v>
      </c>
    </row>
    <row r="247" spans="1:65" s="2" customFormat="1" ht="16.5" customHeight="1">
      <c r="A247" s="38"/>
      <c r="B247" s="39"/>
      <c r="C247" s="267" t="s">
        <v>168</v>
      </c>
      <c r="D247" s="267" t="s">
        <v>253</v>
      </c>
      <c r="E247" s="268" t="s">
        <v>364</v>
      </c>
      <c r="F247" s="269" t="s">
        <v>365</v>
      </c>
      <c r="G247" s="270" t="s">
        <v>341</v>
      </c>
      <c r="H247" s="271">
        <v>1</v>
      </c>
      <c r="I247" s="272"/>
      <c r="J247" s="273">
        <f>ROUND(I247*H247,2)</f>
        <v>0</v>
      </c>
      <c r="K247" s="269" t="s">
        <v>19</v>
      </c>
      <c r="L247" s="274"/>
      <c r="M247" s="275" t="s">
        <v>19</v>
      </c>
      <c r="N247" s="276" t="s">
        <v>43</v>
      </c>
      <c r="O247" s="84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9" t="s">
        <v>143</v>
      </c>
      <c r="AT247" s="239" t="s">
        <v>253</v>
      </c>
      <c r="AU247" s="239" t="s">
        <v>81</v>
      </c>
      <c r="AY247" s="17" t="s">
        <v>128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7" t="s">
        <v>79</v>
      </c>
      <c r="BK247" s="240">
        <f>ROUND(I247*H247,2)</f>
        <v>0</v>
      </c>
      <c r="BL247" s="17" t="s">
        <v>135</v>
      </c>
      <c r="BM247" s="239" t="s">
        <v>366</v>
      </c>
    </row>
    <row r="248" spans="1:47" s="2" customFormat="1" ht="12">
      <c r="A248" s="38"/>
      <c r="B248" s="39"/>
      <c r="C248" s="40"/>
      <c r="D248" s="241" t="s">
        <v>137</v>
      </c>
      <c r="E248" s="40"/>
      <c r="F248" s="242" t="s">
        <v>365</v>
      </c>
      <c r="G248" s="40"/>
      <c r="H248" s="40"/>
      <c r="I248" s="148"/>
      <c r="J248" s="40"/>
      <c r="K248" s="40"/>
      <c r="L248" s="44"/>
      <c r="M248" s="243"/>
      <c r="N248" s="244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137</v>
      </c>
      <c r="AU248" s="17" t="s">
        <v>81</v>
      </c>
    </row>
    <row r="249" spans="1:65" s="2" customFormat="1" ht="24" customHeight="1">
      <c r="A249" s="38"/>
      <c r="B249" s="39"/>
      <c r="C249" s="267" t="s">
        <v>136</v>
      </c>
      <c r="D249" s="267" t="s">
        <v>253</v>
      </c>
      <c r="E249" s="268" t="s">
        <v>367</v>
      </c>
      <c r="F249" s="269" t="s">
        <v>368</v>
      </c>
      <c r="G249" s="270" t="s">
        <v>341</v>
      </c>
      <c r="H249" s="271">
        <v>1</v>
      </c>
      <c r="I249" s="272"/>
      <c r="J249" s="273">
        <f>ROUND(I249*H249,2)</f>
        <v>0</v>
      </c>
      <c r="K249" s="269" t="s">
        <v>19</v>
      </c>
      <c r="L249" s="274"/>
      <c r="M249" s="275" t="s">
        <v>19</v>
      </c>
      <c r="N249" s="276" t="s">
        <v>43</v>
      </c>
      <c r="O249" s="84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9" t="s">
        <v>143</v>
      </c>
      <c r="AT249" s="239" t="s">
        <v>253</v>
      </c>
      <c r="AU249" s="239" t="s">
        <v>81</v>
      </c>
      <c r="AY249" s="17" t="s">
        <v>128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7" t="s">
        <v>79</v>
      </c>
      <c r="BK249" s="240">
        <f>ROUND(I249*H249,2)</f>
        <v>0</v>
      </c>
      <c r="BL249" s="17" t="s">
        <v>135</v>
      </c>
      <c r="BM249" s="239" t="s">
        <v>369</v>
      </c>
    </row>
    <row r="250" spans="1:47" s="2" customFormat="1" ht="12">
      <c r="A250" s="38"/>
      <c r="B250" s="39"/>
      <c r="C250" s="40"/>
      <c r="D250" s="241" t="s">
        <v>137</v>
      </c>
      <c r="E250" s="40"/>
      <c r="F250" s="242" t="s">
        <v>368</v>
      </c>
      <c r="G250" s="40"/>
      <c r="H250" s="40"/>
      <c r="I250" s="148"/>
      <c r="J250" s="40"/>
      <c r="K250" s="40"/>
      <c r="L250" s="44"/>
      <c r="M250" s="243"/>
      <c r="N250" s="244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137</v>
      </c>
      <c r="AU250" s="17" t="s">
        <v>81</v>
      </c>
    </row>
    <row r="251" spans="1:65" s="2" customFormat="1" ht="16.5" customHeight="1">
      <c r="A251" s="38"/>
      <c r="B251" s="39"/>
      <c r="C251" s="267" t="s">
        <v>178</v>
      </c>
      <c r="D251" s="267" t="s">
        <v>253</v>
      </c>
      <c r="E251" s="268" t="s">
        <v>370</v>
      </c>
      <c r="F251" s="269" t="s">
        <v>371</v>
      </c>
      <c r="G251" s="270" t="s">
        <v>341</v>
      </c>
      <c r="H251" s="271">
        <v>1</v>
      </c>
      <c r="I251" s="272"/>
      <c r="J251" s="273">
        <f>ROUND(I251*H251,2)</f>
        <v>0</v>
      </c>
      <c r="K251" s="269" t="s">
        <v>19</v>
      </c>
      <c r="L251" s="274"/>
      <c r="M251" s="275" t="s">
        <v>19</v>
      </c>
      <c r="N251" s="276" t="s">
        <v>43</v>
      </c>
      <c r="O251" s="84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9" t="s">
        <v>143</v>
      </c>
      <c r="AT251" s="239" t="s">
        <v>253</v>
      </c>
      <c r="AU251" s="239" t="s">
        <v>81</v>
      </c>
      <c r="AY251" s="17" t="s">
        <v>128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7" t="s">
        <v>79</v>
      </c>
      <c r="BK251" s="240">
        <f>ROUND(I251*H251,2)</f>
        <v>0</v>
      </c>
      <c r="BL251" s="17" t="s">
        <v>135</v>
      </c>
      <c r="BM251" s="239" t="s">
        <v>372</v>
      </c>
    </row>
    <row r="252" spans="1:47" s="2" customFormat="1" ht="12">
      <c r="A252" s="38"/>
      <c r="B252" s="39"/>
      <c r="C252" s="40"/>
      <c r="D252" s="241" t="s">
        <v>137</v>
      </c>
      <c r="E252" s="40"/>
      <c r="F252" s="242" t="s">
        <v>371</v>
      </c>
      <c r="G252" s="40"/>
      <c r="H252" s="40"/>
      <c r="I252" s="148"/>
      <c r="J252" s="40"/>
      <c r="K252" s="40"/>
      <c r="L252" s="44"/>
      <c r="M252" s="243"/>
      <c r="N252" s="24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137</v>
      </c>
      <c r="AU252" s="17" t="s">
        <v>81</v>
      </c>
    </row>
    <row r="253" spans="1:65" s="2" customFormat="1" ht="16.5" customHeight="1">
      <c r="A253" s="38"/>
      <c r="B253" s="39"/>
      <c r="C253" s="267" t="s">
        <v>164</v>
      </c>
      <c r="D253" s="267" t="s">
        <v>253</v>
      </c>
      <c r="E253" s="268" t="s">
        <v>373</v>
      </c>
      <c r="F253" s="269" t="s">
        <v>374</v>
      </c>
      <c r="G253" s="270" t="s">
        <v>341</v>
      </c>
      <c r="H253" s="271">
        <v>2</v>
      </c>
      <c r="I253" s="272"/>
      <c r="J253" s="273">
        <f>ROUND(I253*H253,2)</f>
        <v>0</v>
      </c>
      <c r="K253" s="269" t="s">
        <v>19</v>
      </c>
      <c r="L253" s="274"/>
      <c r="M253" s="275" t="s">
        <v>19</v>
      </c>
      <c r="N253" s="276" t="s">
        <v>43</v>
      </c>
      <c r="O253" s="84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9" t="s">
        <v>143</v>
      </c>
      <c r="AT253" s="239" t="s">
        <v>253</v>
      </c>
      <c r="AU253" s="239" t="s">
        <v>81</v>
      </c>
      <c r="AY253" s="17" t="s">
        <v>128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7" t="s">
        <v>79</v>
      </c>
      <c r="BK253" s="240">
        <f>ROUND(I253*H253,2)</f>
        <v>0</v>
      </c>
      <c r="BL253" s="17" t="s">
        <v>135</v>
      </c>
      <c r="BM253" s="239" t="s">
        <v>375</v>
      </c>
    </row>
    <row r="254" spans="1:47" s="2" customFormat="1" ht="12">
      <c r="A254" s="38"/>
      <c r="B254" s="39"/>
      <c r="C254" s="40"/>
      <c r="D254" s="241" t="s">
        <v>137</v>
      </c>
      <c r="E254" s="40"/>
      <c r="F254" s="242" t="s">
        <v>374</v>
      </c>
      <c r="G254" s="40"/>
      <c r="H254" s="40"/>
      <c r="I254" s="148"/>
      <c r="J254" s="40"/>
      <c r="K254" s="40"/>
      <c r="L254" s="44"/>
      <c r="M254" s="243"/>
      <c r="N254" s="244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137</v>
      </c>
      <c r="AU254" s="17" t="s">
        <v>81</v>
      </c>
    </row>
    <row r="255" spans="1:65" s="2" customFormat="1" ht="24" customHeight="1">
      <c r="A255" s="38"/>
      <c r="B255" s="39"/>
      <c r="C255" s="228" t="s">
        <v>187</v>
      </c>
      <c r="D255" s="228" t="s">
        <v>130</v>
      </c>
      <c r="E255" s="229" t="s">
        <v>376</v>
      </c>
      <c r="F255" s="230" t="s">
        <v>377</v>
      </c>
      <c r="G255" s="231" t="s">
        <v>341</v>
      </c>
      <c r="H255" s="232">
        <v>15</v>
      </c>
      <c r="I255" s="233"/>
      <c r="J255" s="234">
        <f>ROUND(I255*H255,2)</f>
        <v>0</v>
      </c>
      <c r="K255" s="230" t="s">
        <v>134</v>
      </c>
      <c r="L255" s="44"/>
      <c r="M255" s="235" t="s">
        <v>19</v>
      </c>
      <c r="N255" s="236" t="s">
        <v>43</v>
      </c>
      <c r="O255" s="84"/>
      <c r="P255" s="237">
        <f>O255*H255</f>
        <v>0</v>
      </c>
      <c r="Q255" s="237">
        <v>0.109405</v>
      </c>
      <c r="R255" s="237">
        <f>Q255*H255</f>
        <v>1.641075</v>
      </c>
      <c r="S255" s="237">
        <v>0</v>
      </c>
      <c r="T255" s="23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9" t="s">
        <v>135</v>
      </c>
      <c r="AT255" s="239" t="s">
        <v>130</v>
      </c>
      <c r="AU255" s="239" t="s">
        <v>81</v>
      </c>
      <c r="AY255" s="17" t="s">
        <v>128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7" t="s">
        <v>79</v>
      </c>
      <c r="BK255" s="240">
        <f>ROUND(I255*H255,2)</f>
        <v>0</v>
      </c>
      <c r="BL255" s="17" t="s">
        <v>135</v>
      </c>
      <c r="BM255" s="239" t="s">
        <v>378</v>
      </c>
    </row>
    <row r="256" spans="1:47" s="2" customFormat="1" ht="12">
      <c r="A256" s="38"/>
      <c r="B256" s="39"/>
      <c r="C256" s="40"/>
      <c r="D256" s="241" t="s">
        <v>137</v>
      </c>
      <c r="E256" s="40"/>
      <c r="F256" s="242" t="s">
        <v>377</v>
      </c>
      <c r="G256" s="40"/>
      <c r="H256" s="40"/>
      <c r="I256" s="148"/>
      <c r="J256" s="40"/>
      <c r="K256" s="40"/>
      <c r="L256" s="44"/>
      <c r="M256" s="243"/>
      <c r="N256" s="244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137</v>
      </c>
      <c r="AU256" s="17" t="s">
        <v>81</v>
      </c>
    </row>
    <row r="257" spans="1:65" s="2" customFormat="1" ht="16.5" customHeight="1">
      <c r="A257" s="38"/>
      <c r="B257" s="39"/>
      <c r="C257" s="267" t="s">
        <v>167</v>
      </c>
      <c r="D257" s="267" t="s">
        <v>253</v>
      </c>
      <c r="E257" s="268" t="s">
        <v>379</v>
      </c>
      <c r="F257" s="269" t="s">
        <v>380</v>
      </c>
      <c r="G257" s="270" t="s">
        <v>341</v>
      </c>
      <c r="H257" s="271">
        <v>15</v>
      </c>
      <c r="I257" s="272"/>
      <c r="J257" s="273">
        <f>ROUND(I257*H257,2)</f>
        <v>0</v>
      </c>
      <c r="K257" s="269" t="s">
        <v>134</v>
      </c>
      <c r="L257" s="274"/>
      <c r="M257" s="275" t="s">
        <v>19</v>
      </c>
      <c r="N257" s="276" t="s">
        <v>43</v>
      </c>
      <c r="O257" s="84"/>
      <c r="P257" s="237">
        <f>O257*H257</f>
        <v>0</v>
      </c>
      <c r="Q257" s="237">
        <v>0.0061</v>
      </c>
      <c r="R257" s="237">
        <f>Q257*H257</f>
        <v>0.09150000000000001</v>
      </c>
      <c r="S257" s="237">
        <v>0</v>
      </c>
      <c r="T257" s="23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9" t="s">
        <v>143</v>
      </c>
      <c r="AT257" s="239" t="s">
        <v>253</v>
      </c>
      <c r="AU257" s="239" t="s">
        <v>81</v>
      </c>
      <c r="AY257" s="17" t="s">
        <v>128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7" t="s">
        <v>79</v>
      </c>
      <c r="BK257" s="240">
        <f>ROUND(I257*H257,2)</f>
        <v>0</v>
      </c>
      <c r="BL257" s="17" t="s">
        <v>135</v>
      </c>
      <c r="BM257" s="239" t="s">
        <v>381</v>
      </c>
    </row>
    <row r="258" spans="1:47" s="2" customFormat="1" ht="12">
      <c r="A258" s="38"/>
      <c r="B258" s="39"/>
      <c r="C258" s="40"/>
      <c r="D258" s="241" t="s">
        <v>137</v>
      </c>
      <c r="E258" s="40"/>
      <c r="F258" s="242" t="s">
        <v>380</v>
      </c>
      <c r="G258" s="40"/>
      <c r="H258" s="40"/>
      <c r="I258" s="148"/>
      <c r="J258" s="40"/>
      <c r="K258" s="40"/>
      <c r="L258" s="44"/>
      <c r="M258" s="243"/>
      <c r="N258" s="244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137</v>
      </c>
      <c r="AU258" s="17" t="s">
        <v>81</v>
      </c>
    </row>
    <row r="259" spans="1:65" s="2" customFormat="1" ht="16.5" customHeight="1">
      <c r="A259" s="38"/>
      <c r="B259" s="39"/>
      <c r="C259" s="267" t="s">
        <v>8</v>
      </c>
      <c r="D259" s="267" t="s">
        <v>253</v>
      </c>
      <c r="E259" s="268" t="s">
        <v>382</v>
      </c>
      <c r="F259" s="269" t="s">
        <v>383</v>
      </c>
      <c r="G259" s="270" t="s">
        <v>341</v>
      </c>
      <c r="H259" s="271">
        <v>15</v>
      </c>
      <c r="I259" s="272"/>
      <c r="J259" s="273">
        <f>ROUND(I259*H259,2)</f>
        <v>0</v>
      </c>
      <c r="K259" s="269" t="s">
        <v>134</v>
      </c>
      <c r="L259" s="274"/>
      <c r="M259" s="275" t="s">
        <v>19</v>
      </c>
      <c r="N259" s="276" t="s">
        <v>43</v>
      </c>
      <c r="O259" s="84"/>
      <c r="P259" s="237">
        <f>O259*H259</f>
        <v>0</v>
      </c>
      <c r="Q259" s="237">
        <v>0.0001</v>
      </c>
      <c r="R259" s="237">
        <f>Q259*H259</f>
        <v>0.0015</v>
      </c>
      <c r="S259" s="237">
        <v>0</v>
      </c>
      <c r="T259" s="23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9" t="s">
        <v>143</v>
      </c>
      <c r="AT259" s="239" t="s">
        <v>253</v>
      </c>
      <c r="AU259" s="239" t="s">
        <v>81</v>
      </c>
      <c r="AY259" s="17" t="s">
        <v>128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7" t="s">
        <v>79</v>
      </c>
      <c r="BK259" s="240">
        <f>ROUND(I259*H259,2)</f>
        <v>0</v>
      </c>
      <c r="BL259" s="17" t="s">
        <v>135</v>
      </c>
      <c r="BM259" s="239" t="s">
        <v>384</v>
      </c>
    </row>
    <row r="260" spans="1:47" s="2" customFormat="1" ht="12">
      <c r="A260" s="38"/>
      <c r="B260" s="39"/>
      <c r="C260" s="40"/>
      <c r="D260" s="241" t="s">
        <v>137</v>
      </c>
      <c r="E260" s="40"/>
      <c r="F260" s="242" t="s">
        <v>383</v>
      </c>
      <c r="G260" s="40"/>
      <c r="H260" s="40"/>
      <c r="I260" s="148"/>
      <c r="J260" s="40"/>
      <c r="K260" s="40"/>
      <c r="L260" s="44"/>
      <c r="M260" s="243"/>
      <c r="N260" s="244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137</v>
      </c>
      <c r="AU260" s="17" t="s">
        <v>81</v>
      </c>
    </row>
    <row r="261" spans="1:65" s="2" customFormat="1" ht="16.5" customHeight="1">
      <c r="A261" s="38"/>
      <c r="B261" s="39"/>
      <c r="C261" s="267" t="s">
        <v>202</v>
      </c>
      <c r="D261" s="267" t="s">
        <v>253</v>
      </c>
      <c r="E261" s="268" t="s">
        <v>385</v>
      </c>
      <c r="F261" s="269" t="s">
        <v>386</v>
      </c>
      <c r="G261" s="270" t="s">
        <v>341</v>
      </c>
      <c r="H261" s="271">
        <v>15</v>
      </c>
      <c r="I261" s="272"/>
      <c r="J261" s="273">
        <f>ROUND(I261*H261,2)</f>
        <v>0</v>
      </c>
      <c r="K261" s="269" t="s">
        <v>134</v>
      </c>
      <c r="L261" s="274"/>
      <c r="M261" s="275" t="s">
        <v>19</v>
      </c>
      <c r="N261" s="276" t="s">
        <v>43</v>
      </c>
      <c r="O261" s="84"/>
      <c r="P261" s="237">
        <f>O261*H261</f>
        <v>0</v>
      </c>
      <c r="Q261" s="237">
        <v>0.00035</v>
      </c>
      <c r="R261" s="237">
        <f>Q261*H261</f>
        <v>0.00525</v>
      </c>
      <c r="S261" s="237">
        <v>0</v>
      </c>
      <c r="T261" s="23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9" t="s">
        <v>143</v>
      </c>
      <c r="AT261" s="239" t="s">
        <v>253</v>
      </c>
      <c r="AU261" s="239" t="s">
        <v>81</v>
      </c>
      <c r="AY261" s="17" t="s">
        <v>128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7" t="s">
        <v>79</v>
      </c>
      <c r="BK261" s="240">
        <f>ROUND(I261*H261,2)</f>
        <v>0</v>
      </c>
      <c r="BL261" s="17" t="s">
        <v>135</v>
      </c>
      <c r="BM261" s="239" t="s">
        <v>387</v>
      </c>
    </row>
    <row r="262" spans="1:47" s="2" customFormat="1" ht="12">
      <c r="A262" s="38"/>
      <c r="B262" s="39"/>
      <c r="C262" s="40"/>
      <c r="D262" s="241" t="s">
        <v>137</v>
      </c>
      <c r="E262" s="40"/>
      <c r="F262" s="242" t="s">
        <v>386</v>
      </c>
      <c r="G262" s="40"/>
      <c r="H262" s="40"/>
      <c r="I262" s="148"/>
      <c r="J262" s="40"/>
      <c r="K262" s="40"/>
      <c r="L262" s="44"/>
      <c r="M262" s="243"/>
      <c r="N262" s="244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137</v>
      </c>
      <c r="AU262" s="17" t="s">
        <v>81</v>
      </c>
    </row>
    <row r="263" spans="1:65" s="2" customFormat="1" ht="24" customHeight="1">
      <c r="A263" s="38"/>
      <c r="B263" s="39"/>
      <c r="C263" s="228" t="s">
        <v>209</v>
      </c>
      <c r="D263" s="228" t="s">
        <v>130</v>
      </c>
      <c r="E263" s="229" t="s">
        <v>388</v>
      </c>
      <c r="F263" s="230" t="s">
        <v>389</v>
      </c>
      <c r="G263" s="231" t="s">
        <v>133</v>
      </c>
      <c r="H263" s="232">
        <v>1182</v>
      </c>
      <c r="I263" s="233"/>
      <c r="J263" s="234">
        <f>ROUND(I263*H263,2)</f>
        <v>0</v>
      </c>
      <c r="K263" s="230" t="s">
        <v>134</v>
      </c>
      <c r="L263" s="44"/>
      <c r="M263" s="235" t="s">
        <v>19</v>
      </c>
      <c r="N263" s="236" t="s">
        <v>43</v>
      </c>
      <c r="O263" s="84"/>
      <c r="P263" s="237">
        <f>O263*H263</f>
        <v>0</v>
      </c>
      <c r="Q263" s="237">
        <v>0.0006875</v>
      </c>
      <c r="R263" s="237">
        <f>Q263*H263</f>
        <v>0.8126249999999999</v>
      </c>
      <c r="S263" s="237">
        <v>0</v>
      </c>
      <c r="T263" s="23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9" t="s">
        <v>135</v>
      </c>
      <c r="AT263" s="239" t="s">
        <v>130</v>
      </c>
      <c r="AU263" s="239" t="s">
        <v>81</v>
      </c>
      <c r="AY263" s="17" t="s">
        <v>128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7" t="s">
        <v>79</v>
      </c>
      <c r="BK263" s="240">
        <f>ROUND(I263*H263,2)</f>
        <v>0</v>
      </c>
      <c r="BL263" s="17" t="s">
        <v>135</v>
      </c>
      <c r="BM263" s="239" t="s">
        <v>390</v>
      </c>
    </row>
    <row r="264" spans="1:47" s="2" customFormat="1" ht="12">
      <c r="A264" s="38"/>
      <c r="B264" s="39"/>
      <c r="C264" s="40"/>
      <c r="D264" s="241" t="s">
        <v>137</v>
      </c>
      <c r="E264" s="40"/>
      <c r="F264" s="242" t="s">
        <v>389</v>
      </c>
      <c r="G264" s="40"/>
      <c r="H264" s="40"/>
      <c r="I264" s="148"/>
      <c r="J264" s="40"/>
      <c r="K264" s="40"/>
      <c r="L264" s="44"/>
      <c r="M264" s="243"/>
      <c r="N264" s="244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137</v>
      </c>
      <c r="AU264" s="17" t="s">
        <v>81</v>
      </c>
    </row>
    <row r="265" spans="1:65" s="2" customFormat="1" ht="36" customHeight="1">
      <c r="A265" s="38"/>
      <c r="B265" s="39"/>
      <c r="C265" s="228" t="s">
        <v>172</v>
      </c>
      <c r="D265" s="228" t="s">
        <v>130</v>
      </c>
      <c r="E265" s="229" t="s">
        <v>391</v>
      </c>
      <c r="F265" s="230" t="s">
        <v>392</v>
      </c>
      <c r="G265" s="231" t="s">
        <v>334</v>
      </c>
      <c r="H265" s="232">
        <v>40</v>
      </c>
      <c r="I265" s="233"/>
      <c r="J265" s="234">
        <f>ROUND(I265*H265,2)</f>
        <v>0</v>
      </c>
      <c r="K265" s="230" t="s">
        <v>19</v>
      </c>
      <c r="L265" s="44"/>
      <c r="M265" s="235" t="s">
        <v>19</v>
      </c>
      <c r="N265" s="236" t="s">
        <v>43</v>
      </c>
      <c r="O265" s="84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9" t="s">
        <v>135</v>
      </c>
      <c r="AT265" s="239" t="s">
        <v>130</v>
      </c>
      <c r="AU265" s="239" t="s">
        <v>81</v>
      </c>
      <c r="AY265" s="17" t="s">
        <v>128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7" t="s">
        <v>79</v>
      </c>
      <c r="BK265" s="240">
        <f>ROUND(I265*H265,2)</f>
        <v>0</v>
      </c>
      <c r="BL265" s="17" t="s">
        <v>135</v>
      </c>
      <c r="BM265" s="239" t="s">
        <v>393</v>
      </c>
    </row>
    <row r="266" spans="1:47" s="2" customFormat="1" ht="12">
      <c r="A266" s="38"/>
      <c r="B266" s="39"/>
      <c r="C266" s="40"/>
      <c r="D266" s="241" t="s">
        <v>137</v>
      </c>
      <c r="E266" s="40"/>
      <c r="F266" s="242" t="s">
        <v>392</v>
      </c>
      <c r="G266" s="40"/>
      <c r="H266" s="40"/>
      <c r="I266" s="148"/>
      <c r="J266" s="40"/>
      <c r="K266" s="40"/>
      <c r="L266" s="44"/>
      <c r="M266" s="243"/>
      <c r="N266" s="244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137</v>
      </c>
      <c r="AU266" s="17" t="s">
        <v>81</v>
      </c>
    </row>
    <row r="267" spans="1:65" s="2" customFormat="1" ht="24" customHeight="1">
      <c r="A267" s="38"/>
      <c r="B267" s="39"/>
      <c r="C267" s="228" t="s">
        <v>218</v>
      </c>
      <c r="D267" s="228" t="s">
        <v>130</v>
      </c>
      <c r="E267" s="229" t="s">
        <v>394</v>
      </c>
      <c r="F267" s="230" t="s">
        <v>395</v>
      </c>
      <c r="G267" s="231" t="s">
        <v>163</v>
      </c>
      <c r="H267" s="232">
        <v>544.5</v>
      </c>
      <c r="I267" s="233"/>
      <c r="J267" s="234">
        <f>ROUND(I267*H267,2)</f>
        <v>0</v>
      </c>
      <c r="K267" s="230" t="s">
        <v>134</v>
      </c>
      <c r="L267" s="44"/>
      <c r="M267" s="235" t="s">
        <v>19</v>
      </c>
      <c r="N267" s="236" t="s">
        <v>43</v>
      </c>
      <c r="O267" s="84"/>
      <c r="P267" s="237">
        <f>O267*H267</f>
        <v>0</v>
      </c>
      <c r="Q267" s="237">
        <v>0.1406696</v>
      </c>
      <c r="R267" s="237">
        <f>Q267*H267</f>
        <v>76.59459720000001</v>
      </c>
      <c r="S267" s="237">
        <v>0</v>
      </c>
      <c r="T267" s="23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9" t="s">
        <v>135</v>
      </c>
      <c r="AT267" s="239" t="s">
        <v>130</v>
      </c>
      <c r="AU267" s="239" t="s">
        <v>81</v>
      </c>
      <c r="AY267" s="17" t="s">
        <v>128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7" t="s">
        <v>79</v>
      </c>
      <c r="BK267" s="240">
        <f>ROUND(I267*H267,2)</f>
        <v>0</v>
      </c>
      <c r="BL267" s="17" t="s">
        <v>135</v>
      </c>
      <c r="BM267" s="239" t="s">
        <v>396</v>
      </c>
    </row>
    <row r="268" spans="1:47" s="2" customFormat="1" ht="12">
      <c r="A268" s="38"/>
      <c r="B268" s="39"/>
      <c r="C268" s="40"/>
      <c r="D268" s="241" t="s">
        <v>137</v>
      </c>
      <c r="E268" s="40"/>
      <c r="F268" s="242" t="s">
        <v>395</v>
      </c>
      <c r="G268" s="40"/>
      <c r="H268" s="40"/>
      <c r="I268" s="148"/>
      <c r="J268" s="40"/>
      <c r="K268" s="40"/>
      <c r="L268" s="44"/>
      <c r="M268" s="243"/>
      <c r="N268" s="244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137</v>
      </c>
      <c r="AU268" s="17" t="s">
        <v>81</v>
      </c>
    </row>
    <row r="269" spans="1:51" s="13" customFormat="1" ht="12">
      <c r="A269" s="13"/>
      <c r="B269" s="245"/>
      <c r="C269" s="246"/>
      <c r="D269" s="241" t="s">
        <v>158</v>
      </c>
      <c r="E269" s="247" t="s">
        <v>19</v>
      </c>
      <c r="F269" s="248" t="s">
        <v>397</v>
      </c>
      <c r="G269" s="246"/>
      <c r="H269" s="249">
        <v>380.5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158</v>
      </c>
      <c r="AU269" s="255" t="s">
        <v>81</v>
      </c>
      <c r="AV269" s="13" t="s">
        <v>81</v>
      </c>
      <c r="AW269" s="13" t="s">
        <v>33</v>
      </c>
      <c r="AX269" s="13" t="s">
        <v>72</v>
      </c>
      <c r="AY269" s="255" t="s">
        <v>128</v>
      </c>
    </row>
    <row r="270" spans="1:51" s="13" customFormat="1" ht="12">
      <c r="A270" s="13"/>
      <c r="B270" s="245"/>
      <c r="C270" s="246"/>
      <c r="D270" s="241" t="s">
        <v>158</v>
      </c>
      <c r="E270" s="247" t="s">
        <v>19</v>
      </c>
      <c r="F270" s="248" t="s">
        <v>398</v>
      </c>
      <c r="G270" s="246"/>
      <c r="H270" s="249">
        <v>164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158</v>
      </c>
      <c r="AU270" s="255" t="s">
        <v>81</v>
      </c>
      <c r="AV270" s="13" t="s">
        <v>81</v>
      </c>
      <c r="AW270" s="13" t="s">
        <v>33</v>
      </c>
      <c r="AX270" s="13" t="s">
        <v>72</v>
      </c>
      <c r="AY270" s="255" t="s">
        <v>128</v>
      </c>
    </row>
    <row r="271" spans="1:51" s="14" customFormat="1" ht="12">
      <c r="A271" s="14"/>
      <c r="B271" s="256"/>
      <c r="C271" s="257"/>
      <c r="D271" s="241" t="s">
        <v>158</v>
      </c>
      <c r="E271" s="258" t="s">
        <v>19</v>
      </c>
      <c r="F271" s="259" t="s">
        <v>174</v>
      </c>
      <c r="G271" s="257"/>
      <c r="H271" s="260">
        <v>544.5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158</v>
      </c>
      <c r="AU271" s="266" t="s">
        <v>81</v>
      </c>
      <c r="AV271" s="14" t="s">
        <v>135</v>
      </c>
      <c r="AW271" s="14" t="s">
        <v>33</v>
      </c>
      <c r="AX271" s="14" t="s">
        <v>79</v>
      </c>
      <c r="AY271" s="266" t="s">
        <v>128</v>
      </c>
    </row>
    <row r="272" spans="1:65" s="2" customFormat="1" ht="16.5" customHeight="1">
      <c r="A272" s="38"/>
      <c r="B272" s="39"/>
      <c r="C272" s="267" t="s">
        <v>205</v>
      </c>
      <c r="D272" s="267" t="s">
        <v>253</v>
      </c>
      <c r="E272" s="268" t="s">
        <v>399</v>
      </c>
      <c r="F272" s="269" t="s">
        <v>400</v>
      </c>
      <c r="G272" s="270" t="s">
        <v>163</v>
      </c>
      <c r="H272" s="271">
        <v>183.6</v>
      </c>
      <c r="I272" s="272"/>
      <c r="J272" s="273">
        <f>ROUND(I272*H272,2)</f>
        <v>0</v>
      </c>
      <c r="K272" s="269" t="s">
        <v>134</v>
      </c>
      <c r="L272" s="274"/>
      <c r="M272" s="275" t="s">
        <v>19</v>
      </c>
      <c r="N272" s="276" t="s">
        <v>43</v>
      </c>
      <c r="O272" s="84"/>
      <c r="P272" s="237">
        <f>O272*H272</f>
        <v>0</v>
      </c>
      <c r="Q272" s="237">
        <v>0.125</v>
      </c>
      <c r="R272" s="237">
        <f>Q272*H272</f>
        <v>22.95</v>
      </c>
      <c r="S272" s="237">
        <v>0</v>
      </c>
      <c r="T272" s="23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9" t="s">
        <v>143</v>
      </c>
      <c r="AT272" s="239" t="s">
        <v>253</v>
      </c>
      <c r="AU272" s="239" t="s">
        <v>81</v>
      </c>
      <c r="AY272" s="17" t="s">
        <v>128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7" t="s">
        <v>79</v>
      </c>
      <c r="BK272" s="240">
        <f>ROUND(I272*H272,2)</f>
        <v>0</v>
      </c>
      <c r="BL272" s="17" t="s">
        <v>135</v>
      </c>
      <c r="BM272" s="239" t="s">
        <v>401</v>
      </c>
    </row>
    <row r="273" spans="1:47" s="2" customFormat="1" ht="12">
      <c r="A273" s="38"/>
      <c r="B273" s="39"/>
      <c r="C273" s="40"/>
      <c r="D273" s="241" t="s">
        <v>137</v>
      </c>
      <c r="E273" s="40"/>
      <c r="F273" s="242" t="s">
        <v>400</v>
      </c>
      <c r="G273" s="40"/>
      <c r="H273" s="40"/>
      <c r="I273" s="148"/>
      <c r="J273" s="40"/>
      <c r="K273" s="40"/>
      <c r="L273" s="44"/>
      <c r="M273" s="243"/>
      <c r="N273" s="244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137</v>
      </c>
      <c r="AU273" s="17" t="s">
        <v>81</v>
      </c>
    </row>
    <row r="274" spans="1:51" s="13" customFormat="1" ht="12">
      <c r="A274" s="13"/>
      <c r="B274" s="245"/>
      <c r="C274" s="246"/>
      <c r="D274" s="241" t="s">
        <v>158</v>
      </c>
      <c r="E274" s="246"/>
      <c r="F274" s="248" t="s">
        <v>402</v>
      </c>
      <c r="G274" s="246"/>
      <c r="H274" s="249">
        <v>183.6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5" t="s">
        <v>158</v>
      </c>
      <c r="AU274" s="255" t="s">
        <v>81</v>
      </c>
      <c r="AV274" s="13" t="s">
        <v>81</v>
      </c>
      <c r="AW274" s="13" t="s">
        <v>4</v>
      </c>
      <c r="AX274" s="13" t="s">
        <v>79</v>
      </c>
      <c r="AY274" s="255" t="s">
        <v>128</v>
      </c>
    </row>
    <row r="275" spans="1:65" s="2" customFormat="1" ht="16.5" customHeight="1">
      <c r="A275" s="38"/>
      <c r="B275" s="39"/>
      <c r="C275" s="267" t="s">
        <v>7</v>
      </c>
      <c r="D275" s="267" t="s">
        <v>253</v>
      </c>
      <c r="E275" s="268" t="s">
        <v>403</v>
      </c>
      <c r="F275" s="269" t="s">
        <v>404</v>
      </c>
      <c r="G275" s="270" t="s">
        <v>163</v>
      </c>
      <c r="H275" s="271">
        <v>16.32</v>
      </c>
      <c r="I275" s="272"/>
      <c r="J275" s="273">
        <f>ROUND(I275*H275,2)</f>
        <v>0</v>
      </c>
      <c r="K275" s="269" t="s">
        <v>19</v>
      </c>
      <c r="L275" s="274"/>
      <c r="M275" s="275" t="s">
        <v>19</v>
      </c>
      <c r="N275" s="276" t="s">
        <v>43</v>
      </c>
      <c r="O275" s="84"/>
      <c r="P275" s="237">
        <f>O275*H275</f>
        <v>0</v>
      </c>
      <c r="Q275" s="237">
        <v>0.1875</v>
      </c>
      <c r="R275" s="237">
        <f>Q275*H275</f>
        <v>3.06</v>
      </c>
      <c r="S275" s="237">
        <v>0</v>
      </c>
      <c r="T275" s="23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9" t="s">
        <v>143</v>
      </c>
      <c r="AT275" s="239" t="s">
        <v>253</v>
      </c>
      <c r="AU275" s="239" t="s">
        <v>81</v>
      </c>
      <c r="AY275" s="17" t="s">
        <v>128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7" t="s">
        <v>79</v>
      </c>
      <c r="BK275" s="240">
        <f>ROUND(I275*H275,2)</f>
        <v>0</v>
      </c>
      <c r="BL275" s="17" t="s">
        <v>135</v>
      </c>
      <c r="BM275" s="239" t="s">
        <v>405</v>
      </c>
    </row>
    <row r="276" spans="1:47" s="2" customFormat="1" ht="12">
      <c r="A276" s="38"/>
      <c r="B276" s="39"/>
      <c r="C276" s="40"/>
      <c r="D276" s="241" t="s">
        <v>137</v>
      </c>
      <c r="E276" s="40"/>
      <c r="F276" s="242" t="s">
        <v>404</v>
      </c>
      <c r="G276" s="40"/>
      <c r="H276" s="40"/>
      <c r="I276" s="148"/>
      <c r="J276" s="40"/>
      <c r="K276" s="40"/>
      <c r="L276" s="44"/>
      <c r="M276" s="243"/>
      <c r="N276" s="244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137</v>
      </c>
      <c r="AU276" s="17" t="s">
        <v>81</v>
      </c>
    </row>
    <row r="277" spans="1:51" s="13" customFormat="1" ht="12">
      <c r="A277" s="13"/>
      <c r="B277" s="245"/>
      <c r="C277" s="246"/>
      <c r="D277" s="241" t="s">
        <v>158</v>
      </c>
      <c r="E277" s="246"/>
      <c r="F277" s="248" t="s">
        <v>406</v>
      </c>
      <c r="G277" s="246"/>
      <c r="H277" s="249">
        <v>16.32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158</v>
      </c>
      <c r="AU277" s="255" t="s">
        <v>81</v>
      </c>
      <c r="AV277" s="13" t="s">
        <v>81</v>
      </c>
      <c r="AW277" s="13" t="s">
        <v>4</v>
      </c>
      <c r="AX277" s="13" t="s">
        <v>79</v>
      </c>
      <c r="AY277" s="255" t="s">
        <v>128</v>
      </c>
    </row>
    <row r="278" spans="1:65" s="2" customFormat="1" ht="16.5" customHeight="1">
      <c r="A278" s="38"/>
      <c r="B278" s="39"/>
      <c r="C278" s="267" t="s">
        <v>212</v>
      </c>
      <c r="D278" s="267" t="s">
        <v>253</v>
      </c>
      <c r="E278" s="268" t="s">
        <v>407</v>
      </c>
      <c r="F278" s="269" t="s">
        <v>408</v>
      </c>
      <c r="G278" s="270" t="s">
        <v>163</v>
      </c>
      <c r="H278" s="271">
        <v>6.12</v>
      </c>
      <c r="I278" s="272"/>
      <c r="J278" s="273">
        <f>ROUND(I278*H278,2)</f>
        <v>0</v>
      </c>
      <c r="K278" s="269" t="s">
        <v>19</v>
      </c>
      <c r="L278" s="274"/>
      <c r="M278" s="275" t="s">
        <v>19</v>
      </c>
      <c r="N278" s="276" t="s">
        <v>43</v>
      </c>
      <c r="O278" s="84"/>
      <c r="P278" s="237">
        <f>O278*H278</f>
        <v>0</v>
      </c>
      <c r="Q278" s="237">
        <v>0.0625</v>
      </c>
      <c r="R278" s="237">
        <f>Q278*H278</f>
        <v>0.3825</v>
      </c>
      <c r="S278" s="237">
        <v>0</v>
      </c>
      <c r="T278" s="23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9" t="s">
        <v>143</v>
      </c>
      <c r="AT278" s="239" t="s">
        <v>253</v>
      </c>
      <c r="AU278" s="239" t="s">
        <v>81</v>
      </c>
      <c r="AY278" s="17" t="s">
        <v>128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7" t="s">
        <v>79</v>
      </c>
      <c r="BK278" s="240">
        <f>ROUND(I278*H278,2)</f>
        <v>0</v>
      </c>
      <c r="BL278" s="17" t="s">
        <v>135</v>
      </c>
      <c r="BM278" s="239" t="s">
        <v>409</v>
      </c>
    </row>
    <row r="279" spans="1:47" s="2" customFormat="1" ht="12">
      <c r="A279" s="38"/>
      <c r="B279" s="39"/>
      <c r="C279" s="40"/>
      <c r="D279" s="241" t="s">
        <v>137</v>
      </c>
      <c r="E279" s="40"/>
      <c r="F279" s="242" t="s">
        <v>408</v>
      </c>
      <c r="G279" s="40"/>
      <c r="H279" s="40"/>
      <c r="I279" s="148"/>
      <c r="J279" s="40"/>
      <c r="K279" s="40"/>
      <c r="L279" s="44"/>
      <c r="M279" s="243"/>
      <c r="N279" s="244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137</v>
      </c>
      <c r="AU279" s="17" t="s">
        <v>81</v>
      </c>
    </row>
    <row r="280" spans="1:51" s="13" customFormat="1" ht="12">
      <c r="A280" s="13"/>
      <c r="B280" s="245"/>
      <c r="C280" s="246"/>
      <c r="D280" s="241" t="s">
        <v>158</v>
      </c>
      <c r="E280" s="246"/>
      <c r="F280" s="248" t="s">
        <v>312</v>
      </c>
      <c r="G280" s="246"/>
      <c r="H280" s="249">
        <v>6.12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158</v>
      </c>
      <c r="AU280" s="255" t="s">
        <v>81</v>
      </c>
      <c r="AV280" s="13" t="s">
        <v>81</v>
      </c>
      <c r="AW280" s="13" t="s">
        <v>4</v>
      </c>
      <c r="AX280" s="13" t="s">
        <v>79</v>
      </c>
      <c r="AY280" s="255" t="s">
        <v>128</v>
      </c>
    </row>
    <row r="281" spans="1:65" s="2" customFormat="1" ht="24" customHeight="1">
      <c r="A281" s="38"/>
      <c r="B281" s="39"/>
      <c r="C281" s="267" t="s">
        <v>233</v>
      </c>
      <c r="D281" s="267" t="s">
        <v>253</v>
      </c>
      <c r="E281" s="268" t="s">
        <v>410</v>
      </c>
      <c r="F281" s="269" t="s">
        <v>411</v>
      </c>
      <c r="G281" s="270" t="s">
        <v>163</v>
      </c>
      <c r="H281" s="271">
        <v>8.16</v>
      </c>
      <c r="I281" s="272"/>
      <c r="J281" s="273">
        <f>ROUND(I281*H281,2)</f>
        <v>0</v>
      </c>
      <c r="K281" s="269" t="s">
        <v>19</v>
      </c>
      <c r="L281" s="274"/>
      <c r="M281" s="275" t="s">
        <v>19</v>
      </c>
      <c r="N281" s="276" t="s">
        <v>43</v>
      </c>
      <c r="O281" s="84"/>
      <c r="P281" s="237">
        <f>O281*H281</f>
        <v>0</v>
      </c>
      <c r="Q281" s="237">
        <v>0.125</v>
      </c>
      <c r="R281" s="237">
        <f>Q281*H281</f>
        <v>1.02</v>
      </c>
      <c r="S281" s="237">
        <v>0</v>
      </c>
      <c r="T281" s="23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9" t="s">
        <v>143</v>
      </c>
      <c r="AT281" s="239" t="s">
        <v>253</v>
      </c>
      <c r="AU281" s="239" t="s">
        <v>81</v>
      </c>
      <c r="AY281" s="17" t="s">
        <v>128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7" t="s">
        <v>79</v>
      </c>
      <c r="BK281" s="240">
        <f>ROUND(I281*H281,2)</f>
        <v>0</v>
      </c>
      <c r="BL281" s="17" t="s">
        <v>135</v>
      </c>
      <c r="BM281" s="239" t="s">
        <v>412</v>
      </c>
    </row>
    <row r="282" spans="1:47" s="2" customFormat="1" ht="12">
      <c r="A282" s="38"/>
      <c r="B282" s="39"/>
      <c r="C282" s="40"/>
      <c r="D282" s="241" t="s">
        <v>137</v>
      </c>
      <c r="E282" s="40"/>
      <c r="F282" s="242" t="s">
        <v>411</v>
      </c>
      <c r="G282" s="40"/>
      <c r="H282" s="40"/>
      <c r="I282" s="148"/>
      <c r="J282" s="40"/>
      <c r="K282" s="40"/>
      <c r="L282" s="44"/>
      <c r="M282" s="243"/>
      <c r="N282" s="244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137</v>
      </c>
      <c r="AU282" s="17" t="s">
        <v>81</v>
      </c>
    </row>
    <row r="283" spans="1:51" s="13" customFormat="1" ht="12">
      <c r="A283" s="13"/>
      <c r="B283" s="245"/>
      <c r="C283" s="246"/>
      <c r="D283" s="241" t="s">
        <v>158</v>
      </c>
      <c r="E283" s="246"/>
      <c r="F283" s="248" t="s">
        <v>413</v>
      </c>
      <c r="G283" s="246"/>
      <c r="H283" s="249">
        <v>8.16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158</v>
      </c>
      <c r="AU283" s="255" t="s">
        <v>81</v>
      </c>
      <c r="AV283" s="13" t="s">
        <v>81</v>
      </c>
      <c r="AW283" s="13" t="s">
        <v>4</v>
      </c>
      <c r="AX283" s="13" t="s">
        <v>79</v>
      </c>
      <c r="AY283" s="255" t="s">
        <v>128</v>
      </c>
    </row>
    <row r="284" spans="1:65" s="2" customFormat="1" ht="16.5" customHeight="1">
      <c r="A284" s="38"/>
      <c r="B284" s="39"/>
      <c r="C284" s="267" t="s">
        <v>177</v>
      </c>
      <c r="D284" s="267" t="s">
        <v>253</v>
      </c>
      <c r="E284" s="268" t="s">
        <v>414</v>
      </c>
      <c r="F284" s="269" t="s">
        <v>415</v>
      </c>
      <c r="G284" s="270" t="s">
        <v>163</v>
      </c>
      <c r="H284" s="271">
        <v>169.32</v>
      </c>
      <c r="I284" s="272"/>
      <c r="J284" s="273">
        <f>ROUND(I284*H284,2)</f>
        <v>0</v>
      </c>
      <c r="K284" s="269" t="s">
        <v>19</v>
      </c>
      <c r="L284" s="274"/>
      <c r="M284" s="275" t="s">
        <v>19</v>
      </c>
      <c r="N284" s="276" t="s">
        <v>43</v>
      </c>
      <c r="O284" s="84"/>
      <c r="P284" s="237">
        <f>O284*H284</f>
        <v>0</v>
      </c>
      <c r="Q284" s="237">
        <v>0.075</v>
      </c>
      <c r="R284" s="237">
        <f>Q284*H284</f>
        <v>12.699</v>
      </c>
      <c r="S284" s="237">
        <v>0</v>
      </c>
      <c r="T284" s="23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9" t="s">
        <v>143</v>
      </c>
      <c r="AT284" s="239" t="s">
        <v>253</v>
      </c>
      <c r="AU284" s="239" t="s">
        <v>81</v>
      </c>
      <c r="AY284" s="17" t="s">
        <v>128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7" t="s">
        <v>79</v>
      </c>
      <c r="BK284" s="240">
        <f>ROUND(I284*H284,2)</f>
        <v>0</v>
      </c>
      <c r="BL284" s="17" t="s">
        <v>135</v>
      </c>
      <c r="BM284" s="239" t="s">
        <v>416</v>
      </c>
    </row>
    <row r="285" spans="1:47" s="2" customFormat="1" ht="12">
      <c r="A285" s="38"/>
      <c r="B285" s="39"/>
      <c r="C285" s="40"/>
      <c r="D285" s="241" t="s">
        <v>137</v>
      </c>
      <c r="E285" s="40"/>
      <c r="F285" s="242" t="s">
        <v>415</v>
      </c>
      <c r="G285" s="40"/>
      <c r="H285" s="40"/>
      <c r="I285" s="148"/>
      <c r="J285" s="40"/>
      <c r="K285" s="40"/>
      <c r="L285" s="44"/>
      <c r="M285" s="243"/>
      <c r="N285" s="244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137</v>
      </c>
      <c r="AU285" s="17" t="s">
        <v>81</v>
      </c>
    </row>
    <row r="286" spans="1:51" s="13" customFormat="1" ht="12">
      <c r="A286" s="13"/>
      <c r="B286" s="245"/>
      <c r="C286" s="246"/>
      <c r="D286" s="241" t="s">
        <v>158</v>
      </c>
      <c r="E286" s="246"/>
      <c r="F286" s="248" t="s">
        <v>417</v>
      </c>
      <c r="G286" s="246"/>
      <c r="H286" s="249">
        <v>169.32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5" t="s">
        <v>158</v>
      </c>
      <c r="AU286" s="255" t="s">
        <v>81</v>
      </c>
      <c r="AV286" s="13" t="s">
        <v>81</v>
      </c>
      <c r="AW286" s="13" t="s">
        <v>4</v>
      </c>
      <c r="AX286" s="13" t="s">
        <v>79</v>
      </c>
      <c r="AY286" s="255" t="s">
        <v>128</v>
      </c>
    </row>
    <row r="287" spans="1:65" s="2" customFormat="1" ht="16.5" customHeight="1">
      <c r="A287" s="38"/>
      <c r="B287" s="39"/>
      <c r="C287" s="267" t="s">
        <v>243</v>
      </c>
      <c r="D287" s="267" t="s">
        <v>253</v>
      </c>
      <c r="E287" s="268" t="s">
        <v>418</v>
      </c>
      <c r="F287" s="269" t="s">
        <v>419</v>
      </c>
      <c r="G287" s="270" t="s">
        <v>163</v>
      </c>
      <c r="H287" s="271">
        <v>4.59</v>
      </c>
      <c r="I287" s="272"/>
      <c r="J287" s="273">
        <f>ROUND(I287*H287,2)</f>
        <v>0</v>
      </c>
      <c r="K287" s="269" t="s">
        <v>19</v>
      </c>
      <c r="L287" s="274"/>
      <c r="M287" s="275" t="s">
        <v>19</v>
      </c>
      <c r="N287" s="276" t="s">
        <v>43</v>
      </c>
      <c r="O287" s="84"/>
      <c r="P287" s="237">
        <f>O287*H287</f>
        <v>0</v>
      </c>
      <c r="Q287" s="237">
        <v>0.075</v>
      </c>
      <c r="R287" s="237">
        <f>Q287*H287</f>
        <v>0.34425</v>
      </c>
      <c r="S287" s="237">
        <v>0</v>
      </c>
      <c r="T287" s="23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9" t="s">
        <v>143</v>
      </c>
      <c r="AT287" s="239" t="s">
        <v>253</v>
      </c>
      <c r="AU287" s="239" t="s">
        <v>81</v>
      </c>
      <c r="AY287" s="17" t="s">
        <v>128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7" t="s">
        <v>79</v>
      </c>
      <c r="BK287" s="240">
        <f>ROUND(I287*H287,2)</f>
        <v>0</v>
      </c>
      <c r="BL287" s="17" t="s">
        <v>135</v>
      </c>
      <c r="BM287" s="239" t="s">
        <v>420</v>
      </c>
    </row>
    <row r="288" spans="1:47" s="2" customFormat="1" ht="12">
      <c r="A288" s="38"/>
      <c r="B288" s="39"/>
      <c r="C288" s="40"/>
      <c r="D288" s="241" t="s">
        <v>137</v>
      </c>
      <c r="E288" s="40"/>
      <c r="F288" s="242" t="s">
        <v>419</v>
      </c>
      <c r="G288" s="40"/>
      <c r="H288" s="40"/>
      <c r="I288" s="148"/>
      <c r="J288" s="40"/>
      <c r="K288" s="40"/>
      <c r="L288" s="44"/>
      <c r="M288" s="243"/>
      <c r="N288" s="244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137</v>
      </c>
      <c r="AU288" s="17" t="s">
        <v>81</v>
      </c>
    </row>
    <row r="289" spans="1:51" s="13" customFormat="1" ht="12">
      <c r="A289" s="13"/>
      <c r="B289" s="245"/>
      <c r="C289" s="246"/>
      <c r="D289" s="241" t="s">
        <v>158</v>
      </c>
      <c r="E289" s="246"/>
      <c r="F289" s="248" t="s">
        <v>421</v>
      </c>
      <c r="G289" s="246"/>
      <c r="H289" s="249">
        <v>4.59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158</v>
      </c>
      <c r="AU289" s="255" t="s">
        <v>81</v>
      </c>
      <c r="AV289" s="13" t="s">
        <v>81</v>
      </c>
      <c r="AW289" s="13" t="s">
        <v>4</v>
      </c>
      <c r="AX289" s="13" t="s">
        <v>79</v>
      </c>
      <c r="AY289" s="255" t="s">
        <v>128</v>
      </c>
    </row>
    <row r="290" spans="1:65" s="2" customFormat="1" ht="16.5" customHeight="1">
      <c r="A290" s="38"/>
      <c r="B290" s="39"/>
      <c r="C290" s="228" t="s">
        <v>186</v>
      </c>
      <c r="D290" s="228" t="s">
        <v>130</v>
      </c>
      <c r="E290" s="229" t="s">
        <v>422</v>
      </c>
      <c r="F290" s="230" t="s">
        <v>423</v>
      </c>
      <c r="G290" s="231" t="s">
        <v>163</v>
      </c>
      <c r="H290" s="232">
        <v>533</v>
      </c>
      <c r="I290" s="233"/>
      <c r="J290" s="234">
        <f>ROUND(I290*H290,2)</f>
        <v>0</v>
      </c>
      <c r="K290" s="230" t="s">
        <v>134</v>
      </c>
      <c r="L290" s="44"/>
      <c r="M290" s="235" t="s">
        <v>19</v>
      </c>
      <c r="N290" s="236" t="s">
        <v>43</v>
      </c>
      <c r="O290" s="84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9" t="s">
        <v>135</v>
      </c>
      <c r="AT290" s="239" t="s">
        <v>130</v>
      </c>
      <c r="AU290" s="239" t="s">
        <v>81</v>
      </c>
      <c r="AY290" s="17" t="s">
        <v>128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7" t="s">
        <v>79</v>
      </c>
      <c r="BK290" s="240">
        <f>ROUND(I290*H290,2)</f>
        <v>0</v>
      </c>
      <c r="BL290" s="17" t="s">
        <v>135</v>
      </c>
      <c r="BM290" s="239" t="s">
        <v>424</v>
      </c>
    </row>
    <row r="291" spans="1:47" s="2" customFormat="1" ht="12">
      <c r="A291" s="38"/>
      <c r="B291" s="39"/>
      <c r="C291" s="40"/>
      <c r="D291" s="241" t="s">
        <v>137</v>
      </c>
      <c r="E291" s="40"/>
      <c r="F291" s="242" t="s">
        <v>423</v>
      </c>
      <c r="G291" s="40"/>
      <c r="H291" s="40"/>
      <c r="I291" s="148"/>
      <c r="J291" s="40"/>
      <c r="K291" s="40"/>
      <c r="L291" s="44"/>
      <c r="M291" s="243"/>
      <c r="N291" s="244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137</v>
      </c>
      <c r="AU291" s="17" t="s">
        <v>81</v>
      </c>
    </row>
    <row r="292" spans="1:65" s="2" customFormat="1" ht="48" customHeight="1">
      <c r="A292" s="38"/>
      <c r="B292" s="39"/>
      <c r="C292" s="228" t="s">
        <v>252</v>
      </c>
      <c r="D292" s="228" t="s">
        <v>130</v>
      </c>
      <c r="E292" s="229" t="s">
        <v>425</v>
      </c>
      <c r="F292" s="230" t="s">
        <v>426</v>
      </c>
      <c r="G292" s="231" t="s">
        <v>427</v>
      </c>
      <c r="H292" s="232">
        <v>1</v>
      </c>
      <c r="I292" s="233"/>
      <c r="J292" s="234">
        <f>ROUND(I292*H292,2)</f>
        <v>0</v>
      </c>
      <c r="K292" s="230" t="s">
        <v>19</v>
      </c>
      <c r="L292" s="44"/>
      <c r="M292" s="235" t="s">
        <v>19</v>
      </c>
      <c r="N292" s="236" t="s">
        <v>43</v>
      </c>
      <c r="O292" s="84"/>
      <c r="P292" s="237">
        <f>O292*H292</f>
        <v>0</v>
      </c>
      <c r="Q292" s="237">
        <v>2.85</v>
      </c>
      <c r="R292" s="237">
        <f>Q292*H292</f>
        <v>2.85</v>
      </c>
      <c r="S292" s="237">
        <v>0</v>
      </c>
      <c r="T292" s="23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9" t="s">
        <v>135</v>
      </c>
      <c r="AT292" s="239" t="s">
        <v>130</v>
      </c>
      <c r="AU292" s="239" t="s">
        <v>81</v>
      </c>
      <c r="AY292" s="17" t="s">
        <v>128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7" t="s">
        <v>79</v>
      </c>
      <c r="BK292" s="240">
        <f>ROUND(I292*H292,2)</f>
        <v>0</v>
      </c>
      <c r="BL292" s="17" t="s">
        <v>135</v>
      </c>
      <c r="BM292" s="239" t="s">
        <v>428</v>
      </c>
    </row>
    <row r="293" spans="1:47" s="2" customFormat="1" ht="12">
      <c r="A293" s="38"/>
      <c r="B293" s="39"/>
      <c r="C293" s="40"/>
      <c r="D293" s="241" t="s">
        <v>137</v>
      </c>
      <c r="E293" s="40"/>
      <c r="F293" s="242" t="s">
        <v>429</v>
      </c>
      <c r="G293" s="40"/>
      <c r="H293" s="40"/>
      <c r="I293" s="148"/>
      <c r="J293" s="40"/>
      <c r="K293" s="40"/>
      <c r="L293" s="44"/>
      <c r="M293" s="243"/>
      <c r="N293" s="244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137</v>
      </c>
      <c r="AU293" s="17" t="s">
        <v>81</v>
      </c>
    </row>
    <row r="294" spans="1:65" s="2" customFormat="1" ht="36" customHeight="1">
      <c r="A294" s="38"/>
      <c r="B294" s="39"/>
      <c r="C294" s="228" t="s">
        <v>181</v>
      </c>
      <c r="D294" s="228" t="s">
        <v>130</v>
      </c>
      <c r="E294" s="229" t="s">
        <v>430</v>
      </c>
      <c r="F294" s="230" t="s">
        <v>431</v>
      </c>
      <c r="G294" s="231" t="s">
        <v>163</v>
      </c>
      <c r="H294" s="232">
        <v>22</v>
      </c>
      <c r="I294" s="233"/>
      <c r="J294" s="234">
        <f>ROUND(I294*H294,2)</f>
        <v>0</v>
      </c>
      <c r="K294" s="230" t="s">
        <v>19</v>
      </c>
      <c r="L294" s="44"/>
      <c r="M294" s="235" t="s">
        <v>19</v>
      </c>
      <c r="N294" s="236" t="s">
        <v>43</v>
      </c>
      <c r="O294" s="84"/>
      <c r="P294" s="237">
        <f>O294*H294</f>
        <v>0</v>
      </c>
      <c r="Q294" s="237">
        <v>0.15</v>
      </c>
      <c r="R294" s="237">
        <f>Q294*H294</f>
        <v>3.3</v>
      </c>
      <c r="S294" s="237">
        <v>0</v>
      </c>
      <c r="T294" s="23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9" t="s">
        <v>135</v>
      </c>
      <c r="AT294" s="239" t="s">
        <v>130</v>
      </c>
      <c r="AU294" s="239" t="s">
        <v>81</v>
      </c>
      <c r="AY294" s="17" t="s">
        <v>128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7" t="s">
        <v>79</v>
      </c>
      <c r="BK294" s="240">
        <f>ROUND(I294*H294,2)</f>
        <v>0</v>
      </c>
      <c r="BL294" s="17" t="s">
        <v>135</v>
      </c>
      <c r="BM294" s="239" t="s">
        <v>432</v>
      </c>
    </row>
    <row r="295" spans="1:47" s="2" customFormat="1" ht="12">
      <c r="A295" s="38"/>
      <c r="B295" s="39"/>
      <c r="C295" s="40"/>
      <c r="D295" s="241" t="s">
        <v>137</v>
      </c>
      <c r="E295" s="40"/>
      <c r="F295" s="242" t="s">
        <v>431</v>
      </c>
      <c r="G295" s="40"/>
      <c r="H295" s="40"/>
      <c r="I295" s="148"/>
      <c r="J295" s="40"/>
      <c r="K295" s="40"/>
      <c r="L295" s="44"/>
      <c r="M295" s="243"/>
      <c r="N295" s="244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137</v>
      </c>
      <c r="AU295" s="17" t="s">
        <v>81</v>
      </c>
    </row>
    <row r="296" spans="1:65" s="2" customFormat="1" ht="24" customHeight="1">
      <c r="A296" s="38"/>
      <c r="B296" s="39"/>
      <c r="C296" s="228" t="s">
        <v>433</v>
      </c>
      <c r="D296" s="228" t="s">
        <v>130</v>
      </c>
      <c r="E296" s="229" t="s">
        <v>434</v>
      </c>
      <c r="F296" s="230" t="s">
        <v>435</v>
      </c>
      <c r="G296" s="231" t="s">
        <v>163</v>
      </c>
      <c r="H296" s="232">
        <v>264</v>
      </c>
      <c r="I296" s="233"/>
      <c r="J296" s="234">
        <f>ROUND(I296*H296,2)</f>
        <v>0</v>
      </c>
      <c r="K296" s="230" t="s">
        <v>134</v>
      </c>
      <c r="L296" s="44"/>
      <c r="M296" s="235" t="s">
        <v>19</v>
      </c>
      <c r="N296" s="236" t="s">
        <v>43</v>
      </c>
      <c r="O296" s="84"/>
      <c r="P296" s="237">
        <f>O296*H296</f>
        <v>0</v>
      </c>
      <c r="Q296" s="237">
        <v>7.5E-05</v>
      </c>
      <c r="R296" s="237">
        <f>Q296*H296</f>
        <v>0.019799999999999998</v>
      </c>
      <c r="S296" s="237">
        <v>0</v>
      </c>
      <c r="T296" s="23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9" t="s">
        <v>135</v>
      </c>
      <c r="AT296" s="239" t="s">
        <v>130</v>
      </c>
      <c r="AU296" s="239" t="s">
        <v>81</v>
      </c>
      <c r="AY296" s="17" t="s">
        <v>128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7" t="s">
        <v>79</v>
      </c>
      <c r="BK296" s="240">
        <f>ROUND(I296*H296,2)</f>
        <v>0</v>
      </c>
      <c r="BL296" s="17" t="s">
        <v>135</v>
      </c>
      <c r="BM296" s="239" t="s">
        <v>436</v>
      </c>
    </row>
    <row r="297" spans="1:47" s="2" customFormat="1" ht="12">
      <c r="A297" s="38"/>
      <c r="B297" s="39"/>
      <c r="C297" s="40"/>
      <c r="D297" s="241" t="s">
        <v>137</v>
      </c>
      <c r="E297" s="40"/>
      <c r="F297" s="242" t="s">
        <v>435</v>
      </c>
      <c r="G297" s="40"/>
      <c r="H297" s="40"/>
      <c r="I297" s="148"/>
      <c r="J297" s="40"/>
      <c r="K297" s="40"/>
      <c r="L297" s="44"/>
      <c r="M297" s="243"/>
      <c r="N297" s="24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137</v>
      </c>
      <c r="AU297" s="17" t="s">
        <v>81</v>
      </c>
    </row>
    <row r="298" spans="1:51" s="13" customFormat="1" ht="12">
      <c r="A298" s="13"/>
      <c r="B298" s="245"/>
      <c r="C298" s="246"/>
      <c r="D298" s="241" t="s">
        <v>158</v>
      </c>
      <c r="E298" s="247" t="s">
        <v>19</v>
      </c>
      <c r="F298" s="248" t="s">
        <v>437</v>
      </c>
      <c r="G298" s="246"/>
      <c r="H298" s="249">
        <v>264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5" t="s">
        <v>158</v>
      </c>
      <c r="AU298" s="255" t="s">
        <v>81</v>
      </c>
      <c r="AV298" s="13" t="s">
        <v>81</v>
      </c>
      <c r="AW298" s="13" t="s">
        <v>33</v>
      </c>
      <c r="AX298" s="13" t="s">
        <v>72</v>
      </c>
      <c r="AY298" s="255" t="s">
        <v>128</v>
      </c>
    </row>
    <row r="299" spans="1:51" s="14" customFormat="1" ht="12">
      <c r="A299" s="14"/>
      <c r="B299" s="256"/>
      <c r="C299" s="257"/>
      <c r="D299" s="241" t="s">
        <v>158</v>
      </c>
      <c r="E299" s="258" t="s">
        <v>19</v>
      </c>
      <c r="F299" s="259" t="s">
        <v>174</v>
      </c>
      <c r="G299" s="257"/>
      <c r="H299" s="260">
        <v>264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6" t="s">
        <v>158</v>
      </c>
      <c r="AU299" s="266" t="s">
        <v>81</v>
      </c>
      <c r="AV299" s="14" t="s">
        <v>135</v>
      </c>
      <c r="AW299" s="14" t="s">
        <v>33</v>
      </c>
      <c r="AX299" s="14" t="s">
        <v>79</v>
      </c>
      <c r="AY299" s="266" t="s">
        <v>128</v>
      </c>
    </row>
    <row r="300" spans="1:65" s="2" customFormat="1" ht="24" customHeight="1">
      <c r="A300" s="38"/>
      <c r="B300" s="39"/>
      <c r="C300" s="228" t="s">
        <v>190</v>
      </c>
      <c r="D300" s="228" t="s">
        <v>130</v>
      </c>
      <c r="E300" s="229" t="s">
        <v>438</v>
      </c>
      <c r="F300" s="230" t="s">
        <v>439</v>
      </c>
      <c r="G300" s="231" t="s">
        <v>133</v>
      </c>
      <c r="H300" s="232">
        <v>1</v>
      </c>
      <c r="I300" s="233"/>
      <c r="J300" s="234">
        <f>ROUND(I300*H300,2)</f>
        <v>0</v>
      </c>
      <c r="K300" s="230" t="s">
        <v>134</v>
      </c>
      <c r="L300" s="44"/>
      <c r="M300" s="235" t="s">
        <v>19</v>
      </c>
      <c r="N300" s="236" t="s">
        <v>43</v>
      </c>
      <c r="O300" s="84"/>
      <c r="P300" s="237">
        <f>O300*H300</f>
        <v>0</v>
      </c>
      <c r="Q300" s="237">
        <v>0.0006</v>
      </c>
      <c r="R300" s="237">
        <f>Q300*H300</f>
        <v>0.0006</v>
      </c>
      <c r="S300" s="237">
        <v>0</v>
      </c>
      <c r="T300" s="23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9" t="s">
        <v>135</v>
      </c>
      <c r="AT300" s="239" t="s">
        <v>130</v>
      </c>
      <c r="AU300" s="239" t="s">
        <v>81</v>
      </c>
      <c r="AY300" s="17" t="s">
        <v>128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7" t="s">
        <v>79</v>
      </c>
      <c r="BK300" s="240">
        <f>ROUND(I300*H300,2)</f>
        <v>0</v>
      </c>
      <c r="BL300" s="17" t="s">
        <v>135</v>
      </c>
      <c r="BM300" s="239" t="s">
        <v>440</v>
      </c>
    </row>
    <row r="301" spans="1:47" s="2" customFormat="1" ht="12">
      <c r="A301" s="38"/>
      <c r="B301" s="39"/>
      <c r="C301" s="40"/>
      <c r="D301" s="241" t="s">
        <v>137</v>
      </c>
      <c r="E301" s="40"/>
      <c r="F301" s="242" t="s">
        <v>439</v>
      </c>
      <c r="G301" s="40"/>
      <c r="H301" s="40"/>
      <c r="I301" s="148"/>
      <c r="J301" s="40"/>
      <c r="K301" s="40"/>
      <c r="L301" s="44"/>
      <c r="M301" s="243"/>
      <c r="N301" s="244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137</v>
      </c>
      <c r="AU301" s="17" t="s">
        <v>81</v>
      </c>
    </row>
    <row r="302" spans="1:63" s="12" customFormat="1" ht="22.8" customHeight="1">
      <c r="A302" s="12"/>
      <c r="B302" s="212"/>
      <c r="C302" s="213"/>
      <c r="D302" s="214" t="s">
        <v>71</v>
      </c>
      <c r="E302" s="226" t="s">
        <v>441</v>
      </c>
      <c r="F302" s="226" t="s">
        <v>442</v>
      </c>
      <c r="G302" s="213"/>
      <c r="H302" s="213"/>
      <c r="I302" s="216"/>
      <c r="J302" s="227">
        <f>BK302</f>
        <v>0</v>
      </c>
      <c r="K302" s="213"/>
      <c r="L302" s="218"/>
      <c r="M302" s="219"/>
      <c r="N302" s="220"/>
      <c r="O302" s="220"/>
      <c r="P302" s="221">
        <f>SUM(P303:P312)</f>
        <v>0</v>
      </c>
      <c r="Q302" s="220"/>
      <c r="R302" s="221">
        <f>SUM(R303:R312)</f>
        <v>0</v>
      </c>
      <c r="S302" s="220"/>
      <c r="T302" s="222">
        <f>SUM(T303:T312)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3" t="s">
        <v>79</v>
      </c>
      <c r="AT302" s="224" t="s">
        <v>71</v>
      </c>
      <c r="AU302" s="224" t="s">
        <v>79</v>
      </c>
      <c r="AY302" s="223" t="s">
        <v>128</v>
      </c>
      <c r="BK302" s="225">
        <f>SUM(BK303:BK312)</f>
        <v>0</v>
      </c>
    </row>
    <row r="303" spans="1:65" s="2" customFormat="1" ht="24" customHeight="1">
      <c r="A303" s="38"/>
      <c r="B303" s="39"/>
      <c r="C303" s="228" t="s">
        <v>79</v>
      </c>
      <c r="D303" s="228" t="s">
        <v>130</v>
      </c>
      <c r="E303" s="229" t="s">
        <v>443</v>
      </c>
      <c r="F303" s="230" t="s">
        <v>444</v>
      </c>
      <c r="G303" s="231" t="s">
        <v>239</v>
      </c>
      <c r="H303" s="232">
        <v>1801.259</v>
      </c>
      <c r="I303" s="233"/>
      <c r="J303" s="234">
        <f>ROUND(I303*H303,2)</f>
        <v>0</v>
      </c>
      <c r="K303" s="230" t="s">
        <v>134</v>
      </c>
      <c r="L303" s="44"/>
      <c r="M303" s="235" t="s">
        <v>19</v>
      </c>
      <c r="N303" s="236" t="s">
        <v>43</v>
      </c>
      <c r="O303" s="84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9" t="s">
        <v>135</v>
      </c>
      <c r="AT303" s="239" t="s">
        <v>130</v>
      </c>
      <c r="AU303" s="239" t="s">
        <v>81</v>
      </c>
      <c r="AY303" s="17" t="s">
        <v>128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7" t="s">
        <v>79</v>
      </c>
      <c r="BK303" s="240">
        <f>ROUND(I303*H303,2)</f>
        <v>0</v>
      </c>
      <c r="BL303" s="17" t="s">
        <v>135</v>
      </c>
      <c r="BM303" s="239" t="s">
        <v>445</v>
      </c>
    </row>
    <row r="304" spans="1:47" s="2" customFormat="1" ht="12">
      <c r="A304" s="38"/>
      <c r="B304" s="39"/>
      <c r="C304" s="40"/>
      <c r="D304" s="241" t="s">
        <v>137</v>
      </c>
      <c r="E304" s="40"/>
      <c r="F304" s="242" t="s">
        <v>446</v>
      </c>
      <c r="G304" s="40"/>
      <c r="H304" s="40"/>
      <c r="I304" s="148"/>
      <c r="J304" s="40"/>
      <c r="K304" s="40"/>
      <c r="L304" s="44"/>
      <c r="M304" s="243"/>
      <c r="N304" s="244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137</v>
      </c>
      <c r="AU304" s="17" t="s">
        <v>81</v>
      </c>
    </row>
    <row r="305" spans="1:65" s="2" customFormat="1" ht="24" customHeight="1">
      <c r="A305" s="38"/>
      <c r="B305" s="39"/>
      <c r="C305" s="228" t="s">
        <v>81</v>
      </c>
      <c r="D305" s="228" t="s">
        <v>130</v>
      </c>
      <c r="E305" s="229" t="s">
        <v>447</v>
      </c>
      <c r="F305" s="230" t="s">
        <v>448</v>
      </c>
      <c r="G305" s="231" t="s">
        <v>239</v>
      </c>
      <c r="H305" s="232">
        <v>32422.662</v>
      </c>
      <c r="I305" s="233"/>
      <c r="J305" s="234">
        <f>ROUND(I305*H305,2)</f>
        <v>0</v>
      </c>
      <c r="K305" s="230" t="s">
        <v>134</v>
      </c>
      <c r="L305" s="44"/>
      <c r="M305" s="235" t="s">
        <v>19</v>
      </c>
      <c r="N305" s="236" t="s">
        <v>43</v>
      </c>
      <c r="O305" s="84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9" t="s">
        <v>135</v>
      </c>
      <c r="AT305" s="239" t="s">
        <v>130</v>
      </c>
      <c r="AU305" s="239" t="s">
        <v>81</v>
      </c>
      <c r="AY305" s="17" t="s">
        <v>128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7" t="s">
        <v>79</v>
      </c>
      <c r="BK305" s="240">
        <f>ROUND(I305*H305,2)</f>
        <v>0</v>
      </c>
      <c r="BL305" s="17" t="s">
        <v>135</v>
      </c>
      <c r="BM305" s="239" t="s">
        <v>449</v>
      </c>
    </row>
    <row r="306" spans="1:47" s="2" customFormat="1" ht="12">
      <c r="A306" s="38"/>
      <c r="B306" s="39"/>
      <c r="C306" s="40"/>
      <c r="D306" s="241" t="s">
        <v>137</v>
      </c>
      <c r="E306" s="40"/>
      <c r="F306" s="242" t="s">
        <v>448</v>
      </c>
      <c r="G306" s="40"/>
      <c r="H306" s="40"/>
      <c r="I306" s="148"/>
      <c r="J306" s="40"/>
      <c r="K306" s="40"/>
      <c r="L306" s="44"/>
      <c r="M306" s="243"/>
      <c r="N306" s="244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137</v>
      </c>
      <c r="AU306" s="17" t="s">
        <v>81</v>
      </c>
    </row>
    <row r="307" spans="1:51" s="13" customFormat="1" ht="12">
      <c r="A307" s="13"/>
      <c r="B307" s="245"/>
      <c r="C307" s="246"/>
      <c r="D307" s="241" t="s">
        <v>158</v>
      </c>
      <c r="E307" s="246"/>
      <c r="F307" s="248" t="s">
        <v>450</v>
      </c>
      <c r="G307" s="246"/>
      <c r="H307" s="249">
        <v>32422.662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5" t="s">
        <v>158</v>
      </c>
      <c r="AU307" s="255" t="s">
        <v>81</v>
      </c>
      <c r="AV307" s="13" t="s">
        <v>81</v>
      </c>
      <c r="AW307" s="13" t="s">
        <v>4</v>
      </c>
      <c r="AX307" s="13" t="s">
        <v>79</v>
      </c>
      <c r="AY307" s="255" t="s">
        <v>128</v>
      </c>
    </row>
    <row r="308" spans="1:65" s="2" customFormat="1" ht="24" customHeight="1">
      <c r="A308" s="38"/>
      <c r="B308" s="39"/>
      <c r="C308" s="228" t="s">
        <v>89</v>
      </c>
      <c r="D308" s="228" t="s">
        <v>130</v>
      </c>
      <c r="E308" s="229" t="s">
        <v>451</v>
      </c>
      <c r="F308" s="230" t="s">
        <v>452</v>
      </c>
      <c r="G308" s="231" t="s">
        <v>239</v>
      </c>
      <c r="H308" s="232">
        <v>726.835</v>
      </c>
      <c r="I308" s="233"/>
      <c r="J308" s="234">
        <f>ROUND(I308*H308,2)</f>
        <v>0</v>
      </c>
      <c r="K308" s="230" t="s">
        <v>134</v>
      </c>
      <c r="L308" s="44"/>
      <c r="M308" s="235" t="s">
        <v>19</v>
      </c>
      <c r="N308" s="236" t="s">
        <v>43</v>
      </c>
      <c r="O308" s="84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9" t="s">
        <v>135</v>
      </c>
      <c r="AT308" s="239" t="s">
        <v>130</v>
      </c>
      <c r="AU308" s="239" t="s">
        <v>81</v>
      </c>
      <c r="AY308" s="17" t="s">
        <v>128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7" t="s">
        <v>79</v>
      </c>
      <c r="BK308" s="240">
        <f>ROUND(I308*H308,2)</f>
        <v>0</v>
      </c>
      <c r="BL308" s="17" t="s">
        <v>135</v>
      </c>
      <c r="BM308" s="239" t="s">
        <v>453</v>
      </c>
    </row>
    <row r="309" spans="1:47" s="2" customFormat="1" ht="12">
      <c r="A309" s="38"/>
      <c r="B309" s="39"/>
      <c r="C309" s="40"/>
      <c r="D309" s="241" t="s">
        <v>137</v>
      </c>
      <c r="E309" s="40"/>
      <c r="F309" s="242" t="s">
        <v>452</v>
      </c>
      <c r="G309" s="40"/>
      <c r="H309" s="40"/>
      <c r="I309" s="148"/>
      <c r="J309" s="40"/>
      <c r="K309" s="40"/>
      <c r="L309" s="44"/>
      <c r="M309" s="243"/>
      <c r="N309" s="244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137</v>
      </c>
      <c r="AU309" s="17" t="s">
        <v>81</v>
      </c>
    </row>
    <row r="310" spans="1:51" s="13" customFormat="1" ht="12">
      <c r="A310" s="13"/>
      <c r="B310" s="245"/>
      <c r="C310" s="246"/>
      <c r="D310" s="241" t="s">
        <v>158</v>
      </c>
      <c r="E310" s="247" t="s">
        <v>19</v>
      </c>
      <c r="F310" s="248" t="s">
        <v>454</v>
      </c>
      <c r="G310" s="246"/>
      <c r="H310" s="249">
        <v>726.835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5" t="s">
        <v>158</v>
      </c>
      <c r="AU310" s="255" t="s">
        <v>81</v>
      </c>
      <c r="AV310" s="13" t="s">
        <v>81</v>
      </c>
      <c r="AW310" s="13" t="s">
        <v>33</v>
      </c>
      <c r="AX310" s="13" t="s">
        <v>72</v>
      </c>
      <c r="AY310" s="255" t="s">
        <v>128</v>
      </c>
    </row>
    <row r="311" spans="1:65" s="2" customFormat="1" ht="24" customHeight="1">
      <c r="A311" s="38"/>
      <c r="B311" s="39"/>
      <c r="C311" s="228" t="s">
        <v>135</v>
      </c>
      <c r="D311" s="228" t="s">
        <v>130</v>
      </c>
      <c r="E311" s="229" t="s">
        <v>455</v>
      </c>
      <c r="F311" s="230" t="s">
        <v>456</v>
      </c>
      <c r="G311" s="231" t="s">
        <v>239</v>
      </c>
      <c r="H311" s="232">
        <v>699.564</v>
      </c>
      <c r="I311" s="233"/>
      <c r="J311" s="234">
        <f>ROUND(I311*H311,2)</f>
        <v>0</v>
      </c>
      <c r="K311" s="230" t="s">
        <v>134</v>
      </c>
      <c r="L311" s="44"/>
      <c r="M311" s="235" t="s">
        <v>19</v>
      </c>
      <c r="N311" s="236" t="s">
        <v>43</v>
      </c>
      <c r="O311" s="84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9" t="s">
        <v>135</v>
      </c>
      <c r="AT311" s="239" t="s">
        <v>130</v>
      </c>
      <c r="AU311" s="239" t="s">
        <v>81</v>
      </c>
      <c r="AY311" s="17" t="s">
        <v>128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7" t="s">
        <v>79</v>
      </c>
      <c r="BK311" s="240">
        <f>ROUND(I311*H311,2)</f>
        <v>0</v>
      </c>
      <c r="BL311" s="17" t="s">
        <v>135</v>
      </c>
      <c r="BM311" s="239" t="s">
        <v>457</v>
      </c>
    </row>
    <row r="312" spans="1:47" s="2" customFormat="1" ht="12">
      <c r="A312" s="38"/>
      <c r="B312" s="39"/>
      <c r="C312" s="40"/>
      <c r="D312" s="241" t="s">
        <v>137</v>
      </c>
      <c r="E312" s="40"/>
      <c r="F312" s="242" t="s">
        <v>456</v>
      </c>
      <c r="G312" s="40"/>
      <c r="H312" s="40"/>
      <c r="I312" s="148"/>
      <c r="J312" s="40"/>
      <c r="K312" s="40"/>
      <c r="L312" s="44"/>
      <c r="M312" s="243"/>
      <c r="N312" s="244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137</v>
      </c>
      <c r="AU312" s="17" t="s">
        <v>81</v>
      </c>
    </row>
    <row r="313" spans="1:63" s="12" customFormat="1" ht="22.8" customHeight="1">
      <c r="A313" s="12"/>
      <c r="B313" s="212"/>
      <c r="C313" s="213"/>
      <c r="D313" s="214" t="s">
        <v>71</v>
      </c>
      <c r="E313" s="226" t="s">
        <v>458</v>
      </c>
      <c r="F313" s="226" t="s">
        <v>459</v>
      </c>
      <c r="G313" s="213"/>
      <c r="H313" s="213"/>
      <c r="I313" s="216"/>
      <c r="J313" s="227">
        <f>BK313</f>
        <v>0</v>
      </c>
      <c r="K313" s="213"/>
      <c r="L313" s="218"/>
      <c r="M313" s="219"/>
      <c r="N313" s="220"/>
      <c r="O313" s="220"/>
      <c r="P313" s="221">
        <f>SUM(P314:P315)</f>
        <v>0</v>
      </c>
      <c r="Q313" s="220"/>
      <c r="R313" s="221">
        <f>SUM(R314:R315)</f>
        <v>0</v>
      </c>
      <c r="S313" s="220"/>
      <c r="T313" s="222">
        <f>SUM(T314:T315)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3" t="s">
        <v>79</v>
      </c>
      <c r="AT313" s="224" t="s">
        <v>71</v>
      </c>
      <c r="AU313" s="224" t="s">
        <v>79</v>
      </c>
      <c r="AY313" s="223" t="s">
        <v>128</v>
      </c>
      <c r="BK313" s="225">
        <f>SUM(BK314:BK315)</f>
        <v>0</v>
      </c>
    </row>
    <row r="314" spans="1:65" s="2" customFormat="1" ht="24" customHeight="1">
      <c r="A314" s="38"/>
      <c r="B314" s="39"/>
      <c r="C314" s="228" t="s">
        <v>79</v>
      </c>
      <c r="D314" s="228" t="s">
        <v>130</v>
      </c>
      <c r="E314" s="229" t="s">
        <v>460</v>
      </c>
      <c r="F314" s="230" t="s">
        <v>461</v>
      </c>
      <c r="G314" s="231" t="s">
        <v>239</v>
      </c>
      <c r="H314" s="232">
        <v>986.504</v>
      </c>
      <c r="I314" s="233"/>
      <c r="J314" s="234">
        <f>ROUND(I314*H314,2)</f>
        <v>0</v>
      </c>
      <c r="K314" s="230" t="s">
        <v>134</v>
      </c>
      <c r="L314" s="44"/>
      <c r="M314" s="235" t="s">
        <v>19</v>
      </c>
      <c r="N314" s="236" t="s">
        <v>43</v>
      </c>
      <c r="O314" s="84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9" t="s">
        <v>135</v>
      </c>
      <c r="AT314" s="239" t="s">
        <v>130</v>
      </c>
      <c r="AU314" s="239" t="s">
        <v>81</v>
      </c>
      <c r="AY314" s="17" t="s">
        <v>128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7" t="s">
        <v>79</v>
      </c>
      <c r="BK314" s="240">
        <f>ROUND(I314*H314,2)</f>
        <v>0</v>
      </c>
      <c r="BL314" s="17" t="s">
        <v>135</v>
      </c>
      <c r="BM314" s="239" t="s">
        <v>462</v>
      </c>
    </row>
    <row r="315" spans="1:47" s="2" customFormat="1" ht="12">
      <c r="A315" s="38"/>
      <c r="B315" s="39"/>
      <c r="C315" s="40"/>
      <c r="D315" s="241" t="s">
        <v>137</v>
      </c>
      <c r="E315" s="40"/>
      <c r="F315" s="242" t="s">
        <v>463</v>
      </c>
      <c r="G315" s="40"/>
      <c r="H315" s="40"/>
      <c r="I315" s="148"/>
      <c r="J315" s="40"/>
      <c r="K315" s="40"/>
      <c r="L315" s="44"/>
      <c r="M315" s="277"/>
      <c r="N315" s="278"/>
      <c r="O315" s="279"/>
      <c r="P315" s="279"/>
      <c r="Q315" s="279"/>
      <c r="R315" s="279"/>
      <c r="S315" s="279"/>
      <c r="T315" s="280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137</v>
      </c>
      <c r="AU315" s="17" t="s">
        <v>81</v>
      </c>
    </row>
    <row r="316" spans="1:31" s="2" customFormat="1" ht="6.95" customHeight="1">
      <c r="A316" s="38"/>
      <c r="B316" s="59"/>
      <c r="C316" s="60"/>
      <c r="D316" s="60"/>
      <c r="E316" s="60"/>
      <c r="F316" s="60"/>
      <c r="G316" s="60"/>
      <c r="H316" s="60"/>
      <c r="I316" s="176"/>
      <c r="J316" s="60"/>
      <c r="K316" s="60"/>
      <c r="L316" s="44"/>
      <c r="M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</row>
  </sheetData>
  <sheetProtection password="CC35" sheet="1" objects="1" scenarios="1" formatColumns="0" formatRows="0" autoFilter="0"/>
  <autoFilter ref="C98:K31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81</v>
      </c>
    </row>
    <row r="4" spans="2:46" s="1" customFormat="1" ht="24.95" customHeight="1">
      <c r="B4" s="20"/>
      <c r="D4" s="143" t="s">
        <v>94</v>
      </c>
      <c r="I4" s="139"/>
      <c r="L4" s="20"/>
      <c r="M4" s="144" t="s">
        <v>10</v>
      </c>
      <c r="AT4" s="17" t="s">
        <v>4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Karlovy Vary - Revitalizace objektu Císařských lázní</v>
      </c>
      <c r="F7" s="145"/>
      <c r="G7" s="145"/>
      <c r="H7" s="145"/>
      <c r="I7" s="139"/>
      <c r="L7" s="20"/>
    </row>
    <row r="8" spans="1:31" s="2" customFormat="1" ht="12" customHeight="1">
      <c r="A8" s="38"/>
      <c r="B8" s="44"/>
      <c r="C8" s="38"/>
      <c r="D8" s="145" t="s">
        <v>95</v>
      </c>
      <c r="E8" s="38"/>
      <c r="F8" s="38"/>
      <c r="G8" s="38"/>
      <c r="H8" s="38"/>
      <c r="I8" s="148"/>
      <c r="J8" s="38"/>
      <c r="K8" s="38"/>
      <c r="L8" s="14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0" t="s">
        <v>464</v>
      </c>
      <c r="F9" s="38"/>
      <c r="G9" s="38"/>
      <c r="H9" s="38"/>
      <c r="I9" s="148"/>
      <c r="J9" s="38"/>
      <c r="K9" s="38"/>
      <c r="L9" s="14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8"/>
      <c r="J10" s="38"/>
      <c r="K10" s="38"/>
      <c r="L10" s="14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5" t="s">
        <v>18</v>
      </c>
      <c r="E11" s="38"/>
      <c r="F11" s="133" t="s">
        <v>19</v>
      </c>
      <c r="G11" s="38"/>
      <c r="H11" s="38"/>
      <c r="I11" s="151" t="s">
        <v>20</v>
      </c>
      <c r="J11" s="133" t="s">
        <v>19</v>
      </c>
      <c r="K11" s="38"/>
      <c r="L11" s="14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5" t="s">
        <v>21</v>
      </c>
      <c r="E12" s="38"/>
      <c r="F12" s="133" t="s">
        <v>22</v>
      </c>
      <c r="G12" s="38"/>
      <c r="H12" s="38"/>
      <c r="I12" s="151" t="s">
        <v>23</v>
      </c>
      <c r="J12" s="152" t="str">
        <f>'Rekapitulace stavby'!AN8</f>
        <v>31. 12. 2018</v>
      </c>
      <c r="K12" s="38"/>
      <c r="L12" s="14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8"/>
      <c r="J13" s="38"/>
      <c r="K13" s="38"/>
      <c r="L13" s="14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25</v>
      </c>
      <c r="E14" s="38"/>
      <c r="F14" s="38"/>
      <c r="G14" s="38"/>
      <c r="H14" s="38"/>
      <c r="I14" s="151" t="s">
        <v>26</v>
      </c>
      <c r="J14" s="133" t="s">
        <v>19</v>
      </c>
      <c r="K14" s="38"/>
      <c r="L14" s="14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51" t="s">
        <v>28</v>
      </c>
      <c r="J15" s="133" t="s">
        <v>19</v>
      </c>
      <c r="K15" s="38"/>
      <c r="L15" s="14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8"/>
      <c r="J16" s="38"/>
      <c r="K16" s="38"/>
      <c r="L16" s="14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5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14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51" t="s">
        <v>28</v>
      </c>
      <c r="J18" s="33" t="str">
        <f>'Rekapitulace stavby'!AN14</f>
        <v>Vyplň údaj</v>
      </c>
      <c r="K18" s="38"/>
      <c r="L18" s="14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8"/>
      <c r="J19" s="38"/>
      <c r="K19" s="38"/>
      <c r="L19" s="14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5" t="s">
        <v>31</v>
      </c>
      <c r="E20" s="38"/>
      <c r="F20" s="38"/>
      <c r="G20" s="38"/>
      <c r="H20" s="38"/>
      <c r="I20" s="151" t="s">
        <v>26</v>
      </c>
      <c r="J20" s="133" t="s">
        <v>19</v>
      </c>
      <c r="K20" s="38"/>
      <c r="L20" s="14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51" t="s">
        <v>28</v>
      </c>
      <c r="J21" s="133" t="s">
        <v>19</v>
      </c>
      <c r="K21" s="38"/>
      <c r="L21" s="14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8"/>
      <c r="J22" s="38"/>
      <c r="K22" s="38"/>
      <c r="L22" s="14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5" t="s">
        <v>34</v>
      </c>
      <c r="E23" s="38"/>
      <c r="F23" s="38"/>
      <c r="G23" s="38"/>
      <c r="H23" s="38"/>
      <c r="I23" s="151" t="s">
        <v>26</v>
      </c>
      <c r="J23" s="133" t="str">
        <f>IF('Rekapitulace stavby'!AN19="","",'Rekapitulace stavby'!AN19)</f>
        <v/>
      </c>
      <c r="K23" s="38"/>
      <c r="L23" s="14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33" t="str">
        <f>IF('Rekapitulace stavby'!AN20="","",'Rekapitulace stavby'!AN20)</f>
        <v/>
      </c>
      <c r="K24" s="38"/>
      <c r="L24" s="14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8"/>
      <c r="J25" s="38"/>
      <c r="K25" s="38"/>
      <c r="L25" s="14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5" t="s">
        <v>36</v>
      </c>
      <c r="E26" s="38"/>
      <c r="F26" s="38"/>
      <c r="G26" s="38"/>
      <c r="H26" s="38"/>
      <c r="I26" s="148"/>
      <c r="J26" s="38"/>
      <c r="K26" s="38"/>
      <c r="L26" s="14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4.75" customHeight="1">
      <c r="A27" s="153"/>
      <c r="B27" s="154"/>
      <c r="C27" s="153"/>
      <c r="D27" s="153"/>
      <c r="E27" s="155" t="s">
        <v>37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8"/>
      <c r="J28" s="38"/>
      <c r="K28" s="38"/>
      <c r="L28" s="14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9"/>
      <c r="J29" s="158"/>
      <c r="K29" s="158"/>
      <c r="L29" s="14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38</v>
      </c>
      <c r="E30" s="38"/>
      <c r="F30" s="38"/>
      <c r="G30" s="38"/>
      <c r="H30" s="38"/>
      <c r="I30" s="148"/>
      <c r="J30" s="161">
        <f>ROUND(J88,2)</f>
        <v>0</v>
      </c>
      <c r="K30" s="38"/>
      <c r="L30" s="14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9"/>
      <c r="J31" s="158"/>
      <c r="K31" s="158"/>
      <c r="L31" s="14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40</v>
      </c>
      <c r="G32" s="38"/>
      <c r="H32" s="38"/>
      <c r="I32" s="163" t="s">
        <v>39</v>
      </c>
      <c r="J32" s="162" t="s">
        <v>41</v>
      </c>
      <c r="K32" s="38"/>
      <c r="L32" s="14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42</v>
      </c>
      <c r="E33" s="145" t="s">
        <v>43</v>
      </c>
      <c r="F33" s="164">
        <f>ROUND((SUM(BE88:BE825)),2)</f>
        <v>0</v>
      </c>
      <c r="G33" s="38"/>
      <c r="H33" s="38"/>
      <c r="I33" s="165">
        <v>0.21</v>
      </c>
      <c r="J33" s="164">
        <f>ROUND(((SUM(BE88:BE825))*I33),2)</f>
        <v>0</v>
      </c>
      <c r="K33" s="38"/>
      <c r="L33" s="14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5" t="s">
        <v>44</v>
      </c>
      <c r="F34" s="164">
        <f>ROUND((SUM(BF88:BF825)),2)</f>
        <v>0</v>
      </c>
      <c r="G34" s="38"/>
      <c r="H34" s="38"/>
      <c r="I34" s="165">
        <v>0.15</v>
      </c>
      <c r="J34" s="164">
        <f>ROUND(((SUM(BF88:BF825))*I34),2)</f>
        <v>0</v>
      </c>
      <c r="K34" s="38"/>
      <c r="L34" s="14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5" t="s">
        <v>45</v>
      </c>
      <c r="F35" s="164">
        <f>ROUND((SUM(BG88:BG825)),2)</f>
        <v>0</v>
      </c>
      <c r="G35" s="38"/>
      <c r="H35" s="38"/>
      <c r="I35" s="165">
        <v>0.21</v>
      </c>
      <c r="J35" s="164">
        <f>0</f>
        <v>0</v>
      </c>
      <c r="K35" s="38"/>
      <c r="L35" s="14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ROUND((SUM(BH88:BH825)),2)</f>
        <v>0</v>
      </c>
      <c r="G36" s="38"/>
      <c r="H36" s="38"/>
      <c r="I36" s="165">
        <v>0.15</v>
      </c>
      <c r="J36" s="164">
        <f>0</f>
        <v>0</v>
      </c>
      <c r="K36" s="38"/>
      <c r="L36" s="14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5" t="s">
        <v>47</v>
      </c>
      <c r="F37" s="164">
        <f>ROUND((SUM(BI88:BI825)),2)</f>
        <v>0</v>
      </c>
      <c r="G37" s="38"/>
      <c r="H37" s="38"/>
      <c r="I37" s="165">
        <v>0</v>
      </c>
      <c r="J37" s="164">
        <f>0</f>
        <v>0</v>
      </c>
      <c r="K37" s="38"/>
      <c r="L37" s="14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8"/>
      <c r="J38" s="38"/>
      <c r="K38" s="38"/>
      <c r="L38" s="14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71"/>
      <c r="J39" s="172">
        <f>SUM(J30:J37)</f>
        <v>0</v>
      </c>
      <c r="K39" s="173"/>
      <c r="L39" s="14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148"/>
      <c r="J45" s="40"/>
      <c r="K45" s="40"/>
      <c r="L45" s="14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48"/>
      <c r="J46" s="40"/>
      <c r="K46" s="40"/>
      <c r="L46" s="14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48"/>
      <c r="J47" s="40"/>
      <c r="K47" s="40"/>
      <c r="L47" s="14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80" t="str">
        <f>E7</f>
        <v>Karlovy Vary - Revitalizace objektu Císařských lázní</v>
      </c>
      <c r="F48" s="32"/>
      <c r="G48" s="32"/>
      <c r="H48" s="32"/>
      <c r="I48" s="148"/>
      <c r="J48" s="40"/>
      <c r="K48" s="40"/>
      <c r="L48" s="14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148"/>
      <c r="J49" s="40"/>
      <c r="K49" s="40"/>
      <c r="L49" s="14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Y - Restaurátoři </v>
      </c>
      <c r="F50" s="40"/>
      <c r="G50" s="40"/>
      <c r="H50" s="40"/>
      <c r="I50" s="148"/>
      <c r="J50" s="40"/>
      <c r="K50" s="40"/>
      <c r="L50" s="14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48"/>
      <c r="J51" s="40"/>
      <c r="K51" s="40"/>
      <c r="L51" s="14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Mariánskolázeňská 306/2</v>
      </c>
      <c r="G52" s="40"/>
      <c r="H52" s="40"/>
      <c r="I52" s="151" t="s">
        <v>23</v>
      </c>
      <c r="J52" s="72" t="str">
        <f>IF(J12="","",J12)</f>
        <v>31. 12. 2018</v>
      </c>
      <c r="K52" s="40"/>
      <c r="L52" s="14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48"/>
      <c r="J53" s="40"/>
      <c r="K53" s="40"/>
      <c r="L53" s="14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Karlovarský kraj</v>
      </c>
      <c r="G54" s="40"/>
      <c r="H54" s="40"/>
      <c r="I54" s="151" t="s">
        <v>31</v>
      </c>
      <c r="J54" s="36" t="str">
        <f>E21</f>
        <v>INTAR a.s.</v>
      </c>
      <c r="K54" s="40"/>
      <c r="L54" s="14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51" t="s">
        <v>34</v>
      </c>
      <c r="J55" s="36" t="str">
        <f>E24</f>
        <v xml:space="preserve"> </v>
      </c>
      <c r="K55" s="40"/>
      <c r="L55" s="14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48"/>
      <c r="J56" s="40"/>
      <c r="K56" s="40"/>
      <c r="L56" s="14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82" t="s">
        <v>102</v>
      </c>
      <c r="D57" s="183"/>
      <c r="E57" s="183"/>
      <c r="F57" s="183"/>
      <c r="G57" s="183"/>
      <c r="H57" s="183"/>
      <c r="I57" s="184"/>
      <c r="J57" s="185" t="s">
        <v>103</v>
      </c>
      <c r="K57" s="183"/>
      <c r="L57" s="14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48"/>
      <c r="J58" s="40"/>
      <c r="K58" s="40"/>
      <c r="L58" s="149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86" t="s">
        <v>70</v>
      </c>
      <c r="D59" s="40"/>
      <c r="E59" s="40"/>
      <c r="F59" s="40"/>
      <c r="G59" s="40"/>
      <c r="H59" s="40"/>
      <c r="I59" s="148"/>
      <c r="J59" s="102">
        <f>J88</f>
        <v>0</v>
      </c>
      <c r="K59" s="40"/>
      <c r="L59" s="149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87"/>
      <c r="C60" s="188"/>
      <c r="D60" s="189" t="s">
        <v>465</v>
      </c>
      <c r="E60" s="190"/>
      <c r="F60" s="190"/>
      <c r="G60" s="190"/>
      <c r="H60" s="190"/>
      <c r="I60" s="191"/>
      <c r="J60" s="192">
        <f>J89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4"/>
      <c r="C61" s="124"/>
      <c r="D61" s="195" t="s">
        <v>466</v>
      </c>
      <c r="E61" s="196"/>
      <c r="F61" s="196"/>
      <c r="G61" s="196"/>
      <c r="H61" s="196"/>
      <c r="I61" s="197"/>
      <c r="J61" s="198">
        <f>J90</f>
        <v>0</v>
      </c>
      <c r="K61" s="124"/>
      <c r="L61" s="19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94"/>
      <c r="C62" s="124"/>
      <c r="D62" s="195" t="s">
        <v>467</v>
      </c>
      <c r="E62" s="196"/>
      <c r="F62" s="196"/>
      <c r="G62" s="196"/>
      <c r="H62" s="196"/>
      <c r="I62" s="197"/>
      <c r="J62" s="198">
        <f>J91</f>
        <v>0</v>
      </c>
      <c r="K62" s="124"/>
      <c r="L62" s="19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94"/>
      <c r="C63" s="124"/>
      <c r="D63" s="195" t="s">
        <v>468</v>
      </c>
      <c r="E63" s="196"/>
      <c r="F63" s="196"/>
      <c r="G63" s="196"/>
      <c r="H63" s="196"/>
      <c r="I63" s="197"/>
      <c r="J63" s="198">
        <f>J156</f>
        <v>0</v>
      </c>
      <c r="K63" s="124"/>
      <c r="L63" s="19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94"/>
      <c r="C64" s="124"/>
      <c r="D64" s="195" t="s">
        <v>469</v>
      </c>
      <c r="E64" s="196"/>
      <c r="F64" s="196"/>
      <c r="G64" s="196"/>
      <c r="H64" s="196"/>
      <c r="I64" s="197"/>
      <c r="J64" s="198">
        <f>J255</f>
        <v>0</v>
      </c>
      <c r="K64" s="124"/>
      <c r="L64" s="19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94"/>
      <c r="C65" s="124"/>
      <c r="D65" s="195" t="s">
        <v>470</v>
      </c>
      <c r="E65" s="196"/>
      <c r="F65" s="196"/>
      <c r="G65" s="196"/>
      <c r="H65" s="196"/>
      <c r="I65" s="197"/>
      <c r="J65" s="198">
        <f>J300</f>
        <v>0</v>
      </c>
      <c r="K65" s="124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94"/>
      <c r="C66" s="124"/>
      <c r="D66" s="195" t="s">
        <v>471</v>
      </c>
      <c r="E66" s="196"/>
      <c r="F66" s="196"/>
      <c r="G66" s="196"/>
      <c r="H66" s="196"/>
      <c r="I66" s="197"/>
      <c r="J66" s="198">
        <f>J375</f>
        <v>0</v>
      </c>
      <c r="K66" s="124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94"/>
      <c r="C67" s="124"/>
      <c r="D67" s="195" t="s">
        <v>472</v>
      </c>
      <c r="E67" s="196"/>
      <c r="F67" s="196"/>
      <c r="G67" s="196"/>
      <c r="H67" s="196"/>
      <c r="I67" s="197"/>
      <c r="J67" s="198">
        <f>J550</f>
        <v>0</v>
      </c>
      <c r="K67" s="124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94"/>
      <c r="C68" s="124"/>
      <c r="D68" s="195" t="s">
        <v>473</v>
      </c>
      <c r="E68" s="196"/>
      <c r="F68" s="196"/>
      <c r="G68" s="196"/>
      <c r="H68" s="196"/>
      <c r="I68" s="197"/>
      <c r="J68" s="198">
        <f>J687</f>
        <v>0</v>
      </c>
      <c r="K68" s="124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148"/>
      <c r="J69" s="40"/>
      <c r="K69" s="40"/>
      <c r="L69" s="14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176"/>
      <c r="J70" s="60"/>
      <c r="K70" s="60"/>
      <c r="L70" s="14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179"/>
      <c r="J74" s="62"/>
      <c r="K74" s="62"/>
      <c r="L74" s="14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113</v>
      </c>
      <c r="D75" s="40"/>
      <c r="E75" s="40"/>
      <c r="F75" s="40"/>
      <c r="G75" s="40"/>
      <c r="H75" s="40"/>
      <c r="I75" s="148"/>
      <c r="J75" s="40"/>
      <c r="K75" s="40"/>
      <c r="L75" s="14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48"/>
      <c r="J76" s="40"/>
      <c r="K76" s="40"/>
      <c r="L76" s="14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148"/>
      <c r="J77" s="40"/>
      <c r="K77" s="40"/>
      <c r="L77" s="14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80" t="str">
        <f>E7</f>
        <v>Karlovy Vary - Revitalizace objektu Císařských lázní</v>
      </c>
      <c r="F78" s="32"/>
      <c r="G78" s="32"/>
      <c r="H78" s="32"/>
      <c r="I78" s="148"/>
      <c r="J78" s="40"/>
      <c r="K78" s="40"/>
      <c r="L78" s="149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95</v>
      </c>
      <c r="D79" s="40"/>
      <c r="E79" s="40"/>
      <c r="F79" s="40"/>
      <c r="G79" s="40"/>
      <c r="H79" s="40"/>
      <c r="I79" s="148"/>
      <c r="J79" s="40"/>
      <c r="K79" s="40"/>
      <c r="L79" s="149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 xml:space="preserve">Y - Restaurátoři </v>
      </c>
      <c r="F80" s="40"/>
      <c r="G80" s="40"/>
      <c r="H80" s="40"/>
      <c r="I80" s="148"/>
      <c r="J80" s="40"/>
      <c r="K80" s="40"/>
      <c r="L80" s="149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8"/>
      <c r="J81" s="40"/>
      <c r="K81" s="40"/>
      <c r="L81" s="14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Mariánskolázeňská 306/2</v>
      </c>
      <c r="G82" s="40"/>
      <c r="H82" s="40"/>
      <c r="I82" s="151" t="s">
        <v>23</v>
      </c>
      <c r="J82" s="72" t="str">
        <f>IF(J12="","",J12)</f>
        <v>31. 12. 2018</v>
      </c>
      <c r="K82" s="40"/>
      <c r="L82" s="14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8"/>
      <c r="J83" s="40"/>
      <c r="K83" s="40"/>
      <c r="L83" s="14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Karlovarský kraj</v>
      </c>
      <c r="G84" s="40"/>
      <c r="H84" s="40"/>
      <c r="I84" s="151" t="s">
        <v>31</v>
      </c>
      <c r="J84" s="36" t="str">
        <f>E21</f>
        <v>INTAR a.s.</v>
      </c>
      <c r="K84" s="40"/>
      <c r="L84" s="14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151" t="s">
        <v>34</v>
      </c>
      <c r="J85" s="36" t="str">
        <f>E24</f>
        <v xml:space="preserve"> </v>
      </c>
      <c r="K85" s="40"/>
      <c r="L85" s="14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8"/>
      <c r="J86" s="40"/>
      <c r="K86" s="40"/>
      <c r="L86" s="14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200"/>
      <c r="B87" s="201"/>
      <c r="C87" s="202" t="s">
        <v>114</v>
      </c>
      <c r="D87" s="203" t="s">
        <v>57</v>
      </c>
      <c r="E87" s="203" t="s">
        <v>53</v>
      </c>
      <c r="F87" s="203" t="s">
        <v>54</v>
      </c>
      <c r="G87" s="203" t="s">
        <v>115</v>
      </c>
      <c r="H87" s="203" t="s">
        <v>116</v>
      </c>
      <c r="I87" s="204" t="s">
        <v>117</v>
      </c>
      <c r="J87" s="203" t="s">
        <v>103</v>
      </c>
      <c r="K87" s="205" t="s">
        <v>118</v>
      </c>
      <c r="L87" s="206"/>
      <c r="M87" s="92" t="s">
        <v>19</v>
      </c>
      <c r="N87" s="93" t="s">
        <v>42</v>
      </c>
      <c r="O87" s="93" t="s">
        <v>119</v>
      </c>
      <c r="P87" s="93" t="s">
        <v>120</v>
      </c>
      <c r="Q87" s="93" t="s">
        <v>121</v>
      </c>
      <c r="R87" s="93" t="s">
        <v>122</v>
      </c>
      <c r="S87" s="93" t="s">
        <v>123</v>
      </c>
      <c r="T87" s="94" t="s">
        <v>124</v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</row>
    <row r="88" spans="1:63" s="2" customFormat="1" ht="22.8" customHeight="1">
      <c r="A88" s="38"/>
      <c r="B88" s="39"/>
      <c r="C88" s="99" t="s">
        <v>125</v>
      </c>
      <c r="D88" s="40"/>
      <c r="E88" s="40"/>
      <c r="F88" s="40"/>
      <c r="G88" s="40"/>
      <c r="H88" s="40"/>
      <c r="I88" s="148"/>
      <c r="J88" s="207">
        <f>BK88</f>
        <v>0</v>
      </c>
      <c r="K88" s="40"/>
      <c r="L88" s="44"/>
      <c r="M88" s="95"/>
      <c r="N88" s="208"/>
      <c r="O88" s="96"/>
      <c r="P88" s="209">
        <f>P89</f>
        <v>0</v>
      </c>
      <c r="Q88" s="96"/>
      <c r="R88" s="209">
        <f>R89</f>
        <v>0</v>
      </c>
      <c r="S88" s="96"/>
      <c r="T88" s="210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104</v>
      </c>
      <c r="BK88" s="211">
        <f>BK89</f>
        <v>0</v>
      </c>
    </row>
    <row r="89" spans="1:63" s="12" customFormat="1" ht="25.9" customHeight="1">
      <c r="A89" s="12"/>
      <c r="B89" s="212"/>
      <c r="C89" s="213"/>
      <c r="D89" s="214" t="s">
        <v>71</v>
      </c>
      <c r="E89" s="215" t="s">
        <v>474</v>
      </c>
      <c r="F89" s="215" t="s">
        <v>475</v>
      </c>
      <c r="G89" s="213"/>
      <c r="H89" s="213"/>
      <c r="I89" s="216"/>
      <c r="J89" s="217">
        <f>BK89</f>
        <v>0</v>
      </c>
      <c r="K89" s="213"/>
      <c r="L89" s="218"/>
      <c r="M89" s="219"/>
      <c r="N89" s="220"/>
      <c r="O89" s="220"/>
      <c r="P89" s="221">
        <f>P90</f>
        <v>0</v>
      </c>
      <c r="Q89" s="220"/>
      <c r="R89" s="221">
        <f>R90</f>
        <v>0</v>
      </c>
      <c r="S89" s="220"/>
      <c r="T89" s="222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3" t="s">
        <v>81</v>
      </c>
      <c r="AT89" s="224" t="s">
        <v>71</v>
      </c>
      <c r="AU89" s="224" t="s">
        <v>72</v>
      </c>
      <c r="AY89" s="223" t="s">
        <v>128</v>
      </c>
      <c r="BK89" s="225">
        <f>BK90</f>
        <v>0</v>
      </c>
    </row>
    <row r="90" spans="1:63" s="12" customFormat="1" ht="22.8" customHeight="1">
      <c r="A90" s="12"/>
      <c r="B90" s="212"/>
      <c r="C90" s="213"/>
      <c r="D90" s="214" t="s">
        <v>71</v>
      </c>
      <c r="E90" s="226" t="s">
        <v>476</v>
      </c>
      <c r="F90" s="226" t="s">
        <v>477</v>
      </c>
      <c r="G90" s="213"/>
      <c r="H90" s="213"/>
      <c r="I90" s="216"/>
      <c r="J90" s="227">
        <f>BK90</f>
        <v>0</v>
      </c>
      <c r="K90" s="213"/>
      <c r="L90" s="218"/>
      <c r="M90" s="219"/>
      <c r="N90" s="220"/>
      <c r="O90" s="220"/>
      <c r="P90" s="221">
        <f>P91+P156+P255+P300+P375+P550+P687</f>
        <v>0</v>
      </c>
      <c r="Q90" s="220"/>
      <c r="R90" s="221">
        <f>R91+R156+R255+R300+R375+R550+R687</f>
        <v>0</v>
      </c>
      <c r="S90" s="220"/>
      <c r="T90" s="222">
        <f>T91+T156+T255+T300+T375+T550+T687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3" t="s">
        <v>81</v>
      </c>
      <c r="AT90" s="224" t="s">
        <v>71</v>
      </c>
      <c r="AU90" s="224" t="s">
        <v>79</v>
      </c>
      <c r="AY90" s="223" t="s">
        <v>128</v>
      </c>
      <c r="BK90" s="225">
        <f>BK91+BK156+BK255+BK300+BK375+BK550+BK687</f>
        <v>0</v>
      </c>
    </row>
    <row r="91" spans="1:63" s="12" customFormat="1" ht="20.85" customHeight="1">
      <c r="A91" s="12"/>
      <c r="B91" s="212"/>
      <c r="C91" s="213"/>
      <c r="D91" s="214" t="s">
        <v>71</v>
      </c>
      <c r="E91" s="226" t="s">
        <v>71</v>
      </c>
      <c r="F91" s="226" t="s">
        <v>478</v>
      </c>
      <c r="G91" s="213"/>
      <c r="H91" s="213"/>
      <c r="I91" s="216"/>
      <c r="J91" s="227">
        <f>BK91</f>
        <v>0</v>
      </c>
      <c r="K91" s="213"/>
      <c r="L91" s="218"/>
      <c r="M91" s="219"/>
      <c r="N91" s="220"/>
      <c r="O91" s="220"/>
      <c r="P91" s="221">
        <f>SUM(P92:P155)</f>
        <v>0</v>
      </c>
      <c r="Q91" s="220"/>
      <c r="R91" s="221">
        <f>SUM(R92:R155)</f>
        <v>0</v>
      </c>
      <c r="S91" s="220"/>
      <c r="T91" s="222">
        <f>SUM(T92:T155)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3" t="s">
        <v>81</v>
      </c>
      <c r="AT91" s="224" t="s">
        <v>71</v>
      </c>
      <c r="AU91" s="224" t="s">
        <v>81</v>
      </c>
      <c r="AY91" s="223" t="s">
        <v>128</v>
      </c>
      <c r="BK91" s="225">
        <f>SUM(BK92:BK155)</f>
        <v>0</v>
      </c>
    </row>
    <row r="92" spans="1:65" s="2" customFormat="1" ht="36" customHeight="1">
      <c r="A92" s="38"/>
      <c r="B92" s="39"/>
      <c r="C92" s="228" t="s">
        <v>79</v>
      </c>
      <c r="D92" s="228" t="s">
        <v>130</v>
      </c>
      <c r="E92" s="229" t="s">
        <v>479</v>
      </c>
      <c r="F92" s="230" t="s">
        <v>480</v>
      </c>
      <c r="G92" s="231" t="s">
        <v>341</v>
      </c>
      <c r="H92" s="232">
        <v>1</v>
      </c>
      <c r="I92" s="233"/>
      <c r="J92" s="234">
        <f>ROUND(I92*H92,2)</f>
        <v>0</v>
      </c>
      <c r="K92" s="230" t="s">
        <v>19</v>
      </c>
      <c r="L92" s="44"/>
      <c r="M92" s="235" t="s">
        <v>19</v>
      </c>
      <c r="N92" s="236" t="s">
        <v>43</v>
      </c>
      <c r="O92" s="84"/>
      <c r="P92" s="237">
        <f>O92*H92</f>
        <v>0</v>
      </c>
      <c r="Q92" s="237">
        <v>0</v>
      </c>
      <c r="R92" s="237">
        <f>Q92*H92</f>
        <v>0</v>
      </c>
      <c r="S92" s="237">
        <v>0</v>
      </c>
      <c r="T92" s="23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39" t="s">
        <v>202</v>
      </c>
      <c r="AT92" s="239" t="s">
        <v>130</v>
      </c>
      <c r="AU92" s="239" t="s">
        <v>89</v>
      </c>
      <c r="AY92" s="17" t="s">
        <v>128</v>
      </c>
      <c r="BE92" s="240">
        <f>IF(N92="základní",J92,0)</f>
        <v>0</v>
      </c>
      <c r="BF92" s="240">
        <f>IF(N92="snížená",J92,0)</f>
        <v>0</v>
      </c>
      <c r="BG92" s="240">
        <f>IF(N92="zákl. přenesená",J92,0)</f>
        <v>0</v>
      </c>
      <c r="BH92" s="240">
        <f>IF(N92="sníž. přenesená",J92,0)</f>
        <v>0</v>
      </c>
      <c r="BI92" s="240">
        <f>IF(N92="nulová",J92,0)</f>
        <v>0</v>
      </c>
      <c r="BJ92" s="17" t="s">
        <v>79</v>
      </c>
      <c r="BK92" s="240">
        <f>ROUND(I92*H92,2)</f>
        <v>0</v>
      </c>
      <c r="BL92" s="17" t="s">
        <v>202</v>
      </c>
      <c r="BM92" s="239" t="s">
        <v>481</v>
      </c>
    </row>
    <row r="93" spans="1:47" s="2" customFormat="1" ht="12">
      <c r="A93" s="38"/>
      <c r="B93" s="39"/>
      <c r="C93" s="40"/>
      <c r="D93" s="241" t="s">
        <v>137</v>
      </c>
      <c r="E93" s="40"/>
      <c r="F93" s="242" t="s">
        <v>482</v>
      </c>
      <c r="G93" s="40"/>
      <c r="H93" s="40"/>
      <c r="I93" s="148"/>
      <c r="J93" s="40"/>
      <c r="K93" s="40"/>
      <c r="L93" s="44"/>
      <c r="M93" s="243"/>
      <c r="N93" s="24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137</v>
      </c>
      <c r="AU93" s="17" t="s">
        <v>89</v>
      </c>
    </row>
    <row r="94" spans="1:65" s="2" customFormat="1" ht="24" customHeight="1">
      <c r="A94" s="38"/>
      <c r="B94" s="39"/>
      <c r="C94" s="228" t="s">
        <v>81</v>
      </c>
      <c r="D94" s="228" t="s">
        <v>130</v>
      </c>
      <c r="E94" s="229" t="s">
        <v>483</v>
      </c>
      <c r="F94" s="230" t="s">
        <v>484</v>
      </c>
      <c r="G94" s="231" t="s">
        <v>341</v>
      </c>
      <c r="H94" s="232">
        <v>2</v>
      </c>
      <c r="I94" s="233"/>
      <c r="J94" s="234">
        <f>ROUND(I94*H94,2)</f>
        <v>0</v>
      </c>
      <c r="K94" s="230" t="s">
        <v>19</v>
      </c>
      <c r="L94" s="44"/>
      <c r="M94" s="235" t="s">
        <v>19</v>
      </c>
      <c r="N94" s="236" t="s">
        <v>43</v>
      </c>
      <c r="O94" s="84"/>
      <c r="P94" s="237">
        <f>O94*H94</f>
        <v>0</v>
      </c>
      <c r="Q94" s="237">
        <v>0</v>
      </c>
      <c r="R94" s="237">
        <f>Q94*H94</f>
        <v>0</v>
      </c>
      <c r="S94" s="237">
        <v>0</v>
      </c>
      <c r="T94" s="23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39" t="s">
        <v>202</v>
      </c>
      <c r="AT94" s="239" t="s">
        <v>130</v>
      </c>
      <c r="AU94" s="239" t="s">
        <v>89</v>
      </c>
      <c r="AY94" s="17" t="s">
        <v>128</v>
      </c>
      <c r="BE94" s="240">
        <f>IF(N94="základní",J94,0)</f>
        <v>0</v>
      </c>
      <c r="BF94" s="240">
        <f>IF(N94="snížená",J94,0)</f>
        <v>0</v>
      </c>
      <c r="BG94" s="240">
        <f>IF(N94="zákl. přenesená",J94,0)</f>
        <v>0</v>
      </c>
      <c r="BH94" s="240">
        <f>IF(N94="sníž. přenesená",J94,0)</f>
        <v>0</v>
      </c>
      <c r="BI94" s="240">
        <f>IF(N94="nulová",J94,0)</f>
        <v>0</v>
      </c>
      <c r="BJ94" s="17" t="s">
        <v>79</v>
      </c>
      <c r="BK94" s="240">
        <f>ROUND(I94*H94,2)</f>
        <v>0</v>
      </c>
      <c r="BL94" s="17" t="s">
        <v>202</v>
      </c>
      <c r="BM94" s="239" t="s">
        <v>485</v>
      </c>
    </row>
    <row r="95" spans="1:47" s="2" customFormat="1" ht="12">
      <c r="A95" s="38"/>
      <c r="B95" s="39"/>
      <c r="C95" s="40"/>
      <c r="D95" s="241" t="s">
        <v>137</v>
      </c>
      <c r="E95" s="40"/>
      <c r="F95" s="242" t="s">
        <v>484</v>
      </c>
      <c r="G95" s="40"/>
      <c r="H95" s="40"/>
      <c r="I95" s="148"/>
      <c r="J95" s="40"/>
      <c r="K95" s="40"/>
      <c r="L95" s="44"/>
      <c r="M95" s="243"/>
      <c r="N95" s="24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137</v>
      </c>
      <c r="AU95" s="17" t="s">
        <v>89</v>
      </c>
    </row>
    <row r="96" spans="1:65" s="2" customFormat="1" ht="24" customHeight="1">
      <c r="A96" s="38"/>
      <c r="B96" s="39"/>
      <c r="C96" s="228" t="s">
        <v>89</v>
      </c>
      <c r="D96" s="228" t="s">
        <v>130</v>
      </c>
      <c r="E96" s="229" t="s">
        <v>486</v>
      </c>
      <c r="F96" s="230" t="s">
        <v>487</v>
      </c>
      <c r="G96" s="231" t="s">
        <v>341</v>
      </c>
      <c r="H96" s="232">
        <v>2</v>
      </c>
      <c r="I96" s="233"/>
      <c r="J96" s="234">
        <f>ROUND(I96*H96,2)</f>
        <v>0</v>
      </c>
      <c r="K96" s="230" t="s">
        <v>19</v>
      </c>
      <c r="L96" s="44"/>
      <c r="M96" s="235" t="s">
        <v>19</v>
      </c>
      <c r="N96" s="236" t="s">
        <v>43</v>
      </c>
      <c r="O96" s="84"/>
      <c r="P96" s="237">
        <f>O96*H96</f>
        <v>0</v>
      </c>
      <c r="Q96" s="237">
        <v>0</v>
      </c>
      <c r="R96" s="237">
        <f>Q96*H96</f>
        <v>0</v>
      </c>
      <c r="S96" s="237">
        <v>0</v>
      </c>
      <c r="T96" s="23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9" t="s">
        <v>202</v>
      </c>
      <c r="AT96" s="239" t="s">
        <v>130</v>
      </c>
      <c r="AU96" s="239" t="s">
        <v>89</v>
      </c>
      <c r="AY96" s="17" t="s">
        <v>128</v>
      </c>
      <c r="BE96" s="240">
        <f>IF(N96="základní",J96,0)</f>
        <v>0</v>
      </c>
      <c r="BF96" s="240">
        <f>IF(N96="snížená",J96,0)</f>
        <v>0</v>
      </c>
      <c r="BG96" s="240">
        <f>IF(N96="zákl. přenesená",J96,0)</f>
        <v>0</v>
      </c>
      <c r="BH96" s="240">
        <f>IF(N96="sníž. přenesená",J96,0)</f>
        <v>0</v>
      </c>
      <c r="BI96" s="240">
        <f>IF(N96="nulová",J96,0)</f>
        <v>0</v>
      </c>
      <c r="BJ96" s="17" t="s">
        <v>79</v>
      </c>
      <c r="BK96" s="240">
        <f>ROUND(I96*H96,2)</f>
        <v>0</v>
      </c>
      <c r="BL96" s="17" t="s">
        <v>202</v>
      </c>
      <c r="BM96" s="239" t="s">
        <v>488</v>
      </c>
    </row>
    <row r="97" spans="1:47" s="2" customFormat="1" ht="12">
      <c r="A97" s="38"/>
      <c r="B97" s="39"/>
      <c r="C97" s="40"/>
      <c r="D97" s="241" t="s">
        <v>137</v>
      </c>
      <c r="E97" s="40"/>
      <c r="F97" s="242" t="s">
        <v>487</v>
      </c>
      <c r="G97" s="40"/>
      <c r="H97" s="40"/>
      <c r="I97" s="148"/>
      <c r="J97" s="40"/>
      <c r="K97" s="40"/>
      <c r="L97" s="44"/>
      <c r="M97" s="243"/>
      <c r="N97" s="24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137</v>
      </c>
      <c r="AU97" s="17" t="s">
        <v>89</v>
      </c>
    </row>
    <row r="98" spans="1:65" s="2" customFormat="1" ht="36" customHeight="1">
      <c r="A98" s="38"/>
      <c r="B98" s="39"/>
      <c r="C98" s="228" t="s">
        <v>135</v>
      </c>
      <c r="D98" s="228" t="s">
        <v>130</v>
      </c>
      <c r="E98" s="229" t="s">
        <v>489</v>
      </c>
      <c r="F98" s="230" t="s">
        <v>490</v>
      </c>
      <c r="G98" s="231" t="s">
        <v>341</v>
      </c>
      <c r="H98" s="232">
        <v>2</v>
      </c>
      <c r="I98" s="233"/>
      <c r="J98" s="234">
        <f>ROUND(I98*H98,2)</f>
        <v>0</v>
      </c>
      <c r="K98" s="230" t="s">
        <v>19</v>
      </c>
      <c r="L98" s="44"/>
      <c r="M98" s="235" t="s">
        <v>19</v>
      </c>
      <c r="N98" s="236" t="s">
        <v>43</v>
      </c>
      <c r="O98" s="84"/>
      <c r="P98" s="237">
        <f>O98*H98</f>
        <v>0</v>
      </c>
      <c r="Q98" s="237">
        <v>0</v>
      </c>
      <c r="R98" s="237">
        <f>Q98*H98</f>
        <v>0</v>
      </c>
      <c r="S98" s="237">
        <v>0</v>
      </c>
      <c r="T98" s="23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39" t="s">
        <v>202</v>
      </c>
      <c r="AT98" s="239" t="s">
        <v>130</v>
      </c>
      <c r="AU98" s="239" t="s">
        <v>89</v>
      </c>
      <c r="AY98" s="17" t="s">
        <v>128</v>
      </c>
      <c r="BE98" s="240">
        <f>IF(N98="základní",J98,0)</f>
        <v>0</v>
      </c>
      <c r="BF98" s="240">
        <f>IF(N98="snížená",J98,0)</f>
        <v>0</v>
      </c>
      <c r="BG98" s="240">
        <f>IF(N98="zákl. přenesená",J98,0)</f>
        <v>0</v>
      </c>
      <c r="BH98" s="240">
        <f>IF(N98="sníž. přenesená",J98,0)</f>
        <v>0</v>
      </c>
      <c r="BI98" s="240">
        <f>IF(N98="nulová",J98,0)</f>
        <v>0</v>
      </c>
      <c r="BJ98" s="17" t="s">
        <v>79</v>
      </c>
      <c r="BK98" s="240">
        <f>ROUND(I98*H98,2)</f>
        <v>0</v>
      </c>
      <c r="BL98" s="17" t="s">
        <v>202</v>
      </c>
      <c r="BM98" s="239" t="s">
        <v>491</v>
      </c>
    </row>
    <row r="99" spans="1:47" s="2" customFormat="1" ht="12">
      <c r="A99" s="38"/>
      <c r="B99" s="39"/>
      <c r="C99" s="40"/>
      <c r="D99" s="241" t="s">
        <v>137</v>
      </c>
      <c r="E99" s="40"/>
      <c r="F99" s="242" t="s">
        <v>490</v>
      </c>
      <c r="G99" s="40"/>
      <c r="H99" s="40"/>
      <c r="I99" s="148"/>
      <c r="J99" s="40"/>
      <c r="K99" s="40"/>
      <c r="L99" s="44"/>
      <c r="M99" s="243"/>
      <c r="N99" s="24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137</v>
      </c>
      <c r="AU99" s="17" t="s">
        <v>89</v>
      </c>
    </row>
    <row r="100" spans="1:65" s="2" customFormat="1" ht="36" customHeight="1">
      <c r="A100" s="38"/>
      <c r="B100" s="39"/>
      <c r="C100" s="228" t="s">
        <v>148</v>
      </c>
      <c r="D100" s="228" t="s">
        <v>130</v>
      </c>
      <c r="E100" s="229" t="s">
        <v>492</v>
      </c>
      <c r="F100" s="230" t="s">
        <v>493</v>
      </c>
      <c r="G100" s="231" t="s">
        <v>341</v>
      </c>
      <c r="H100" s="232">
        <v>1</v>
      </c>
      <c r="I100" s="233"/>
      <c r="J100" s="234">
        <f>ROUND(I100*H100,2)</f>
        <v>0</v>
      </c>
      <c r="K100" s="230" t="s">
        <v>19</v>
      </c>
      <c r="L100" s="44"/>
      <c r="M100" s="235" t="s">
        <v>19</v>
      </c>
      <c r="N100" s="236" t="s">
        <v>43</v>
      </c>
      <c r="O100" s="84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39" t="s">
        <v>202</v>
      </c>
      <c r="AT100" s="239" t="s">
        <v>130</v>
      </c>
      <c r="AU100" s="239" t="s">
        <v>89</v>
      </c>
      <c r="AY100" s="17" t="s">
        <v>128</v>
      </c>
      <c r="BE100" s="240">
        <f>IF(N100="základní",J100,0)</f>
        <v>0</v>
      </c>
      <c r="BF100" s="240">
        <f>IF(N100="snížená",J100,0)</f>
        <v>0</v>
      </c>
      <c r="BG100" s="240">
        <f>IF(N100="zákl. přenesená",J100,0)</f>
        <v>0</v>
      </c>
      <c r="BH100" s="240">
        <f>IF(N100="sníž. přenesená",J100,0)</f>
        <v>0</v>
      </c>
      <c r="BI100" s="240">
        <f>IF(N100="nulová",J100,0)</f>
        <v>0</v>
      </c>
      <c r="BJ100" s="17" t="s">
        <v>79</v>
      </c>
      <c r="BK100" s="240">
        <f>ROUND(I100*H100,2)</f>
        <v>0</v>
      </c>
      <c r="BL100" s="17" t="s">
        <v>202</v>
      </c>
      <c r="BM100" s="239" t="s">
        <v>494</v>
      </c>
    </row>
    <row r="101" spans="1:47" s="2" customFormat="1" ht="12">
      <c r="A101" s="38"/>
      <c r="B101" s="39"/>
      <c r="C101" s="40"/>
      <c r="D101" s="241" t="s">
        <v>137</v>
      </c>
      <c r="E101" s="40"/>
      <c r="F101" s="242" t="s">
        <v>493</v>
      </c>
      <c r="G101" s="40"/>
      <c r="H101" s="40"/>
      <c r="I101" s="148"/>
      <c r="J101" s="40"/>
      <c r="K101" s="40"/>
      <c r="L101" s="44"/>
      <c r="M101" s="243"/>
      <c r="N101" s="24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137</v>
      </c>
      <c r="AU101" s="17" t="s">
        <v>89</v>
      </c>
    </row>
    <row r="102" spans="1:65" s="2" customFormat="1" ht="36" customHeight="1">
      <c r="A102" s="38"/>
      <c r="B102" s="39"/>
      <c r="C102" s="228" t="s">
        <v>153</v>
      </c>
      <c r="D102" s="228" t="s">
        <v>130</v>
      </c>
      <c r="E102" s="229" t="s">
        <v>495</v>
      </c>
      <c r="F102" s="230" t="s">
        <v>496</v>
      </c>
      <c r="G102" s="231" t="s">
        <v>341</v>
      </c>
      <c r="H102" s="232">
        <v>1</v>
      </c>
      <c r="I102" s="233"/>
      <c r="J102" s="234">
        <f>ROUND(I102*H102,2)</f>
        <v>0</v>
      </c>
      <c r="K102" s="230" t="s">
        <v>19</v>
      </c>
      <c r="L102" s="44"/>
      <c r="M102" s="235" t="s">
        <v>19</v>
      </c>
      <c r="N102" s="236" t="s">
        <v>43</v>
      </c>
      <c r="O102" s="84"/>
      <c r="P102" s="237">
        <f>O102*H102</f>
        <v>0</v>
      </c>
      <c r="Q102" s="237">
        <v>0</v>
      </c>
      <c r="R102" s="237">
        <f>Q102*H102</f>
        <v>0</v>
      </c>
      <c r="S102" s="237">
        <v>0</v>
      </c>
      <c r="T102" s="23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39" t="s">
        <v>202</v>
      </c>
      <c r="AT102" s="239" t="s">
        <v>130</v>
      </c>
      <c r="AU102" s="239" t="s">
        <v>89</v>
      </c>
      <c r="AY102" s="17" t="s">
        <v>128</v>
      </c>
      <c r="BE102" s="240">
        <f>IF(N102="základní",J102,0)</f>
        <v>0</v>
      </c>
      <c r="BF102" s="240">
        <f>IF(N102="snížená",J102,0)</f>
        <v>0</v>
      </c>
      <c r="BG102" s="240">
        <f>IF(N102="zákl. přenesená",J102,0)</f>
        <v>0</v>
      </c>
      <c r="BH102" s="240">
        <f>IF(N102="sníž. přenesená",J102,0)</f>
        <v>0</v>
      </c>
      <c r="BI102" s="240">
        <f>IF(N102="nulová",J102,0)</f>
        <v>0</v>
      </c>
      <c r="BJ102" s="17" t="s">
        <v>79</v>
      </c>
      <c r="BK102" s="240">
        <f>ROUND(I102*H102,2)</f>
        <v>0</v>
      </c>
      <c r="BL102" s="17" t="s">
        <v>202</v>
      </c>
      <c r="BM102" s="239" t="s">
        <v>497</v>
      </c>
    </row>
    <row r="103" spans="1:47" s="2" customFormat="1" ht="12">
      <c r="A103" s="38"/>
      <c r="B103" s="39"/>
      <c r="C103" s="40"/>
      <c r="D103" s="241" t="s">
        <v>137</v>
      </c>
      <c r="E103" s="40"/>
      <c r="F103" s="242" t="s">
        <v>496</v>
      </c>
      <c r="G103" s="40"/>
      <c r="H103" s="40"/>
      <c r="I103" s="148"/>
      <c r="J103" s="40"/>
      <c r="K103" s="40"/>
      <c r="L103" s="44"/>
      <c r="M103" s="243"/>
      <c r="N103" s="24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137</v>
      </c>
      <c r="AU103" s="17" t="s">
        <v>89</v>
      </c>
    </row>
    <row r="104" spans="1:65" s="2" customFormat="1" ht="36" customHeight="1">
      <c r="A104" s="38"/>
      <c r="B104" s="39"/>
      <c r="C104" s="228" t="s">
        <v>160</v>
      </c>
      <c r="D104" s="228" t="s">
        <v>130</v>
      </c>
      <c r="E104" s="229" t="s">
        <v>498</v>
      </c>
      <c r="F104" s="230" t="s">
        <v>499</v>
      </c>
      <c r="G104" s="231" t="s">
        <v>341</v>
      </c>
      <c r="H104" s="232">
        <v>1</v>
      </c>
      <c r="I104" s="233"/>
      <c r="J104" s="234">
        <f>ROUND(I104*H104,2)</f>
        <v>0</v>
      </c>
      <c r="K104" s="230" t="s">
        <v>19</v>
      </c>
      <c r="L104" s="44"/>
      <c r="M104" s="235" t="s">
        <v>19</v>
      </c>
      <c r="N104" s="236" t="s">
        <v>43</v>
      </c>
      <c r="O104" s="84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39" t="s">
        <v>202</v>
      </c>
      <c r="AT104" s="239" t="s">
        <v>130</v>
      </c>
      <c r="AU104" s="239" t="s">
        <v>89</v>
      </c>
      <c r="AY104" s="17" t="s">
        <v>128</v>
      </c>
      <c r="BE104" s="240">
        <f>IF(N104="základní",J104,0)</f>
        <v>0</v>
      </c>
      <c r="BF104" s="240">
        <f>IF(N104="snížená",J104,0)</f>
        <v>0</v>
      </c>
      <c r="BG104" s="240">
        <f>IF(N104="zákl. přenesená",J104,0)</f>
        <v>0</v>
      </c>
      <c r="BH104" s="240">
        <f>IF(N104="sníž. přenesená",J104,0)</f>
        <v>0</v>
      </c>
      <c r="BI104" s="240">
        <f>IF(N104="nulová",J104,0)</f>
        <v>0</v>
      </c>
      <c r="BJ104" s="17" t="s">
        <v>79</v>
      </c>
      <c r="BK104" s="240">
        <f>ROUND(I104*H104,2)</f>
        <v>0</v>
      </c>
      <c r="BL104" s="17" t="s">
        <v>202</v>
      </c>
      <c r="BM104" s="239" t="s">
        <v>500</v>
      </c>
    </row>
    <row r="105" spans="1:47" s="2" customFormat="1" ht="12">
      <c r="A105" s="38"/>
      <c r="B105" s="39"/>
      <c r="C105" s="40"/>
      <c r="D105" s="241" t="s">
        <v>137</v>
      </c>
      <c r="E105" s="40"/>
      <c r="F105" s="242" t="s">
        <v>499</v>
      </c>
      <c r="G105" s="40"/>
      <c r="H105" s="40"/>
      <c r="I105" s="148"/>
      <c r="J105" s="40"/>
      <c r="K105" s="40"/>
      <c r="L105" s="44"/>
      <c r="M105" s="243"/>
      <c r="N105" s="24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137</v>
      </c>
      <c r="AU105" s="17" t="s">
        <v>89</v>
      </c>
    </row>
    <row r="106" spans="1:65" s="2" customFormat="1" ht="36" customHeight="1">
      <c r="A106" s="38"/>
      <c r="B106" s="39"/>
      <c r="C106" s="228" t="s">
        <v>143</v>
      </c>
      <c r="D106" s="228" t="s">
        <v>130</v>
      </c>
      <c r="E106" s="229" t="s">
        <v>501</v>
      </c>
      <c r="F106" s="230" t="s">
        <v>502</v>
      </c>
      <c r="G106" s="231" t="s">
        <v>341</v>
      </c>
      <c r="H106" s="232">
        <v>1</v>
      </c>
      <c r="I106" s="233"/>
      <c r="J106" s="234">
        <f>ROUND(I106*H106,2)</f>
        <v>0</v>
      </c>
      <c r="K106" s="230" t="s">
        <v>19</v>
      </c>
      <c r="L106" s="44"/>
      <c r="M106" s="235" t="s">
        <v>19</v>
      </c>
      <c r="N106" s="236" t="s">
        <v>43</v>
      </c>
      <c r="O106" s="84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39" t="s">
        <v>202</v>
      </c>
      <c r="AT106" s="239" t="s">
        <v>130</v>
      </c>
      <c r="AU106" s="239" t="s">
        <v>89</v>
      </c>
      <c r="AY106" s="17" t="s">
        <v>128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7" t="s">
        <v>79</v>
      </c>
      <c r="BK106" s="240">
        <f>ROUND(I106*H106,2)</f>
        <v>0</v>
      </c>
      <c r="BL106" s="17" t="s">
        <v>202</v>
      </c>
      <c r="BM106" s="239" t="s">
        <v>503</v>
      </c>
    </row>
    <row r="107" spans="1:47" s="2" customFormat="1" ht="12">
      <c r="A107" s="38"/>
      <c r="B107" s="39"/>
      <c r="C107" s="40"/>
      <c r="D107" s="241" t="s">
        <v>137</v>
      </c>
      <c r="E107" s="40"/>
      <c r="F107" s="242" t="s">
        <v>502</v>
      </c>
      <c r="G107" s="40"/>
      <c r="H107" s="40"/>
      <c r="I107" s="148"/>
      <c r="J107" s="40"/>
      <c r="K107" s="40"/>
      <c r="L107" s="44"/>
      <c r="M107" s="243"/>
      <c r="N107" s="24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137</v>
      </c>
      <c r="AU107" s="17" t="s">
        <v>89</v>
      </c>
    </row>
    <row r="108" spans="1:65" s="2" customFormat="1" ht="24" customHeight="1">
      <c r="A108" s="38"/>
      <c r="B108" s="39"/>
      <c r="C108" s="228" t="s">
        <v>168</v>
      </c>
      <c r="D108" s="228" t="s">
        <v>130</v>
      </c>
      <c r="E108" s="229" t="s">
        <v>504</v>
      </c>
      <c r="F108" s="230" t="s">
        <v>505</v>
      </c>
      <c r="G108" s="231" t="s">
        <v>341</v>
      </c>
      <c r="H108" s="232">
        <v>1</v>
      </c>
      <c r="I108" s="233"/>
      <c r="J108" s="234">
        <f>ROUND(I108*H108,2)</f>
        <v>0</v>
      </c>
      <c r="K108" s="230" t="s">
        <v>19</v>
      </c>
      <c r="L108" s="44"/>
      <c r="M108" s="235" t="s">
        <v>19</v>
      </c>
      <c r="N108" s="236" t="s">
        <v>43</v>
      </c>
      <c r="O108" s="84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39" t="s">
        <v>202</v>
      </c>
      <c r="AT108" s="239" t="s">
        <v>130</v>
      </c>
      <c r="AU108" s="239" t="s">
        <v>89</v>
      </c>
      <c r="AY108" s="17" t="s">
        <v>128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7" t="s">
        <v>79</v>
      </c>
      <c r="BK108" s="240">
        <f>ROUND(I108*H108,2)</f>
        <v>0</v>
      </c>
      <c r="BL108" s="17" t="s">
        <v>202</v>
      </c>
      <c r="BM108" s="239" t="s">
        <v>506</v>
      </c>
    </row>
    <row r="109" spans="1:47" s="2" customFormat="1" ht="12">
      <c r="A109" s="38"/>
      <c r="B109" s="39"/>
      <c r="C109" s="40"/>
      <c r="D109" s="241" t="s">
        <v>137</v>
      </c>
      <c r="E109" s="40"/>
      <c r="F109" s="242" t="s">
        <v>505</v>
      </c>
      <c r="G109" s="40"/>
      <c r="H109" s="40"/>
      <c r="I109" s="148"/>
      <c r="J109" s="40"/>
      <c r="K109" s="40"/>
      <c r="L109" s="44"/>
      <c r="M109" s="243"/>
      <c r="N109" s="24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137</v>
      </c>
      <c r="AU109" s="17" t="s">
        <v>89</v>
      </c>
    </row>
    <row r="110" spans="1:65" s="2" customFormat="1" ht="24" customHeight="1">
      <c r="A110" s="38"/>
      <c r="B110" s="39"/>
      <c r="C110" s="228" t="s">
        <v>136</v>
      </c>
      <c r="D110" s="228" t="s">
        <v>130</v>
      </c>
      <c r="E110" s="229" t="s">
        <v>507</v>
      </c>
      <c r="F110" s="230" t="s">
        <v>508</v>
      </c>
      <c r="G110" s="231" t="s">
        <v>341</v>
      </c>
      <c r="H110" s="232">
        <v>1</v>
      </c>
      <c r="I110" s="233"/>
      <c r="J110" s="234">
        <f>ROUND(I110*H110,2)</f>
        <v>0</v>
      </c>
      <c r="K110" s="230" t="s">
        <v>19</v>
      </c>
      <c r="L110" s="44"/>
      <c r="M110" s="235" t="s">
        <v>19</v>
      </c>
      <c r="N110" s="236" t="s">
        <v>43</v>
      </c>
      <c r="O110" s="84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3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39" t="s">
        <v>202</v>
      </c>
      <c r="AT110" s="239" t="s">
        <v>130</v>
      </c>
      <c r="AU110" s="239" t="s">
        <v>89</v>
      </c>
      <c r="AY110" s="17" t="s">
        <v>128</v>
      </c>
      <c r="BE110" s="240">
        <f>IF(N110="základní",J110,0)</f>
        <v>0</v>
      </c>
      <c r="BF110" s="240">
        <f>IF(N110="snížená",J110,0)</f>
        <v>0</v>
      </c>
      <c r="BG110" s="240">
        <f>IF(N110="zákl. přenesená",J110,0)</f>
        <v>0</v>
      </c>
      <c r="BH110" s="240">
        <f>IF(N110="sníž. přenesená",J110,0)</f>
        <v>0</v>
      </c>
      <c r="BI110" s="240">
        <f>IF(N110="nulová",J110,0)</f>
        <v>0</v>
      </c>
      <c r="BJ110" s="17" t="s">
        <v>79</v>
      </c>
      <c r="BK110" s="240">
        <f>ROUND(I110*H110,2)</f>
        <v>0</v>
      </c>
      <c r="BL110" s="17" t="s">
        <v>202</v>
      </c>
      <c r="BM110" s="239" t="s">
        <v>509</v>
      </c>
    </row>
    <row r="111" spans="1:47" s="2" customFormat="1" ht="12">
      <c r="A111" s="38"/>
      <c r="B111" s="39"/>
      <c r="C111" s="40"/>
      <c r="D111" s="241" t="s">
        <v>137</v>
      </c>
      <c r="E111" s="40"/>
      <c r="F111" s="242" t="s">
        <v>508</v>
      </c>
      <c r="G111" s="40"/>
      <c r="H111" s="40"/>
      <c r="I111" s="148"/>
      <c r="J111" s="40"/>
      <c r="K111" s="40"/>
      <c r="L111" s="44"/>
      <c r="M111" s="243"/>
      <c r="N111" s="24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137</v>
      </c>
      <c r="AU111" s="17" t="s">
        <v>89</v>
      </c>
    </row>
    <row r="112" spans="1:65" s="2" customFormat="1" ht="36" customHeight="1">
      <c r="A112" s="38"/>
      <c r="B112" s="39"/>
      <c r="C112" s="228" t="s">
        <v>178</v>
      </c>
      <c r="D112" s="228" t="s">
        <v>130</v>
      </c>
      <c r="E112" s="229" t="s">
        <v>510</v>
      </c>
      <c r="F112" s="230" t="s">
        <v>511</v>
      </c>
      <c r="G112" s="231" t="s">
        <v>341</v>
      </c>
      <c r="H112" s="232">
        <v>28</v>
      </c>
      <c r="I112" s="233"/>
      <c r="J112" s="234">
        <f>ROUND(I112*H112,2)</f>
        <v>0</v>
      </c>
      <c r="K112" s="230" t="s">
        <v>19</v>
      </c>
      <c r="L112" s="44"/>
      <c r="M112" s="235" t="s">
        <v>19</v>
      </c>
      <c r="N112" s="236" t="s">
        <v>43</v>
      </c>
      <c r="O112" s="84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3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9" t="s">
        <v>202</v>
      </c>
      <c r="AT112" s="239" t="s">
        <v>130</v>
      </c>
      <c r="AU112" s="239" t="s">
        <v>89</v>
      </c>
      <c r="AY112" s="17" t="s">
        <v>128</v>
      </c>
      <c r="BE112" s="240">
        <f>IF(N112="základní",J112,0)</f>
        <v>0</v>
      </c>
      <c r="BF112" s="240">
        <f>IF(N112="snížená",J112,0)</f>
        <v>0</v>
      </c>
      <c r="BG112" s="240">
        <f>IF(N112="zákl. přenesená",J112,0)</f>
        <v>0</v>
      </c>
      <c r="BH112" s="240">
        <f>IF(N112="sníž. přenesená",J112,0)</f>
        <v>0</v>
      </c>
      <c r="BI112" s="240">
        <f>IF(N112="nulová",J112,0)</f>
        <v>0</v>
      </c>
      <c r="BJ112" s="17" t="s">
        <v>79</v>
      </c>
      <c r="BK112" s="240">
        <f>ROUND(I112*H112,2)</f>
        <v>0</v>
      </c>
      <c r="BL112" s="17" t="s">
        <v>202</v>
      </c>
      <c r="BM112" s="239" t="s">
        <v>512</v>
      </c>
    </row>
    <row r="113" spans="1:47" s="2" customFormat="1" ht="12">
      <c r="A113" s="38"/>
      <c r="B113" s="39"/>
      <c r="C113" s="40"/>
      <c r="D113" s="241" t="s">
        <v>137</v>
      </c>
      <c r="E113" s="40"/>
      <c r="F113" s="242" t="s">
        <v>511</v>
      </c>
      <c r="G113" s="40"/>
      <c r="H113" s="40"/>
      <c r="I113" s="148"/>
      <c r="J113" s="40"/>
      <c r="K113" s="40"/>
      <c r="L113" s="44"/>
      <c r="M113" s="243"/>
      <c r="N113" s="24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137</v>
      </c>
      <c r="AU113" s="17" t="s">
        <v>89</v>
      </c>
    </row>
    <row r="114" spans="1:65" s="2" customFormat="1" ht="36" customHeight="1">
      <c r="A114" s="38"/>
      <c r="B114" s="39"/>
      <c r="C114" s="228" t="s">
        <v>164</v>
      </c>
      <c r="D114" s="228" t="s">
        <v>130</v>
      </c>
      <c r="E114" s="229" t="s">
        <v>513</v>
      </c>
      <c r="F114" s="230" t="s">
        <v>514</v>
      </c>
      <c r="G114" s="231" t="s">
        <v>341</v>
      </c>
      <c r="H114" s="232">
        <v>1</v>
      </c>
      <c r="I114" s="233"/>
      <c r="J114" s="234">
        <f>ROUND(I114*H114,2)</f>
        <v>0</v>
      </c>
      <c r="K114" s="230" t="s">
        <v>19</v>
      </c>
      <c r="L114" s="44"/>
      <c r="M114" s="235" t="s">
        <v>19</v>
      </c>
      <c r="N114" s="236" t="s">
        <v>43</v>
      </c>
      <c r="O114" s="84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39" t="s">
        <v>202</v>
      </c>
      <c r="AT114" s="239" t="s">
        <v>130</v>
      </c>
      <c r="AU114" s="239" t="s">
        <v>89</v>
      </c>
      <c r="AY114" s="17" t="s">
        <v>128</v>
      </c>
      <c r="BE114" s="240">
        <f>IF(N114="základní",J114,0)</f>
        <v>0</v>
      </c>
      <c r="BF114" s="240">
        <f>IF(N114="snížená",J114,0)</f>
        <v>0</v>
      </c>
      <c r="BG114" s="240">
        <f>IF(N114="zákl. přenesená",J114,0)</f>
        <v>0</v>
      </c>
      <c r="BH114" s="240">
        <f>IF(N114="sníž. přenesená",J114,0)</f>
        <v>0</v>
      </c>
      <c r="BI114" s="240">
        <f>IF(N114="nulová",J114,0)</f>
        <v>0</v>
      </c>
      <c r="BJ114" s="17" t="s">
        <v>79</v>
      </c>
      <c r="BK114" s="240">
        <f>ROUND(I114*H114,2)</f>
        <v>0</v>
      </c>
      <c r="BL114" s="17" t="s">
        <v>202</v>
      </c>
      <c r="BM114" s="239" t="s">
        <v>515</v>
      </c>
    </row>
    <row r="115" spans="1:47" s="2" customFormat="1" ht="12">
      <c r="A115" s="38"/>
      <c r="B115" s="39"/>
      <c r="C115" s="40"/>
      <c r="D115" s="241" t="s">
        <v>137</v>
      </c>
      <c r="E115" s="40"/>
      <c r="F115" s="242" t="s">
        <v>514</v>
      </c>
      <c r="G115" s="40"/>
      <c r="H115" s="40"/>
      <c r="I115" s="148"/>
      <c r="J115" s="40"/>
      <c r="K115" s="40"/>
      <c r="L115" s="44"/>
      <c r="M115" s="243"/>
      <c r="N115" s="24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137</v>
      </c>
      <c r="AU115" s="17" t="s">
        <v>89</v>
      </c>
    </row>
    <row r="116" spans="1:65" s="2" customFormat="1" ht="36" customHeight="1">
      <c r="A116" s="38"/>
      <c r="B116" s="39"/>
      <c r="C116" s="228" t="s">
        <v>187</v>
      </c>
      <c r="D116" s="228" t="s">
        <v>130</v>
      </c>
      <c r="E116" s="229" t="s">
        <v>516</v>
      </c>
      <c r="F116" s="230" t="s">
        <v>517</v>
      </c>
      <c r="G116" s="231" t="s">
        <v>341</v>
      </c>
      <c r="H116" s="232">
        <v>1</v>
      </c>
      <c r="I116" s="233"/>
      <c r="J116" s="234">
        <f>ROUND(I116*H116,2)</f>
        <v>0</v>
      </c>
      <c r="K116" s="230" t="s">
        <v>19</v>
      </c>
      <c r="L116" s="44"/>
      <c r="M116" s="235" t="s">
        <v>19</v>
      </c>
      <c r="N116" s="236" t="s">
        <v>43</v>
      </c>
      <c r="O116" s="84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3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9" t="s">
        <v>202</v>
      </c>
      <c r="AT116" s="239" t="s">
        <v>130</v>
      </c>
      <c r="AU116" s="239" t="s">
        <v>89</v>
      </c>
      <c r="AY116" s="17" t="s">
        <v>128</v>
      </c>
      <c r="BE116" s="240">
        <f>IF(N116="základní",J116,0)</f>
        <v>0</v>
      </c>
      <c r="BF116" s="240">
        <f>IF(N116="snížená",J116,0)</f>
        <v>0</v>
      </c>
      <c r="BG116" s="240">
        <f>IF(N116="zákl. přenesená",J116,0)</f>
        <v>0</v>
      </c>
      <c r="BH116" s="240">
        <f>IF(N116="sníž. přenesená",J116,0)</f>
        <v>0</v>
      </c>
      <c r="BI116" s="240">
        <f>IF(N116="nulová",J116,0)</f>
        <v>0</v>
      </c>
      <c r="BJ116" s="17" t="s">
        <v>79</v>
      </c>
      <c r="BK116" s="240">
        <f>ROUND(I116*H116,2)</f>
        <v>0</v>
      </c>
      <c r="BL116" s="17" t="s">
        <v>202</v>
      </c>
      <c r="BM116" s="239" t="s">
        <v>518</v>
      </c>
    </row>
    <row r="117" spans="1:47" s="2" customFormat="1" ht="12">
      <c r="A117" s="38"/>
      <c r="B117" s="39"/>
      <c r="C117" s="40"/>
      <c r="D117" s="241" t="s">
        <v>137</v>
      </c>
      <c r="E117" s="40"/>
      <c r="F117" s="242" t="s">
        <v>517</v>
      </c>
      <c r="G117" s="40"/>
      <c r="H117" s="40"/>
      <c r="I117" s="148"/>
      <c r="J117" s="40"/>
      <c r="K117" s="40"/>
      <c r="L117" s="44"/>
      <c r="M117" s="243"/>
      <c r="N117" s="24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137</v>
      </c>
      <c r="AU117" s="17" t="s">
        <v>89</v>
      </c>
    </row>
    <row r="118" spans="1:65" s="2" customFormat="1" ht="36" customHeight="1">
      <c r="A118" s="38"/>
      <c r="B118" s="39"/>
      <c r="C118" s="228" t="s">
        <v>167</v>
      </c>
      <c r="D118" s="228" t="s">
        <v>130</v>
      </c>
      <c r="E118" s="229" t="s">
        <v>519</v>
      </c>
      <c r="F118" s="230" t="s">
        <v>520</v>
      </c>
      <c r="G118" s="231" t="s">
        <v>341</v>
      </c>
      <c r="H118" s="232">
        <v>1</v>
      </c>
      <c r="I118" s="233"/>
      <c r="J118" s="234">
        <f>ROUND(I118*H118,2)</f>
        <v>0</v>
      </c>
      <c r="K118" s="230" t="s">
        <v>19</v>
      </c>
      <c r="L118" s="44"/>
      <c r="M118" s="235" t="s">
        <v>19</v>
      </c>
      <c r="N118" s="236" t="s">
        <v>43</v>
      </c>
      <c r="O118" s="84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39" t="s">
        <v>202</v>
      </c>
      <c r="AT118" s="239" t="s">
        <v>130</v>
      </c>
      <c r="AU118" s="239" t="s">
        <v>89</v>
      </c>
      <c r="AY118" s="17" t="s">
        <v>128</v>
      </c>
      <c r="BE118" s="240">
        <f>IF(N118="základní",J118,0)</f>
        <v>0</v>
      </c>
      <c r="BF118" s="240">
        <f>IF(N118="snížená",J118,0)</f>
        <v>0</v>
      </c>
      <c r="BG118" s="240">
        <f>IF(N118="zákl. přenesená",J118,0)</f>
        <v>0</v>
      </c>
      <c r="BH118" s="240">
        <f>IF(N118="sníž. přenesená",J118,0)</f>
        <v>0</v>
      </c>
      <c r="BI118" s="240">
        <f>IF(N118="nulová",J118,0)</f>
        <v>0</v>
      </c>
      <c r="BJ118" s="17" t="s">
        <v>79</v>
      </c>
      <c r="BK118" s="240">
        <f>ROUND(I118*H118,2)</f>
        <v>0</v>
      </c>
      <c r="BL118" s="17" t="s">
        <v>202</v>
      </c>
      <c r="BM118" s="239" t="s">
        <v>521</v>
      </c>
    </row>
    <row r="119" spans="1:47" s="2" customFormat="1" ht="12">
      <c r="A119" s="38"/>
      <c r="B119" s="39"/>
      <c r="C119" s="40"/>
      <c r="D119" s="241" t="s">
        <v>137</v>
      </c>
      <c r="E119" s="40"/>
      <c r="F119" s="242" t="s">
        <v>520</v>
      </c>
      <c r="G119" s="40"/>
      <c r="H119" s="40"/>
      <c r="I119" s="148"/>
      <c r="J119" s="40"/>
      <c r="K119" s="40"/>
      <c r="L119" s="44"/>
      <c r="M119" s="243"/>
      <c r="N119" s="24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137</v>
      </c>
      <c r="AU119" s="17" t="s">
        <v>89</v>
      </c>
    </row>
    <row r="120" spans="1:65" s="2" customFormat="1" ht="36" customHeight="1">
      <c r="A120" s="38"/>
      <c r="B120" s="39"/>
      <c r="C120" s="228" t="s">
        <v>8</v>
      </c>
      <c r="D120" s="228" t="s">
        <v>130</v>
      </c>
      <c r="E120" s="229" t="s">
        <v>522</v>
      </c>
      <c r="F120" s="230" t="s">
        <v>523</v>
      </c>
      <c r="G120" s="231" t="s">
        <v>341</v>
      </c>
      <c r="H120" s="232">
        <v>1</v>
      </c>
      <c r="I120" s="233"/>
      <c r="J120" s="234">
        <f>ROUND(I120*H120,2)</f>
        <v>0</v>
      </c>
      <c r="K120" s="230" t="s">
        <v>19</v>
      </c>
      <c r="L120" s="44"/>
      <c r="M120" s="235" t="s">
        <v>19</v>
      </c>
      <c r="N120" s="236" t="s">
        <v>43</v>
      </c>
      <c r="O120" s="84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9" t="s">
        <v>202</v>
      </c>
      <c r="AT120" s="239" t="s">
        <v>130</v>
      </c>
      <c r="AU120" s="239" t="s">
        <v>89</v>
      </c>
      <c r="AY120" s="17" t="s">
        <v>128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7" t="s">
        <v>79</v>
      </c>
      <c r="BK120" s="240">
        <f>ROUND(I120*H120,2)</f>
        <v>0</v>
      </c>
      <c r="BL120" s="17" t="s">
        <v>202</v>
      </c>
      <c r="BM120" s="239" t="s">
        <v>524</v>
      </c>
    </row>
    <row r="121" spans="1:47" s="2" customFormat="1" ht="12">
      <c r="A121" s="38"/>
      <c r="B121" s="39"/>
      <c r="C121" s="40"/>
      <c r="D121" s="241" t="s">
        <v>137</v>
      </c>
      <c r="E121" s="40"/>
      <c r="F121" s="242" t="s">
        <v>523</v>
      </c>
      <c r="G121" s="40"/>
      <c r="H121" s="40"/>
      <c r="I121" s="148"/>
      <c r="J121" s="40"/>
      <c r="K121" s="40"/>
      <c r="L121" s="44"/>
      <c r="M121" s="243"/>
      <c r="N121" s="24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137</v>
      </c>
      <c r="AU121" s="17" t="s">
        <v>89</v>
      </c>
    </row>
    <row r="122" spans="1:65" s="2" customFormat="1" ht="24" customHeight="1">
      <c r="A122" s="38"/>
      <c r="B122" s="39"/>
      <c r="C122" s="228" t="s">
        <v>202</v>
      </c>
      <c r="D122" s="228" t="s">
        <v>130</v>
      </c>
      <c r="E122" s="229" t="s">
        <v>525</v>
      </c>
      <c r="F122" s="230" t="s">
        <v>526</v>
      </c>
      <c r="G122" s="231" t="s">
        <v>341</v>
      </c>
      <c r="H122" s="232">
        <v>1</v>
      </c>
      <c r="I122" s="233"/>
      <c r="J122" s="234">
        <f>ROUND(I122*H122,2)</f>
        <v>0</v>
      </c>
      <c r="K122" s="230" t="s">
        <v>19</v>
      </c>
      <c r="L122" s="44"/>
      <c r="M122" s="235" t="s">
        <v>19</v>
      </c>
      <c r="N122" s="236" t="s">
        <v>43</v>
      </c>
      <c r="O122" s="84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9" t="s">
        <v>202</v>
      </c>
      <c r="AT122" s="239" t="s">
        <v>130</v>
      </c>
      <c r="AU122" s="239" t="s">
        <v>89</v>
      </c>
      <c r="AY122" s="17" t="s">
        <v>128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7" t="s">
        <v>79</v>
      </c>
      <c r="BK122" s="240">
        <f>ROUND(I122*H122,2)</f>
        <v>0</v>
      </c>
      <c r="BL122" s="17" t="s">
        <v>202</v>
      </c>
      <c r="BM122" s="239" t="s">
        <v>527</v>
      </c>
    </row>
    <row r="123" spans="1:47" s="2" customFormat="1" ht="12">
      <c r="A123" s="38"/>
      <c r="B123" s="39"/>
      <c r="C123" s="40"/>
      <c r="D123" s="241" t="s">
        <v>137</v>
      </c>
      <c r="E123" s="40"/>
      <c r="F123" s="242" t="s">
        <v>526</v>
      </c>
      <c r="G123" s="40"/>
      <c r="H123" s="40"/>
      <c r="I123" s="148"/>
      <c r="J123" s="40"/>
      <c r="K123" s="40"/>
      <c r="L123" s="44"/>
      <c r="M123" s="243"/>
      <c r="N123" s="24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89</v>
      </c>
    </row>
    <row r="124" spans="1:65" s="2" customFormat="1" ht="24" customHeight="1">
      <c r="A124" s="38"/>
      <c r="B124" s="39"/>
      <c r="C124" s="228" t="s">
        <v>209</v>
      </c>
      <c r="D124" s="228" t="s">
        <v>130</v>
      </c>
      <c r="E124" s="229" t="s">
        <v>528</v>
      </c>
      <c r="F124" s="230" t="s">
        <v>529</v>
      </c>
      <c r="G124" s="231" t="s">
        <v>341</v>
      </c>
      <c r="H124" s="232">
        <v>1</v>
      </c>
      <c r="I124" s="233"/>
      <c r="J124" s="234">
        <f>ROUND(I124*H124,2)</f>
        <v>0</v>
      </c>
      <c r="K124" s="230" t="s">
        <v>19</v>
      </c>
      <c r="L124" s="44"/>
      <c r="M124" s="235" t="s">
        <v>19</v>
      </c>
      <c r="N124" s="236" t="s">
        <v>43</v>
      </c>
      <c r="O124" s="84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202</v>
      </c>
      <c r="AT124" s="239" t="s">
        <v>130</v>
      </c>
      <c r="AU124" s="239" t="s">
        <v>89</v>
      </c>
      <c r="AY124" s="17" t="s">
        <v>128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7" t="s">
        <v>79</v>
      </c>
      <c r="BK124" s="240">
        <f>ROUND(I124*H124,2)</f>
        <v>0</v>
      </c>
      <c r="BL124" s="17" t="s">
        <v>202</v>
      </c>
      <c r="BM124" s="239" t="s">
        <v>530</v>
      </c>
    </row>
    <row r="125" spans="1:47" s="2" customFormat="1" ht="12">
      <c r="A125" s="38"/>
      <c r="B125" s="39"/>
      <c r="C125" s="40"/>
      <c r="D125" s="241" t="s">
        <v>137</v>
      </c>
      <c r="E125" s="40"/>
      <c r="F125" s="242" t="s">
        <v>529</v>
      </c>
      <c r="G125" s="40"/>
      <c r="H125" s="40"/>
      <c r="I125" s="148"/>
      <c r="J125" s="40"/>
      <c r="K125" s="40"/>
      <c r="L125" s="44"/>
      <c r="M125" s="243"/>
      <c r="N125" s="24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89</v>
      </c>
    </row>
    <row r="126" spans="1:65" s="2" customFormat="1" ht="36" customHeight="1">
      <c r="A126" s="38"/>
      <c r="B126" s="39"/>
      <c r="C126" s="228" t="s">
        <v>172</v>
      </c>
      <c r="D126" s="228" t="s">
        <v>130</v>
      </c>
      <c r="E126" s="229" t="s">
        <v>531</v>
      </c>
      <c r="F126" s="230" t="s">
        <v>532</v>
      </c>
      <c r="G126" s="231" t="s">
        <v>341</v>
      </c>
      <c r="H126" s="232">
        <v>1</v>
      </c>
      <c r="I126" s="233"/>
      <c r="J126" s="234">
        <f>ROUND(I126*H126,2)</f>
        <v>0</v>
      </c>
      <c r="K126" s="230" t="s">
        <v>19</v>
      </c>
      <c r="L126" s="44"/>
      <c r="M126" s="235" t="s">
        <v>19</v>
      </c>
      <c r="N126" s="236" t="s">
        <v>43</v>
      </c>
      <c r="O126" s="84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9" t="s">
        <v>202</v>
      </c>
      <c r="AT126" s="239" t="s">
        <v>130</v>
      </c>
      <c r="AU126" s="239" t="s">
        <v>89</v>
      </c>
      <c r="AY126" s="17" t="s">
        <v>128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7" t="s">
        <v>79</v>
      </c>
      <c r="BK126" s="240">
        <f>ROUND(I126*H126,2)</f>
        <v>0</v>
      </c>
      <c r="BL126" s="17" t="s">
        <v>202</v>
      </c>
      <c r="BM126" s="239" t="s">
        <v>533</v>
      </c>
    </row>
    <row r="127" spans="1:47" s="2" customFormat="1" ht="12">
      <c r="A127" s="38"/>
      <c r="B127" s="39"/>
      <c r="C127" s="40"/>
      <c r="D127" s="241" t="s">
        <v>137</v>
      </c>
      <c r="E127" s="40"/>
      <c r="F127" s="242" t="s">
        <v>532</v>
      </c>
      <c r="G127" s="40"/>
      <c r="H127" s="40"/>
      <c r="I127" s="148"/>
      <c r="J127" s="40"/>
      <c r="K127" s="40"/>
      <c r="L127" s="44"/>
      <c r="M127" s="243"/>
      <c r="N127" s="24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89</v>
      </c>
    </row>
    <row r="128" spans="1:65" s="2" customFormat="1" ht="24" customHeight="1">
      <c r="A128" s="38"/>
      <c r="B128" s="39"/>
      <c r="C128" s="228" t="s">
        <v>218</v>
      </c>
      <c r="D128" s="228" t="s">
        <v>130</v>
      </c>
      <c r="E128" s="229" t="s">
        <v>534</v>
      </c>
      <c r="F128" s="230" t="s">
        <v>535</v>
      </c>
      <c r="G128" s="231" t="s">
        <v>341</v>
      </c>
      <c r="H128" s="232">
        <v>1</v>
      </c>
      <c r="I128" s="233"/>
      <c r="J128" s="234">
        <f>ROUND(I128*H128,2)</f>
        <v>0</v>
      </c>
      <c r="K128" s="230" t="s">
        <v>19</v>
      </c>
      <c r="L128" s="44"/>
      <c r="M128" s="235" t="s">
        <v>19</v>
      </c>
      <c r="N128" s="236" t="s">
        <v>43</v>
      </c>
      <c r="O128" s="84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202</v>
      </c>
      <c r="AT128" s="239" t="s">
        <v>130</v>
      </c>
      <c r="AU128" s="239" t="s">
        <v>89</v>
      </c>
      <c r="AY128" s="17" t="s">
        <v>128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79</v>
      </c>
      <c r="BK128" s="240">
        <f>ROUND(I128*H128,2)</f>
        <v>0</v>
      </c>
      <c r="BL128" s="17" t="s">
        <v>202</v>
      </c>
      <c r="BM128" s="239" t="s">
        <v>536</v>
      </c>
    </row>
    <row r="129" spans="1:47" s="2" customFormat="1" ht="12">
      <c r="A129" s="38"/>
      <c r="B129" s="39"/>
      <c r="C129" s="40"/>
      <c r="D129" s="241" t="s">
        <v>137</v>
      </c>
      <c r="E129" s="40"/>
      <c r="F129" s="242" t="s">
        <v>535</v>
      </c>
      <c r="G129" s="40"/>
      <c r="H129" s="40"/>
      <c r="I129" s="148"/>
      <c r="J129" s="40"/>
      <c r="K129" s="40"/>
      <c r="L129" s="44"/>
      <c r="M129" s="243"/>
      <c r="N129" s="24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89</v>
      </c>
    </row>
    <row r="130" spans="1:65" s="2" customFormat="1" ht="36" customHeight="1">
      <c r="A130" s="38"/>
      <c r="B130" s="39"/>
      <c r="C130" s="228" t="s">
        <v>205</v>
      </c>
      <c r="D130" s="228" t="s">
        <v>130</v>
      </c>
      <c r="E130" s="229" t="s">
        <v>537</v>
      </c>
      <c r="F130" s="230" t="s">
        <v>538</v>
      </c>
      <c r="G130" s="231" t="s">
        <v>341</v>
      </c>
      <c r="H130" s="232">
        <v>2</v>
      </c>
      <c r="I130" s="233"/>
      <c r="J130" s="234">
        <f>ROUND(I130*H130,2)</f>
        <v>0</v>
      </c>
      <c r="K130" s="230" t="s">
        <v>19</v>
      </c>
      <c r="L130" s="44"/>
      <c r="M130" s="235" t="s">
        <v>19</v>
      </c>
      <c r="N130" s="236" t="s">
        <v>43</v>
      </c>
      <c r="O130" s="84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202</v>
      </c>
      <c r="AT130" s="239" t="s">
        <v>130</v>
      </c>
      <c r="AU130" s="239" t="s">
        <v>89</v>
      </c>
      <c r="AY130" s="17" t="s">
        <v>128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79</v>
      </c>
      <c r="BK130" s="240">
        <f>ROUND(I130*H130,2)</f>
        <v>0</v>
      </c>
      <c r="BL130" s="17" t="s">
        <v>202</v>
      </c>
      <c r="BM130" s="239" t="s">
        <v>539</v>
      </c>
    </row>
    <row r="131" spans="1:47" s="2" customFormat="1" ht="12">
      <c r="A131" s="38"/>
      <c r="B131" s="39"/>
      <c r="C131" s="40"/>
      <c r="D131" s="241" t="s">
        <v>137</v>
      </c>
      <c r="E131" s="40"/>
      <c r="F131" s="242" t="s">
        <v>538</v>
      </c>
      <c r="G131" s="40"/>
      <c r="H131" s="40"/>
      <c r="I131" s="148"/>
      <c r="J131" s="40"/>
      <c r="K131" s="40"/>
      <c r="L131" s="44"/>
      <c r="M131" s="243"/>
      <c r="N131" s="24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89</v>
      </c>
    </row>
    <row r="132" spans="1:65" s="2" customFormat="1" ht="36" customHeight="1">
      <c r="A132" s="38"/>
      <c r="B132" s="39"/>
      <c r="C132" s="228" t="s">
        <v>7</v>
      </c>
      <c r="D132" s="228" t="s">
        <v>130</v>
      </c>
      <c r="E132" s="229" t="s">
        <v>540</v>
      </c>
      <c r="F132" s="230" t="s">
        <v>541</v>
      </c>
      <c r="G132" s="231" t="s">
        <v>341</v>
      </c>
      <c r="H132" s="232">
        <v>2</v>
      </c>
      <c r="I132" s="233"/>
      <c r="J132" s="234">
        <f>ROUND(I132*H132,2)</f>
        <v>0</v>
      </c>
      <c r="K132" s="230" t="s">
        <v>19</v>
      </c>
      <c r="L132" s="44"/>
      <c r="M132" s="235" t="s">
        <v>19</v>
      </c>
      <c r="N132" s="236" t="s">
        <v>43</v>
      </c>
      <c r="O132" s="84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202</v>
      </c>
      <c r="AT132" s="239" t="s">
        <v>130</v>
      </c>
      <c r="AU132" s="239" t="s">
        <v>89</v>
      </c>
      <c r="AY132" s="17" t="s">
        <v>128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79</v>
      </c>
      <c r="BK132" s="240">
        <f>ROUND(I132*H132,2)</f>
        <v>0</v>
      </c>
      <c r="BL132" s="17" t="s">
        <v>202</v>
      </c>
      <c r="BM132" s="239" t="s">
        <v>542</v>
      </c>
    </row>
    <row r="133" spans="1:47" s="2" customFormat="1" ht="12">
      <c r="A133" s="38"/>
      <c r="B133" s="39"/>
      <c r="C133" s="40"/>
      <c r="D133" s="241" t="s">
        <v>137</v>
      </c>
      <c r="E133" s="40"/>
      <c r="F133" s="242" t="s">
        <v>541</v>
      </c>
      <c r="G133" s="40"/>
      <c r="H133" s="40"/>
      <c r="I133" s="148"/>
      <c r="J133" s="40"/>
      <c r="K133" s="40"/>
      <c r="L133" s="44"/>
      <c r="M133" s="243"/>
      <c r="N133" s="24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89</v>
      </c>
    </row>
    <row r="134" spans="1:65" s="2" customFormat="1" ht="36" customHeight="1">
      <c r="A134" s="38"/>
      <c r="B134" s="39"/>
      <c r="C134" s="228" t="s">
        <v>212</v>
      </c>
      <c r="D134" s="228" t="s">
        <v>130</v>
      </c>
      <c r="E134" s="229" t="s">
        <v>543</v>
      </c>
      <c r="F134" s="230" t="s">
        <v>544</v>
      </c>
      <c r="G134" s="231" t="s">
        <v>341</v>
      </c>
      <c r="H134" s="232">
        <v>1</v>
      </c>
      <c r="I134" s="233"/>
      <c r="J134" s="234">
        <f>ROUND(I134*H134,2)</f>
        <v>0</v>
      </c>
      <c r="K134" s="230" t="s">
        <v>19</v>
      </c>
      <c r="L134" s="44"/>
      <c r="M134" s="235" t="s">
        <v>19</v>
      </c>
      <c r="N134" s="236" t="s">
        <v>43</v>
      </c>
      <c r="O134" s="84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202</v>
      </c>
      <c r="AT134" s="239" t="s">
        <v>130</v>
      </c>
      <c r="AU134" s="239" t="s">
        <v>89</v>
      </c>
      <c r="AY134" s="17" t="s">
        <v>128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79</v>
      </c>
      <c r="BK134" s="240">
        <f>ROUND(I134*H134,2)</f>
        <v>0</v>
      </c>
      <c r="BL134" s="17" t="s">
        <v>202</v>
      </c>
      <c r="BM134" s="239" t="s">
        <v>545</v>
      </c>
    </row>
    <row r="135" spans="1:47" s="2" customFormat="1" ht="12">
      <c r="A135" s="38"/>
      <c r="B135" s="39"/>
      <c r="C135" s="40"/>
      <c r="D135" s="241" t="s">
        <v>137</v>
      </c>
      <c r="E135" s="40"/>
      <c r="F135" s="242" t="s">
        <v>544</v>
      </c>
      <c r="G135" s="40"/>
      <c r="H135" s="40"/>
      <c r="I135" s="148"/>
      <c r="J135" s="40"/>
      <c r="K135" s="40"/>
      <c r="L135" s="44"/>
      <c r="M135" s="243"/>
      <c r="N135" s="24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89</v>
      </c>
    </row>
    <row r="136" spans="1:65" s="2" customFormat="1" ht="24" customHeight="1">
      <c r="A136" s="38"/>
      <c r="B136" s="39"/>
      <c r="C136" s="228" t="s">
        <v>233</v>
      </c>
      <c r="D136" s="228" t="s">
        <v>130</v>
      </c>
      <c r="E136" s="229" t="s">
        <v>546</v>
      </c>
      <c r="F136" s="230" t="s">
        <v>547</v>
      </c>
      <c r="G136" s="231" t="s">
        <v>341</v>
      </c>
      <c r="H136" s="232">
        <v>2</v>
      </c>
      <c r="I136" s="233"/>
      <c r="J136" s="234">
        <f>ROUND(I136*H136,2)</f>
        <v>0</v>
      </c>
      <c r="K136" s="230" t="s">
        <v>19</v>
      </c>
      <c r="L136" s="44"/>
      <c r="M136" s="235" t="s">
        <v>19</v>
      </c>
      <c r="N136" s="236" t="s">
        <v>43</v>
      </c>
      <c r="O136" s="84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202</v>
      </c>
      <c r="AT136" s="239" t="s">
        <v>130</v>
      </c>
      <c r="AU136" s="239" t="s">
        <v>89</v>
      </c>
      <c r="AY136" s="17" t="s">
        <v>128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79</v>
      </c>
      <c r="BK136" s="240">
        <f>ROUND(I136*H136,2)</f>
        <v>0</v>
      </c>
      <c r="BL136" s="17" t="s">
        <v>202</v>
      </c>
      <c r="BM136" s="239" t="s">
        <v>548</v>
      </c>
    </row>
    <row r="137" spans="1:47" s="2" customFormat="1" ht="12">
      <c r="A137" s="38"/>
      <c r="B137" s="39"/>
      <c r="C137" s="40"/>
      <c r="D137" s="241" t="s">
        <v>137</v>
      </c>
      <c r="E137" s="40"/>
      <c r="F137" s="242" t="s">
        <v>547</v>
      </c>
      <c r="G137" s="40"/>
      <c r="H137" s="40"/>
      <c r="I137" s="148"/>
      <c r="J137" s="40"/>
      <c r="K137" s="40"/>
      <c r="L137" s="44"/>
      <c r="M137" s="243"/>
      <c r="N137" s="244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89</v>
      </c>
    </row>
    <row r="138" spans="1:65" s="2" customFormat="1" ht="36" customHeight="1">
      <c r="A138" s="38"/>
      <c r="B138" s="39"/>
      <c r="C138" s="228" t="s">
        <v>177</v>
      </c>
      <c r="D138" s="228" t="s">
        <v>130</v>
      </c>
      <c r="E138" s="229" t="s">
        <v>549</v>
      </c>
      <c r="F138" s="230" t="s">
        <v>550</v>
      </c>
      <c r="G138" s="231" t="s">
        <v>341</v>
      </c>
      <c r="H138" s="232">
        <v>2</v>
      </c>
      <c r="I138" s="233"/>
      <c r="J138" s="234">
        <f>ROUND(I138*H138,2)</f>
        <v>0</v>
      </c>
      <c r="K138" s="230" t="s">
        <v>19</v>
      </c>
      <c r="L138" s="44"/>
      <c r="M138" s="235" t="s">
        <v>19</v>
      </c>
      <c r="N138" s="236" t="s">
        <v>43</v>
      </c>
      <c r="O138" s="84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9" t="s">
        <v>202</v>
      </c>
      <c r="AT138" s="239" t="s">
        <v>130</v>
      </c>
      <c r="AU138" s="239" t="s">
        <v>89</v>
      </c>
      <c r="AY138" s="17" t="s">
        <v>128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7" t="s">
        <v>79</v>
      </c>
      <c r="BK138" s="240">
        <f>ROUND(I138*H138,2)</f>
        <v>0</v>
      </c>
      <c r="BL138" s="17" t="s">
        <v>202</v>
      </c>
      <c r="BM138" s="239" t="s">
        <v>551</v>
      </c>
    </row>
    <row r="139" spans="1:47" s="2" customFormat="1" ht="12">
      <c r="A139" s="38"/>
      <c r="B139" s="39"/>
      <c r="C139" s="40"/>
      <c r="D139" s="241" t="s">
        <v>137</v>
      </c>
      <c r="E139" s="40"/>
      <c r="F139" s="242" t="s">
        <v>550</v>
      </c>
      <c r="G139" s="40"/>
      <c r="H139" s="40"/>
      <c r="I139" s="148"/>
      <c r="J139" s="40"/>
      <c r="K139" s="40"/>
      <c r="L139" s="44"/>
      <c r="M139" s="243"/>
      <c r="N139" s="24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89</v>
      </c>
    </row>
    <row r="140" spans="1:65" s="2" customFormat="1" ht="36" customHeight="1">
      <c r="A140" s="38"/>
      <c r="B140" s="39"/>
      <c r="C140" s="228" t="s">
        <v>243</v>
      </c>
      <c r="D140" s="228" t="s">
        <v>130</v>
      </c>
      <c r="E140" s="229" t="s">
        <v>552</v>
      </c>
      <c r="F140" s="230" t="s">
        <v>553</v>
      </c>
      <c r="G140" s="231" t="s">
        <v>341</v>
      </c>
      <c r="H140" s="232">
        <v>2</v>
      </c>
      <c r="I140" s="233"/>
      <c r="J140" s="234">
        <f>ROUND(I140*H140,2)</f>
        <v>0</v>
      </c>
      <c r="K140" s="230" t="s">
        <v>19</v>
      </c>
      <c r="L140" s="44"/>
      <c r="M140" s="235" t="s">
        <v>19</v>
      </c>
      <c r="N140" s="236" t="s">
        <v>43</v>
      </c>
      <c r="O140" s="84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202</v>
      </c>
      <c r="AT140" s="239" t="s">
        <v>130</v>
      </c>
      <c r="AU140" s="239" t="s">
        <v>89</v>
      </c>
      <c r="AY140" s="17" t="s">
        <v>128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79</v>
      </c>
      <c r="BK140" s="240">
        <f>ROUND(I140*H140,2)</f>
        <v>0</v>
      </c>
      <c r="BL140" s="17" t="s">
        <v>202</v>
      </c>
      <c r="BM140" s="239" t="s">
        <v>554</v>
      </c>
    </row>
    <row r="141" spans="1:47" s="2" customFormat="1" ht="12">
      <c r="A141" s="38"/>
      <c r="B141" s="39"/>
      <c r="C141" s="40"/>
      <c r="D141" s="241" t="s">
        <v>137</v>
      </c>
      <c r="E141" s="40"/>
      <c r="F141" s="242" t="s">
        <v>553</v>
      </c>
      <c r="G141" s="40"/>
      <c r="H141" s="40"/>
      <c r="I141" s="148"/>
      <c r="J141" s="40"/>
      <c r="K141" s="40"/>
      <c r="L141" s="44"/>
      <c r="M141" s="243"/>
      <c r="N141" s="244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89</v>
      </c>
    </row>
    <row r="142" spans="1:65" s="2" customFormat="1" ht="24" customHeight="1">
      <c r="A142" s="38"/>
      <c r="B142" s="39"/>
      <c r="C142" s="228" t="s">
        <v>186</v>
      </c>
      <c r="D142" s="228" t="s">
        <v>130</v>
      </c>
      <c r="E142" s="229" t="s">
        <v>555</v>
      </c>
      <c r="F142" s="230" t="s">
        <v>556</v>
      </c>
      <c r="G142" s="231" t="s">
        <v>341</v>
      </c>
      <c r="H142" s="232">
        <v>1</v>
      </c>
      <c r="I142" s="233"/>
      <c r="J142" s="234">
        <f>ROUND(I142*H142,2)</f>
        <v>0</v>
      </c>
      <c r="K142" s="230" t="s">
        <v>19</v>
      </c>
      <c r="L142" s="44"/>
      <c r="M142" s="235" t="s">
        <v>19</v>
      </c>
      <c r="N142" s="236" t="s">
        <v>43</v>
      </c>
      <c r="O142" s="84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202</v>
      </c>
      <c r="AT142" s="239" t="s">
        <v>130</v>
      </c>
      <c r="AU142" s="239" t="s">
        <v>89</v>
      </c>
      <c r="AY142" s="17" t="s">
        <v>128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79</v>
      </c>
      <c r="BK142" s="240">
        <f>ROUND(I142*H142,2)</f>
        <v>0</v>
      </c>
      <c r="BL142" s="17" t="s">
        <v>202</v>
      </c>
      <c r="BM142" s="239" t="s">
        <v>557</v>
      </c>
    </row>
    <row r="143" spans="1:47" s="2" customFormat="1" ht="12">
      <c r="A143" s="38"/>
      <c r="B143" s="39"/>
      <c r="C143" s="40"/>
      <c r="D143" s="241" t="s">
        <v>137</v>
      </c>
      <c r="E143" s="40"/>
      <c r="F143" s="242" t="s">
        <v>556</v>
      </c>
      <c r="G143" s="40"/>
      <c r="H143" s="40"/>
      <c r="I143" s="148"/>
      <c r="J143" s="40"/>
      <c r="K143" s="40"/>
      <c r="L143" s="44"/>
      <c r="M143" s="243"/>
      <c r="N143" s="244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89</v>
      </c>
    </row>
    <row r="144" spans="1:65" s="2" customFormat="1" ht="24" customHeight="1">
      <c r="A144" s="38"/>
      <c r="B144" s="39"/>
      <c r="C144" s="228" t="s">
        <v>252</v>
      </c>
      <c r="D144" s="228" t="s">
        <v>130</v>
      </c>
      <c r="E144" s="229" t="s">
        <v>558</v>
      </c>
      <c r="F144" s="230" t="s">
        <v>559</v>
      </c>
      <c r="G144" s="231" t="s">
        <v>341</v>
      </c>
      <c r="H144" s="232">
        <v>1</v>
      </c>
      <c r="I144" s="233"/>
      <c r="J144" s="234">
        <f>ROUND(I144*H144,2)</f>
        <v>0</v>
      </c>
      <c r="K144" s="230" t="s">
        <v>19</v>
      </c>
      <c r="L144" s="44"/>
      <c r="M144" s="235" t="s">
        <v>19</v>
      </c>
      <c r="N144" s="236" t="s">
        <v>43</v>
      </c>
      <c r="O144" s="84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202</v>
      </c>
      <c r="AT144" s="239" t="s">
        <v>130</v>
      </c>
      <c r="AU144" s="239" t="s">
        <v>89</v>
      </c>
      <c r="AY144" s="17" t="s">
        <v>128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7" t="s">
        <v>79</v>
      </c>
      <c r="BK144" s="240">
        <f>ROUND(I144*H144,2)</f>
        <v>0</v>
      </c>
      <c r="BL144" s="17" t="s">
        <v>202</v>
      </c>
      <c r="BM144" s="239" t="s">
        <v>560</v>
      </c>
    </row>
    <row r="145" spans="1:47" s="2" customFormat="1" ht="12">
      <c r="A145" s="38"/>
      <c r="B145" s="39"/>
      <c r="C145" s="40"/>
      <c r="D145" s="241" t="s">
        <v>137</v>
      </c>
      <c r="E145" s="40"/>
      <c r="F145" s="242" t="s">
        <v>559</v>
      </c>
      <c r="G145" s="40"/>
      <c r="H145" s="40"/>
      <c r="I145" s="148"/>
      <c r="J145" s="40"/>
      <c r="K145" s="40"/>
      <c r="L145" s="44"/>
      <c r="M145" s="243"/>
      <c r="N145" s="24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89</v>
      </c>
    </row>
    <row r="146" spans="1:65" s="2" customFormat="1" ht="36" customHeight="1">
      <c r="A146" s="38"/>
      <c r="B146" s="39"/>
      <c r="C146" s="228" t="s">
        <v>181</v>
      </c>
      <c r="D146" s="228" t="s">
        <v>130</v>
      </c>
      <c r="E146" s="229" t="s">
        <v>561</v>
      </c>
      <c r="F146" s="230" t="s">
        <v>562</v>
      </c>
      <c r="G146" s="231" t="s">
        <v>341</v>
      </c>
      <c r="H146" s="232">
        <v>2</v>
      </c>
      <c r="I146" s="233"/>
      <c r="J146" s="234">
        <f>ROUND(I146*H146,2)</f>
        <v>0</v>
      </c>
      <c r="K146" s="230" t="s">
        <v>19</v>
      </c>
      <c r="L146" s="44"/>
      <c r="M146" s="235" t="s">
        <v>19</v>
      </c>
      <c r="N146" s="236" t="s">
        <v>43</v>
      </c>
      <c r="O146" s="84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202</v>
      </c>
      <c r="AT146" s="239" t="s">
        <v>130</v>
      </c>
      <c r="AU146" s="239" t="s">
        <v>89</v>
      </c>
      <c r="AY146" s="17" t="s">
        <v>128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7" t="s">
        <v>79</v>
      </c>
      <c r="BK146" s="240">
        <f>ROUND(I146*H146,2)</f>
        <v>0</v>
      </c>
      <c r="BL146" s="17" t="s">
        <v>202</v>
      </c>
      <c r="BM146" s="239" t="s">
        <v>563</v>
      </c>
    </row>
    <row r="147" spans="1:47" s="2" customFormat="1" ht="12">
      <c r="A147" s="38"/>
      <c r="B147" s="39"/>
      <c r="C147" s="40"/>
      <c r="D147" s="241" t="s">
        <v>137</v>
      </c>
      <c r="E147" s="40"/>
      <c r="F147" s="242" t="s">
        <v>562</v>
      </c>
      <c r="G147" s="40"/>
      <c r="H147" s="40"/>
      <c r="I147" s="148"/>
      <c r="J147" s="40"/>
      <c r="K147" s="40"/>
      <c r="L147" s="44"/>
      <c r="M147" s="243"/>
      <c r="N147" s="244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89</v>
      </c>
    </row>
    <row r="148" spans="1:65" s="2" customFormat="1" ht="24" customHeight="1">
      <c r="A148" s="38"/>
      <c r="B148" s="39"/>
      <c r="C148" s="228" t="s">
        <v>433</v>
      </c>
      <c r="D148" s="228" t="s">
        <v>130</v>
      </c>
      <c r="E148" s="229" t="s">
        <v>564</v>
      </c>
      <c r="F148" s="230" t="s">
        <v>565</v>
      </c>
      <c r="G148" s="231" t="s">
        <v>341</v>
      </c>
      <c r="H148" s="232">
        <v>2</v>
      </c>
      <c r="I148" s="233"/>
      <c r="J148" s="234">
        <f>ROUND(I148*H148,2)</f>
        <v>0</v>
      </c>
      <c r="K148" s="230" t="s">
        <v>19</v>
      </c>
      <c r="L148" s="44"/>
      <c r="M148" s="235" t="s">
        <v>19</v>
      </c>
      <c r="N148" s="236" t="s">
        <v>43</v>
      </c>
      <c r="O148" s="84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202</v>
      </c>
      <c r="AT148" s="239" t="s">
        <v>130</v>
      </c>
      <c r="AU148" s="239" t="s">
        <v>89</v>
      </c>
      <c r="AY148" s="17" t="s">
        <v>128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7" t="s">
        <v>79</v>
      </c>
      <c r="BK148" s="240">
        <f>ROUND(I148*H148,2)</f>
        <v>0</v>
      </c>
      <c r="BL148" s="17" t="s">
        <v>202</v>
      </c>
      <c r="BM148" s="239" t="s">
        <v>566</v>
      </c>
    </row>
    <row r="149" spans="1:47" s="2" customFormat="1" ht="12">
      <c r="A149" s="38"/>
      <c r="B149" s="39"/>
      <c r="C149" s="40"/>
      <c r="D149" s="241" t="s">
        <v>137</v>
      </c>
      <c r="E149" s="40"/>
      <c r="F149" s="242" t="s">
        <v>565</v>
      </c>
      <c r="G149" s="40"/>
      <c r="H149" s="40"/>
      <c r="I149" s="148"/>
      <c r="J149" s="40"/>
      <c r="K149" s="40"/>
      <c r="L149" s="44"/>
      <c r="M149" s="243"/>
      <c r="N149" s="24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89</v>
      </c>
    </row>
    <row r="150" spans="1:65" s="2" customFormat="1" ht="36" customHeight="1">
      <c r="A150" s="38"/>
      <c r="B150" s="39"/>
      <c r="C150" s="228" t="s">
        <v>190</v>
      </c>
      <c r="D150" s="228" t="s">
        <v>130</v>
      </c>
      <c r="E150" s="229" t="s">
        <v>567</v>
      </c>
      <c r="F150" s="230" t="s">
        <v>568</v>
      </c>
      <c r="G150" s="231" t="s">
        <v>341</v>
      </c>
      <c r="H150" s="232">
        <v>1</v>
      </c>
      <c r="I150" s="233"/>
      <c r="J150" s="234">
        <f>ROUND(I150*H150,2)</f>
        <v>0</v>
      </c>
      <c r="K150" s="230" t="s">
        <v>19</v>
      </c>
      <c r="L150" s="44"/>
      <c r="M150" s="235" t="s">
        <v>19</v>
      </c>
      <c r="N150" s="236" t="s">
        <v>43</v>
      </c>
      <c r="O150" s="84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202</v>
      </c>
      <c r="AT150" s="239" t="s">
        <v>130</v>
      </c>
      <c r="AU150" s="239" t="s">
        <v>89</v>
      </c>
      <c r="AY150" s="17" t="s">
        <v>128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79</v>
      </c>
      <c r="BK150" s="240">
        <f>ROUND(I150*H150,2)</f>
        <v>0</v>
      </c>
      <c r="BL150" s="17" t="s">
        <v>202</v>
      </c>
      <c r="BM150" s="239" t="s">
        <v>569</v>
      </c>
    </row>
    <row r="151" spans="1:47" s="2" customFormat="1" ht="12">
      <c r="A151" s="38"/>
      <c r="B151" s="39"/>
      <c r="C151" s="40"/>
      <c r="D151" s="241" t="s">
        <v>137</v>
      </c>
      <c r="E151" s="40"/>
      <c r="F151" s="242" t="s">
        <v>568</v>
      </c>
      <c r="G151" s="40"/>
      <c r="H151" s="40"/>
      <c r="I151" s="148"/>
      <c r="J151" s="40"/>
      <c r="K151" s="40"/>
      <c r="L151" s="44"/>
      <c r="M151" s="243"/>
      <c r="N151" s="24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89</v>
      </c>
    </row>
    <row r="152" spans="1:65" s="2" customFormat="1" ht="36" customHeight="1">
      <c r="A152" s="38"/>
      <c r="B152" s="39"/>
      <c r="C152" s="228" t="s">
        <v>570</v>
      </c>
      <c r="D152" s="228" t="s">
        <v>130</v>
      </c>
      <c r="E152" s="229" t="s">
        <v>571</v>
      </c>
      <c r="F152" s="230" t="s">
        <v>572</v>
      </c>
      <c r="G152" s="231" t="s">
        <v>341</v>
      </c>
      <c r="H152" s="232">
        <v>22</v>
      </c>
      <c r="I152" s="233"/>
      <c r="J152" s="234">
        <f>ROUND(I152*H152,2)</f>
        <v>0</v>
      </c>
      <c r="K152" s="230" t="s">
        <v>19</v>
      </c>
      <c r="L152" s="44"/>
      <c r="M152" s="235" t="s">
        <v>19</v>
      </c>
      <c r="N152" s="236" t="s">
        <v>43</v>
      </c>
      <c r="O152" s="84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202</v>
      </c>
      <c r="AT152" s="239" t="s">
        <v>130</v>
      </c>
      <c r="AU152" s="239" t="s">
        <v>89</v>
      </c>
      <c r="AY152" s="17" t="s">
        <v>128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7" t="s">
        <v>79</v>
      </c>
      <c r="BK152" s="240">
        <f>ROUND(I152*H152,2)</f>
        <v>0</v>
      </c>
      <c r="BL152" s="17" t="s">
        <v>202</v>
      </c>
      <c r="BM152" s="239" t="s">
        <v>573</v>
      </c>
    </row>
    <row r="153" spans="1:47" s="2" customFormat="1" ht="12">
      <c r="A153" s="38"/>
      <c r="B153" s="39"/>
      <c r="C153" s="40"/>
      <c r="D153" s="241" t="s">
        <v>137</v>
      </c>
      <c r="E153" s="40"/>
      <c r="F153" s="242" t="s">
        <v>572</v>
      </c>
      <c r="G153" s="40"/>
      <c r="H153" s="40"/>
      <c r="I153" s="148"/>
      <c r="J153" s="40"/>
      <c r="K153" s="40"/>
      <c r="L153" s="44"/>
      <c r="M153" s="243"/>
      <c r="N153" s="244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137</v>
      </c>
      <c r="AU153" s="17" t="s">
        <v>89</v>
      </c>
    </row>
    <row r="154" spans="1:65" s="2" customFormat="1" ht="36" customHeight="1">
      <c r="A154" s="38"/>
      <c r="B154" s="39"/>
      <c r="C154" s="228" t="s">
        <v>250</v>
      </c>
      <c r="D154" s="228" t="s">
        <v>130</v>
      </c>
      <c r="E154" s="229" t="s">
        <v>574</v>
      </c>
      <c r="F154" s="230" t="s">
        <v>575</v>
      </c>
      <c r="G154" s="231" t="s">
        <v>341</v>
      </c>
      <c r="H154" s="232">
        <v>8</v>
      </c>
      <c r="I154" s="233"/>
      <c r="J154" s="234">
        <f>ROUND(I154*H154,2)</f>
        <v>0</v>
      </c>
      <c r="K154" s="230" t="s">
        <v>19</v>
      </c>
      <c r="L154" s="44"/>
      <c r="M154" s="235" t="s">
        <v>19</v>
      </c>
      <c r="N154" s="236" t="s">
        <v>43</v>
      </c>
      <c r="O154" s="84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202</v>
      </c>
      <c r="AT154" s="239" t="s">
        <v>130</v>
      </c>
      <c r="AU154" s="239" t="s">
        <v>89</v>
      </c>
      <c r="AY154" s="17" t="s">
        <v>128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7" t="s">
        <v>79</v>
      </c>
      <c r="BK154" s="240">
        <f>ROUND(I154*H154,2)</f>
        <v>0</v>
      </c>
      <c r="BL154" s="17" t="s">
        <v>202</v>
      </c>
      <c r="BM154" s="239" t="s">
        <v>576</v>
      </c>
    </row>
    <row r="155" spans="1:47" s="2" customFormat="1" ht="12">
      <c r="A155" s="38"/>
      <c r="B155" s="39"/>
      <c r="C155" s="40"/>
      <c r="D155" s="241" t="s">
        <v>137</v>
      </c>
      <c r="E155" s="40"/>
      <c r="F155" s="242" t="s">
        <v>575</v>
      </c>
      <c r="G155" s="40"/>
      <c r="H155" s="40"/>
      <c r="I155" s="148"/>
      <c r="J155" s="40"/>
      <c r="K155" s="40"/>
      <c r="L155" s="44"/>
      <c r="M155" s="243"/>
      <c r="N155" s="24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89</v>
      </c>
    </row>
    <row r="156" spans="1:63" s="12" customFormat="1" ht="20.85" customHeight="1">
      <c r="A156" s="12"/>
      <c r="B156" s="212"/>
      <c r="C156" s="213"/>
      <c r="D156" s="214" t="s">
        <v>71</v>
      </c>
      <c r="E156" s="226" t="s">
        <v>577</v>
      </c>
      <c r="F156" s="226" t="s">
        <v>578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SUM(P157:P254)</f>
        <v>0</v>
      </c>
      <c r="Q156" s="220"/>
      <c r="R156" s="221">
        <f>SUM(R157:R254)</f>
        <v>0</v>
      </c>
      <c r="S156" s="220"/>
      <c r="T156" s="222">
        <f>SUM(T157:T254)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81</v>
      </c>
      <c r="AT156" s="224" t="s">
        <v>71</v>
      </c>
      <c r="AU156" s="224" t="s">
        <v>81</v>
      </c>
      <c r="AY156" s="223" t="s">
        <v>128</v>
      </c>
      <c r="BK156" s="225">
        <f>SUM(BK157:BK254)</f>
        <v>0</v>
      </c>
    </row>
    <row r="157" spans="1:65" s="2" customFormat="1" ht="36" customHeight="1">
      <c r="A157" s="38"/>
      <c r="B157" s="39"/>
      <c r="C157" s="228" t="s">
        <v>579</v>
      </c>
      <c r="D157" s="228" t="s">
        <v>130</v>
      </c>
      <c r="E157" s="229" t="s">
        <v>580</v>
      </c>
      <c r="F157" s="230" t="s">
        <v>581</v>
      </c>
      <c r="G157" s="231" t="s">
        <v>341</v>
      </c>
      <c r="H157" s="232">
        <v>3</v>
      </c>
      <c r="I157" s="233"/>
      <c r="J157" s="234">
        <f>ROUND(I157*H157,2)</f>
        <v>0</v>
      </c>
      <c r="K157" s="230" t="s">
        <v>19</v>
      </c>
      <c r="L157" s="44"/>
      <c r="M157" s="235" t="s">
        <v>19</v>
      </c>
      <c r="N157" s="236" t="s">
        <v>43</v>
      </c>
      <c r="O157" s="84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202</v>
      </c>
      <c r="AT157" s="239" t="s">
        <v>130</v>
      </c>
      <c r="AU157" s="239" t="s">
        <v>89</v>
      </c>
      <c r="AY157" s="17" t="s">
        <v>128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79</v>
      </c>
      <c r="BK157" s="240">
        <f>ROUND(I157*H157,2)</f>
        <v>0</v>
      </c>
      <c r="BL157" s="17" t="s">
        <v>202</v>
      </c>
      <c r="BM157" s="239" t="s">
        <v>582</v>
      </c>
    </row>
    <row r="158" spans="1:47" s="2" customFormat="1" ht="12">
      <c r="A158" s="38"/>
      <c r="B158" s="39"/>
      <c r="C158" s="40"/>
      <c r="D158" s="241" t="s">
        <v>137</v>
      </c>
      <c r="E158" s="40"/>
      <c r="F158" s="242" t="s">
        <v>581</v>
      </c>
      <c r="G158" s="40"/>
      <c r="H158" s="40"/>
      <c r="I158" s="148"/>
      <c r="J158" s="40"/>
      <c r="K158" s="40"/>
      <c r="L158" s="44"/>
      <c r="M158" s="243"/>
      <c r="N158" s="24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137</v>
      </c>
      <c r="AU158" s="17" t="s">
        <v>89</v>
      </c>
    </row>
    <row r="159" spans="1:65" s="2" customFormat="1" ht="36" customHeight="1">
      <c r="A159" s="38"/>
      <c r="B159" s="39"/>
      <c r="C159" s="228" t="s">
        <v>195</v>
      </c>
      <c r="D159" s="228" t="s">
        <v>130</v>
      </c>
      <c r="E159" s="229" t="s">
        <v>583</v>
      </c>
      <c r="F159" s="230" t="s">
        <v>584</v>
      </c>
      <c r="G159" s="231" t="s">
        <v>341</v>
      </c>
      <c r="H159" s="232">
        <v>10</v>
      </c>
      <c r="I159" s="233"/>
      <c r="J159" s="234">
        <f>ROUND(I159*H159,2)</f>
        <v>0</v>
      </c>
      <c r="K159" s="230" t="s">
        <v>19</v>
      </c>
      <c r="L159" s="44"/>
      <c r="M159" s="235" t="s">
        <v>19</v>
      </c>
      <c r="N159" s="236" t="s">
        <v>43</v>
      </c>
      <c r="O159" s="84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202</v>
      </c>
      <c r="AT159" s="239" t="s">
        <v>130</v>
      </c>
      <c r="AU159" s="239" t="s">
        <v>89</v>
      </c>
      <c r="AY159" s="17" t="s">
        <v>128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79</v>
      </c>
      <c r="BK159" s="240">
        <f>ROUND(I159*H159,2)</f>
        <v>0</v>
      </c>
      <c r="BL159" s="17" t="s">
        <v>202</v>
      </c>
      <c r="BM159" s="239" t="s">
        <v>585</v>
      </c>
    </row>
    <row r="160" spans="1:47" s="2" customFormat="1" ht="12">
      <c r="A160" s="38"/>
      <c r="B160" s="39"/>
      <c r="C160" s="40"/>
      <c r="D160" s="241" t="s">
        <v>137</v>
      </c>
      <c r="E160" s="40"/>
      <c r="F160" s="242" t="s">
        <v>584</v>
      </c>
      <c r="G160" s="40"/>
      <c r="H160" s="40"/>
      <c r="I160" s="148"/>
      <c r="J160" s="40"/>
      <c r="K160" s="40"/>
      <c r="L160" s="44"/>
      <c r="M160" s="243"/>
      <c r="N160" s="244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137</v>
      </c>
      <c r="AU160" s="17" t="s">
        <v>89</v>
      </c>
    </row>
    <row r="161" spans="1:65" s="2" customFormat="1" ht="36" customHeight="1">
      <c r="A161" s="38"/>
      <c r="B161" s="39"/>
      <c r="C161" s="228" t="s">
        <v>586</v>
      </c>
      <c r="D161" s="228" t="s">
        <v>130</v>
      </c>
      <c r="E161" s="229" t="s">
        <v>587</v>
      </c>
      <c r="F161" s="230" t="s">
        <v>588</v>
      </c>
      <c r="G161" s="231" t="s">
        <v>341</v>
      </c>
      <c r="H161" s="232">
        <v>5</v>
      </c>
      <c r="I161" s="233"/>
      <c r="J161" s="234">
        <f>ROUND(I161*H161,2)</f>
        <v>0</v>
      </c>
      <c r="K161" s="230" t="s">
        <v>19</v>
      </c>
      <c r="L161" s="44"/>
      <c r="M161" s="235" t="s">
        <v>19</v>
      </c>
      <c r="N161" s="236" t="s">
        <v>43</v>
      </c>
      <c r="O161" s="84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202</v>
      </c>
      <c r="AT161" s="239" t="s">
        <v>130</v>
      </c>
      <c r="AU161" s="239" t="s">
        <v>89</v>
      </c>
      <c r="AY161" s="17" t="s">
        <v>128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7" t="s">
        <v>79</v>
      </c>
      <c r="BK161" s="240">
        <f>ROUND(I161*H161,2)</f>
        <v>0</v>
      </c>
      <c r="BL161" s="17" t="s">
        <v>202</v>
      </c>
      <c r="BM161" s="239" t="s">
        <v>589</v>
      </c>
    </row>
    <row r="162" spans="1:47" s="2" customFormat="1" ht="12">
      <c r="A162" s="38"/>
      <c r="B162" s="39"/>
      <c r="C162" s="40"/>
      <c r="D162" s="241" t="s">
        <v>137</v>
      </c>
      <c r="E162" s="40"/>
      <c r="F162" s="242" t="s">
        <v>588</v>
      </c>
      <c r="G162" s="40"/>
      <c r="H162" s="40"/>
      <c r="I162" s="148"/>
      <c r="J162" s="40"/>
      <c r="K162" s="40"/>
      <c r="L162" s="44"/>
      <c r="M162" s="243"/>
      <c r="N162" s="244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89</v>
      </c>
    </row>
    <row r="163" spans="1:65" s="2" customFormat="1" ht="36" customHeight="1">
      <c r="A163" s="38"/>
      <c r="B163" s="39"/>
      <c r="C163" s="228" t="s">
        <v>590</v>
      </c>
      <c r="D163" s="228" t="s">
        <v>130</v>
      </c>
      <c r="E163" s="229" t="s">
        <v>591</v>
      </c>
      <c r="F163" s="230" t="s">
        <v>592</v>
      </c>
      <c r="G163" s="231" t="s">
        <v>341</v>
      </c>
      <c r="H163" s="232">
        <v>5</v>
      </c>
      <c r="I163" s="233"/>
      <c r="J163" s="234">
        <f>ROUND(I163*H163,2)</f>
        <v>0</v>
      </c>
      <c r="K163" s="230" t="s">
        <v>19</v>
      </c>
      <c r="L163" s="44"/>
      <c r="M163" s="235" t="s">
        <v>19</v>
      </c>
      <c r="N163" s="236" t="s">
        <v>43</v>
      </c>
      <c r="O163" s="84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202</v>
      </c>
      <c r="AT163" s="239" t="s">
        <v>130</v>
      </c>
      <c r="AU163" s="239" t="s">
        <v>89</v>
      </c>
      <c r="AY163" s="17" t="s">
        <v>128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7" t="s">
        <v>79</v>
      </c>
      <c r="BK163" s="240">
        <f>ROUND(I163*H163,2)</f>
        <v>0</v>
      </c>
      <c r="BL163" s="17" t="s">
        <v>202</v>
      </c>
      <c r="BM163" s="239" t="s">
        <v>593</v>
      </c>
    </row>
    <row r="164" spans="1:47" s="2" customFormat="1" ht="12">
      <c r="A164" s="38"/>
      <c r="B164" s="39"/>
      <c r="C164" s="40"/>
      <c r="D164" s="241" t="s">
        <v>137</v>
      </c>
      <c r="E164" s="40"/>
      <c r="F164" s="242" t="s">
        <v>592</v>
      </c>
      <c r="G164" s="40"/>
      <c r="H164" s="40"/>
      <c r="I164" s="148"/>
      <c r="J164" s="40"/>
      <c r="K164" s="40"/>
      <c r="L164" s="44"/>
      <c r="M164" s="243"/>
      <c r="N164" s="24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89</v>
      </c>
    </row>
    <row r="165" spans="1:65" s="2" customFormat="1" ht="36" customHeight="1">
      <c r="A165" s="38"/>
      <c r="B165" s="39"/>
      <c r="C165" s="228" t="s">
        <v>594</v>
      </c>
      <c r="D165" s="228" t="s">
        <v>130</v>
      </c>
      <c r="E165" s="229" t="s">
        <v>595</v>
      </c>
      <c r="F165" s="230" t="s">
        <v>596</v>
      </c>
      <c r="G165" s="231" t="s">
        <v>341</v>
      </c>
      <c r="H165" s="232">
        <v>10</v>
      </c>
      <c r="I165" s="233"/>
      <c r="J165" s="234">
        <f>ROUND(I165*H165,2)</f>
        <v>0</v>
      </c>
      <c r="K165" s="230" t="s">
        <v>19</v>
      </c>
      <c r="L165" s="44"/>
      <c r="M165" s="235" t="s">
        <v>19</v>
      </c>
      <c r="N165" s="236" t="s">
        <v>43</v>
      </c>
      <c r="O165" s="84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202</v>
      </c>
      <c r="AT165" s="239" t="s">
        <v>130</v>
      </c>
      <c r="AU165" s="239" t="s">
        <v>89</v>
      </c>
      <c r="AY165" s="17" t="s">
        <v>128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79</v>
      </c>
      <c r="BK165" s="240">
        <f>ROUND(I165*H165,2)</f>
        <v>0</v>
      </c>
      <c r="BL165" s="17" t="s">
        <v>202</v>
      </c>
      <c r="BM165" s="239" t="s">
        <v>597</v>
      </c>
    </row>
    <row r="166" spans="1:47" s="2" customFormat="1" ht="12">
      <c r="A166" s="38"/>
      <c r="B166" s="39"/>
      <c r="C166" s="40"/>
      <c r="D166" s="241" t="s">
        <v>137</v>
      </c>
      <c r="E166" s="40"/>
      <c r="F166" s="242" t="s">
        <v>596</v>
      </c>
      <c r="G166" s="40"/>
      <c r="H166" s="40"/>
      <c r="I166" s="148"/>
      <c r="J166" s="40"/>
      <c r="K166" s="40"/>
      <c r="L166" s="44"/>
      <c r="M166" s="243"/>
      <c r="N166" s="24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137</v>
      </c>
      <c r="AU166" s="17" t="s">
        <v>89</v>
      </c>
    </row>
    <row r="167" spans="1:65" s="2" customFormat="1" ht="36" customHeight="1">
      <c r="A167" s="38"/>
      <c r="B167" s="39"/>
      <c r="C167" s="228" t="s">
        <v>232</v>
      </c>
      <c r="D167" s="228" t="s">
        <v>130</v>
      </c>
      <c r="E167" s="229" t="s">
        <v>598</v>
      </c>
      <c r="F167" s="230" t="s">
        <v>599</v>
      </c>
      <c r="G167" s="231" t="s">
        <v>341</v>
      </c>
      <c r="H167" s="232">
        <v>18</v>
      </c>
      <c r="I167" s="233"/>
      <c r="J167" s="234">
        <f>ROUND(I167*H167,2)</f>
        <v>0</v>
      </c>
      <c r="K167" s="230" t="s">
        <v>19</v>
      </c>
      <c r="L167" s="44"/>
      <c r="M167" s="235" t="s">
        <v>19</v>
      </c>
      <c r="N167" s="236" t="s">
        <v>43</v>
      </c>
      <c r="O167" s="84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202</v>
      </c>
      <c r="AT167" s="239" t="s">
        <v>130</v>
      </c>
      <c r="AU167" s="239" t="s">
        <v>89</v>
      </c>
      <c r="AY167" s="17" t="s">
        <v>128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79</v>
      </c>
      <c r="BK167" s="240">
        <f>ROUND(I167*H167,2)</f>
        <v>0</v>
      </c>
      <c r="BL167" s="17" t="s">
        <v>202</v>
      </c>
      <c r="BM167" s="239" t="s">
        <v>600</v>
      </c>
    </row>
    <row r="168" spans="1:47" s="2" customFormat="1" ht="12">
      <c r="A168" s="38"/>
      <c r="B168" s="39"/>
      <c r="C168" s="40"/>
      <c r="D168" s="241" t="s">
        <v>137</v>
      </c>
      <c r="E168" s="40"/>
      <c r="F168" s="242" t="s">
        <v>599</v>
      </c>
      <c r="G168" s="40"/>
      <c r="H168" s="40"/>
      <c r="I168" s="148"/>
      <c r="J168" s="40"/>
      <c r="K168" s="40"/>
      <c r="L168" s="44"/>
      <c r="M168" s="243"/>
      <c r="N168" s="244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137</v>
      </c>
      <c r="AU168" s="17" t="s">
        <v>89</v>
      </c>
    </row>
    <row r="169" spans="1:65" s="2" customFormat="1" ht="36" customHeight="1">
      <c r="A169" s="38"/>
      <c r="B169" s="39"/>
      <c r="C169" s="228" t="s">
        <v>601</v>
      </c>
      <c r="D169" s="228" t="s">
        <v>130</v>
      </c>
      <c r="E169" s="229" t="s">
        <v>602</v>
      </c>
      <c r="F169" s="230" t="s">
        <v>603</v>
      </c>
      <c r="G169" s="231" t="s">
        <v>341</v>
      </c>
      <c r="H169" s="232">
        <v>18</v>
      </c>
      <c r="I169" s="233"/>
      <c r="J169" s="234">
        <f>ROUND(I169*H169,2)</f>
        <v>0</v>
      </c>
      <c r="K169" s="230" t="s">
        <v>19</v>
      </c>
      <c r="L169" s="44"/>
      <c r="M169" s="235" t="s">
        <v>19</v>
      </c>
      <c r="N169" s="236" t="s">
        <v>43</v>
      </c>
      <c r="O169" s="84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202</v>
      </c>
      <c r="AT169" s="239" t="s">
        <v>130</v>
      </c>
      <c r="AU169" s="239" t="s">
        <v>89</v>
      </c>
      <c r="AY169" s="17" t="s">
        <v>128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79</v>
      </c>
      <c r="BK169" s="240">
        <f>ROUND(I169*H169,2)</f>
        <v>0</v>
      </c>
      <c r="BL169" s="17" t="s">
        <v>202</v>
      </c>
      <c r="BM169" s="239" t="s">
        <v>604</v>
      </c>
    </row>
    <row r="170" spans="1:47" s="2" customFormat="1" ht="12">
      <c r="A170" s="38"/>
      <c r="B170" s="39"/>
      <c r="C170" s="40"/>
      <c r="D170" s="241" t="s">
        <v>137</v>
      </c>
      <c r="E170" s="40"/>
      <c r="F170" s="242" t="s">
        <v>603</v>
      </c>
      <c r="G170" s="40"/>
      <c r="H170" s="40"/>
      <c r="I170" s="148"/>
      <c r="J170" s="40"/>
      <c r="K170" s="40"/>
      <c r="L170" s="44"/>
      <c r="M170" s="243"/>
      <c r="N170" s="24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89</v>
      </c>
    </row>
    <row r="171" spans="1:65" s="2" customFormat="1" ht="36" customHeight="1">
      <c r="A171" s="38"/>
      <c r="B171" s="39"/>
      <c r="C171" s="228" t="s">
        <v>217</v>
      </c>
      <c r="D171" s="228" t="s">
        <v>130</v>
      </c>
      <c r="E171" s="229" t="s">
        <v>605</v>
      </c>
      <c r="F171" s="230" t="s">
        <v>606</v>
      </c>
      <c r="G171" s="231" t="s">
        <v>341</v>
      </c>
      <c r="H171" s="232">
        <v>2</v>
      </c>
      <c r="I171" s="233"/>
      <c r="J171" s="234">
        <f>ROUND(I171*H171,2)</f>
        <v>0</v>
      </c>
      <c r="K171" s="230" t="s">
        <v>19</v>
      </c>
      <c r="L171" s="44"/>
      <c r="M171" s="235" t="s">
        <v>19</v>
      </c>
      <c r="N171" s="236" t="s">
        <v>43</v>
      </c>
      <c r="O171" s="84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202</v>
      </c>
      <c r="AT171" s="239" t="s">
        <v>130</v>
      </c>
      <c r="AU171" s="239" t="s">
        <v>89</v>
      </c>
      <c r="AY171" s="17" t="s">
        <v>128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79</v>
      </c>
      <c r="BK171" s="240">
        <f>ROUND(I171*H171,2)</f>
        <v>0</v>
      </c>
      <c r="BL171" s="17" t="s">
        <v>202</v>
      </c>
      <c r="BM171" s="239" t="s">
        <v>607</v>
      </c>
    </row>
    <row r="172" spans="1:47" s="2" customFormat="1" ht="12">
      <c r="A172" s="38"/>
      <c r="B172" s="39"/>
      <c r="C172" s="40"/>
      <c r="D172" s="241" t="s">
        <v>137</v>
      </c>
      <c r="E172" s="40"/>
      <c r="F172" s="242" t="s">
        <v>606</v>
      </c>
      <c r="G172" s="40"/>
      <c r="H172" s="40"/>
      <c r="I172" s="148"/>
      <c r="J172" s="40"/>
      <c r="K172" s="40"/>
      <c r="L172" s="44"/>
      <c r="M172" s="243"/>
      <c r="N172" s="244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89</v>
      </c>
    </row>
    <row r="173" spans="1:65" s="2" customFormat="1" ht="36" customHeight="1">
      <c r="A173" s="38"/>
      <c r="B173" s="39"/>
      <c r="C173" s="228" t="s">
        <v>608</v>
      </c>
      <c r="D173" s="228" t="s">
        <v>130</v>
      </c>
      <c r="E173" s="229" t="s">
        <v>609</v>
      </c>
      <c r="F173" s="230" t="s">
        <v>610</v>
      </c>
      <c r="G173" s="231" t="s">
        <v>341</v>
      </c>
      <c r="H173" s="232">
        <v>20</v>
      </c>
      <c r="I173" s="233"/>
      <c r="J173" s="234">
        <f>ROUND(I173*H173,2)</f>
        <v>0</v>
      </c>
      <c r="K173" s="230" t="s">
        <v>19</v>
      </c>
      <c r="L173" s="44"/>
      <c r="M173" s="235" t="s">
        <v>19</v>
      </c>
      <c r="N173" s="236" t="s">
        <v>43</v>
      </c>
      <c r="O173" s="84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202</v>
      </c>
      <c r="AT173" s="239" t="s">
        <v>130</v>
      </c>
      <c r="AU173" s="239" t="s">
        <v>89</v>
      </c>
      <c r="AY173" s="17" t="s">
        <v>128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7" t="s">
        <v>79</v>
      </c>
      <c r="BK173" s="240">
        <f>ROUND(I173*H173,2)</f>
        <v>0</v>
      </c>
      <c r="BL173" s="17" t="s">
        <v>202</v>
      </c>
      <c r="BM173" s="239" t="s">
        <v>611</v>
      </c>
    </row>
    <row r="174" spans="1:47" s="2" customFormat="1" ht="12">
      <c r="A174" s="38"/>
      <c r="B174" s="39"/>
      <c r="C174" s="40"/>
      <c r="D174" s="241" t="s">
        <v>137</v>
      </c>
      <c r="E174" s="40"/>
      <c r="F174" s="242" t="s">
        <v>610</v>
      </c>
      <c r="G174" s="40"/>
      <c r="H174" s="40"/>
      <c r="I174" s="148"/>
      <c r="J174" s="40"/>
      <c r="K174" s="40"/>
      <c r="L174" s="44"/>
      <c r="M174" s="243"/>
      <c r="N174" s="244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137</v>
      </c>
      <c r="AU174" s="17" t="s">
        <v>89</v>
      </c>
    </row>
    <row r="175" spans="1:65" s="2" customFormat="1" ht="36" customHeight="1">
      <c r="A175" s="38"/>
      <c r="B175" s="39"/>
      <c r="C175" s="228" t="s">
        <v>221</v>
      </c>
      <c r="D175" s="228" t="s">
        <v>130</v>
      </c>
      <c r="E175" s="229" t="s">
        <v>612</v>
      </c>
      <c r="F175" s="230" t="s">
        <v>613</v>
      </c>
      <c r="G175" s="231" t="s">
        <v>341</v>
      </c>
      <c r="H175" s="232">
        <v>4</v>
      </c>
      <c r="I175" s="233"/>
      <c r="J175" s="234">
        <f>ROUND(I175*H175,2)</f>
        <v>0</v>
      </c>
      <c r="K175" s="230" t="s">
        <v>19</v>
      </c>
      <c r="L175" s="44"/>
      <c r="M175" s="235" t="s">
        <v>19</v>
      </c>
      <c r="N175" s="236" t="s">
        <v>43</v>
      </c>
      <c r="O175" s="84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202</v>
      </c>
      <c r="AT175" s="239" t="s">
        <v>130</v>
      </c>
      <c r="AU175" s="239" t="s">
        <v>89</v>
      </c>
      <c r="AY175" s="17" t="s">
        <v>128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7" t="s">
        <v>79</v>
      </c>
      <c r="BK175" s="240">
        <f>ROUND(I175*H175,2)</f>
        <v>0</v>
      </c>
      <c r="BL175" s="17" t="s">
        <v>202</v>
      </c>
      <c r="BM175" s="239" t="s">
        <v>614</v>
      </c>
    </row>
    <row r="176" spans="1:47" s="2" customFormat="1" ht="12">
      <c r="A176" s="38"/>
      <c r="B176" s="39"/>
      <c r="C176" s="40"/>
      <c r="D176" s="241" t="s">
        <v>137</v>
      </c>
      <c r="E176" s="40"/>
      <c r="F176" s="242" t="s">
        <v>613</v>
      </c>
      <c r="G176" s="40"/>
      <c r="H176" s="40"/>
      <c r="I176" s="148"/>
      <c r="J176" s="40"/>
      <c r="K176" s="40"/>
      <c r="L176" s="44"/>
      <c r="M176" s="243"/>
      <c r="N176" s="24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89</v>
      </c>
    </row>
    <row r="177" spans="1:65" s="2" customFormat="1" ht="36" customHeight="1">
      <c r="A177" s="38"/>
      <c r="B177" s="39"/>
      <c r="C177" s="228" t="s">
        <v>615</v>
      </c>
      <c r="D177" s="228" t="s">
        <v>130</v>
      </c>
      <c r="E177" s="229" t="s">
        <v>616</v>
      </c>
      <c r="F177" s="230" t="s">
        <v>617</v>
      </c>
      <c r="G177" s="231" t="s">
        <v>341</v>
      </c>
      <c r="H177" s="232">
        <v>3</v>
      </c>
      <c r="I177" s="233"/>
      <c r="J177" s="234">
        <f>ROUND(I177*H177,2)</f>
        <v>0</v>
      </c>
      <c r="K177" s="230" t="s">
        <v>19</v>
      </c>
      <c r="L177" s="44"/>
      <c r="M177" s="235" t="s">
        <v>19</v>
      </c>
      <c r="N177" s="236" t="s">
        <v>43</v>
      </c>
      <c r="O177" s="84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9" t="s">
        <v>202</v>
      </c>
      <c r="AT177" s="239" t="s">
        <v>130</v>
      </c>
      <c r="AU177" s="239" t="s">
        <v>89</v>
      </c>
      <c r="AY177" s="17" t="s">
        <v>128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7" t="s">
        <v>79</v>
      </c>
      <c r="BK177" s="240">
        <f>ROUND(I177*H177,2)</f>
        <v>0</v>
      </c>
      <c r="BL177" s="17" t="s">
        <v>202</v>
      </c>
      <c r="BM177" s="239" t="s">
        <v>618</v>
      </c>
    </row>
    <row r="178" spans="1:47" s="2" customFormat="1" ht="12">
      <c r="A178" s="38"/>
      <c r="B178" s="39"/>
      <c r="C178" s="40"/>
      <c r="D178" s="241" t="s">
        <v>137</v>
      </c>
      <c r="E178" s="40"/>
      <c r="F178" s="242" t="s">
        <v>617</v>
      </c>
      <c r="G178" s="40"/>
      <c r="H178" s="40"/>
      <c r="I178" s="148"/>
      <c r="J178" s="40"/>
      <c r="K178" s="40"/>
      <c r="L178" s="44"/>
      <c r="M178" s="243"/>
      <c r="N178" s="24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137</v>
      </c>
      <c r="AU178" s="17" t="s">
        <v>89</v>
      </c>
    </row>
    <row r="179" spans="1:65" s="2" customFormat="1" ht="36" customHeight="1">
      <c r="A179" s="38"/>
      <c r="B179" s="39"/>
      <c r="C179" s="228" t="s">
        <v>229</v>
      </c>
      <c r="D179" s="228" t="s">
        <v>130</v>
      </c>
      <c r="E179" s="229" t="s">
        <v>619</v>
      </c>
      <c r="F179" s="230" t="s">
        <v>620</v>
      </c>
      <c r="G179" s="231" t="s">
        <v>341</v>
      </c>
      <c r="H179" s="232">
        <v>3</v>
      </c>
      <c r="I179" s="233"/>
      <c r="J179" s="234">
        <f>ROUND(I179*H179,2)</f>
        <v>0</v>
      </c>
      <c r="K179" s="230" t="s">
        <v>19</v>
      </c>
      <c r="L179" s="44"/>
      <c r="M179" s="235" t="s">
        <v>19</v>
      </c>
      <c r="N179" s="236" t="s">
        <v>43</v>
      </c>
      <c r="O179" s="84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9" t="s">
        <v>202</v>
      </c>
      <c r="AT179" s="239" t="s">
        <v>130</v>
      </c>
      <c r="AU179" s="239" t="s">
        <v>89</v>
      </c>
      <c r="AY179" s="17" t="s">
        <v>128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7" t="s">
        <v>79</v>
      </c>
      <c r="BK179" s="240">
        <f>ROUND(I179*H179,2)</f>
        <v>0</v>
      </c>
      <c r="BL179" s="17" t="s">
        <v>202</v>
      </c>
      <c r="BM179" s="239" t="s">
        <v>621</v>
      </c>
    </row>
    <row r="180" spans="1:47" s="2" customFormat="1" ht="12">
      <c r="A180" s="38"/>
      <c r="B180" s="39"/>
      <c r="C180" s="40"/>
      <c r="D180" s="241" t="s">
        <v>137</v>
      </c>
      <c r="E180" s="40"/>
      <c r="F180" s="242" t="s">
        <v>620</v>
      </c>
      <c r="G180" s="40"/>
      <c r="H180" s="40"/>
      <c r="I180" s="148"/>
      <c r="J180" s="40"/>
      <c r="K180" s="40"/>
      <c r="L180" s="44"/>
      <c r="M180" s="243"/>
      <c r="N180" s="24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137</v>
      </c>
      <c r="AU180" s="17" t="s">
        <v>89</v>
      </c>
    </row>
    <row r="181" spans="1:65" s="2" customFormat="1" ht="36" customHeight="1">
      <c r="A181" s="38"/>
      <c r="B181" s="39"/>
      <c r="C181" s="228" t="s">
        <v>622</v>
      </c>
      <c r="D181" s="228" t="s">
        <v>130</v>
      </c>
      <c r="E181" s="229" t="s">
        <v>623</v>
      </c>
      <c r="F181" s="230" t="s">
        <v>624</v>
      </c>
      <c r="G181" s="231" t="s">
        <v>341</v>
      </c>
      <c r="H181" s="232">
        <v>3</v>
      </c>
      <c r="I181" s="233"/>
      <c r="J181" s="234">
        <f>ROUND(I181*H181,2)</f>
        <v>0</v>
      </c>
      <c r="K181" s="230" t="s">
        <v>19</v>
      </c>
      <c r="L181" s="44"/>
      <c r="M181" s="235" t="s">
        <v>19</v>
      </c>
      <c r="N181" s="236" t="s">
        <v>43</v>
      </c>
      <c r="O181" s="84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202</v>
      </c>
      <c r="AT181" s="239" t="s">
        <v>130</v>
      </c>
      <c r="AU181" s="239" t="s">
        <v>89</v>
      </c>
      <c r="AY181" s="17" t="s">
        <v>128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7" t="s">
        <v>79</v>
      </c>
      <c r="BK181" s="240">
        <f>ROUND(I181*H181,2)</f>
        <v>0</v>
      </c>
      <c r="BL181" s="17" t="s">
        <v>202</v>
      </c>
      <c r="BM181" s="239" t="s">
        <v>625</v>
      </c>
    </row>
    <row r="182" spans="1:47" s="2" customFormat="1" ht="12">
      <c r="A182" s="38"/>
      <c r="B182" s="39"/>
      <c r="C182" s="40"/>
      <c r="D182" s="241" t="s">
        <v>137</v>
      </c>
      <c r="E182" s="40"/>
      <c r="F182" s="242" t="s">
        <v>624</v>
      </c>
      <c r="G182" s="40"/>
      <c r="H182" s="40"/>
      <c r="I182" s="148"/>
      <c r="J182" s="40"/>
      <c r="K182" s="40"/>
      <c r="L182" s="44"/>
      <c r="M182" s="243"/>
      <c r="N182" s="244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137</v>
      </c>
      <c r="AU182" s="17" t="s">
        <v>89</v>
      </c>
    </row>
    <row r="183" spans="1:65" s="2" customFormat="1" ht="48" customHeight="1">
      <c r="A183" s="38"/>
      <c r="B183" s="39"/>
      <c r="C183" s="228" t="s">
        <v>236</v>
      </c>
      <c r="D183" s="228" t="s">
        <v>130</v>
      </c>
      <c r="E183" s="229" t="s">
        <v>626</v>
      </c>
      <c r="F183" s="230" t="s">
        <v>627</v>
      </c>
      <c r="G183" s="231" t="s">
        <v>341</v>
      </c>
      <c r="H183" s="232">
        <v>2</v>
      </c>
      <c r="I183" s="233"/>
      <c r="J183" s="234">
        <f>ROUND(I183*H183,2)</f>
        <v>0</v>
      </c>
      <c r="K183" s="230" t="s">
        <v>19</v>
      </c>
      <c r="L183" s="44"/>
      <c r="M183" s="235" t="s">
        <v>19</v>
      </c>
      <c r="N183" s="236" t="s">
        <v>43</v>
      </c>
      <c r="O183" s="84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9" t="s">
        <v>202</v>
      </c>
      <c r="AT183" s="239" t="s">
        <v>130</v>
      </c>
      <c r="AU183" s="239" t="s">
        <v>89</v>
      </c>
      <c r="AY183" s="17" t="s">
        <v>128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7" t="s">
        <v>79</v>
      </c>
      <c r="BK183" s="240">
        <f>ROUND(I183*H183,2)</f>
        <v>0</v>
      </c>
      <c r="BL183" s="17" t="s">
        <v>202</v>
      </c>
      <c r="BM183" s="239" t="s">
        <v>628</v>
      </c>
    </row>
    <row r="184" spans="1:47" s="2" customFormat="1" ht="12">
      <c r="A184" s="38"/>
      <c r="B184" s="39"/>
      <c r="C184" s="40"/>
      <c r="D184" s="241" t="s">
        <v>137</v>
      </c>
      <c r="E184" s="40"/>
      <c r="F184" s="242" t="s">
        <v>627</v>
      </c>
      <c r="G184" s="40"/>
      <c r="H184" s="40"/>
      <c r="I184" s="148"/>
      <c r="J184" s="40"/>
      <c r="K184" s="40"/>
      <c r="L184" s="44"/>
      <c r="M184" s="243"/>
      <c r="N184" s="24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137</v>
      </c>
      <c r="AU184" s="17" t="s">
        <v>89</v>
      </c>
    </row>
    <row r="185" spans="1:65" s="2" customFormat="1" ht="36" customHeight="1">
      <c r="A185" s="38"/>
      <c r="B185" s="39"/>
      <c r="C185" s="228" t="s">
        <v>629</v>
      </c>
      <c r="D185" s="228" t="s">
        <v>130</v>
      </c>
      <c r="E185" s="229" t="s">
        <v>630</v>
      </c>
      <c r="F185" s="230" t="s">
        <v>631</v>
      </c>
      <c r="G185" s="231" t="s">
        <v>341</v>
      </c>
      <c r="H185" s="232">
        <v>6</v>
      </c>
      <c r="I185" s="233"/>
      <c r="J185" s="234">
        <f>ROUND(I185*H185,2)</f>
        <v>0</v>
      </c>
      <c r="K185" s="230" t="s">
        <v>19</v>
      </c>
      <c r="L185" s="44"/>
      <c r="M185" s="235" t="s">
        <v>19</v>
      </c>
      <c r="N185" s="236" t="s">
        <v>43</v>
      </c>
      <c r="O185" s="84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202</v>
      </c>
      <c r="AT185" s="239" t="s">
        <v>130</v>
      </c>
      <c r="AU185" s="239" t="s">
        <v>89</v>
      </c>
      <c r="AY185" s="17" t="s">
        <v>128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7" t="s">
        <v>79</v>
      </c>
      <c r="BK185" s="240">
        <f>ROUND(I185*H185,2)</f>
        <v>0</v>
      </c>
      <c r="BL185" s="17" t="s">
        <v>202</v>
      </c>
      <c r="BM185" s="239" t="s">
        <v>632</v>
      </c>
    </row>
    <row r="186" spans="1:47" s="2" customFormat="1" ht="12">
      <c r="A186" s="38"/>
      <c r="B186" s="39"/>
      <c r="C186" s="40"/>
      <c r="D186" s="241" t="s">
        <v>137</v>
      </c>
      <c r="E186" s="40"/>
      <c r="F186" s="242" t="s">
        <v>631</v>
      </c>
      <c r="G186" s="40"/>
      <c r="H186" s="40"/>
      <c r="I186" s="148"/>
      <c r="J186" s="40"/>
      <c r="K186" s="40"/>
      <c r="L186" s="44"/>
      <c r="M186" s="243"/>
      <c r="N186" s="24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137</v>
      </c>
      <c r="AU186" s="17" t="s">
        <v>89</v>
      </c>
    </row>
    <row r="187" spans="1:65" s="2" customFormat="1" ht="36" customHeight="1">
      <c r="A187" s="38"/>
      <c r="B187" s="39"/>
      <c r="C187" s="228" t="s">
        <v>240</v>
      </c>
      <c r="D187" s="228" t="s">
        <v>130</v>
      </c>
      <c r="E187" s="229" t="s">
        <v>633</v>
      </c>
      <c r="F187" s="230" t="s">
        <v>634</v>
      </c>
      <c r="G187" s="231" t="s">
        <v>341</v>
      </c>
      <c r="H187" s="232">
        <v>6</v>
      </c>
      <c r="I187" s="233"/>
      <c r="J187" s="234">
        <f>ROUND(I187*H187,2)</f>
        <v>0</v>
      </c>
      <c r="K187" s="230" t="s">
        <v>19</v>
      </c>
      <c r="L187" s="44"/>
      <c r="M187" s="235" t="s">
        <v>19</v>
      </c>
      <c r="N187" s="236" t="s">
        <v>43</v>
      </c>
      <c r="O187" s="84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9" t="s">
        <v>202</v>
      </c>
      <c r="AT187" s="239" t="s">
        <v>130</v>
      </c>
      <c r="AU187" s="239" t="s">
        <v>89</v>
      </c>
      <c r="AY187" s="17" t="s">
        <v>128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7" t="s">
        <v>79</v>
      </c>
      <c r="BK187" s="240">
        <f>ROUND(I187*H187,2)</f>
        <v>0</v>
      </c>
      <c r="BL187" s="17" t="s">
        <v>202</v>
      </c>
      <c r="BM187" s="239" t="s">
        <v>635</v>
      </c>
    </row>
    <row r="188" spans="1:47" s="2" customFormat="1" ht="12">
      <c r="A188" s="38"/>
      <c r="B188" s="39"/>
      <c r="C188" s="40"/>
      <c r="D188" s="241" t="s">
        <v>137</v>
      </c>
      <c r="E188" s="40"/>
      <c r="F188" s="242" t="s">
        <v>634</v>
      </c>
      <c r="G188" s="40"/>
      <c r="H188" s="40"/>
      <c r="I188" s="148"/>
      <c r="J188" s="40"/>
      <c r="K188" s="40"/>
      <c r="L188" s="44"/>
      <c r="M188" s="243"/>
      <c r="N188" s="24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137</v>
      </c>
      <c r="AU188" s="17" t="s">
        <v>89</v>
      </c>
    </row>
    <row r="189" spans="1:65" s="2" customFormat="1" ht="36" customHeight="1">
      <c r="A189" s="38"/>
      <c r="B189" s="39"/>
      <c r="C189" s="228" t="s">
        <v>636</v>
      </c>
      <c r="D189" s="228" t="s">
        <v>130</v>
      </c>
      <c r="E189" s="229" t="s">
        <v>637</v>
      </c>
      <c r="F189" s="230" t="s">
        <v>638</v>
      </c>
      <c r="G189" s="231" t="s">
        <v>341</v>
      </c>
      <c r="H189" s="232">
        <v>4</v>
      </c>
      <c r="I189" s="233"/>
      <c r="J189" s="234">
        <f>ROUND(I189*H189,2)</f>
        <v>0</v>
      </c>
      <c r="K189" s="230" t="s">
        <v>19</v>
      </c>
      <c r="L189" s="44"/>
      <c r="M189" s="235" t="s">
        <v>19</v>
      </c>
      <c r="N189" s="236" t="s">
        <v>43</v>
      </c>
      <c r="O189" s="84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202</v>
      </c>
      <c r="AT189" s="239" t="s">
        <v>130</v>
      </c>
      <c r="AU189" s="239" t="s">
        <v>89</v>
      </c>
      <c r="AY189" s="17" t="s">
        <v>128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7" t="s">
        <v>79</v>
      </c>
      <c r="BK189" s="240">
        <f>ROUND(I189*H189,2)</f>
        <v>0</v>
      </c>
      <c r="BL189" s="17" t="s">
        <v>202</v>
      </c>
      <c r="BM189" s="239" t="s">
        <v>639</v>
      </c>
    </row>
    <row r="190" spans="1:47" s="2" customFormat="1" ht="12">
      <c r="A190" s="38"/>
      <c r="B190" s="39"/>
      <c r="C190" s="40"/>
      <c r="D190" s="241" t="s">
        <v>137</v>
      </c>
      <c r="E190" s="40"/>
      <c r="F190" s="242" t="s">
        <v>638</v>
      </c>
      <c r="G190" s="40"/>
      <c r="H190" s="40"/>
      <c r="I190" s="148"/>
      <c r="J190" s="40"/>
      <c r="K190" s="40"/>
      <c r="L190" s="44"/>
      <c r="M190" s="243"/>
      <c r="N190" s="24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137</v>
      </c>
      <c r="AU190" s="17" t="s">
        <v>89</v>
      </c>
    </row>
    <row r="191" spans="1:65" s="2" customFormat="1" ht="36" customHeight="1">
      <c r="A191" s="38"/>
      <c r="B191" s="39"/>
      <c r="C191" s="228" t="s">
        <v>246</v>
      </c>
      <c r="D191" s="228" t="s">
        <v>130</v>
      </c>
      <c r="E191" s="229" t="s">
        <v>640</v>
      </c>
      <c r="F191" s="230" t="s">
        <v>641</v>
      </c>
      <c r="G191" s="231" t="s">
        <v>341</v>
      </c>
      <c r="H191" s="232">
        <v>1</v>
      </c>
      <c r="I191" s="233"/>
      <c r="J191" s="234">
        <f>ROUND(I191*H191,2)</f>
        <v>0</v>
      </c>
      <c r="K191" s="230" t="s">
        <v>19</v>
      </c>
      <c r="L191" s="44"/>
      <c r="M191" s="235" t="s">
        <v>19</v>
      </c>
      <c r="N191" s="236" t="s">
        <v>43</v>
      </c>
      <c r="O191" s="84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202</v>
      </c>
      <c r="AT191" s="239" t="s">
        <v>130</v>
      </c>
      <c r="AU191" s="239" t="s">
        <v>89</v>
      </c>
      <c r="AY191" s="17" t="s">
        <v>128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7" t="s">
        <v>79</v>
      </c>
      <c r="BK191" s="240">
        <f>ROUND(I191*H191,2)</f>
        <v>0</v>
      </c>
      <c r="BL191" s="17" t="s">
        <v>202</v>
      </c>
      <c r="BM191" s="239" t="s">
        <v>642</v>
      </c>
    </row>
    <row r="192" spans="1:47" s="2" customFormat="1" ht="12">
      <c r="A192" s="38"/>
      <c r="B192" s="39"/>
      <c r="C192" s="40"/>
      <c r="D192" s="241" t="s">
        <v>137</v>
      </c>
      <c r="E192" s="40"/>
      <c r="F192" s="242" t="s">
        <v>641</v>
      </c>
      <c r="G192" s="40"/>
      <c r="H192" s="40"/>
      <c r="I192" s="148"/>
      <c r="J192" s="40"/>
      <c r="K192" s="40"/>
      <c r="L192" s="44"/>
      <c r="M192" s="243"/>
      <c r="N192" s="244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137</v>
      </c>
      <c r="AU192" s="17" t="s">
        <v>89</v>
      </c>
    </row>
    <row r="193" spans="1:65" s="2" customFormat="1" ht="36" customHeight="1">
      <c r="A193" s="38"/>
      <c r="B193" s="39"/>
      <c r="C193" s="228" t="s">
        <v>643</v>
      </c>
      <c r="D193" s="228" t="s">
        <v>130</v>
      </c>
      <c r="E193" s="229" t="s">
        <v>644</v>
      </c>
      <c r="F193" s="230" t="s">
        <v>645</v>
      </c>
      <c r="G193" s="231" t="s">
        <v>341</v>
      </c>
      <c r="H193" s="232">
        <v>1</v>
      </c>
      <c r="I193" s="233"/>
      <c r="J193" s="234">
        <f>ROUND(I193*H193,2)</f>
        <v>0</v>
      </c>
      <c r="K193" s="230" t="s">
        <v>19</v>
      </c>
      <c r="L193" s="44"/>
      <c r="M193" s="235" t="s">
        <v>19</v>
      </c>
      <c r="N193" s="236" t="s">
        <v>43</v>
      </c>
      <c r="O193" s="84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202</v>
      </c>
      <c r="AT193" s="239" t="s">
        <v>130</v>
      </c>
      <c r="AU193" s="239" t="s">
        <v>89</v>
      </c>
      <c r="AY193" s="17" t="s">
        <v>128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7" t="s">
        <v>79</v>
      </c>
      <c r="BK193" s="240">
        <f>ROUND(I193*H193,2)</f>
        <v>0</v>
      </c>
      <c r="BL193" s="17" t="s">
        <v>202</v>
      </c>
      <c r="BM193" s="239" t="s">
        <v>646</v>
      </c>
    </row>
    <row r="194" spans="1:47" s="2" customFormat="1" ht="12">
      <c r="A194" s="38"/>
      <c r="B194" s="39"/>
      <c r="C194" s="40"/>
      <c r="D194" s="241" t="s">
        <v>137</v>
      </c>
      <c r="E194" s="40"/>
      <c r="F194" s="242" t="s">
        <v>645</v>
      </c>
      <c r="G194" s="40"/>
      <c r="H194" s="40"/>
      <c r="I194" s="148"/>
      <c r="J194" s="40"/>
      <c r="K194" s="40"/>
      <c r="L194" s="44"/>
      <c r="M194" s="243"/>
      <c r="N194" s="244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137</v>
      </c>
      <c r="AU194" s="17" t="s">
        <v>89</v>
      </c>
    </row>
    <row r="195" spans="1:65" s="2" customFormat="1" ht="36" customHeight="1">
      <c r="A195" s="38"/>
      <c r="B195" s="39"/>
      <c r="C195" s="228" t="s">
        <v>260</v>
      </c>
      <c r="D195" s="228" t="s">
        <v>130</v>
      </c>
      <c r="E195" s="229" t="s">
        <v>647</v>
      </c>
      <c r="F195" s="230" t="s">
        <v>648</v>
      </c>
      <c r="G195" s="231" t="s">
        <v>341</v>
      </c>
      <c r="H195" s="232">
        <v>1</v>
      </c>
      <c r="I195" s="233"/>
      <c r="J195" s="234">
        <f>ROUND(I195*H195,2)</f>
        <v>0</v>
      </c>
      <c r="K195" s="230" t="s">
        <v>19</v>
      </c>
      <c r="L195" s="44"/>
      <c r="M195" s="235" t="s">
        <v>19</v>
      </c>
      <c r="N195" s="236" t="s">
        <v>43</v>
      </c>
      <c r="O195" s="84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202</v>
      </c>
      <c r="AT195" s="239" t="s">
        <v>130</v>
      </c>
      <c r="AU195" s="239" t="s">
        <v>89</v>
      </c>
      <c r="AY195" s="17" t="s">
        <v>128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7" t="s">
        <v>79</v>
      </c>
      <c r="BK195" s="240">
        <f>ROUND(I195*H195,2)</f>
        <v>0</v>
      </c>
      <c r="BL195" s="17" t="s">
        <v>202</v>
      </c>
      <c r="BM195" s="239" t="s">
        <v>649</v>
      </c>
    </row>
    <row r="196" spans="1:47" s="2" customFormat="1" ht="12">
      <c r="A196" s="38"/>
      <c r="B196" s="39"/>
      <c r="C196" s="40"/>
      <c r="D196" s="241" t="s">
        <v>137</v>
      </c>
      <c r="E196" s="40"/>
      <c r="F196" s="242" t="s">
        <v>648</v>
      </c>
      <c r="G196" s="40"/>
      <c r="H196" s="40"/>
      <c r="I196" s="148"/>
      <c r="J196" s="40"/>
      <c r="K196" s="40"/>
      <c r="L196" s="44"/>
      <c r="M196" s="243"/>
      <c r="N196" s="24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137</v>
      </c>
      <c r="AU196" s="17" t="s">
        <v>89</v>
      </c>
    </row>
    <row r="197" spans="1:65" s="2" customFormat="1" ht="36" customHeight="1">
      <c r="A197" s="38"/>
      <c r="B197" s="39"/>
      <c r="C197" s="228" t="s">
        <v>650</v>
      </c>
      <c r="D197" s="228" t="s">
        <v>130</v>
      </c>
      <c r="E197" s="229" t="s">
        <v>651</v>
      </c>
      <c r="F197" s="230" t="s">
        <v>652</v>
      </c>
      <c r="G197" s="231" t="s">
        <v>341</v>
      </c>
      <c r="H197" s="232">
        <v>2</v>
      </c>
      <c r="I197" s="233"/>
      <c r="J197" s="234">
        <f>ROUND(I197*H197,2)</f>
        <v>0</v>
      </c>
      <c r="K197" s="230" t="s">
        <v>19</v>
      </c>
      <c r="L197" s="44"/>
      <c r="M197" s="235" t="s">
        <v>19</v>
      </c>
      <c r="N197" s="236" t="s">
        <v>43</v>
      </c>
      <c r="O197" s="84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9" t="s">
        <v>202</v>
      </c>
      <c r="AT197" s="239" t="s">
        <v>130</v>
      </c>
      <c r="AU197" s="239" t="s">
        <v>89</v>
      </c>
      <c r="AY197" s="17" t="s">
        <v>128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7" t="s">
        <v>79</v>
      </c>
      <c r="BK197" s="240">
        <f>ROUND(I197*H197,2)</f>
        <v>0</v>
      </c>
      <c r="BL197" s="17" t="s">
        <v>202</v>
      </c>
      <c r="BM197" s="239" t="s">
        <v>653</v>
      </c>
    </row>
    <row r="198" spans="1:47" s="2" customFormat="1" ht="12">
      <c r="A198" s="38"/>
      <c r="B198" s="39"/>
      <c r="C198" s="40"/>
      <c r="D198" s="241" t="s">
        <v>137</v>
      </c>
      <c r="E198" s="40"/>
      <c r="F198" s="242" t="s">
        <v>652</v>
      </c>
      <c r="G198" s="40"/>
      <c r="H198" s="40"/>
      <c r="I198" s="148"/>
      <c r="J198" s="40"/>
      <c r="K198" s="40"/>
      <c r="L198" s="44"/>
      <c r="M198" s="243"/>
      <c r="N198" s="244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137</v>
      </c>
      <c r="AU198" s="17" t="s">
        <v>89</v>
      </c>
    </row>
    <row r="199" spans="1:65" s="2" customFormat="1" ht="36" customHeight="1">
      <c r="A199" s="38"/>
      <c r="B199" s="39"/>
      <c r="C199" s="228" t="s">
        <v>654</v>
      </c>
      <c r="D199" s="228" t="s">
        <v>130</v>
      </c>
      <c r="E199" s="229" t="s">
        <v>655</v>
      </c>
      <c r="F199" s="230" t="s">
        <v>656</v>
      </c>
      <c r="G199" s="231" t="s">
        <v>341</v>
      </c>
      <c r="H199" s="232">
        <v>32</v>
      </c>
      <c r="I199" s="233"/>
      <c r="J199" s="234">
        <f>ROUND(I199*H199,2)</f>
        <v>0</v>
      </c>
      <c r="K199" s="230" t="s">
        <v>19</v>
      </c>
      <c r="L199" s="44"/>
      <c r="M199" s="235" t="s">
        <v>19</v>
      </c>
      <c r="N199" s="236" t="s">
        <v>43</v>
      </c>
      <c r="O199" s="84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202</v>
      </c>
      <c r="AT199" s="239" t="s">
        <v>130</v>
      </c>
      <c r="AU199" s="239" t="s">
        <v>89</v>
      </c>
      <c r="AY199" s="17" t="s">
        <v>128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7" t="s">
        <v>79</v>
      </c>
      <c r="BK199" s="240">
        <f>ROUND(I199*H199,2)</f>
        <v>0</v>
      </c>
      <c r="BL199" s="17" t="s">
        <v>202</v>
      </c>
      <c r="BM199" s="239" t="s">
        <v>657</v>
      </c>
    </row>
    <row r="200" spans="1:47" s="2" customFormat="1" ht="12">
      <c r="A200" s="38"/>
      <c r="B200" s="39"/>
      <c r="C200" s="40"/>
      <c r="D200" s="241" t="s">
        <v>137</v>
      </c>
      <c r="E200" s="40"/>
      <c r="F200" s="242" t="s">
        <v>656</v>
      </c>
      <c r="G200" s="40"/>
      <c r="H200" s="40"/>
      <c r="I200" s="148"/>
      <c r="J200" s="40"/>
      <c r="K200" s="40"/>
      <c r="L200" s="44"/>
      <c r="M200" s="243"/>
      <c r="N200" s="244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137</v>
      </c>
      <c r="AU200" s="17" t="s">
        <v>89</v>
      </c>
    </row>
    <row r="201" spans="1:65" s="2" customFormat="1" ht="36" customHeight="1">
      <c r="A201" s="38"/>
      <c r="B201" s="39"/>
      <c r="C201" s="228" t="s">
        <v>658</v>
      </c>
      <c r="D201" s="228" t="s">
        <v>130</v>
      </c>
      <c r="E201" s="229" t="s">
        <v>659</v>
      </c>
      <c r="F201" s="230" t="s">
        <v>660</v>
      </c>
      <c r="G201" s="231" t="s">
        <v>341</v>
      </c>
      <c r="H201" s="232">
        <v>22</v>
      </c>
      <c r="I201" s="233"/>
      <c r="J201" s="234">
        <f>ROUND(I201*H201,2)</f>
        <v>0</v>
      </c>
      <c r="K201" s="230" t="s">
        <v>19</v>
      </c>
      <c r="L201" s="44"/>
      <c r="M201" s="235" t="s">
        <v>19</v>
      </c>
      <c r="N201" s="236" t="s">
        <v>43</v>
      </c>
      <c r="O201" s="84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9" t="s">
        <v>202</v>
      </c>
      <c r="AT201" s="239" t="s">
        <v>130</v>
      </c>
      <c r="AU201" s="239" t="s">
        <v>89</v>
      </c>
      <c r="AY201" s="17" t="s">
        <v>128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7" t="s">
        <v>79</v>
      </c>
      <c r="BK201" s="240">
        <f>ROUND(I201*H201,2)</f>
        <v>0</v>
      </c>
      <c r="BL201" s="17" t="s">
        <v>202</v>
      </c>
      <c r="BM201" s="239" t="s">
        <v>661</v>
      </c>
    </row>
    <row r="202" spans="1:47" s="2" customFormat="1" ht="12">
      <c r="A202" s="38"/>
      <c r="B202" s="39"/>
      <c r="C202" s="40"/>
      <c r="D202" s="241" t="s">
        <v>137</v>
      </c>
      <c r="E202" s="40"/>
      <c r="F202" s="242" t="s">
        <v>660</v>
      </c>
      <c r="G202" s="40"/>
      <c r="H202" s="40"/>
      <c r="I202" s="148"/>
      <c r="J202" s="40"/>
      <c r="K202" s="40"/>
      <c r="L202" s="44"/>
      <c r="M202" s="243"/>
      <c r="N202" s="244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137</v>
      </c>
      <c r="AU202" s="17" t="s">
        <v>89</v>
      </c>
    </row>
    <row r="203" spans="1:65" s="2" customFormat="1" ht="36" customHeight="1">
      <c r="A203" s="38"/>
      <c r="B203" s="39"/>
      <c r="C203" s="228" t="s">
        <v>264</v>
      </c>
      <c r="D203" s="228" t="s">
        <v>130</v>
      </c>
      <c r="E203" s="229" t="s">
        <v>662</v>
      </c>
      <c r="F203" s="230" t="s">
        <v>663</v>
      </c>
      <c r="G203" s="231" t="s">
        <v>341</v>
      </c>
      <c r="H203" s="232">
        <v>20</v>
      </c>
      <c r="I203" s="233"/>
      <c r="J203" s="234">
        <f>ROUND(I203*H203,2)</f>
        <v>0</v>
      </c>
      <c r="K203" s="230" t="s">
        <v>19</v>
      </c>
      <c r="L203" s="44"/>
      <c r="M203" s="235" t="s">
        <v>19</v>
      </c>
      <c r="N203" s="236" t="s">
        <v>43</v>
      </c>
      <c r="O203" s="84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9" t="s">
        <v>202</v>
      </c>
      <c r="AT203" s="239" t="s">
        <v>130</v>
      </c>
      <c r="AU203" s="239" t="s">
        <v>89</v>
      </c>
      <c r="AY203" s="17" t="s">
        <v>128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7" t="s">
        <v>79</v>
      </c>
      <c r="BK203" s="240">
        <f>ROUND(I203*H203,2)</f>
        <v>0</v>
      </c>
      <c r="BL203" s="17" t="s">
        <v>202</v>
      </c>
      <c r="BM203" s="239" t="s">
        <v>664</v>
      </c>
    </row>
    <row r="204" spans="1:47" s="2" customFormat="1" ht="12">
      <c r="A204" s="38"/>
      <c r="B204" s="39"/>
      <c r="C204" s="40"/>
      <c r="D204" s="241" t="s">
        <v>137</v>
      </c>
      <c r="E204" s="40"/>
      <c r="F204" s="242" t="s">
        <v>663</v>
      </c>
      <c r="G204" s="40"/>
      <c r="H204" s="40"/>
      <c r="I204" s="148"/>
      <c r="J204" s="40"/>
      <c r="K204" s="40"/>
      <c r="L204" s="44"/>
      <c r="M204" s="243"/>
      <c r="N204" s="24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137</v>
      </c>
      <c r="AU204" s="17" t="s">
        <v>89</v>
      </c>
    </row>
    <row r="205" spans="1:65" s="2" customFormat="1" ht="36" customHeight="1">
      <c r="A205" s="38"/>
      <c r="B205" s="39"/>
      <c r="C205" s="228" t="s">
        <v>665</v>
      </c>
      <c r="D205" s="228" t="s">
        <v>130</v>
      </c>
      <c r="E205" s="229" t="s">
        <v>666</v>
      </c>
      <c r="F205" s="230" t="s">
        <v>667</v>
      </c>
      <c r="G205" s="231" t="s">
        <v>341</v>
      </c>
      <c r="H205" s="232">
        <v>20</v>
      </c>
      <c r="I205" s="233"/>
      <c r="J205" s="234">
        <f>ROUND(I205*H205,2)</f>
        <v>0</v>
      </c>
      <c r="K205" s="230" t="s">
        <v>19</v>
      </c>
      <c r="L205" s="44"/>
      <c r="M205" s="235" t="s">
        <v>19</v>
      </c>
      <c r="N205" s="236" t="s">
        <v>43</v>
      </c>
      <c r="O205" s="84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9" t="s">
        <v>202</v>
      </c>
      <c r="AT205" s="239" t="s">
        <v>130</v>
      </c>
      <c r="AU205" s="239" t="s">
        <v>89</v>
      </c>
      <c r="AY205" s="17" t="s">
        <v>128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7" t="s">
        <v>79</v>
      </c>
      <c r="BK205" s="240">
        <f>ROUND(I205*H205,2)</f>
        <v>0</v>
      </c>
      <c r="BL205" s="17" t="s">
        <v>202</v>
      </c>
      <c r="BM205" s="239" t="s">
        <v>668</v>
      </c>
    </row>
    <row r="206" spans="1:47" s="2" customFormat="1" ht="12">
      <c r="A206" s="38"/>
      <c r="B206" s="39"/>
      <c r="C206" s="40"/>
      <c r="D206" s="241" t="s">
        <v>137</v>
      </c>
      <c r="E206" s="40"/>
      <c r="F206" s="242" t="s">
        <v>667</v>
      </c>
      <c r="G206" s="40"/>
      <c r="H206" s="40"/>
      <c r="I206" s="148"/>
      <c r="J206" s="40"/>
      <c r="K206" s="40"/>
      <c r="L206" s="44"/>
      <c r="M206" s="243"/>
      <c r="N206" s="244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137</v>
      </c>
      <c r="AU206" s="17" t="s">
        <v>89</v>
      </c>
    </row>
    <row r="207" spans="1:65" s="2" customFormat="1" ht="36" customHeight="1">
      <c r="A207" s="38"/>
      <c r="B207" s="39"/>
      <c r="C207" s="228" t="s">
        <v>337</v>
      </c>
      <c r="D207" s="228" t="s">
        <v>130</v>
      </c>
      <c r="E207" s="229" t="s">
        <v>669</v>
      </c>
      <c r="F207" s="230" t="s">
        <v>670</v>
      </c>
      <c r="G207" s="231" t="s">
        <v>341</v>
      </c>
      <c r="H207" s="232">
        <v>3</v>
      </c>
      <c r="I207" s="233"/>
      <c r="J207" s="234">
        <f>ROUND(I207*H207,2)</f>
        <v>0</v>
      </c>
      <c r="K207" s="230" t="s">
        <v>19</v>
      </c>
      <c r="L207" s="44"/>
      <c r="M207" s="235" t="s">
        <v>19</v>
      </c>
      <c r="N207" s="236" t="s">
        <v>43</v>
      </c>
      <c r="O207" s="84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9" t="s">
        <v>202</v>
      </c>
      <c r="AT207" s="239" t="s">
        <v>130</v>
      </c>
      <c r="AU207" s="239" t="s">
        <v>89</v>
      </c>
      <c r="AY207" s="17" t="s">
        <v>128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7" t="s">
        <v>79</v>
      </c>
      <c r="BK207" s="240">
        <f>ROUND(I207*H207,2)</f>
        <v>0</v>
      </c>
      <c r="BL207" s="17" t="s">
        <v>202</v>
      </c>
      <c r="BM207" s="239" t="s">
        <v>671</v>
      </c>
    </row>
    <row r="208" spans="1:47" s="2" customFormat="1" ht="12">
      <c r="A208" s="38"/>
      <c r="B208" s="39"/>
      <c r="C208" s="40"/>
      <c r="D208" s="241" t="s">
        <v>137</v>
      </c>
      <c r="E208" s="40"/>
      <c r="F208" s="242" t="s">
        <v>670</v>
      </c>
      <c r="G208" s="40"/>
      <c r="H208" s="40"/>
      <c r="I208" s="148"/>
      <c r="J208" s="40"/>
      <c r="K208" s="40"/>
      <c r="L208" s="44"/>
      <c r="M208" s="243"/>
      <c r="N208" s="244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137</v>
      </c>
      <c r="AU208" s="17" t="s">
        <v>89</v>
      </c>
    </row>
    <row r="209" spans="1:65" s="2" customFormat="1" ht="36" customHeight="1">
      <c r="A209" s="38"/>
      <c r="B209" s="39"/>
      <c r="C209" s="228" t="s">
        <v>672</v>
      </c>
      <c r="D209" s="228" t="s">
        <v>130</v>
      </c>
      <c r="E209" s="229" t="s">
        <v>673</v>
      </c>
      <c r="F209" s="230" t="s">
        <v>674</v>
      </c>
      <c r="G209" s="231" t="s">
        <v>341</v>
      </c>
      <c r="H209" s="232">
        <v>19</v>
      </c>
      <c r="I209" s="233"/>
      <c r="J209" s="234">
        <f>ROUND(I209*H209,2)</f>
        <v>0</v>
      </c>
      <c r="K209" s="230" t="s">
        <v>19</v>
      </c>
      <c r="L209" s="44"/>
      <c r="M209" s="235" t="s">
        <v>19</v>
      </c>
      <c r="N209" s="236" t="s">
        <v>43</v>
      </c>
      <c r="O209" s="84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9" t="s">
        <v>202</v>
      </c>
      <c r="AT209" s="239" t="s">
        <v>130</v>
      </c>
      <c r="AU209" s="239" t="s">
        <v>89</v>
      </c>
      <c r="AY209" s="17" t="s">
        <v>128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7" t="s">
        <v>79</v>
      </c>
      <c r="BK209" s="240">
        <f>ROUND(I209*H209,2)</f>
        <v>0</v>
      </c>
      <c r="BL209" s="17" t="s">
        <v>202</v>
      </c>
      <c r="BM209" s="239" t="s">
        <v>675</v>
      </c>
    </row>
    <row r="210" spans="1:47" s="2" customFormat="1" ht="12">
      <c r="A210" s="38"/>
      <c r="B210" s="39"/>
      <c r="C210" s="40"/>
      <c r="D210" s="241" t="s">
        <v>137</v>
      </c>
      <c r="E210" s="40"/>
      <c r="F210" s="242" t="s">
        <v>674</v>
      </c>
      <c r="G210" s="40"/>
      <c r="H210" s="40"/>
      <c r="I210" s="148"/>
      <c r="J210" s="40"/>
      <c r="K210" s="40"/>
      <c r="L210" s="44"/>
      <c r="M210" s="243"/>
      <c r="N210" s="244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137</v>
      </c>
      <c r="AU210" s="17" t="s">
        <v>89</v>
      </c>
    </row>
    <row r="211" spans="1:65" s="2" customFormat="1" ht="36" customHeight="1">
      <c r="A211" s="38"/>
      <c r="B211" s="39"/>
      <c r="C211" s="228" t="s">
        <v>278</v>
      </c>
      <c r="D211" s="228" t="s">
        <v>130</v>
      </c>
      <c r="E211" s="229" t="s">
        <v>676</v>
      </c>
      <c r="F211" s="230" t="s">
        <v>677</v>
      </c>
      <c r="G211" s="231" t="s">
        <v>341</v>
      </c>
      <c r="H211" s="232">
        <v>19</v>
      </c>
      <c r="I211" s="233"/>
      <c r="J211" s="234">
        <f>ROUND(I211*H211,2)</f>
        <v>0</v>
      </c>
      <c r="K211" s="230" t="s">
        <v>19</v>
      </c>
      <c r="L211" s="44"/>
      <c r="M211" s="235" t="s">
        <v>19</v>
      </c>
      <c r="N211" s="236" t="s">
        <v>43</v>
      </c>
      <c r="O211" s="84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9" t="s">
        <v>202</v>
      </c>
      <c r="AT211" s="239" t="s">
        <v>130</v>
      </c>
      <c r="AU211" s="239" t="s">
        <v>89</v>
      </c>
      <c r="AY211" s="17" t="s">
        <v>128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7" t="s">
        <v>79</v>
      </c>
      <c r="BK211" s="240">
        <f>ROUND(I211*H211,2)</f>
        <v>0</v>
      </c>
      <c r="BL211" s="17" t="s">
        <v>202</v>
      </c>
      <c r="BM211" s="239" t="s">
        <v>678</v>
      </c>
    </row>
    <row r="212" spans="1:47" s="2" customFormat="1" ht="12">
      <c r="A212" s="38"/>
      <c r="B212" s="39"/>
      <c r="C212" s="40"/>
      <c r="D212" s="241" t="s">
        <v>137</v>
      </c>
      <c r="E212" s="40"/>
      <c r="F212" s="242" t="s">
        <v>677</v>
      </c>
      <c r="G212" s="40"/>
      <c r="H212" s="40"/>
      <c r="I212" s="148"/>
      <c r="J212" s="40"/>
      <c r="K212" s="40"/>
      <c r="L212" s="44"/>
      <c r="M212" s="243"/>
      <c r="N212" s="24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137</v>
      </c>
      <c r="AU212" s="17" t="s">
        <v>89</v>
      </c>
    </row>
    <row r="213" spans="1:65" s="2" customFormat="1" ht="36" customHeight="1">
      <c r="A213" s="38"/>
      <c r="B213" s="39"/>
      <c r="C213" s="228" t="s">
        <v>679</v>
      </c>
      <c r="D213" s="228" t="s">
        <v>130</v>
      </c>
      <c r="E213" s="229" t="s">
        <v>680</v>
      </c>
      <c r="F213" s="230" t="s">
        <v>681</v>
      </c>
      <c r="G213" s="231" t="s">
        <v>341</v>
      </c>
      <c r="H213" s="232">
        <v>1</v>
      </c>
      <c r="I213" s="233"/>
      <c r="J213" s="234">
        <f>ROUND(I213*H213,2)</f>
        <v>0</v>
      </c>
      <c r="K213" s="230" t="s">
        <v>19</v>
      </c>
      <c r="L213" s="44"/>
      <c r="M213" s="235" t="s">
        <v>19</v>
      </c>
      <c r="N213" s="236" t="s">
        <v>43</v>
      </c>
      <c r="O213" s="84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9" t="s">
        <v>202</v>
      </c>
      <c r="AT213" s="239" t="s">
        <v>130</v>
      </c>
      <c r="AU213" s="239" t="s">
        <v>89</v>
      </c>
      <c r="AY213" s="17" t="s">
        <v>128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7" t="s">
        <v>79</v>
      </c>
      <c r="BK213" s="240">
        <f>ROUND(I213*H213,2)</f>
        <v>0</v>
      </c>
      <c r="BL213" s="17" t="s">
        <v>202</v>
      </c>
      <c r="BM213" s="239" t="s">
        <v>682</v>
      </c>
    </row>
    <row r="214" spans="1:47" s="2" customFormat="1" ht="12">
      <c r="A214" s="38"/>
      <c r="B214" s="39"/>
      <c r="C214" s="40"/>
      <c r="D214" s="241" t="s">
        <v>137</v>
      </c>
      <c r="E214" s="40"/>
      <c r="F214" s="242" t="s">
        <v>681</v>
      </c>
      <c r="G214" s="40"/>
      <c r="H214" s="40"/>
      <c r="I214" s="148"/>
      <c r="J214" s="40"/>
      <c r="K214" s="40"/>
      <c r="L214" s="44"/>
      <c r="M214" s="243"/>
      <c r="N214" s="244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137</v>
      </c>
      <c r="AU214" s="17" t="s">
        <v>89</v>
      </c>
    </row>
    <row r="215" spans="1:65" s="2" customFormat="1" ht="36" customHeight="1">
      <c r="A215" s="38"/>
      <c r="B215" s="39"/>
      <c r="C215" s="228" t="s">
        <v>281</v>
      </c>
      <c r="D215" s="228" t="s">
        <v>130</v>
      </c>
      <c r="E215" s="229" t="s">
        <v>683</v>
      </c>
      <c r="F215" s="230" t="s">
        <v>684</v>
      </c>
      <c r="G215" s="231" t="s">
        <v>341</v>
      </c>
      <c r="H215" s="232">
        <v>1</v>
      </c>
      <c r="I215" s="233"/>
      <c r="J215" s="234">
        <f>ROUND(I215*H215,2)</f>
        <v>0</v>
      </c>
      <c r="K215" s="230" t="s">
        <v>19</v>
      </c>
      <c r="L215" s="44"/>
      <c r="M215" s="235" t="s">
        <v>19</v>
      </c>
      <c r="N215" s="236" t="s">
        <v>43</v>
      </c>
      <c r="O215" s="84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9" t="s">
        <v>202</v>
      </c>
      <c r="AT215" s="239" t="s">
        <v>130</v>
      </c>
      <c r="AU215" s="239" t="s">
        <v>89</v>
      </c>
      <c r="AY215" s="17" t="s">
        <v>128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7" t="s">
        <v>79</v>
      </c>
      <c r="BK215" s="240">
        <f>ROUND(I215*H215,2)</f>
        <v>0</v>
      </c>
      <c r="BL215" s="17" t="s">
        <v>202</v>
      </c>
      <c r="BM215" s="239" t="s">
        <v>685</v>
      </c>
    </row>
    <row r="216" spans="1:47" s="2" customFormat="1" ht="12">
      <c r="A216" s="38"/>
      <c r="B216" s="39"/>
      <c r="C216" s="40"/>
      <c r="D216" s="241" t="s">
        <v>137</v>
      </c>
      <c r="E216" s="40"/>
      <c r="F216" s="242" t="s">
        <v>684</v>
      </c>
      <c r="G216" s="40"/>
      <c r="H216" s="40"/>
      <c r="I216" s="148"/>
      <c r="J216" s="40"/>
      <c r="K216" s="40"/>
      <c r="L216" s="44"/>
      <c r="M216" s="243"/>
      <c r="N216" s="244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137</v>
      </c>
      <c r="AU216" s="17" t="s">
        <v>89</v>
      </c>
    </row>
    <row r="217" spans="1:65" s="2" customFormat="1" ht="36" customHeight="1">
      <c r="A217" s="38"/>
      <c r="B217" s="39"/>
      <c r="C217" s="228" t="s">
        <v>686</v>
      </c>
      <c r="D217" s="228" t="s">
        <v>130</v>
      </c>
      <c r="E217" s="229" t="s">
        <v>687</v>
      </c>
      <c r="F217" s="230" t="s">
        <v>688</v>
      </c>
      <c r="G217" s="231" t="s">
        <v>341</v>
      </c>
      <c r="H217" s="232">
        <v>4</v>
      </c>
      <c r="I217" s="233"/>
      <c r="J217" s="234">
        <f>ROUND(I217*H217,2)</f>
        <v>0</v>
      </c>
      <c r="K217" s="230" t="s">
        <v>19</v>
      </c>
      <c r="L217" s="44"/>
      <c r="M217" s="235" t="s">
        <v>19</v>
      </c>
      <c r="N217" s="236" t="s">
        <v>43</v>
      </c>
      <c r="O217" s="84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9" t="s">
        <v>202</v>
      </c>
      <c r="AT217" s="239" t="s">
        <v>130</v>
      </c>
      <c r="AU217" s="239" t="s">
        <v>89</v>
      </c>
      <c r="AY217" s="17" t="s">
        <v>128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7" t="s">
        <v>79</v>
      </c>
      <c r="BK217" s="240">
        <f>ROUND(I217*H217,2)</f>
        <v>0</v>
      </c>
      <c r="BL217" s="17" t="s">
        <v>202</v>
      </c>
      <c r="BM217" s="239" t="s">
        <v>689</v>
      </c>
    </row>
    <row r="218" spans="1:47" s="2" customFormat="1" ht="12">
      <c r="A218" s="38"/>
      <c r="B218" s="39"/>
      <c r="C218" s="40"/>
      <c r="D218" s="241" t="s">
        <v>137</v>
      </c>
      <c r="E218" s="40"/>
      <c r="F218" s="242" t="s">
        <v>688</v>
      </c>
      <c r="G218" s="40"/>
      <c r="H218" s="40"/>
      <c r="I218" s="148"/>
      <c r="J218" s="40"/>
      <c r="K218" s="40"/>
      <c r="L218" s="44"/>
      <c r="M218" s="243"/>
      <c r="N218" s="24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137</v>
      </c>
      <c r="AU218" s="17" t="s">
        <v>89</v>
      </c>
    </row>
    <row r="219" spans="1:65" s="2" customFormat="1" ht="36" customHeight="1">
      <c r="A219" s="38"/>
      <c r="B219" s="39"/>
      <c r="C219" s="228" t="s">
        <v>284</v>
      </c>
      <c r="D219" s="228" t="s">
        <v>130</v>
      </c>
      <c r="E219" s="229" t="s">
        <v>690</v>
      </c>
      <c r="F219" s="230" t="s">
        <v>691</v>
      </c>
      <c r="G219" s="231" t="s">
        <v>341</v>
      </c>
      <c r="H219" s="232">
        <v>17</v>
      </c>
      <c r="I219" s="233"/>
      <c r="J219" s="234">
        <f>ROUND(I219*H219,2)</f>
        <v>0</v>
      </c>
      <c r="K219" s="230" t="s">
        <v>19</v>
      </c>
      <c r="L219" s="44"/>
      <c r="M219" s="235" t="s">
        <v>19</v>
      </c>
      <c r="N219" s="236" t="s">
        <v>43</v>
      </c>
      <c r="O219" s="84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9" t="s">
        <v>202</v>
      </c>
      <c r="AT219" s="239" t="s">
        <v>130</v>
      </c>
      <c r="AU219" s="239" t="s">
        <v>89</v>
      </c>
      <c r="AY219" s="17" t="s">
        <v>128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7" t="s">
        <v>79</v>
      </c>
      <c r="BK219" s="240">
        <f>ROUND(I219*H219,2)</f>
        <v>0</v>
      </c>
      <c r="BL219" s="17" t="s">
        <v>202</v>
      </c>
      <c r="BM219" s="239" t="s">
        <v>692</v>
      </c>
    </row>
    <row r="220" spans="1:47" s="2" customFormat="1" ht="12">
      <c r="A220" s="38"/>
      <c r="B220" s="39"/>
      <c r="C220" s="40"/>
      <c r="D220" s="241" t="s">
        <v>137</v>
      </c>
      <c r="E220" s="40"/>
      <c r="F220" s="242" t="s">
        <v>691</v>
      </c>
      <c r="G220" s="40"/>
      <c r="H220" s="40"/>
      <c r="I220" s="148"/>
      <c r="J220" s="40"/>
      <c r="K220" s="40"/>
      <c r="L220" s="44"/>
      <c r="M220" s="243"/>
      <c r="N220" s="244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137</v>
      </c>
      <c r="AU220" s="17" t="s">
        <v>89</v>
      </c>
    </row>
    <row r="221" spans="1:65" s="2" customFormat="1" ht="36" customHeight="1">
      <c r="A221" s="38"/>
      <c r="B221" s="39"/>
      <c r="C221" s="228" t="s">
        <v>693</v>
      </c>
      <c r="D221" s="228" t="s">
        <v>130</v>
      </c>
      <c r="E221" s="229" t="s">
        <v>694</v>
      </c>
      <c r="F221" s="230" t="s">
        <v>695</v>
      </c>
      <c r="G221" s="231" t="s">
        <v>341</v>
      </c>
      <c r="H221" s="232">
        <v>19</v>
      </c>
      <c r="I221" s="233"/>
      <c r="J221" s="234">
        <f>ROUND(I221*H221,2)</f>
        <v>0</v>
      </c>
      <c r="K221" s="230" t="s">
        <v>19</v>
      </c>
      <c r="L221" s="44"/>
      <c r="M221" s="235" t="s">
        <v>19</v>
      </c>
      <c r="N221" s="236" t="s">
        <v>43</v>
      </c>
      <c r="O221" s="84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9" t="s">
        <v>202</v>
      </c>
      <c r="AT221" s="239" t="s">
        <v>130</v>
      </c>
      <c r="AU221" s="239" t="s">
        <v>89</v>
      </c>
      <c r="AY221" s="17" t="s">
        <v>128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7" t="s">
        <v>79</v>
      </c>
      <c r="BK221" s="240">
        <f>ROUND(I221*H221,2)</f>
        <v>0</v>
      </c>
      <c r="BL221" s="17" t="s">
        <v>202</v>
      </c>
      <c r="BM221" s="239" t="s">
        <v>696</v>
      </c>
    </row>
    <row r="222" spans="1:47" s="2" customFormat="1" ht="12">
      <c r="A222" s="38"/>
      <c r="B222" s="39"/>
      <c r="C222" s="40"/>
      <c r="D222" s="241" t="s">
        <v>137</v>
      </c>
      <c r="E222" s="40"/>
      <c r="F222" s="242" t="s">
        <v>695</v>
      </c>
      <c r="G222" s="40"/>
      <c r="H222" s="40"/>
      <c r="I222" s="148"/>
      <c r="J222" s="40"/>
      <c r="K222" s="40"/>
      <c r="L222" s="44"/>
      <c r="M222" s="243"/>
      <c r="N222" s="244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137</v>
      </c>
      <c r="AU222" s="17" t="s">
        <v>89</v>
      </c>
    </row>
    <row r="223" spans="1:65" s="2" customFormat="1" ht="36" customHeight="1">
      <c r="A223" s="38"/>
      <c r="B223" s="39"/>
      <c r="C223" s="228" t="s">
        <v>289</v>
      </c>
      <c r="D223" s="228" t="s">
        <v>130</v>
      </c>
      <c r="E223" s="229" t="s">
        <v>697</v>
      </c>
      <c r="F223" s="230" t="s">
        <v>698</v>
      </c>
      <c r="G223" s="231" t="s">
        <v>341</v>
      </c>
      <c r="H223" s="232">
        <v>19</v>
      </c>
      <c r="I223" s="233"/>
      <c r="J223" s="234">
        <f>ROUND(I223*H223,2)</f>
        <v>0</v>
      </c>
      <c r="K223" s="230" t="s">
        <v>19</v>
      </c>
      <c r="L223" s="44"/>
      <c r="M223" s="235" t="s">
        <v>19</v>
      </c>
      <c r="N223" s="236" t="s">
        <v>43</v>
      </c>
      <c r="O223" s="84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9" t="s">
        <v>202</v>
      </c>
      <c r="AT223" s="239" t="s">
        <v>130</v>
      </c>
      <c r="AU223" s="239" t="s">
        <v>89</v>
      </c>
      <c r="AY223" s="17" t="s">
        <v>128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7" t="s">
        <v>79</v>
      </c>
      <c r="BK223" s="240">
        <f>ROUND(I223*H223,2)</f>
        <v>0</v>
      </c>
      <c r="BL223" s="17" t="s">
        <v>202</v>
      </c>
      <c r="BM223" s="239" t="s">
        <v>699</v>
      </c>
    </row>
    <row r="224" spans="1:47" s="2" customFormat="1" ht="12">
      <c r="A224" s="38"/>
      <c r="B224" s="39"/>
      <c r="C224" s="40"/>
      <c r="D224" s="241" t="s">
        <v>137</v>
      </c>
      <c r="E224" s="40"/>
      <c r="F224" s="242" t="s">
        <v>698</v>
      </c>
      <c r="G224" s="40"/>
      <c r="H224" s="40"/>
      <c r="I224" s="148"/>
      <c r="J224" s="40"/>
      <c r="K224" s="40"/>
      <c r="L224" s="44"/>
      <c r="M224" s="243"/>
      <c r="N224" s="244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137</v>
      </c>
      <c r="AU224" s="17" t="s">
        <v>89</v>
      </c>
    </row>
    <row r="225" spans="1:65" s="2" customFormat="1" ht="36" customHeight="1">
      <c r="A225" s="38"/>
      <c r="B225" s="39"/>
      <c r="C225" s="228" t="s">
        <v>700</v>
      </c>
      <c r="D225" s="228" t="s">
        <v>130</v>
      </c>
      <c r="E225" s="229" t="s">
        <v>701</v>
      </c>
      <c r="F225" s="230" t="s">
        <v>702</v>
      </c>
      <c r="G225" s="231" t="s">
        <v>341</v>
      </c>
      <c r="H225" s="232">
        <v>1</v>
      </c>
      <c r="I225" s="233"/>
      <c r="J225" s="234">
        <f>ROUND(I225*H225,2)</f>
        <v>0</v>
      </c>
      <c r="K225" s="230" t="s">
        <v>19</v>
      </c>
      <c r="L225" s="44"/>
      <c r="M225" s="235" t="s">
        <v>19</v>
      </c>
      <c r="N225" s="236" t="s">
        <v>43</v>
      </c>
      <c r="O225" s="84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9" t="s">
        <v>202</v>
      </c>
      <c r="AT225" s="239" t="s">
        <v>130</v>
      </c>
      <c r="AU225" s="239" t="s">
        <v>89</v>
      </c>
      <c r="AY225" s="17" t="s">
        <v>128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7" t="s">
        <v>79</v>
      </c>
      <c r="BK225" s="240">
        <f>ROUND(I225*H225,2)</f>
        <v>0</v>
      </c>
      <c r="BL225" s="17" t="s">
        <v>202</v>
      </c>
      <c r="BM225" s="239" t="s">
        <v>703</v>
      </c>
    </row>
    <row r="226" spans="1:47" s="2" customFormat="1" ht="12">
      <c r="A226" s="38"/>
      <c r="B226" s="39"/>
      <c r="C226" s="40"/>
      <c r="D226" s="241" t="s">
        <v>137</v>
      </c>
      <c r="E226" s="40"/>
      <c r="F226" s="242" t="s">
        <v>702</v>
      </c>
      <c r="G226" s="40"/>
      <c r="H226" s="40"/>
      <c r="I226" s="148"/>
      <c r="J226" s="40"/>
      <c r="K226" s="40"/>
      <c r="L226" s="44"/>
      <c r="M226" s="243"/>
      <c r="N226" s="244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137</v>
      </c>
      <c r="AU226" s="17" t="s">
        <v>89</v>
      </c>
    </row>
    <row r="227" spans="1:65" s="2" customFormat="1" ht="24" customHeight="1">
      <c r="A227" s="38"/>
      <c r="B227" s="39"/>
      <c r="C227" s="228" t="s">
        <v>292</v>
      </c>
      <c r="D227" s="228" t="s">
        <v>130</v>
      </c>
      <c r="E227" s="229" t="s">
        <v>704</v>
      </c>
      <c r="F227" s="230" t="s">
        <v>705</v>
      </c>
      <c r="G227" s="231" t="s">
        <v>341</v>
      </c>
      <c r="H227" s="232">
        <v>1</v>
      </c>
      <c r="I227" s="233"/>
      <c r="J227" s="234">
        <f>ROUND(I227*H227,2)</f>
        <v>0</v>
      </c>
      <c r="K227" s="230" t="s">
        <v>19</v>
      </c>
      <c r="L227" s="44"/>
      <c r="M227" s="235" t="s">
        <v>19</v>
      </c>
      <c r="N227" s="236" t="s">
        <v>43</v>
      </c>
      <c r="O227" s="84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9" t="s">
        <v>202</v>
      </c>
      <c r="AT227" s="239" t="s">
        <v>130</v>
      </c>
      <c r="AU227" s="239" t="s">
        <v>89</v>
      </c>
      <c r="AY227" s="17" t="s">
        <v>128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7" t="s">
        <v>79</v>
      </c>
      <c r="BK227" s="240">
        <f>ROUND(I227*H227,2)</f>
        <v>0</v>
      </c>
      <c r="BL227" s="17" t="s">
        <v>202</v>
      </c>
      <c r="BM227" s="239" t="s">
        <v>706</v>
      </c>
    </row>
    <row r="228" spans="1:47" s="2" customFormat="1" ht="12">
      <c r="A228" s="38"/>
      <c r="B228" s="39"/>
      <c r="C228" s="40"/>
      <c r="D228" s="241" t="s">
        <v>137</v>
      </c>
      <c r="E228" s="40"/>
      <c r="F228" s="242" t="s">
        <v>705</v>
      </c>
      <c r="G228" s="40"/>
      <c r="H228" s="40"/>
      <c r="I228" s="148"/>
      <c r="J228" s="40"/>
      <c r="K228" s="40"/>
      <c r="L228" s="44"/>
      <c r="M228" s="243"/>
      <c r="N228" s="244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137</v>
      </c>
      <c r="AU228" s="17" t="s">
        <v>89</v>
      </c>
    </row>
    <row r="229" spans="1:65" s="2" customFormat="1" ht="36" customHeight="1">
      <c r="A229" s="38"/>
      <c r="B229" s="39"/>
      <c r="C229" s="228" t="s">
        <v>707</v>
      </c>
      <c r="D229" s="228" t="s">
        <v>130</v>
      </c>
      <c r="E229" s="229" t="s">
        <v>708</v>
      </c>
      <c r="F229" s="230" t="s">
        <v>709</v>
      </c>
      <c r="G229" s="231" t="s">
        <v>341</v>
      </c>
      <c r="H229" s="232">
        <v>1</v>
      </c>
      <c r="I229" s="233"/>
      <c r="J229" s="234">
        <f>ROUND(I229*H229,2)</f>
        <v>0</v>
      </c>
      <c r="K229" s="230" t="s">
        <v>19</v>
      </c>
      <c r="L229" s="44"/>
      <c r="M229" s="235" t="s">
        <v>19</v>
      </c>
      <c r="N229" s="236" t="s">
        <v>43</v>
      </c>
      <c r="O229" s="84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9" t="s">
        <v>202</v>
      </c>
      <c r="AT229" s="239" t="s">
        <v>130</v>
      </c>
      <c r="AU229" s="239" t="s">
        <v>89</v>
      </c>
      <c r="AY229" s="17" t="s">
        <v>128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7" t="s">
        <v>79</v>
      </c>
      <c r="BK229" s="240">
        <f>ROUND(I229*H229,2)</f>
        <v>0</v>
      </c>
      <c r="BL229" s="17" t="s">
        <v>202</v>
      </c>
      <c r="BM229" s="239" t="s">
        <v>710</v>
      </c>
    </row>
    <row r="230" spans="1:47" s="2" customFormat="1" ht="12">
      <c r="A230" s="38"/>
      <c r="B230" s="39"/>
      <c r="C230" s="40"/>
      <c r="D230" s="241" t="s">
        <v>137</v>
      </c>
      <c r="E230" s="40"/>
      <c r="F230" s="242" t="s">
        <v>709</v>
      </c>
      <c r="G230" s="40"/>
      <c r="H230" s="40"/>
      <c r="I230" s="148"/>
      <c r="J230" s="40"/>
      <c r="K230" s="40"/>
      <c r="L230" s="44"/>
      <c r="M230" s="243"/>
      <c r="N230" s="244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137</v>
      </c>
      <c r="AU230" s="17" t="s">
        <v>89</v>
      </c>
    </row>
    <row r="231" spans="1:65" s="2" customFormat="1" ht="36" customHeight="1">
      <c r="A231" s="38"/>
      <c r="B231" s="39"/>
      <c r="C231" s="228" t="s">
        <v>296</v>
      </c>
      <c r="D231" s="228" t="s">
        <v>130</v>
      </c>
      <c r="E231" s="229" t="s">
        <v>711</v>
      </c>
      <c r="F231" s="230" t="s">
        <v>712</v>
      </c>
      <c r="G231" s="231" t="s">
        <v>341</v>
      </c>
      <c r="H231" s="232">
        <v>19</v>
      </c>
      <c r="I231" s="233"/>
      <c r="J231" s="234">
        <f>ROUND(I231*H231,2)</f>
        <v>0</v>
      </c>
      <c r="K231" s="230" t="s">
        <v>19</v>
      </c>
      <c r="L231" s="44"/>
      <c r="M231" s="235" t="s">
        <v>19</v>
      </c>
      <c r="N231" s="236" t="s">
        <v>43</v>
      </c>
      <c r="O231" s="84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9" t="s">
        <v>202</v>
      </c>
      <c r="AT231" s="239" t="s">
        <v>130</v>
      </c>
      <c r="AU231" s="239" t="s">
        <v>89</v>
      </c>
      <c r="AY231" s="17" t="s">
        <v>128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7" t="s">
        <v>79</v>
      </c>
      <c r="BK231" s="240">
        <f>ROUND(I231*H231,2)</f>
        <v>0</v>
      </c>
      <c r="BL231" s="17" t="s">
        <v>202</v>
      </c>
      <c r="BM231" s="239" t="s">
        <v>713</v>
      </c>
    </row>
    <row r="232" spans="1:47" s="2" customFormat="1" ht="12">
      <c r="A232" s="38"/>
      <c r="B232" s="39"/>
      <c r="C232" s="40"/>
      <c r="D232" s="241" t="s">
        <v>137</v>
      </c>
      <c r="E232" s="40"/>
      <c r="F232" s="242" t="s">
        <v>712</v>
      </c>
      <c r="G232" s="40"/>
      <c r="H232" s="40"/>
      <c r="I232" s="148"/>
      <c r="J232" s="40"/>
      <c r="K232" s="40"/>
      <c r="L232" s="44"/>
      <c r="M232" s="243"/>
      <c r="N232" s="244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137</v>
      </c>
      <c r="AU232" s="17" t="s">
        <v>89</v>
      </c>
    </row>
    <row r="233" spans="1:65" s="2" customFormat="1" ht="36" customHeight="1">
      <c r="A233" s="38"/>
      <c r="B233" s="39"/>
      <c r="C233" s="228" t="s">
        <v>714</v>
      </c>
      <c r="D233" s="228" t="s">
        <v>130</v>
      </c>
      <c r="E233" s="229" t="s">
        <v>715</v>
      </c>
      <c r="F233" s="230" t="s">
        <v>716</v>
      </c>
      <c r="G233" s="231" t="s">
        <v>341</v>
      </c>
      <c r="H233" s="232">
        <v>2</v>
      </c>
      <c r="I233" s="233"/>
      <c r="J233" s="234">
        <f>ROUND(I233*H233,2)</f>
        <v>0</v>
      </c>
      <c r="K233" s="230" t="s">
        <v>19</v>
      </c>
      <c r="L233" s="44"/>
      <c r="M233" s="235" t="s">
        <v>19</v>
      </c>
      <c r="N233" s="236" t="s">
        <v>43</v>
      </c>
      <c r="O233" s="84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9" t="s">
        <v>202</v>
      </c>
      <c r="AT233" s="239" t="s">
        <v>130</v>
      </c>
      <c r="AU233" s="239" t="s">
        <v>89</v>
      </c>
      <c r="AY233" s="17" t="s">
        <v>128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7" t="s">
        <v>79</v>
      </c>
      <c r="BK233" s="240">
        <f>ROUND(I233*H233,2)</f>
        <v>0</v>
      </c>
      <c r="BL233" s="17" t="s">
        <v>202</v>
      </c>
      <c r="BM233" s="239" t="s">
        <v>717</v>
      </c>
    </row>
    <row r="234" spans="1:47" s="2" customFormat="1" ht="12">
      <c r="A234" s="38"/>
      <c r="B234" s="39"/>
      <c r="C234" s="40"/>
      <c r="D234" s="241" t="s">
        <v>137</v>
      </c>
      <c r="E234" s="40"/>
      <c r="F234" s="242" t="s">
        <v>716</v>
      </c>
      <c r="G234" s="40"/>
      <c r="H234" s="40"/>
      <c r="I234" s="148"/>
      <c r="J234" s="40"/>
      <c r="K234" s="40"/>
      <c r="L234" s="44"/>
      <c r="M234" s="243"/>
      <c r="N234" s="244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137</v>
      </c>
      <c r="AU234" s="17" t="s">
        <v>89</v>
      </c>
    </row>
    <row r="235" spans="1:65" s="2" customFormat="1" ht="36" customHeight="1">
      <c r="A235" s="38"/>
      <c r="B235" s="39"/>
      <c r="C235" s="228" t="s">
        <v>300</v>
      </c>
      <c r="D235" s="228" t="s">
        <v>130</v>
      </c>
      <c r="E235" s="229" t="s">
        <v>718</v>
      </c>
      <c r="F235" s="230" t="s">
        <v>719</v>
      </c>
      <c r="G235" s="231" t="s">
        <v>341</v>
      </c>
      <c r="H235" s="232">
        <v>1</v>
      </c>
      <c r="I235" s="233"/>
      <c r="J235" s="234">
        <f>ROUND(I235*H235,2)</f>
        <v>0</v>
      </c>
      <c r="K235" s="230" t="s">
        <v>19</v>
      </c>
      <c r="L235" s="44"/>
      <c r="M235" s="235" t="s">
        <v>19</v>
      </c>
      <c r="N235" s="236" t="s">
        <v>43</v>
      </c>
      <c r="O235" s="84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9" t="s">
        <v>202</v>
      </c>
      <c r="AT235" s="239" t="s">
        <v>130</v>
      </c>
      <c r="AU235" s="239" t="s">
        <v>89</v>
      </c>
      <c r="AY235" s="17" t="s">
        <v>128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7" t="s">
        <v>79</v>
      </c>
      <c r="BK235" s="240">
        <f>ROUND(I235*H235,2)</f>
        <v>0</v>
      </c>
      <c r="BL235" s="17" t="s">
        <v>202</v>
      </c>
      <c r="BM235" s="239" t="s">
        <v>720</v>
      </c>
    </row>
    <row r="236" spans="1:47" s="2" customFormat="1" ht="12">
      <c r="A236" s="38"/>
      <c r="B236" s="39"/>
      <c r="C236" s="40"/>
      <c r="D236" s="241" t="s">
        <v>137</v>
      </c>
      <c r="E236" s="40"/>
      <c r="F236" s="242" t="s">
        <v>719</v>
      </c>
      <c r="G236" s="40"/>
      <c r="H236" s="40"/>
      <c r="I236" s="148"/>
      <c r="J236" s="40"/>
      <c r="K236" s="40"/>
      <c r="L236" s="44"/>
      <c r="M236" s="243"/>
      <c r="N236" s="244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137</v>
      </c>
      <c r="AU236" s="17" t="s">
        <v>89</v>
      </c>
    </row>
    <row r="237" spans="1:65" s="2" customFormat="1" ht="24" customHeight="1">
      <c r="A237" s="38"/>
      <c r="B237" s="39"/>
      <c r="C237" s="228" t="s">
        <v>721</v>
      </c>
      <c r="D237" s="228" t="s">
        <v>130</v>
      </c>
      <c r="E237" s="229" t="s">
        <v>722</v>
      </c>
      <c r="F237" s="230" t="s">
        <v>723</v>
      </c>
      <c r="G237" s="231" t="s">
        <v>341</v>
      </c>
      <c r="H237" s="232">
        <v>2</v>
      </c>
      <c r="I237" s="233"/>
      <c r="J237" s="234">
        <f>ROUND(I237*H237,2)</f>
        <v>0</v>
      </c>
      <c r="K237" s="230" t="s">
        <v>19</v>
      </c>
      <c r="L237" s="44"/>
      <c r="M237" s="235" t="s">
        <v>19</v>
      </c>
      <c r="N237" s="236" t="s">
        <v>43</v>
      </c>
      <c r="O237" s="84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9" t="s">
        <v>202</v>
      </c>
      <c r="AT237" s="239" t="s">
        <v>130</v>
      </c>
      <c r="AU237" s="239" t="s">
        <v>89</v>
      </c>
      <c r="AY237" s="17" t="s">
        <v>128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7" t="s">
        <v>79</v>
      </c>
      <c r="BK237" s="240">
        <f>ROUND(I237*H237,2)</f>
        <v>0</v>
      </c>
      <c r="BL237" s="17" t="s">
        <v>202</v>
      </c>
      <c r="BM237" s="239" t="s">
        <v>724</v>
      </c>
    </row>
    <row r="238" spans="1:47" s="2" customFormat="1" ht="12">
      <c r="A238" s="38"/>
      <c r="B238" s="39"/>
      <c r="C238" s="40"/>
      <c r="D238" s="241" t="s">
        <v>137</v>
      </c>
      <c r="E238" s="40"/>
      <c r="F238" s="242" t="s">
        <v>723</v>
      </c>
      <c r="G238" s="40"/>
      <c r="H238" s="40"/>
      <c r="I238" s="148"/>
      <c r="J238" s="40"/>
      <c r="K238" s="40"/>
      <c r="L238" s="44"/>
      <c r="M238" s="243"/>
      <c r="N238" s="244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137</v>
      </c>
      <c r="AU238" s="17" t="s">
        <v>89</v>
      </c>
    </row>
    <row r="239" spans="1:65" s="2" customFormat="1" ht="36" customHeight="1">
      <c r="A239" s="38"/>
      <c r="B239" s="39"/>
      <c r="C239" s="228" t="s">
        <v>725</v>
      </c>
      <c r="D239" s="228" t="s">
        <v>130</v>
      </c>
      <c r="E239" s="229" t="s">
        <v>726</v>
      </c>
      <c r="F239" s="230" t="s">
        <v>727</v>
      </c>
      <c r="G239" s="231" t="s">
        <v>341</v>
      </c>
      <c r="H239" s="232">
        <v>2</v>
      </c>
      <c r="I239" s="233"/>
      <c r="J239" s="234">
        <f>ROUND(I239*H239,2)</f>
        <v>0</v>
      </c>
      <c r="K239" s="230" t="s">
        <v>19</v>
      </c>
      <c r="L239" s="44"/>
      <c r="M239" s="235" t="s">
        <v>19</v>
      </c>
      <c r="N239" s="236" t="s">
        <v>43</v>
      </c>
      <c r="O239" s="84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9" t="s">
        <v>202</v>
      </c>
      <c r="AT239" s="239" t="s">
        <v>130</v>
      </c>
      <c r="AU239" s="239" t="s">
        <v>89</v>
      </c>
      <c r="AY239" s="17" t="s">
        <v>128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7" t="s">
        <v>79</v>
      </c>
      <c r="BK239" s="240">
        <f>ROUND(I239*H239,2)</f>
        <v>0</v>
      </c>
      <c r="BL239" s="17" t="s">
        <v>202</v>
      </c>
      <c r="BM239" s="239" t="s">
        <v>728</v>
      </c>
    </row>
    <row r="240" spans="1:47" s="2" customFormat="1" ht="12">
      <c r="A240" s="38"/>
      <c r="B240" s="39"/>
      <c r="C240" s="40"/>
      <c r="D240" s="241" t="s">
        <v>137</v>
      </c>
      <c r="E240" s="40"/>
      <c r="F240" s="242" t="s">
        <v>727</v>
      </c>
      <c r="G240" s="40"/>
      <c r="H240" s="40"/>
      <c r="I240" s="148"/>
      <c r="J240" s="40"/>
      <c r="K240" s="40"/>
      <c r="L240" s="44"/>
      <c r="M240" s="243"/>
      <c r="N240" s="244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137</v>
      </c>
      <c r="AU240" s="17" t="s">
        <v>89</v>
      </c>
    </row>
    <row r="241" spans="1:65" s="2" customFormat="1" ht="36" customHeight="1">
      <c r="A241" s="38"/>
      <c r="B241" s="39"/>
      <c r="C241" s="228" t="s">
        <v>729</v>
      </c>
      <c r="D241" s="228" t="s">
        <v>130</v>
      </c>
      <c r="E241" s="229" t="s">
        <v>730</v>
      </c>
      <c r="F241" s="230" t="s">
        <v>731</v>
      </c>
      <c r="G241" s="231" t="s">
        <v>341</v>
      </c>
      <c r="H241" s="232">
        <v>4</v>
      </c>
      <c r="I241" s="233"/>
      <c r="J241" s="234">
        <f>ROUND(I241*H241,2)</f>
        <v>0</v>
      </c>
      <c r="K241" s="230" t="s">
        <v>19</v>
      </c>
      <c r="L241" s="44"/>
      <c r="M241" s="235" t="s">
        <v>19</v>
      </c>
      <c r="N241" s="236" t="s">
        <v>43</v>
      </c>
      <c r="O241" s="84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9" t="s">
        <v>202</v>
      </c>
      <c r="AT241" s="239" t="s">
        <v>130</v>
      </c>
      <c r="AU241" s="239" t="s">
        <v>89</v>
      </c>
      <c r="AY241" s="17" t="s">
        <v>128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7" t="s">
        <v>79</v>
      </c>
      <c r="BK241" s="240">
        <f>ROUND(I241*H241,2)</f>
        <v>0</v>
      </c>
      <c r="BL241" s="17" t="s">
        <v>202</v>
      </c>
      <c r="BM241" s="239" t="s">
        <v>732</v>
      </c>
    </row>
    <row r="242" spans="1:47" s="2" customFormat="1" ht="12">
      <c r="A242" s="38"/>
      <c r="B242" s="39"/>
      <c r="C242" s="40"/>
      <c r="D242" s="241" t="s">
        <v>137</v>
      </c>
      <c r="E242" s="40"/>
      <c r="F242" s="242" t="s">
        <v>731</v>
      </c>
      <c r="G242" s="40"/>
      <c r="H242" s="40"/>
      <c r="I242" s="148"/>
      <c r="J242" s="40"/>
      <c r="K242" s="40"/>
      <c r="L242" s="44"/>
      <c r="M242" s="243"/>
      <c r="N242" s="244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137</v>
      </c>
      <c r="AU242" s="17" t="s">
        <v>89</v>
      </c>
    </row>
    <row r="243" spans="1:65" s="2" customFormat="1" ht="36" customHeight="1">
      <c r="A243" s="38"/>
      <c r="B243" s="39"/>
      <c r="C243" s="228" t="s">
        <v>303</v>
      </c>
      <c r="D243" s="228" t="s">
        <v>130</v>
      </c>
      <c r="E243" s="229" t="s">
        <v>733</v>
      </c>
      <c r="F243" s="230" t="s">
        <v>734</v>
      </c>
      <c r="G243" s="231" t="s">
        <v>341</v>
      </c>
      <c r="H243" s="232">
        <v>1</v>
      </c>
      <c r="I243" s="233"/>
      <c r="J243" s="234">
        <f>ROUND(I243*H243,2)</f>
        <v>0</v>
      </c>
      <c r="K243" s="230" t="s">
        <v>19</v>
      </c>
      <c r="L243" s="44"/>
      <c r="M243" s="235" t="s">
        <v>19</v>
      </c>
      <c r="N243" s="236" t="s">
        <v>43</v>
      </c>
      <c r="O243" s="84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9" t="s">
        <v>202</v>
      </c>
      <c r="AT243" s="239" t="s">
        <v>130</v>
      </c>
      <c r="AU243" s="239" t="s">
        <v>89</v>
      </c>
      <c r="AY243" s="17" t="s">
        <v>128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7" t="s">
        <v>79</v>
      </c>
      <c r="BK243" s="240">
        <f>ROUND(I243*H243,2)</f>
        <v>0</v>
      </c>
      <c r="BL243" s="17" t="s">
        <v>202</v>
      </c>
      <c r="BM243" s="239" t="s">
        <v>735</v>
      </c>
    </row>
    <row r="244" spans="1:47" s="2" customFormat="1" ht="12">
      <c r="A244" s="38"/>
      <c r="B244" s="39"/>
      <c r="C244" s="40"/>
      <c r="D244" s="241" t="s">
        <v>137</v>
      </c>
      <c r="E244" s="40"/>
      <c r="F244" s="242" t="s">
        <v>734</v>
      </c>
      <c r="G244" s="40"/>
      <c r="H244" s="40"/>
      <c r="I244" s="148"/>
      <c r="J244" s="40"/>
      <c r="K244" s="40"/>
      <c r="L244" s="44"/>
      <c r="M244" s="243"/>
      <c r="N244" s="244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137</v>
      </c>
      <c r="AU244" s="17" t="s">
        <v>89</v>
      </c>
    </row>
    <row r="245" spans="1:65" s="2" customFormat="1" ht="36" customHeight="1">
      <c r="A245" s="38"/>
      <c r="B245" s="39"/>
      <c r="C245" s="228" t="s">
        <v>736</v>
      </c>
      <c r="D245" s="228" t="s">
        <v>130</v>
      </c>
      <c r="E245" s="229" t="s">
        <v>737</v>
      </c>
      <c r="F245" s="230" t="s">
        <v>738</v>
      </c>
      <c r="G245" s="231" t="s">
        <v>341</v>
      </c>
      <c r="H245" s="232">
        <v>1</v>
      </c>
      <c r="I245" s="233"/>
      <c r="J245" s="234">
        <f>ROUND(I245*H245,2)</f>
        <v>0</v>
      </c>
      <c r="K245" s="230" t="s">
        <v>19</v>
      </c>
      <c r="L245" s="44"/>
      <c r="M245" s="235" t="s">
        <v>19</v>
      </c>
      <c r="N245" s="236" t="s">
        <v>43</v>
      </c>
      <c r="O245" s="84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9" t="s">
        <v>202</v>
      </c>
      <c r="AT245" s="239" t="s">
        <v>130</v>
      </c>
      <c r="AU245" s="239" t="s">
        <v>89</v>
      </c>
      <c r="AY245" s="17" t="s">
        <v>128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7" t="s">
        <v>79</v>
      </c>
      <c r="BK245" s="240">
        <f>ROUND(I245*H245,2)</f>
        <v>0</v>
      </c>
      <c r="BL245" s="17" t="s">
        <v>202</v>
      </c>
      <c r="BM245" s="239" t="s">
        <v>739</v>
      </c>
    </row>
    <row r="246" spans="1:47" s="2" customFormat="1" ht="12">
      <c r="A246" s="38"/>
      <c r="B246" s="39"/>
      <c r="C246" s="40"/>
      <c r="D246" s="241" t="s">
        <v>137</v>
      </c>
      <c r="E246" s="40"/>
      <c r="F246" s="242" t="s">
        <v>738</v>
      </c>
      <c r="G246" s="40"/>
      <c r="H246" s="40"/>
      <c r="I246" s="148"/>
      <c r="J246" s="40"/>
      <c r="K246" s="40"/>
      <c r="L246" s="44"/>
      <c r="M246" s="243"/>
      <c r="N246" s="24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137</v>
      </c>
      <c r="AU246" s="17" t="s">
        <v>89</v>
      </c>
    </row>
    <row r="247" spans="1:65" s="2" customFormat="1" ht="36" customHeight="1">
      <c r="A247" s="38"/>
      <c r="B247" s="39"/>
      <c r="C247" s="228" t="s">
        <v>307</v>
      </c>
      <c r="D247" s="228" t="s">
        <v>130</v>
      </c>
      <c r="E247" s="229" t="s">
        <v>740</v>
      </c>
      <c r="F247" s="230" t="s">
        <v>741</v>
      </c>
      <c r="G247" s="231" t="s">
        <v>341</v>
      </c>
      <c r="H247" s="232">
        <v>2</v>
      </c>
      <c r="I247" s="233"/>
      <c r="J247" s="234">
        <f>ROUND(I247*H247,2)</f>
        <v>0</v>
      </c>
      <c r="K247" s="230" t="s">
        <v>19</v>
      </c>
      <c r="L247" s="44"/>
      <c r="M247" s="235" t="s">
        <v>19</v>
      </c>
      <c r="N247" s="236" t="s">
        <v>43</v>
      </c>
      <c r="O247" s="84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9" t="s">
        <v>202</v>
      </c>
      <c r="AT247" s="239" t="s">
        <v>130</v>
      </c>
      <c r="AU247" s="239" t="s">
        <v>89</v>
      </c>
      <c r="AY247" s="17" t="s">
        <v>128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7" t="s">
        <v>79</v>
      </c>
      <c r="BK247" s="240">
        <f>ROUND(I247*H247,2)</f>
        <v>0</v>
      </c>
      <c r="BL247" s="17" t="s">
        <v>202</v>
      </c>
      <c r="BM247" s="239" t="s">
        <v>742</v>
      </c>
    </row>
    <row r="248" spans="1:47" s="2" customFormat="1" ht="12">
      <c r="A248" s="38"/>
      <c r="B248" s="39"/>
      <c r="C248" s="40"/>
      <c r="D248" s="241" t="s">
        <v>137</v>
      </c>
      <c r="E248" s="40"/>
      <c r="F248" s="242" t="s">
        <v>741</v>
      </c>
      <c r="G248" s="40"/>
      <c r="H248" s="40"/>
      <c r="I248" s="148"/>
      <c r="J248" s="40"/>
      <c r="K248" s="40"/>
      <c r="L248" s="44"/>
      <c r="M248" s="243"/>
      <c r="N248" s="244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137</v>
      </c>
      <c r="AU248" s="17" t="s">
        <v>89</v>
      </c>
    </row>
    <row r="249" spans="1:65" s="2" customFormat="1" ht="36" customHeight="1">
      <c r="A249" s="38"/>
      <c r="B249" s="39"/>
      <c r="C249" s="228" t="s">
        <v>743</v>
      </c>
      <c r="D249" s="228" t="s">
        <v>130</v>
      </c>
      <c r="E249" s="229" t="s">
        <v>744</v>
      </c>
      <c r="F249" s="230" t="s">
        <v>745</v>
      </c>
      <c r="G249" s="231" t="s">
        <v>341</v>
      </c>
      <c r="H249" s="232">
        <v>1</v>
      </c>
      <c r="I249" s="233"/>
      <c r="J249" s="234">
        <f>ROUND(I249*H249,2)</f>
        <v>0</v>
      </c>
      <c r="K249" s="230" t="s">
        <v>19</v>
      </c>
      <c r="L249" s="44"/>
      <c r="M249" s="235" t="s">
        <v>19</v>
      </c>
      <c r="N249" s="236" t="s">
        <v>43</v>
      </c>
      <c r="O249" s="84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9" t="s">
        <v>202</v>
      </c>
      <c r="AT249" s="239" t="s">
        <v>130</v>
      </c>
      <c r="AU249" s="239" t="s">
        <v>89</v>
      </c>
      <c r="AY249" s="17" t="s">
        <v>128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7" t="s">
        <v>79</v>
      </c>
      <c r="BK249" s="240">
        <f>ROUND(I249*H249,2)</f>
        <v>0</v>
      </c>
      <c r="BL249" s="17" t="s">
        <v>202</v>
      </c>
      <c r="BM249" s="239" t="s">
        <v>746</v>
      </c>
    </row>
    <row r="250" spans="1:47" s="2" customFormat="1" ht="12">
      <c r="A250" s="38"/>
      <c r="B250" s="39"/>
      <c r="C250" s="40"/>
      <c r="D250" s="241" t="s">
        <v>137</v>
      </c>
      <c r="E250" s="40"/>
      <c r="F250" s="242" t="s">
        <v>745</v>
      </c>
      <c r="G250" s="40"/>
      <c r="H250" s="40"/>
      <c r="I250" s="148"/>
      <c r="J250" s="40"/>
      <c r="K250" s="40"/>
      <c r="L250" s="44"/>
      <c r="M250" s="243"/>
      <c r="N250" s="244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137</v>
      </c>
      <c r="AU250" s="17" t="s">
        <v>89</v>
      </c>
    </row>
    <row r="251" spans="1:65" s="2" customFormat="1" ht="36" customHeight="1">
      <c r="A251" s="38"/>
      <c r="B251" s="39"/>
      <c r="C251" s="228" t="s">
        <v>311</v>
      </c>
      <c r="D251" s="228" t="s">
        <v>130</v>
      </c>
      <c r="E251" s="229" t="s">
        <v>747</v>
      </c>
      <c r="F251" s="230" t="s">
        <v>748</v>
      </c>
      <c r="G251" s="231" t="s">
        <v>341</v>
      </c>
      <c r="H251" s="232">
        <v>1</v>
      </c>
      <c r="I251" s="233"/>
      <c r="J251" s="234">
        <f>ROUND(I251*H251,2)</f>
        <v>0</v>
      </c>
      <c r="K251" s="230" t="s">
        <v>19</v>
      </c>
      <c r="L251" s="44"/>
      <c r="M251" s="235" t="s">
        <v>19</v>
      </c>
      <c r="N251" s="236" t="s">
        <v>43</v>
      </c>
      <c r="O251" s="84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9" t="s">
        <v>202</v>
      </c>
      <c r="AT251" s="239" t="s">
        <v>130</v>
      </c>
      <c r="AU251" s="239" t="s">
        <v>89</v>
      </c>
      <c r="AY251" s="17" t="s">
        <v>128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7" t="s">
        <v>79</v>
      </c>
      <c r="BK251" s="240">
        <f>ROUND(I251*H251,2)</f>
        <v>0</v>
      </c>
      <c r="BL251" s="17" t="s">
        <v>202</v>
      </c>
      <c r="BM251" s="239" t="s">
        <v>749</v>
      </c>
    </row>
    <row r="252" spans="1:47" s="2" customFormat="1" ht="12">
      <c r="A252" s="38"/>
      <c r="B252" s="39"/>
      <c r="C252" s="40"/>
      <c r="D252" s="241" t="s">
        <v>137</v>
      </c>
      <c r="E252" s="40"/>
      <c r="F252" s="242" t="s">
        <v>748</v>
      </c>
      <c r="G252" s="40"/>
      <c r="H252" s="40"/>
      <c r="I252" s="148"/>
      <c r="J252" s="40"/>
      <c r="K252" s="40"/>
      <c r="L252" s="44"/>
      <c r="M252" s="243"/>
      <c r="N252" s="24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137</v>
      </c>
      <c r="AU252" s="17" t="s">
        <v>89</v>
      </c>
    </row>
    <row r="253" spans="1:65" s="2" customFormat="1" ht="36" customHeight="1">
      <c r="A253" s="38"/>
      <c r="B253" s="39"/>
      <c r="C253" s="228" t="s">
        <v>750</v>
      </c>
      <c r="D253" s="228" t="s">
        <v>130</v>
      </c>
      <c r="E253" s="229" t="s">
        <v>751</v>
      </c>
      <c r="F253" s="230" t="s">
        <v>752</v>
      </c>
      <c r="G253" s="231" t="s">
        <v>341</v>
      </c>
      <c r="H253" s="232">
        <v>1</v>
      </c>
      <c r="I253" s="233"/>
      <c r="J253" s="234">
        <f>ROUND(I253*H253,2)</f>
        <v>0</v>
      </c>
      <c r="K253" s="230" t="s">
        <v>19</v>
      </c>
      <c r="L253" s="44"/>
      <c r="M253" s="235" t="s">
        <v>19</v>
      </c>
      <c r="N253" s="236" t="s">
        <v>43</v>
      </c>
      <c r="O253" s="84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9" t="s">
        <v>202</v>
      </c>
      <c r="AT253" s="239" t="s">
        <v>130</v>
      </c>
      <c r="AU253" s="239" t="s">
        <v>89</v>
      </c>
      <c r="AY253" s="17" t="s">
        <v>128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7" t="s">
        <v>79</v>
      </c>
      <c r="BK253" s="240">
        <f>ROUND(I253*H253,2)</f>
        <v>0</v>
      </c>
      <c r="BL253" s="17" t="s">
        <v>202</v>
      </c>
      <c r="BM253" s="239" t="s">
        <v>753</v>
      </c>
    </row>
    <row r="254" spans="1:47" s="2" customFormat="1" ht="12">
      <c r="A254" s="38"/>
      <c r="B254" s="39"/>
      <c r="C254" s="40"/>
      <c r="D254" s="241" t="s">
        <v>137</v>
      </c>
      <c r="E254" s="40"/>
      <c r="F254" s="242" t="s">
        <v>752</v>
      </c>
      <c r="G254" s="40"/>
      <c r="H254" s="40"/>
      <c r="I254" s="148"/>
      <c r="J254" s="40"/>
      <c r="K254" s="40"/>
      <c r="L254" s="44"/>
      <c r="M254" s="243"/>
      <c r="N254" s="244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137</v>
      </c>
      <c r="AU254" s="17" t="s">
        <v>89</v>
      </c>
    </row>
    <row r="255" spans="1:63" s="12" customFormat="1" ht="20.85" customHeight="1">
      <c r="A255" s="12"/>
      <c r="B255" s="212"/>
      <c r="C255" s="213"/>
      <c r="D255" s="214" t="s">
        <v>71</v>
      </c>
      <c r="E255" s="226" t="s">
        <v>754</v>
      </c>
      <c r="F255" s="226" t="s">
        <v>755</v>
      </c>
      <c r="G255" s="213"/>
      <c r="H255" s="213"/>
      <c r="I255" s="216"/>
      <c r="J255" s="227">
        <f>BK255</f>
        <v>0</v>
      </c>
      <c r="K255" s="213"/>
      <c r="L255" s="218"/>
      <c r="M255" s="219"/>
      <c r="N255" s="220"/>
      <c r="O255" s="220"/>
      <c r="P255" s="221">
        <f>SUM(P256:P299)</f>
        <v>0</v>
      </c>
      <c r="Q255" s="220"/>
      <c r="R255" s="221">
        <f>SUM(R256:R299)</f>
        <v>0</v>
      </c>
      <c r="S255" s="220"/>
      <c r="T255" s="222">
        <f>SUM(T256:T299)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3" t="s">
        <v>81</v>
      </c>
      <c r="AT255" s="224" t="s">
        <v>71</v>
      </c>
      <c r="AU255" s="224" t="s">
        <v>81</v>
      </c>
      <c r="AY255" s="223" t="s">
        <v>128</v>
      </c>
      <c r="BK255" s="225">
        <f>SUM(BK256:BK299)</f>
        <v>0</v>
      </c>
    </row>
    <row r="256" spans="1:65" s="2" customFormat="1" ht="36" customHeight="1">
      <c r="A256" s="38"/>
      <c r="B256" s="39"/>
      <c r="C256" s="228" t="s">
        <v>315</v>
      </c>
      <c r="D256" s="228" t="s">
        <v>130</v>
      </c>
      <c r="E256" s="229" t="s">
        <v>756</v>
      </c>
      <c r="F256" s="230" t="s">
        <v>757</v>
      </c>
      <c r="G256" s="231" t="s">
        <v>341</v>
      </c>
      <c r="H256" s="232">
        <v>1</v>
      </c>
      <c r="I256" s="233"/>
      <c r="J256" s="234">
        <f>ROUND(I256*H256,2)</f>
        <v>0</v>
      </c>
      <c r="K256" s="230" t="s">
        <v>19</v>
      </c>
      <c r="L256" s="44"/>
      <c r="M256" s="235" t="s">
        <v>19</v>
      </c>
      <c r="N256" s="236" t="s">
        <v>43</v>
      </c>
      <c r="O256" s="84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9" t="s">
        <v>202</v>
      </c>
      <c r="AT256" s="239" t="s">
        <v>130</v>
      </c>
      <c r="AU256" s="239" t="s">
        <v>89</v>
      </c>
      <c r="AY256" s="17" t="s">
        <v>128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7" t="s">
        <v>79</v>
      </c>
      <c r="BK256" s="240">
        <f>ROUND(I256*H256,2)</f>
        <v>0</v>
      </c>
      <c r="BL256" s="17" t="s">
        <v>202</v>
      </c>
      <c r="BM256" s="239" t="s">
        <v>758</v>
      </c>
    </row>
    <row r="257" spans="1:47" s="2" customFormat="1" ht="12">
      <c r="A257" s="38"/>
      <c r="B257" s="39"/>
      <c r="C257" s="40"/>
      <c r="D257" s="241" t="s">
        <v>137</v>
      </c>
      <c r="E257" s="40"/>
      <c r="F257" s="242" t="s">
        <v>757</v>
      </c>
      <c r="G257" s="40"/>
      <c r="H257" s="40"/>
      <c r="I257" s="148"/>
      <c r="J257" s="40"/>
      <c r="K257" s="40"/>
      <c r="L257" s="44"/>
      <c r="M257" s="243"/>
      <c r="N257" s="244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137</v>
      </c>
      <c r="AU257" s="17" t="s">
        <v>89</v>
      </c>
    </row>
    <row r="258" spans="1:65" s="2" customFormat="1" ht="36" customHeight="1">
      <c r="A258" s="38"/>
      <c r="B258" s="39"/>
      <c r="C258" s="228" t="s">
        <v>759</v>
      </c>
      <c r="D258" s="228" t="s">
        <v>130</v>
      </c>
      <c r="E258" s="229" t="s">
        <v>760</v>
      </c>
      <c r="F258" s="230" t="s">
        <v>761</v>
      </c>
      <c r="G258" s="231" t="s">
        <v>341</v>
      </c>
      <c r="H258" s="232">
        <v>2</v>
      </c>
      <c r="I258" s="233"/>
      <c r="J258" s="234">
        <f>ROUND(I258*H258,2)</f>
        <v>0</v>
      </c>
      <c r="K258" s="230" t="s">
        <v>19</v>
      </c>
      <c r="L258" s="44"/>
      <c r="M258" s="235" t="s">
        <v>19</v>
      </c>
      <c r="N258" s="236" t="s">
        <v>43</v>
      </c>
      <c r="O258" s="84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9" t="s">
        <v>202</v>
      </c>
      <c r="AT258" s="239" t="s">
        <v>130</v>
      </c>
      <c r="AU258" s="239" t="s">
        <v>89</v>
      </c>
      <c r="AY258" s="17" t="s">
        <v>128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7" t="s">
        <v>79</v>
      </c>
      <c r="BK258" s="240">
        <f>ROUND(I258*H258,2)</f>
        <v>0</v>
      </c>
      <c r="BL258" s="17" t="s">
        <v>202</v>
      </c>
      <c r="BM258" s="239" t="s">
        <v>762</v>
      </c>
    </row>
    <row r="259" spans="1:47" s="2" customFormat="1" ht="12">
      <c r="A259" s="38"/>
      <c r="B259" s="39"/>
      <c r="C259" s="40"/>
      <c r="D259" s="241" t="s">
        <v>137</v>
      </c>
      <c r="E259" s="40"/>
      <c r="F259" s="242" t="s">
        <v>761</v>
      </c>
      <c r="G259" s="40"/>
      <c r="H259" s="40"/>
      <c r="I259" s="148"/>
      <c r="J259" s="40"/>
      <c r="K259" s="40"/>
      <c r="L259" s="44"/>
      <c r="M259" s="243"/>
      <c r="N259" s="244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137</v>
      </c>
      <c r="AU259" s="17" t="s">
        <v>89</v>
      </c>
    </row>
    <row r="260" spans="1:65" s="2" customFormat="1" ht="36" customHeight="1">
      <c r="A260" s="38"/>
      <c r="B260" s="39"/>
      <c r="C260" s="228" t="s">
        <v>318</v>
      </c>
      <c r="D260" s="228" t="s">
        <v>130</v>
      </c>
      <c r="E260" s="229" t="s">
        <v>763</v>
      </c>
      <c r="F260" s="230" t="s">
        <v>764</v>
      </c>
      <c r="G260" s="231" t="s">
        <v>341</v>
      </c>
      <c r="H260" s="232">
        <v>1</v>
      </c>
      <c r="I260" s="233"/>
      <c r="J260" s="234">
        <f>ROUND(I260*H260,2)</f>
        <v>0</v>
      </c>
      <c r="K260" s="230" t="s">
        <v>19</v>
      </c>
      <c r="L260" s="44"/>
      <c r="M260" s="235" t="s">
        <v>19</v>
      </c>
      <c r="N260" s="236" t="s">
        <v>43</v>
      </c>
      <c r="O260" s="84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9" t="s">
        <v>202</v>
      </c>
      <c r="AT260" s="239" t="s">
        <v>130</v>
      </c>
      <c r="AU260" s="239" t="s">
        <v>89</v>
      </c>
      <c r="AY260" s="17" t="s">
        <v>128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7" t="s">
        <v>79</v>
      </c>
      <c r="BK260" s="240">
        <f>ROUND(I260*H260,2)</f>
        <v>0</v>
      </c>
      <c r="BL260" s="17" t="s">
        <v>202</v>
      </c>
      <c r="BM260" s="239" t="s">
        <v>765</v>
      </c>
    </row>
    <row r="261" spans="1:47" s="2" customFormat="1" ht="12">
      <c r="A261" s="38"/>
      <c r="B261" s="39"/>
      <c r="C261" s="40"/>
      <c r="D261" s="241" t="s">
        <v>137</v>
      </c>
      <c r="E261" s="40"/>
      <c r="F261" s="242" t="s">
        <v>764</v>
      </c>
      <c r="G261" s="40"/>
      <c r="H261" s="40"/>
      <c r="I261" s="148"/>
      <c r="J261" s="40"/>
      <c r="K261" s="40"/>
      <c r="L261" s="44"/>
      <c r="M261" s="243"/>
      <c r="N261" s="244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137</v>
      </c>
      <c r="AU261" s="17" t="s">
        <v>89</v>
      </c>
    </row>
    <row r="262" spans="1:65" s="2" customFormat="1" ht="36" customHeight="1">
      <c r="A262" s="38"/>
      <c r="B262" s="39"/>
      <c r="C262" s="228" t="s">
        <v>766</v>
      </c>
      <c r="D262" s="228" t="s">
        <v>130</v>
      </c>
      <c r="E262" s="229" t="s">
        <v>767</v>
      </c>
      <c r="F262" s="230" t="s">
        <v>768</v>
      </c>
      <c r="G262" s="231" t="s">
        <v>341</v>
      </c>
      <c r="H262" s="232">
        <v>1</v>
      </c>
      <c r="I262" s="233"/>
      <c r="J262" s="234">
        <f>ROUND(I262*H262,2)</f>
        <v>0</v>
      </c>
      <c r="K262" s="230" t="s">
        <v>19</v>
      </c>
      <c r="L262" s="44"/>
      <c r="M262" s="235" t="s">
        <v>19</v>
      </c>
      <c r="N262" s="236" t="s">
        <v>43</v>
      </c>
      <c r="O262" s="84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9" t="s">
        <v>202</v>
      </c>
      <c r="AT262" s="239" t="s">
        <v>130</v>
      </c>
      <c r="AU262" s="239" t="s">
        <v>89</v>
      </c>
      <c r="AY262" s="17" t="s">
        <v>128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7" t="s">
        <v>79</v>
      </c>
      <c r="BK262" s="240">
        <f>ROUND(I262*H262,2)</f>
        <v>0</v>
      </c>
      <c r="BL262" s="17" t="s">
        <v>202</v>
      </c>
      <c r="BM262" s="239" t="s">
        <v>769</v>
      </c>
    </row>
    <row r="263" spans="1:47" s="2" customFormat="1" ht="12">
      <c r="A263" s="38"/>
      <c r="B263" s="39"/>
      <c r="C263" s="40"/>
      <c r="D263" s="241" t="s">
        <v>137</v>
      </c>
      <c r="E263" s="40"/>
      <c r="F263" s="242" t="s">
        <v>768</v>
      </c>
      <c r="G263" s="40"/>
      <c r="H263" s="40"/>
      <c r="I263" s="148"/>
      <c r="J263" s="40"/>
      <c r="K263" s="40"/>
      <c r="L263" s="44"/>
      <c r="M263" s="243"/>
      <c r="N263" s="244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137</v>
      </c>
      <c r="AU263" s="17" t="s">
        <v>89</v>
      </c>
    </row>
    <row r="264" spans="1:65" s="2" customFormat="1" ht="36" customHeight="1">
      <c r="A264" s="38"/>
      <c r="B264" s="39"/>
      <c r="C264" s="228" t="s">
        <v>322</v>
      </c>
      <c r="D264" s="228" t="s">
        <v>130</v>
      </c>
      <c r="E264" s="229" t="s">
        <v>770</v>
      </c>
      <c r="F264" s="230" t="s">
        <v>771</v>
      </c>
      <c r="G264" s="231" t="s">
        <v>341</v>
      </c>
      <c r="H264" s="232">
        <v>19</v>
      </c>
      <c r="I264" s="233"/>
      <c r="J264" s="234">
        <f>ROUND(I264*H264,2)</f>
        <v>0</v>
      </c>
      <c r="K264" s="230" t="s">
        <v>19</v>
      </c>
      <c r="L264" s="44"/>
      <c r="M264" s="235" t="s">
        <v>19</v>
      </c>
      <c r="N264" s="236" t="s">
        <v>43</v>
      </c>
      <c r="O264" s="84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9" t="s">
        <v>202</v>
      </c>
      <c r="AT264" s="239" t="s">
        <v>130</v>
      </c>
      <c r="AU264" s="239" t="s">
        <v>89</v>
      </c>
      <c r="AY264" s="17" t="s">
        <v>128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7" t="s">
        <v>79</v>
      </c>
      <c r="BK264" s="240">
        <f>ROUND(I264*H264,2)</f>
        <v>0</v>
      </c>
      <c r="BL264" s="17" t="s">
        <v>202</v>
      </c>
      <c r="BM264" s="239" t="s">
        <v>772</v>
      </c>
    </row>
    <row r="265" spans="1:47" s="2" customFormat="1" ht="12">
      <c r="A265" s="38"/>
      <c r="B265" s="39"/>
      <c r="C265" s="40"/>
      <c r="D265" s="241" t="s">
        <v>137</v>
      </c>
      <c r="E265" s="40"/>
      <c r="F265" s="242" t="s">
        <v>771</v>
      </c>
      <c r="G265" s="40"/>
      <c r="H265" s="40"/>
      <c r="I265" s="148"/>
      <c r="J265" s="40"/>
      <c r="K265" s="40"/>
      <c r="L265" s="44"/>
      <c r="M265" s="243"/>
      <c r="N265" s="244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137</v>
      </c>
      <c r="AU265" s="17" t="s">
        <v>89</v>
      </c>
    </row>
    <row r="266" spans="1:65" s="2" customFormat="1" ht="36" customHeight="1">
      <c r="A266" s="38"/>
      <c r="B266" s="39"/>
      <c r="C266" s="228" t="s">
        <v>773</v>
      </c>
      <c r="D266" s="228" t="s">
        <v>130</v>
      </c>
      <c r="E266" s="229" t="s">
        <v>774</v>
      </c>
      <c r="F266" s="230" t="s">
        <v>775</v>
      </c>
      <c r="G266" s="231" t="s">
        <v>341</v>
      </c>
      <c r="H266" s="232">
        <v>1</v>
      </c>
      <c r="I266" s="233"/>
      <c r="J266" s="234">
        <f>ROUND(I266*H266,2)</f>
        <v>0</v>
      </c>
      <c r="K266" s="230" t="s">
        <v>19</v>
      </c>
      <c r="L266" s="44"/>
      <c r="M266" s="235" t="s">
        <v>19</v>
      </c>
      <c r="N266" s="236" t="s">
        <v>43</v>
      </c>
      <c r="O266" s="84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9" t="s">
        <v>202</v>
      </c>
      <c r="AT266" s="239" t="s">
        <v>130</v>
      </c>
      <c r="AU266" s="239" t="s">
        <v>89</v>
      </c>
      <c r="AY266" s="17" t="s">
        <v>128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7" t="s">
        <v>79</v>
      </c>
      <c r="BK266" s="240">
        <f>ROUND(I266*H266,2)</f>
        <v>0</v>
      </c>
      <c r="BL266" s="17" t="s">
        <v>202</v>
      </c>
      <c r="BM266" s="239" t="s">
        <v>776</v>
      </c>
    </row>
    <row r="267" spans="1:47" s="2" customFormat="1" ht="12">
      <c r="A267" s="38"/>
      <c r="B267" s="39"/>
      <c r="C267" s="40"/>
      <c r="D267" s="241" t="s">
        <v>137</v>
      </c>
      <c r="E267" s="40"/>
      <c r="F267" s="242" t="s">
        <v>775</v>
      </c>
      <c r="G267" s="40"/>
      <c r="H267" s="40"/>
      <c r="I267" s="148"/>
      <c r="J267" s="40"/>
      <c r="K267" s="40"/>
      <c r="L267" s="44"/>
      <c r="M267" s="243"/>
      <c r="N267" s="244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137</v>
      </c>
      <c r="AU267" s="17" t="s">
        <v>89</v>
      </c>
    </row>
    <row r="268" spans="1:65" s="2" customFormat="1" ht="36" customHeight="1">
      <c r="A268" s="38"/>
      <c r="B268" s="39"/>
      <c r="C268" s="228" t="s">
        <v>777</v>
      </c>
      <c r="D268" s="228" t="s">
        <v>130</v>
      </c>
      <c r="E268" s="229" t="s">
        <v>778</v>
      </c>
      <c r="F268" s="230" t="s">
        <v>779</v>
      </c>
      <c r="G268" s="231" t="s">
        <v>341</v>
      </c>
      <c r="H268" s="232">
        <v>1</v>
      </c>
      <c r="I268" s="233"/>
      <c r="J268" s="234">
        <f>ROUND(I268*H268,2)</f>
        <v>0</v>
      </c>
      <c r="K268" s="230" t="s">
        <v>19</v>
      </c>
      <c r="L268" s="44"/>
      <c r="M268" s="235" t="s">
        <v>19</v>
      </c>
      <c r="N268" s="236" t="s">
        <v>43</v>
      </c>
      <c r="O268" s="84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9" t="s">
        <v>202</v>
      </c>
      <c r="AT268" s="239" t="s">
        <v>130</v>
      </c>
      <c r="AU268" s="239" t="s">
        <v>89</v>
      </c>
      <c r="AY268" s="17" t="s">
        <v>128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7" t="s">
        <v>79</v>
      </c>
      <c r="BK268" s="240">
        <f>ROUND(I268*H268,2)</f>
        <v>0</v>
      </c>
      <c r="BL268" s="17" t="s">
        <v>202</v>
      </c>
      <c r="BM268" s="239" t="s">
        <v>780</v>
      </c>
    </row>
    <row r="269" spans="1:47" s="2" customFormat="1" ht="12">
      <c r="A269" s="38"/>
      <c r="B269" s="39"/>
      <c r="C269" s="40"/>
      <c r="D269" s="241" t="s">
        <v>137</v>
      </c>
      <c r="E269" s="40"/>
      <c r="F269" s="242" t="s">
        <v>779</v>
      </c>
      <c r="G269" s="40"/>
      <c r="H269" s="40"/>
      <c r="I269" s="148"/>
      <c r="J269" s="40"/>
      <c r="K269" s="40"/>
      <c r="L269" s="44"/>
      <c r="M269" s="243"/>
      <c r="N269" s="244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137</v>
      </c>
      <c r="AU269" s="17" t="s">
        <v>89</v>
      </c>
    </row>
    <row r="270" spans="1:65" s="2" customFormat="1" ht="36" customHeight="1">
      <c r="A270" s="38"/>
      <c r="B270" s="39"/>
      <c r="C270" s="228" t="s">
        <v>781</v>
      </c>
      <c r="D270" s="228" t="s">
        <v>130</v>
      </c>
      <c r="E270" s="229" t="s">
        <v>782</v>
      </c>
      <c r="F270" s="230" t="s">
        <v>783</v>
      </c>
      <c r="G270" s="231" t="s">
        <v>341</v>
      </c>
      <c r="H270" s="232">
        <v>1</v>
      </c>
      <c r="I270" s="233"/>
      <c r="J270" s="234">
        <f>ROUND(I270*H270,2)</f>
        <v>0</v>
      </c>
      <c r="K270" s="230" t="s">
        <v>19</v>
      </c>
      <c r="L270" s="44"/>
      <c r="M270" s="235" t="s">
        <v>19</v>
      </c>
      <c r="N270" s="236" t="s">
        <v>43</v>
      </c>
      <c r="O270" s="84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9" t="s">
        <v>202</v>
      </c>
      <c r="AT270" s="239" t="s">
        <v>130</v>
      </c>
      <c r="AU270" s="239" t="s">
        <v>89</v>
      </c>
      <c r="AY270" s="17" t="s">
        <v>128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7" t="s">
        <v>79</v>
      </c>
      <c r="BK270" s="240">
        <f>ROUND(I270*H270,2)</f>
        <v>0</v>
      </c>
      <c r="BL270" s="17" t="s">
        <v>202</v>
      </c>
      <c r="BM270" s="239" t="s">
        <v>784</v>
      </c>
    </row>
    <row r="271" spans="1:47" s="2" customFormat="1" ht="12">
      <c r="A271" s="38"/>
      <c r="B271" s="39"/>
      <c r="C271" s="40"/>
      <c r="D271" s="241" t="s">
        <v>137</v>
      </c>
      <c r="E271" s="40"/>
      <c r="F271" s="242" t="s">
        <v>783</v>
      </c>
      <c r="G271" s="40"/>
      <c r="H271" s="40"/>
      <c r="I271" s="148"/>
      <c r="J271" s="40"/>
      <c r="K271" s="40"/>
      <c r="L271" s="44"/>
      <c r="M271" s="243"/>
      <c r="N271" s="244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137</v>
      </c>
      <c r="AU271" s="17" t="s">
        <v>89</v>
      </c>
    </row>
    <row r="272" spans="1:65" s="2" customFormat="1" ht="36" customHeight="1">
      <c r="A272" s="38"/>
      <c r="B272" s="39"/>
      <c r="C272" s="228" t="s">
        <v>326</v>
      </c>
      <c r="D272" s="228" t="s">
        <v>130</v>
      </c>
      <c r="E272" s="229" t="s">
        <v>785</v>
      </c>
      <c r="F272" s="230" t="s">
        <v>786</v>
      </c>
      <c r="G272" s="231" t="s">
        <v>341</v>
      </c>
      <c r="H272" s="232">
        <v>2</v>
      </c>
      <c r="I272" s="233"/>
      <c r="J272" s="234">
        <f>ROUND(I272*H272,2)</f>
        <v>0</v>
      </c>
      <c r="K272" s="230" t="s">
        <v>19</v>
      </c>
      <c r="L272" s="44"/>
      <c r="M272" s="235" t="s">
        <v>19</v>
      </c>
      <c r="N272" s="236" t="s">
        <v>43</v>
      </c>
      <c r="O272" s="84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9" t="s">
        <v>202</v>
      </c>
      <c r="AT272" s="239" t="s">
        <v>130</v>
      </c>
      <c r="AU272" s="239" t="s">
        <v>89</v>
      </c>
      <c r="AY272" s="17" t="s">
        <v>128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7" t="s">
        <v>79</v>
      </c>
      <c r="BK272" s="240">
        <f>ROUND(I272*H272,2)</f>
        <v>0</v>
      </c>
      <c r="BL272" s="17" t="s">
        <v>202</v>
      </c>
      <c r="BM272" s="239" t="s">
        <v>787</v>
      </c>
    </row>
    <row r="273" spans="1:47" s="2" customFormat="1" ht="12">
      <c r="A273" s="38"/>
      <c r="B273" s="39"/>
      <c r="C273" s="40"/>
      <c r="D273" s="241" t="s">
        <v>137</v>
      </c>
      <c r="E273" s="40"/>
      <c r="F273" s="242" t="s">
        <v>786</v>
      </c>
      <c r="G273" s="40"/>
      <c r="H273" s="40"/>
      <c r="I273" s="148"/>
      <c r="J273" s="40"/>
      <c r="K273" s="40"/>
      <c r="L273" s="44"/>
      <c r="M273" s="243"/>
      <c r="N273" s="244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137</v>
      </c>
      <c r="AU273" s="17" t="s">
        <v>89</v>
      </c>
    </row>
    <row r="274" spans="1:65" s="2" customFormat="1" ht="36" customHeight="1">
      <c r="A274" s="38"/>
      <c r="B274" s="39"/>
      <c r="C274" s="228" t="s">
        <v>788</v>
      </c>
      <c r="D274" s="228" t="s">
        <v>130</v>
      </c>
      <c r="E274" s="229" t="s">
        <v>789</v>
      </c>
      <c r="F274" s="230" t="s">
        <v>790</v>
      </c>
      <c r="G274" s="231" t="s">
        <v>341</v>
      </c>
      <c r="H274" s="232">
        <v>1</v>
      </c>
      <c r="I274" s="233"/>
      <c r="J274" s="234">
        <f>ROUND(I274*H274,2)</f>
        <v>0</v>
      </c>
      <c r="K274" s="230" t="s">
        <v>19</v>
      </c>
      <c r="L274" s="44"/>
      <c r="M274" s="235" t="s">
        <v>19</v>
      </c>
      <c r="N274" s="236" t="s">
        <v>43</v>
      </c>
      <c r="O274" s="84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9" t="s">
        <v>202</v>
      </c>
      <c r="AT274" s="239" t="s">
        <v>130</v>
      </c>
      <c r="AU274" s="239" t="s">
        <v>89</v>
      </c>
      <c r="AY274" s="17" t="s">
        <v>128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7" t="s">
        <v>79</v>
      </c>
      <c r="BK274" s="240">
        <f>ROUND(I274*H274,2)</f>
        <v>0</v>
      </c>
      <c r="BL274" s="17" t="s">
        <v>202</v>
      </c>
      <c r="BM274" s="239" t="s">
        <v>791</v>
      </c>
    </row>
    <row r="275" spans="1:47" s="2" customFormat="1" ht="12">
      <c r="A275" s="38"/>
      <c r="B275" s="39"/>
      <c r="C275" s="40"/>
      <c r="D275" s="241" t="s">
        <v>137</v>
      </c>
      <c r="E275" s="40"/>
      <c r="F275" s="242" t="s">
        <v>790</v>
      </c>
      <c r="G275" s="40"/>
      <c r="H275" s="40"/>
      <c r="I275" s="148"/>
      <c r="J275" s="40"/>
      <c r="K275" s="40"/>
      <c r="L275" s="44"/>
      <c r="M275" s="243"/>
      <c r="N275" s="244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137</v>
      </c>
      <c r="AU275" s="17" t="s">
        <v>89</v>
      </c>
    </row>
    <row r="276" spans="1:65" s="2" customFormat="1" ht="36" customHeight="1">
      <c r="A276" s="38"/>
      <c r="B276" s="39"/>
      <c r="C276" s="228" t="s">
        <v>329</v>
      </c>
      <c r="D276" s="228" t="s">
        <v>130</v>
      </c>
      <c r="E276" s="229" t="s">
        <v>792</v>
      </c>
      <c r="F276" s="230" t="s">
        <v>793</v>
      </c>
      <c r="G276" s="231" t="s">
        <v>341</v>
      </c>
      <c r="H276" s="232">
        <v>3</v>
      </c>
      <c r="I276" s="233"/>
      <c r="J276" s="234">
        <f>ROUND(I276*H276,2)</f>
        <v>0</v>
      </c>
      <c r="K276" s="230" t="s">
        <v>19</v>
      </c>
      <c r="L276" s="44"/>
      <c r="M276" s="235" t="s">
        <v>19</v>
      </c>
      <c r="N276" s="236" t="s">
        <v>43</v>
      </c>
      <c r="O276" s="84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9" t="s">
        <v>202</v>
      </c>
      <c r="AT276" s="239" t="s">
        <v>130</v>
      </c>
      <c r="AU276" s="239" t="s">
        <v>89</v>
      </c>
      <c r="AY276" s="17" t="s">
        <v>128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7" t="s">
        <v>79</v>
      </c>
      <c r="BK276" s="240">
        <f>ROUND(I276*H276,2)</f>
        <v>0</v>
      </c>
      <c r="BL276" s="17" t="s">
        <v>202</v>
      </c>
      <c r="BM276" s="239" t="s">
        <v>794</v>
      </c>
    </row>
    <row r="277" spans="1:47" s="2" customFormat="1" ht="12">
      <c r="A277" s="38"/>
      <c r="B277" s="39"/>
      <c r="C277" s="40"/>
      <c r="D277" s="241" t="s">
        <v>137</v>
      </c>
      <c r="E277" s="40"/>
      <c r="F277" s="242" t="s">
        <v>793</v>
      </c>
      <c r="G277" s="40"/>
      <c r="H277" s="40"/>
      <c r="I277" s="148"/>
      <c r="J277" s="40"/>
      <c r="K277" s="40"/>
      <c r="L277" s="44"/>
      <c r="M277" s="243"/>
      <c r="N277" s="244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137</v>
      </c>
      <c r="AU277" s="17" t="s">
        <v>89</v>
      </c>
    </row>
    <row r="278" spans="1:65" s="2" customFormat="1" ht="36" customHeight="1">
      <c r="A278" s="38"/>
      <c r="B278" s="39"/>
      <c r="C278" s="228" t="s">
        <v>795</v>
      </c>
      <c r="D278" s="228" t="s">
        <v>130</v>
      </c>
      <c r="E278" s="229" t="s">
        <v>796</v>
      </c>
      <c r="F278" s="230" t="s">
        <v>797</v>
      </c>
      <c r="G278" s="231" t="s">
        <v>341</v>
      </c>
      <c r="H278" s="232">
        <v>2</v>
      </c>
      <c r="I278" s="233"/>
      <c r="J278" s="234">
        <f>ROUND(I278*H278,2)</f>
        <v>0</v>
      </c>
      <c r="K278" s="230" t="s">
        <v>19</v>
      </c>
      <c r="L278" s="44"/>
      <c r="M278" s="235" t="s">
        <v>19</v>
      </c>
      <c r="N278" s="236" t="s">
        <v>43</v>
      </c>
      <c r="O278" s="84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9" t="s">
        <v>202</v>
      </c>
      <c r="AT278" s="239" t="s">
        <v>130</v>
      </c>
      <c r="AU278" s="239" t="s">
        <v>89</v>
      </c>
      <c r="AY278" s="17" t="s">
        <v>128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7" t="s">
        <v>79</v>
      </c>
      <c r="BK278" s="240">
        <f>ROUND(I278*H278,2)</f>
        <v>0</v>
      </c>
      <c r="BL278" s="17" t="s">
        <v>202</v>
      </c>
      <c r="BM278" s="239" t="s">
        <v>798</v>
      </c>
    </row>
    <row r="279" spans="1:47" s="2" customFormat="1" ht="12">
      <c r="A279" s="38"/>
      <c r="B279" s="39"/>
      <c r="C279" s="40"/>
      <c r="D279" s="241" t="s">
        <v>137</v>
      </c>
      <c r="E279" s="40"/>
      <c r="F279" s="242" t="s">
        <v>797</v>
      </c>
      <c r="G279" s="40"/>
      <c r="H279" s="40"/>
      <c r="I279" s="148"/>
      <c r="J279" s="40"/>
      <c r="K279" s="40"/>
      <c r="L279" s="44"/>
      <c r="M279" s="243"/>
      <c r="N279" s="244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137</v>
      </c>
      <c r="AU279" s="17" t="s">
        <v>89</v>
      </c>
    </row>
    <row r="280" spans="1:65" s="2" customFormat="1" ht="36" customHeight="1">
      <c r="A280" s="38"/>
      <c r="B280" s="39"/>
      <c r="C280" s="228" t="s">
        <v>342</v>
      </c>
      <c r="D280" s="228" t="s">
        <v>130</v>
      </c>
      <c r="E280" s="229" t="s">
        <v>799</v>
      </c>
      <c r="F280" s="230" t="s">
        <v>800</v>
      </c>
      <c r="G280" s="231" t="s">
        <v>341</v>
      </c>
      <c r="H280" s="232">
        <v>2</v>
      </c>
      <c r="I280" s="233"/>
      <c r="J280" s="234">
        <f>ROUND(I280*H280,2)</f>
        <v>0</v>
      </c>
      <c r="K280" s="230" t="s">
        <v>19</v>
      </c>
      <c r="L280" s="44"/>
      <c r="M280" s="235" t="s">
        <v>19</v>
      </c>
      <c r="N280" s="236" t="s">
        <v>43</v>
      </c>
      <c r="O280" s="84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9" t="s">
        <v>202</v>
      </c>
      <c r="AT280" s="239" t="s">
        <v>130</v>
      </c>
      <c r="AU280" s="239" t="s">
        <v>89</v>
      </c>
      <c r="AY280" s="17" t="s">
        <v>128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7" t="s">
        <v>79</v>
      </c>
      <c r="BK280" s="240">
        <f>ROUND(I280*H280,2)</f>
        <v>0</v>
      </c>
      <c r="BL280" s="17" t="s">
        <v>202</v>
      </c>
      <c r="BM280" s="239" t="s">
        <v>801</v>
      </c>
    </row>
    <row r="281" spans="1:47" s="2" customFormat="1" ht="12">
      <c r="A281" s="38"/>
      <c r="B281" s="39"/>
      <c r="C281" s="40"/>
      <c r="D281" s="241" t="s">
        <v>137</v>
      </c>
      <c r="E281" s="40"/>
      <c r="F281" s="242" t="s">
        <v>800</v>
      </c>
      <c r="G281" s="40"/>
      <c r="H281" s="40"/>
      <c r="I281" s="148"/>
      <c r="J281" s="40"/>
      <c r="K281" s="40"/>
      <c r="L281" s="44"/>
      <c r="M281" s="243"/>
      <c r="N281" s="244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137</v>
      </c>
      <c r="AU281" s="17" t="s">
        <v>89</v>
      </c>
    </row>
    <row r="282" spans="1:65" s="2" customFormat="1" ht="36" customHeight="1">
      <c r="A282" s="38"/>
      <c r="B282" s="39"/>
      <c r="C282" s="228" t="s">
        <v>802</v>
      </c>
      <c r="D282" s="228" t="s">
        <v>130</v>
      </c>
      <c r="E282" s="229" t="s">
        <v>803</v>
      </c>
      <c r="F282" s="230" t="s">
        <v>804</v>
      </c>
      <c r="G282" s="231" t="s">
        <v>341</v>
      </c>
      <c r="H282" s="232">
        <v>2</v>
      </c>
      <c r="I282" s="233"/>
      <c r="J282" s="234">
        <f>ROUND(I282*H282,2)</f>
        <v>0</v>
      </c>
      <c r="K282" s="230" t="s">
        <v>19</v>
      </c>
      <c r="L282" s="44"/>
      <c r="M282" s="235" t="s">
        <v>19</v>
      </c>
      <c r="N282" s="236" t="s">
        <v>43</v>
      </c>
      <c r="O282" s="84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9" t="s">
        <v>202</v>
      </c>
      <c r="AT282" s="239" t="s">
        <v>130</v>
      </c>
      <c r="AU282" s="239" t="s">
        <v>89</v>
      </c>
      <c r="AY282" s="17" t="s">
        <v>128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7" t="s">
        <v>79</v>
      </c>
      <c r="BK282" s="240">
        <f>ROUND(I282*H282,2)</f>
        <v>0</v>
      </c>
      <c r="BL282" s="17" t="s">
        <v>202</v>
      </c>
      <c r="BM282" s="239" t="s">
        <v>805</v>
      </c>
    </row>
    <row r="283" spans="1:47" s="2" customFormat="1" ht="12">
      <c r="A283" s="38"/>
      <c r="B283" s="39"/>
      <c r="C283" s="40"/>
      <c r="D283" s="241" t="s">
        <v>137</v>
      </c>
      <c r="E283" s="40"/>
      <c r="F283" s="242" t="s">
        <v>804</v>
      </c>
      <c r="G283" s="40"/>
      <c r="H283" s="40"/>
      <c r="I283" s="148"/>
      <c r="J283" s="40"/>
      <c r="K283" s="40"/>
      <c r="L283" s="44"/>
      <c r="M283" s="243"/>
      <c r="N283" s="244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137</v>
      </c>
      <c r="AU283" s="17" t="s">
        <v>89</v>
      </c>
    </row>
    <row r="284" spans="1:65" s="2" customFormat="1" ht="36" customHeight="1">
      <c r="A284" s="38"/>
      <c r="B284" s="39"/>
      <c r="C284" s="228" t="s">
        <v>345</v>
      </c>
      <c r="D284" s="228" t="s">
        <v>130</v>
      </c>
      <c r="E284" s="229" t="s">
        <v>806</v>
      </c>
      <c r="F284" s="230" t="s">
        <v>807</v>
      </c>
      <c r="G284" s="231" t="s">
        <v>341</v>
      </c>
      <c r="H284" s="232">
        <v>1</v>
      </c>
      <c r="I284" s="233"/>
      <c r="J284" s="234">
        <f>ROUND(I284*H284,2)</f>
        <v>0</v>
      </c>
      <c r="K284" s="230" t="s">
        <v>19</v>
      </c>
      <c r="L284" s="44"/>
      <c r="M284" s="235" t="s">
        <v>19</v>
      </c>
      <c r="N284" s="236" t="s">
        <v>43</v>
      </c>
      <c r="O284" s="84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9" t="s">
        <v>202</v>
      </c>
      <c r="AT284" s="239" t="s">
        <v>130</v>
      </c>
      <c r="AU284" s="239" t="s">
        <v>89</v>
      </c>
      <c r="AY284" s="17" t="s">
        <v>128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7" t="s">
        <v>79</v>
      </c>
      <c r="BK284" s="240">
        <f>ROUND(I284*H284,2)</f>
        <v>0</v>
      </c>
      <c r="BL284" s="17" t="s">
        <v>202</v>
      </c>
      <c r="BM284" s="239" t="s">
        <v>808</v>
      </c>
    </row>
    <row r="285" spans="1:47" s="2" customFormat="1" ht="12">
      <c r="A285" s="38"/>
      <c r="B285" s="39"/>
      <c r="C285" s="40"/>
      <c r="D285" s="241" t="s">
        <v>137</v>
      </c>
      <c r="E285" s="40"/>
      <c r="F285" s="242" t="s">
        <v>807</v>
      </c>
      <c r="G285" s="40"/>
      <c r="H285" s="40"/>
      <c r="I285" s="148"/>
      <c r="J285" s="40"/>
      <c r="K285" s="40"/>
      <c r="L285" s="44"/>
      <c r="M285" s="243"/>
      <c r="N285" s="244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137</v>
      </c>
      <c r="AU285" s="17" t="s">
        <v>89</v>
      </c>
    </row>
    <row r="286" spans="1:65" s="2" customFormat="1" ht="36" customHeight="1">
      <c r="A286" s="38"/>
      <c r="B286" s="39"/>
      <c r="C286" s="228" t="s">
        <v>809</v>
      </c>
      <c r="D286" s="228" t="s">
        <v>130</v>
      </c>
      <c r="E286" s="229" t="s">
        <v>810</v>
      </c>
      <c r="F286" s="230" t="s">
        <v>811</v>
      </c>
      <c r="G286" s="231" t="s">
        <v>341</v>
      </c>
      <c r="H286" s="232">
        <v>1</v>
      </c>
      <c r="I286" s="233"/>
      <c r="J286" s="234">
        <f>ROUND(I286*H286,2)</f>
        <v>0</v>
      </c>
      <c r="K286" s="230" t="s">
        <v>19</v>
      </c>
      <c r="L286" s="44"/>
      <c r="M286" s="235" t="s">
        <v>19</v>
      </c>
      <c r="N286" s="236" t="s">
        <v>43</v>
      </c>
      <c r="O286" s="84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9" t="s">
        <v>202</v>
      </c>
      <c r="AT286" s="239" t="s">
        <v>130</v>
      </c>
      <c r="AU286" s="239" t="s">
        <v>89</v>
      </c>
      <c r="AY286" s="17" t="s">
        <v>128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7" t="s">
        <v>79</v>
      </c>
      <c r="BK286" s="240">
        <f>ROUND(I286*H286,2)</f>
        <v>0</v>
      </c>
      <c r="BL286" s="17" t="s">
        <v>202</v>
      </c>
      <c r="BM286" s="239" t="s">
        <v>812</v>
      </c>
    </row>
    <row r="287" spans="1:47" s="2" customFormat="1" ht="12">
      <c r="A287" s="38"/>
      <c r="B287" s="39"/>
      <c r="C287" s="40"/>
      <c r="D287" s="241" t="s">
        <v>137</v>
      </c>
      <c r="E287" s="40"/>
      <c r="F287" s="242" t="s">
        <v>811</v>
      </c>
      <c r="G287" s="40"/>
      <c r="H287" s="40"/>
      <c r="I287" s="148"/>
      <c r="J287" s="40"/>
      <c r="K287" s="40"/>
      <c r="L287" s="44"/>
      <c r="M287" s="243"/>
      <c r="N287" s="244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137</v>
      </c>
      <c r="AU287" s="17" t="s">
        <v>89</v>
      </c>
    </row>
    <row r="288" spans="1:65" s="2" customFormat="1" ht="36" customHeight="1">
      <c r="A288" s="38"/>
      <c r="B288" s="39"/>
      <c r="C288" s="228" t="s">
        <v>348</v>
      </c>
      <c r="D288" s="228" t="s">
        <v>130</v>
      </c>
      <c r="E288" s="229" t="s">
        <v>813</v>
      </c>
      <c r="F288" s="230" t="s">
        <v>814</v>
      </c>
      <c r="G288" s="231" t="s">
        <v>341</v>
      </c>
      <c r="H288" s="232">
        <v>1</v>
      </c>
      <c r="I288" s="233"/>
      <c r="J288" s="234">
        <f>ROUND(I288*H288,2)</f>
        <v>0</v>
      </c>
      <c r="K288" s="230" t="s">
        <v>19</v>
      </c>
      <c r="L288" s="44"/>
      <c r="M288" s="235" t="s">
        <v>19</v>
      </c>
      <c r="N288" s="236" t="s">
        <v>43</v>
      </c>
      <c r="O288" s="84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9" t="s">
        <v>202</v>
      </c>
      <c r="AT288" s="239" t="s">
        <v>130</v>
      </c>
      <c r="AU288" s="239" t="s">
        <v>89</v>
      </c>
      <c r="AY288" s="17" t="s">
        <v>128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7" t="s">
        <v>79</v>
      </c>
      <c r="BK288" s="240">
        <f>ROUND(I288*H288,2)</f>
        <v>0</v>
      </c>
      <c r="BL288" s="17" t="s">
        <v>202</v>
      </c>
      <c r="BM288" s="239" t="s">
        <v>815</v>
      </c>
    </row>
    <row r="289" spans="1:47" s="2" customFormat="1" ht="12">
      <c r="A289" s="38"/>
      <c r="B289" s="39"/>
      <c r="C289" s="40"/>
      <c r="D289" s="241" t="s">
        <v>137</v>
      </c>
      <c r="E289" s="40"/>
      <c r="F289" s="242" t="s">
        <v>814</v>
      </c>
      <c r="G289" s="40"/>
      <c r="H289" s="40"/>
      <c r="I289" s="148"/>
      <c r="J289" s="40"/>
      <c r="K289" s="40"/>
      <c r="L289" s="44"/>
      <c r="M289" s="243"/>
      <c r="N289" s="244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137</v>
      </c>
      <c r="AU289" s="17" t="s">
        <v>89</v>
      </c>
    </row>
    <row r="290" spans="1:65" s="2" customFormat="1" ht="36" customHeight="1">
      <c r="A290" s="38"/>
      <c r="B290" s="39"/>
      <c r="C290" s="228" t="s">
        <v>816</v>
      </c>
      <c r="D290" s="228" t="s">
        <v>130</v>
      </c>
      <c r="E290" s="229" t="s">
        <v>817</v>
      </c>
      <c r="F290" s="230" t="s">
        <v>818</v>
      </c>
      <c r="G290" s="231" t="s">
        <v>341</v>
      </c>
      <c r="H290" s="232">
        <v>14</v>
      </c>
      <c r="I290" s="233"/>
      <c r="J290" s="234">
        <f>ROUND(I290*H290,2)</f>
        <v>0</v>
      </c>
      <c r="K290" s="230" t="s">
        <v>19</v>
      </c>
      <c r="L290" s="44"/>
      <c r="M290" s="235" t="s">
        <v>19</v>
      </c>
      <c r="N290" s="236" t="s">
        <v>43</v>
      </c>
      <c r="O290" s="84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9" t="s">
        <v>202</v>
      </c>
      <c r="AT290" s="239" t="s">
        <v>130</v>
      </c>
      <c r="AU290" s="239" t="s">
        <v>89</v>
      </c>
      <c r="AY290" s="17" t="s">
        <v>128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7" t="s">
        <v>79</v>
      </c>
      <c r="BK290" s="240">
        <f>ROUND(I290*H290,2)</f>
        <v>0</v>
      </c>
      <c r="BL290" s="17" t="s">
        <v>202</v>
      </c>
      <c r="BM290" s="239" t="s">
        <v>819</v>
      </c>
    </row>
    <row r="291" spans="1:47" s="2" customFormat="1" ht="12">
      <c r="A291" s="38"/>
      <c r="B291" s="39"/>
      <c r="C291" s="40"/>
      <c r="D291" s="241" t="s">
        <v>137</v>
      </c>
      <c r="E291" s="40"/>
      <c r="F291" s="242" t="s">
        <v>818</v>
      </c>
      <c r="G291" s="40"/>
      <c r="H291" s="40"/>
      <c r="I291" s="148"/>
      <c r="J291" s="40"/>
      <c r="K291" s="40"/>
      <c r="L291" s="44"/>
      <c r="M291" s="243"/>
      <c r="N291" s="244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137</v>
      </c>
      <c r="AU291" s="17" t="s">
        <v>89</v>
      </c>
    </row>
    <row r="292" spans="1:65" s="2" customFormat="1" ht="36" customHeight="1">
      <c r="A292" s="38"/>
      <c r="B292" s="39"/>
      <c r="C292" s="228" t="s">
        <v>351</v>
      </c>
      <c r="D292" s="228" t="s">
        <v>130</v>
      </c>
      <c r="E292" s="229" t="s">
        <v>820</v>
      </c>
      <c r="F292" s="230" t="s">
        <v>821</v>
      </c>
      <c r="G292" s="231" t="s">
        <v>341</v>
      </c>
      <c r="H292" s="232">
        <v>1</v>
      </c>
      <c r="I292" s="233"/>
      <c r="J292" s="234">
        <f>ROUND(I292*H292,2)</f>
        <v>0</v>
      </c>
      <c r="K292" s="230" t="s">
        <v>19</v>
      </c>
      <c r="L292" s="44"/>
      <c r="M292" s="235" t="s">
        <v>19</v>
      </c>
      <c r="N292" s="236" t="s">
        <v>43</v>
      </c>
      <c r="O292" s="84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9" t="s">
        <v>202</v>
      </c>
      <c r="AT292" s="239" t="s">
        <v>130</v>
      </c>
      <c r="AU292" s="239" t="s">
        <v>89</v>
      </c>
      <c r="AY292" s="17" t="s">
        <v>128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7" t="s">
        <v>79</v>
      </c>
      <c r="BK292" s="240">
        <f>ROUND(I292*H292,2)</f>
        <v>0</v>
      </c>
      <c r="BL292" s="17" t="s">
        <v>202</v>
      </c>
      <c r="BM292" s="239" t="s">
        <v>822</v>
      </c>
    </row>
    <row r="293" spans="1:47" s="2" customFormat="1" ht="12">
      <c r="A293" s="38"/>
      <c r="B293" s="39"/>
      <c r="C293" s="40"/>
      <c r="D293" s="241" t="s">
        <v>137</v>
      </c>
      <c r="E293" s="40"/>
      <c r="F293" s="242" t="s">
        <v>821</v>
      </c>
      <c r="G293" s="40"/>
      <c r="H293" s="40"/>
      <c r="I293" s="148"/>
      <c r="J293" s="40"/>
      <c r="K293" s="40"/>
      <c r="L293" s="44"/>
      <c r="M293" s="243"/>
      <c r="N293" s="244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137</v>
      </c>
      <c r="AU293" s="17" t="s">
        <v>89</v>
      </c>
    </row>
    <row r="294" spans="1:65" s="2" customFormat="1" ht="36" customHeight="1">
      <c r="A294" s="38"/>
      <c r="B294" s="39"/>
      <c r="C294" s="228" t="s">
        <v>823</v>
      </c>
      <c r="D294" s="228" t="s">
        <v>130</v>
      </c>
      <c r="E294" s="229" t="s">
        <v>824</v>
      </c>
      <c r="F294" s="230" t="s">
        <v>825</v>
      </c>
      <c r="G294" s="231" t="s">
        <v>341</v>
      </c>
      <c r="H294" s="232">
        <v>17</v>
      </c>
      <c r="I294" s="233"/>
      <c r="J294" s="234">
        <f>ROUND(I294*H294,2)</f>
        <v>0</v>
      </c>
      <c r="K294" s="230" t="s">
        <v>19</v>
      </c>
      <c r="L294" s="44"/>
      <c r="M294" s="235" t="s">
        <v>19</v>
      </c>
      <c r="N294" s="236" t="s">
        <v>43</v>
      </c>
      <c r="O294" s="84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9" t="s">
        <v>202</v>
      </c>
      <c r="AT294" s="239" t="s">
        <v>130</v>
      </c>
      <c r="AU294" s="239" t="s">
        <v>89</v>
      </c>
      <c r="AY294" s="17" t="s">
        <v>128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7" t="s">
        <v>79</v>
      </c>
      <c r="BK294" s="240">
        <f>ROUND(I294*H294,2)</f>
        <v>0</v>
      </c>
      <c r="BL294" s="17" t="s">
        <v>202</v>
      </c>
      <c r="BM294" s="239" t="s">
        <v>826</v>
      </c>
    </row>
    <row r="295" spans="1:47" s="2" customFormat="1" ht="12">
      <c r="A295" s="38"/>
      <c r="B295" s="39"/>
      <c r="C295" s="40"/>
      <c r="D295" s="241" t="s">
        <v>137</v>
      </c>
      <c r="E295" s="40"/>
      <c r="F295" s="242" t="s">
        <v>825</v>
      </c>
      <c r="G295" s="40"/>
      <c r="H295" s="40"/>
      <c r="I295" s="148"/>
      <c r="J295" s="40"/>
      <c r="K295" s="40"/>
      <c r="L295" s="44"/>
      <c r="M295" s="243"/>
      <c r="N295" s="244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137</v>
      </c>
      <c r="AU295" s="17" t="s">
        <v>89</v>
      </c>
    </row>
    <row r="296" spans="1:65" s="2" customFormat="1" ht="36" customHeight="1">
      <c r="A296" s="38"/>
      <c r="B296" s="39"/>
      <c r="C296" s="228" t="s">
        <v>354</v>
      </c>
      <c r="D296" s="228" t="s">
        <v>130</v>
      </c>
      <c r="E296" s="229" t="s">
        <v>827</v>
      </c>
      <c r="F296" s="230" t="s">
        <v>828</v>
      </c>
      <c r="G296" s="231" t="s">
        <v>341</v>
      </c>
      <c r="H296" s="232">
        <v>1</v>
      </c>
      <c r="I296" s="233"/>
      <c r="J296" s="234">
        <f>ROUND(I296*H296,2)</f>
        <v>0</v>
      </c>
      <c r="K296" s="230" t="s">
        <v>19</v>
      </c>
      <c r="L296" s="44"/>
      <c r="M296" s="235" t="s">
        <v>19</v>
      </c>
      <c r="N296" s="236" t="s">
        <v>43</v>
      </c>
      <c r="O296" s="84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9" t="s">
        <v>202</v>
      </c>
      <c r="AT296" s="239" t="s">
        <v>130</v>
      </c>
      <c r="AU296" s="239" t="s">
        <v>89</v>
      </c>
      <c r="AY296" s="17" t="s">
        <v>128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7" t="s">
        <v>79</v>
      </c>
      <c r="BK296" s="240">
        <f>ROUND(I296*H296,2)</f>
        <v>0</v>
      </c>
      <c r="BL296" s="17" t="s">
        <v>202</v>
      </c>
      <c r="BM296" s="239" t="s">
        <v>829</v>
      </c>
    </row>
    <row r="297" spans="1:47" s="2" customFormat="1" ht="12">
      <c r="A297" s="38"/>
      <c r="B297" s="39"/>
      <c r="C297" s="40"/>
      <c r="D297" s="241" t="s">
        <v>137</v>
      </c>
      <c r="E297" s="40"/>
      <c r="F297" s="242" t="s">
        <v>828</v>
      </c>
      <c r="G297" s="40"/>
      <c r="H297" s="40"/>
      <c r="I297" s="148"/>
      <c r="J297" s="40"/>
      <c r="K297" s="40"/>
      <c r="L297" s="44"/>
      <c r="M297" s="243"/>
      <c r="N297" s="24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137</v>
      </c>
      <c r="AU297" s="17" t="s">
        <v>89</v>
      </c>
    </row>
    <row r="298" spans="1:65" s="2" customFormat="1" ht="36" customHeight="1">
      <c r="A298" s="38"/>
      <c r="B298" s="39"/>
      <c r="C298" s="228" t="s">
        <v>830</v>
      </c>
      <c r="D298" s="228" t="s">
        <v>130</v>
      </c>
      <c r="E298" s="229" t="s">
        <v>831</v>
      </c>
      <c r="F298" s="230" t="s">
        <v>832</v>
      </c>
      <c r="G298" s="231" t="s">
        <v>341</v>
      </c>
      <c r="H298" s="232">
        <v>1</v>
      </c>
      <c r="I298" s="233"/>
      <c r="J298" s="234">
        <f>ROUND(I298*H298,2)</f>
        <v>0</v>
      </c>
      <c r="K298" s="230" t="s">
        <v>19</v>
      </c>
      <c r="L298" s="44"/>
      <c r="M298" s="235" t="s">
        <v>19</v>
      </c>
      <c r="N298" s="236" t="s">
        <v>43</v>
      </c>
      <c r="O298" s="84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9" t="s">
        <v>202</v>
      </c>
      <c r="AT298" s="239" t="s">
        <v>130</v>
      </c>
      <c r="AU298" s="239" t="s">
        <v>89</v>
      </c>
      <c r="AY298" s="17" t="s">
        <v>128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7" t="s">
        <v>79</v>
      </c>
      <c r="BK298" s="240">
        <f>ROUND(I298*H298,2)</f>
        <v>0</v>
      </c>
      <c r="BL298" s="17" t="s">
        <v>202</v>
      </c>
      <c r="BM298" s="239" t="s">
        <v>833</v>
      </c>
    </row>
    <row r="299" spans="1:47" s="2" customFormat="1" ht="12">
      <c r="A299" s="38"/>
      <c r="B299" s="39"/>
      <c r="C299" s="40"/>
      <c r="D299" s="241" t="s">
        <v>137</v>
      </c>
      <c r="E299" s="40"/>
      <c r="F299" s="242" t="s">
        <v>832</v>
      </c>
      <c r="G299" s="40"/>
      <c r="H299" s="40"/>
      <c r="I299" s="148"/>
      <c r="J299" s="40"/>
      <c r="K299" s="40"/>
      <c r="L299" s="44"/>
      <c r="M299" s="243"/>
      <c r="N299" s="244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137</v>
      </c>
      <c r="AU299" s="17" t="s">
        <v>89</v>
      </c>
    </row>
    <row r="300" spans="1:63" s="12" customFormat="1" ht="20.85" customHeight="1">
      <c r="A300" s="12"/>
      <c r="B300" s="212"/>
      <c r="C300" s="213"/>
      <c r="D300" s="214" t="s">
        <v>71</v>
      </c>
      <c r="E300" s="226" t="s">
        <v>834</v>
      </c>
      <c r="F300" s="226" t="s">
        <v>835</v>
      </c>
      <c r="G300" s="213"/>
      <c r="H300" s="213"/>
      <c r="I300" s="216"/>
      <c r="J300" s="227">
        <f>BK300</f>
        <v>0</v>
      </c>
      <c r="K300" s="213"/>
      <c r="L300" s="218"/>
      <c r="M300" s="219"/>
      <c r="N300" s="220"/>
      <c r="O300" s="220"/>
      <c r="P300" s="221">
        <f>SUM(P301:P374)</f>
        <v>0</v>
      </c>
      <c r="Q300" s="220"/>
      <c r="R300" s="221">
        <f>SUM(R301:R374)</f>
        <v>0</v>
      </c>
      <c r="S300" s="220"/>
      <c r="T300" s="222">
        <f>SUM(T301:T374)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3" t="s">
        <v>81</v>
      </c>
      <c r="AT300" s="224" t="s">
        <v>71</v>
      </c>
      <c r="AU300" s="224" t="s">
        <v>81</v>
      </c>
      <c r="AY300" s="223" t="s">
        <v>128</v>
      </c>
      <c r="BK300" s="225">
        <f>SUM(BK301:BK374)</f>
        <v>0</v>
      </c>
    </row>
    <row r="301" spans="1:65" s="2" customFormat="1" ht="24" customHeight="1">
      <c r="A301" s="38"/>
      <c r="B301" s="39"/>
      <c r="C301" s="228" t="s">
        <v>357</v>
      </c>
      <c r="D301" s="228" t="s">
        <v>130</v>
      </c>
      <c r="E301" s="229" t="s">
        <v>836</v>
      </c>
      <c r="F301" s="230" t="s">
        <v>837</v>
      </c>
      <c r="G301" s="231" t="s">
        <v>341</v>
      </c>
      <c r="H301" s="232">
        <v>1</v>
      </c>
      <c r="I301" s="233"/>
      <c r="J301" s="234">
        <f>ROUND(I301*H301,2)</f>
        <v>0</v>
      </c>
      <c r="K301" s="230" t="s">
        <v>19</v>
      </c>
      <c r="L301" s="44"/>
      <c r="M301" s="235" t="s">
        <v>19</v>
      </c>
      <c r="N301" s="236" t="s">
        <v>43</v>
      </c>
      <c r="O301" s="84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9" t="s">
        <v>202</v>
      </c>
      <c r="AT301" s="239" t="s">
        <v>130</v>
      </c>
      <c r="AU301" s="239" t="s">
        <v>89</v>
      </c>
      <c r="AY301" s="17" t="s">
        <v>128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7" t="s">
        <v>79</v>
      </c>
      <c r="BK301" s="240">
        <f>ROUND(I301*H301,2)</f>
        <v>0</v>
      </c>
      <c r="BL301" s="17" t="s">
        <v>202</v>
      </c>
      <c r="BM301" s="239" t="s">
        <v>838</v>
      </c>
    </row>
    <row r="302" spans="1:47" s="2" customFormat="1" ht="12">
      <c r="A302" s="38"/>
      <c r="B302" s="39"/>
      <c r="C302" s="40"/>
      <c r="D302" s="241" t="s">
        <v>137</v>
      </c>
      <c r="E302" s="40"/>
      <c r="F302" s="242" t="s">
        <v>839</v>
      </c>
      <c r="G302" s="40"/>
      <c r="H302" s="40"/>
      <c r="I302" s="148"/>
      <c r="J302" s="40"/>
      <c r="K302" s="40"/>
      <c r="L302" s="44"/>
      <c r="M302" s="243"/>
      <c r="N302" s="244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137</v>
      </c>
      <c r="AU302" s="17" t="s">
        <v>89</v>
      </c>
    </row>
    <row r="303" spans="1:65" s="2" customFormat="1" ht="24" customHeight="1">
      <c r="A303" s="38"/>
      <c r="B303" s="39"/>
      <c r="C303" s="228" t="s">
        <v>840</v>
      </c>
      <c r="D303" s="228" t="s">
        <v>130</v>
      </c>
      <c r="E303" s="229" t="s">
        <v>841</v>
      </c>
      <c r="F303" s="230" t="s">
        <v>842</v>
      </c>
      <c r="G303" s="231" t="s">
        <v>341</v>
      </c>
      <c r="H303" s="232">
        <v>14</v>
      </c>
      <c r="I303" s="233"/>
      <c r="J303" s="234">
        <f>ROUND(I303*H303,2)</f>
        <v>0</v>
      </c>
      <c r="K303" s="230" t="s">
        <v>19</v>
      </c>
      <c r="L303" s="44"/>
      <c r="M303" s="235" t="s">
        <v>19</v>
      </c>
      <c r="N303" s="236" t="s">
        <v>43</v>
      </c>
      <c r="O303" s="84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9" t="s">
        <v>202</v>
      </c>
      <c r="AT303" s="239" t="s">
        <v>130</v>
      </c>
      <c r="AU303" s="239" t="s">
        <v>89</v>
      </c>
      <c r="AY303" s="17" t="s">
        <v>128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7" t="s">
        <v>79</v>
      </c>
      <c r="BK303" s="240">
        <f>ROUND(I303*H303,2)</f>
        <v>0</v>
      </c>
      <c r="BL303" s="17" t="s">
        <v>202</v>
      </c>
      <c r="BM303" s="239" t="s">
        <v>843</v>
      </c>
    </row>
    <row r="304" spans="1:47" s="2" customFormat="1" ht="12">
      <c r="A304" s="38"/>
      <c r="B304" s="39"/>
      <c r="C304" s="40"/>
      <c r="D304" s="241" t="s">
        <v>137</v>
      </c>
      <c r="E304" s="40"/>
      <c r="F304" s="242" t="s">
        <v>842</v>
      </c>
      <c r="G304" s="40"/>
      <c r="H304" s="40"/>
      <c r="I304" s="148"/>
      <c r="J304" s="40"/>
      <c r="K304" s="40"/>
      <c r="L304" s="44"/>
      <c r="M304" s="243"/>
      <c r="N304" s="244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137</v>
      </c>
      <c r="AU304" s="17" t="s">
        <v>89</v>
      </c>
    </row>
    <row r="305" spans="1:65" s="2" customFormat="1" ht="24" customHeight="1">
      <c r="A305" s="38"/>
      <c r="B305" s="39"/>
      <c r="C305" s="228" t="s">
        <v>360</v>
      </c>
      <c r="D305" s="228" t="s">
        <v>130</v>
      </c>
      <c r="E305" s="229" t="s">
        <v>844</v>
      </c>
      <c r="F305" s="230" t="s">
        <v>845</v>
      </c>
      <c r="G305" s="231" t="s">
        <v>341</v>
      </c>
      <c r="H305" s="232">
        <v>1</v>
      </c>
      <c r="I305" s="233"/>
      <c r="J305" s="234">
        <f>ROUND(I305*H305,2)</f>
        <v>0</v>
      </c>
      <c r="K305" s="230" t="s">
        <v>19</v>
      </c>
      <c r="L305" s="44"/>
      <c r="M305" s="235" t="s">
        <v>19</v>
      </c>
      <c r="N305" s="236" t="s">
        <v>43</v>
      </c>
      <c r="O305" s="84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9" t="s">
        <v>202</v>
      </c>
      <c r="AT305" s="239" t="s">
        <v>130</v>
      </c>
      <c r="AU305" s="239" t="s">
        <v>89</v>
      </c>
      <c r="AY305" s="17" t="s">
        <v>128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7" t="s">
        <v>79</v>
      </c>
      <c r="BK305" s="240">
        <f>ROUND(I305*H305,2)</f>
        <v>0</v>
      </c>
      <c r="BL305" s="17" t="s">
        <v>202</v>
      </c>
      <c r="BM305" s="239" t="s">
        <v>846</v>
      </c>
    </row>
    <row r="306" spans="1:47" s="2" customFormat="1" ht="12">
      <c r="A306" s="38"/>
      <c r="B306" s="39"/>
      <c r="C306" s="40"/>
      <c r="D306" s="241" t="s">
        <v>137</v>
      </c>
      <c r="E306" s="40"/>
      <c r="F306" s="242" t="s">
        <v>845</v>
      </c>
      <c r="G306" s="40"/>
      <c r="H306" s="40"/>
      <c r="I306" s="148"/>
      <c r="J306" s="40"/>
      <c r="K306" s="40"/>
      <c r="L306" s="44"/>
      <c r="M306" s="243"/>
      <c r="N306" s="244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137</v>
      </c>
      <c r="AU306" s="17" t="s">
        <v>89</v>
      </c>
    </row>
    <row r="307" spans="1:65" s="2" customFormat="1" ht="36" customHeight="1">
      <c r="A307" s="38"/>
      <c r="B307" s="39"/>
      <c r="C307" s="228" t="s">
        <v>847</v>
      </c>
      <c r="D307" s="228" t="s">
        <v>130</v>
      </c>
      <c r="E307" s="229" t="s">
        <v>848</v>
      </c>
      <c r="F307" s="230" t="s">
        <v>849</v>
      </c>
      <c r="G307" s="231" t="s">
        <v>341</v>
      </c>
      <c r="H307" s="232">
        <v>1</v>
      </c>
      <c r="I307" s="233"/>
      <c r="J307" s="234">
        <f>ROUND(I307*H307,2)</f>
        <v>0</v>
      </c>
      <c r="K307" s="230" t="s">
        <v>19</v>
      </c>
      <c r="L307" s="44"/>
      <c r="M307" s="235" t="s">
        <v>19</v>
      </c>
      <c r="N307" s="236" t="s">
        <v>43</v>
      </c>
      <c r="O307" s="84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9" t="s">
        <v>202</v>
      </c>
      <c r="AT307" s="239" t="s">
        <v>130</v>
      </c>
      <c r="AU307" s="239" t="s">
        <v>89</v>
      </c>
      <c r="AY307" s="17" t="s">
        <v>128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7" t="s">
        <v>79</v>
      </c>
      <c r="BK307" s="240">
        <f>ROUND(I307*H307,2)</f>
        <v>0</v>
      </c>
      <c r="BL307" s="17" t="s">
        <v>202</v>
      </c>
      <c r="BM307" s="239" t="s">
        <v>850</v>
      </c>
    </row>
    <row r="308" spans="1:47" s="2" customFormat="1" ht="12">
      <c r="A308" s="38"/>
      <c r="B308" s="39"/>
      <c r="C308" s="40"/>
      <c r="D308" s="241" t="s">
        <v>137</v>
      </c>
      <c r="E308" s="40"/>
      <c r="F308" s="242" t="s">
        <v>849</v>
      </c>
      <c r="G308" s="40"/>
      <c r="H308" s="40"/>
      <c r="I308" s="148"/>
      <c r="J308" s="40"/>
      <c r="K308" s="40"/>
      <c r="L308" s="44"/>
      <c r="M308" s="243"/>
      <c r="N308" s="244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137</v>
      </c>
      <c r="AU308" s="17" t="s">
        <v>89</v>
      </c>
    </row>
    <row r="309" spans="1:65" s="2" customFormat="1" ht="36" customHeight="1">
      <c r="A309" s="38"/>
      <c r="B309" s="39"/>
      <c r="C309" s="228" t="s">
        <v>363</v>
      </c>
      <c r="D309" s="228" t="s">
        <v>130</v>
      </c>
      <c r="E309" s="229" t="s">
        <v>851</v>
      </c>
      <c r="F309" s="230" t="s">
        <v>852</v>
      </c>
      <c r="G309" s="231" t="s">
        <v>341</v>
      </c>
      <c r="H309" s="232">
        <v>1</v>
      </c>
      <c r="I309" s="233"/>
      <c r="J309" s="234">
        <f>ROUND(I309*H309,2)</f>
        <v>0</v>
      </c>
      <c r="K309" s="230" t="s">
        <v>19</v>
      </c>
      <c r="L309" s="44"/>
      <c r="M309" s="235" t="s">
        <v>19</v>
      </c>
      <c r="N309" s="236" t="s">
        <v>43</v>
      </c>
      <c r="O309" s="84"/>
      <c r="P309" s="237">
        <f>O309*H309</f>
        <v>0</v>
      </c>
      <c r="Q309" s="237">
        <v>0</v>
      </c>
      <c r="R309" s="237">
        <f>Q309*H309</f>
        <v>0</v>
      </c>
      <c r="S309" s="237">
        <v>0</v>
      </c>
      <c r="T309" s="23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9" t="s">
        <v>202</v>
      </c>
      <c r="AT309" s="239" t="s">
        <v>130</v>
      </c>
      <c r="AU309" s="239" t="s">
        <v>89</v>
      </c>
      <c r="AY309" s="17" t="s">
        <v>128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7" t="s">
        <v>79</v>
      </c>
      <c r="BK309" s="240">
        <f>ROUND(I309*H309,2)</f>
        <v>0</v>
      </c>
      <c r="BL309" s="17" t="s">
        <v>202</v>
      </c>
      <c r="BM309" s="239" t="s">
        <v>853</v>
      </c>
    </row>
    <row r="310" spans="1:47" s="2" customFormat="1" ht="12">
      <c r="A310" s="38"/>
      <c r="B310" s="39"/>
      <c r="C310" s="40"/>
      <c r="D310" s="241" t="s">
        <v>137</v>
      </c>
      <c r="E310" s="40"/>
      <c r="F310" s="242" t="s">
        <v>852</v>
      </c>
      <c r="G310" s="40"/>
      <c r="H310" s="40"/>
      <c r="I310" s="148"/>
      <c r="J310" s="40"/>
      <c r="K310" s="40"/>
      <c r="L310" s="44"/>
      <c r="M310" s="243"/>
      <c r="N310" s="244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137</v>
      </c>
      <c r="AU310" s="17" t="s">
        <v>89</v>
      </c>
    </row>
    <row r="311" spans="1:65" s="2" customFormat="1" ht="24" customHeight="1">
      <c r="A311" s="38"/>
      <c r="B311" s="39"/>
      <c r="C311" s="228" t="s">
        <v>854</v>
      </c>
      <c r="D311" s="228" t="s">
        <v>130</v>
      </c>
      <c r="E311" s="229" t="s">
        <v>855</v>
      </c>
      <c r="F311" s="230" t="s">
        <v>856</v>
      </c>
      <c r="G311" s="231" t="s">
        <v>341</v>
      </c>
      <c r="H311" s="232">
        <v>1</v>
      </c>
      <c r="I311" s="233"/>
      <c r="J311" s="234">
        <f>ROUND(I311*H311,2)</f>
        <v>0</v>
      </c>
      <c r="K311" s="230" t="s">
        <v>19</v>
      </c>
      <c r="L311" s="44"/>
      <c r="M311" s="235" t="s">
        <v>19</v>
      </c>
      <c r="N311" s="236" t="s">
        <v>43</v>
      </c>
      <c r="O311" s="84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9" t="s">
        <v>202</v>
      </c>
      <c r="AT311" s="239" t="s">
        <v>130</v>
      </c>
      <c r="AU311" s="239" t="s">
        <v>89</v>
      </c>
      <c r="AY311" s="17" t="s">
        <v>128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7" t="s">
        <v>79</v>
      </c>
      <c r="BK311" s="240">
        <f>ROUND(I311*H311,2)</f>
        <v>0</v>
      </c>
      <c r="BL311" s="17" t="s">
        <v>202</v>
      </c>
      <c r="BM311" s="239" t="s">
        <v>857</v>
      </c>
    </row>
    <row r="312" spans="1:47" s="2" customFormat="1" ht="12">
      <c r="A312" s="38"/>
      <c r="B312" s="39"/>
      <c r="C312" s="40"/>
      <c r="D312" s="241" t="s">
        <v>137</v>
      </c>
      <c r="E312" s="40"/>
      <c r="F312" s="242" t="s">
        <v>856</v>
      </c>
      <c r="G312" s="40"/>
      <c r="H312" s="40"/>
      <c r="I312" s="148"/>
      <c r="J312" s="40"/>
      <c r="K312" s="40"/>
      <c r="L312" s="44"/>
      <c r="M312" s="243"/>
      <c r="N312" s="244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137</v>
      </c>
      <c r="AU312" s="17" t="s">
        <v>89</v>
      </c>
    </row>
    <row r="313" spans="1:65" s="2" customFormat="1" ht="24" customHeight="1">
      <c r="A313" s="38"/>
      <c r="B313" s="39"/>
      <c r="C313" s="228" t="s">
        <v>366</v>
      </c>
      <c r="D313" s="228" t="s">
        <v>130</v>
      </c>
      <c r="E313" s="229" t="s">
        <v>858</v>
      </c>
      <c r="F313" s="230" t="s">
        <v>859</v>
      </c>
      <c r="G313" s="231" t="s">
        <v>341</v>
      </c>
      <c r="H313" s="232">
        <v>2</v>
      </c>
      <c r="I313" s="233"/>
      <c r="J313" s="234">
        <f>ROUND(I313*H313,2)</f>
        <v>0</v>
      </c>
      <c r="K313" s="230" t="s">
        <v>19</v>
      </c>
      <c r="L313" s="44"/>
      <c r="M313" s="235" t="s">
        <v>19</v>
      </c>
      <c r="N313" s="236" t="s">
        <v>43</v>
      </c>
      <c r="O313" s="84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3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9" t="s">
        <v>202</v>
      </c>
      <c r="AT313" s="239" t="s">
        <v>130</v>
      </c>
      <c r="AU313" s="239" t="s">
        <v>89</v>
      </c>
      <c r="AY313" s="17" t="s">
        <v>128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7" t="s">
        <v>79</v>
      </c>
      <c r="BK313" s="240">
        <f>ROUND(I313*H313,2)</f>
        <v>0</v>
      </c>
      <c r="BL313" s="17" t="s">
        <v>202</v>
      </c>
      <c r="BM313" s="239" t="s">
        <v>860</v>
      </c>
    </row>
    <row r="314" spans="1:47" s="2" customFormat="1" ht="12">
      <c r="A314" s="38"/>
      <c r="B314" s="39"/>
      <c r="C314" s="40"/>
      <c r="D314" s="241" t="s">
        <v>137</v>
      </c>
      <c r="E314" s="40"/>
      <c r="F314" s="242" t="s">
        <v>859</v>
      </c>
      <c r="G314" s="40"/>
      <c r="H314" s="40"/>
      <c r="I314" s="148"/>
      <c r="J314" s="40"/>
      <c r="K314" s="40"/>
      <c r="L314" s="44"/>
      <c r="M314" s="243"/>
      <c r="N314" s="244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137</v>
      </c>
      <c r="AU314" s="17" t="s">
        <v>89</v>
      </c>
    </row>
    <row r="315" spans="1:65" s="2" customFormat="1" ht="24" customHeight="1">
      <c r="A315" s="38"/>
      <c r="B315" s="39"/>
      <c r="C315" s="228" t="s">
        <v>861</v>
      </c>
      <c r="D315" s="228" t="s">
        <v>130</v>
      </c>
      <c r="E315" s="229" t="s">
        <v>862</v>
      </c>
      <c r="F315" s="230" t="s">
        <v>863</v>
      </c>
      <c r="G315" s="231" t="s">
        <v>341</v>
      </c>
      <c r="H315" s="232">
        <v>2</v>
      </c>
      <c r="I315" s="233"/>
      <c r="J315" s="234">
        <f>ROUND(I315*H315,2)</f>
        <v>0</v>
      </c>
      <c r="K315" s="230" t="s">
        <v>19</v>
      </c>
      <c r="L315" s="44"/>
      <c r="M315" s="235" t="s">
        <v>19</v>
      </c>
      <c r="N315" s="236" t="s">
        <v>43</v>
      </c>
      <c r="O315" s="84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9" t="s">
        <v>202</v>
      </c>
      <c r="AT315" s="239" t="s">
        <v>130</v>
      </c>
      <c r="AU315" s="239" t="s">
        <v>89</v>
      </c>
      <c r="AY315" s="17" t="s">
        <v>128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7" t="s">
        <v>79</v>
      </c>
      <c r="BK315" s="240">
        <f>ROUND(I315*H315,2)</f>
        <v>0</v>
      </c>
      <c r="BL315" s="17" t="s">
        <v>202</v>
      </c>
      <c r="BM315" s="239" t="s">
        <v>864</v>
      </c>
    </row>
    <row r="316" spans="1:47" s="2" customFormat="1" ht="12">
      <c r="A316" s="38"/>
      <c r="B316" s="39"/>
      <c r="C316" s="40"/>
      <c r="D316" s="241" t="s">
        <v>137</v>
      </c>
      <c r="E316" s="40"/>
      <c r="F316" s="242" t="s">
        <v>863</v>
      </c>
      <c r="G316" s="40"/>
      <c r="H316" s="40"/>
      <c r="I316" s="148"/>
      <c r="J316" s="40"/>
      <c r="K316" s="40"/>
      <c r="L316" s="44"/>
      <c r="M316" s="243"/>
      <c r="N316" s="244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137</v>
      </c>
      <c r="AU316" s="17" t="s">
        <v>89</v>
      </c>
    </row>
    <row r="317" spans="1:65" s="2" customFormat="1" ht="24" customHeight="1">
      <c r="A317" s="38"/>
      <c r="B317" s="39"/>
      <c r="C317" s="228" t="s">
        <v>369</v>
      </c>
      <c r="D317" s="228" t="s">
        <v>130</v>
      </c>
      <c r="E317" s="229" t="s">
        <v>865</v>
      </c>
      <c r="F317" s="230" t="s">
        <v>866</v>
      </c>
      <c r="G317" s="231" t="s">
        <v>341</v>
      </c>
      <c r="H317" s="232">
        <v>3</v>
      </c>
      <c r="I317" s="233"/>
      <c r="J317" s="234">
        <f>ROUND(I317*H317,2)</f>
        <v>0</v>
      </c>
      <c r="K317" s="230" t="s">
        <v>19</v>
      </c>
      <c r="L317" s="44"/>
      <c r="M317" s="235" t="s">
        <v>19</v>
      </c>
      <c r="N317" s="236" t="s">
        <v>43</v>
      </c>
      <c r="O317" s="84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3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9" t="s">
        <v>202</v>
      </c>
      <c r="AT317" s="239" t="s">
        <v>130</v>
      </c>
      <c r="AU317" s="239" t="s">
        <v>89</v>
      </c>
      <c r="AY317" s="17" t="s">
        <v>128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7" t="s">
        <v>79</v>
      </c>
      <c r="BK317" s="240">
        <f>ROUND(I317*H317,2)</f>
        <v>0</v>
      </c>
      <c r="BL317" s="17" t="s">
        <v>202</v>
      </c>
      <c r="BM317" s="239" t="s">
        <v>867</v>
      </c>
    </row>
    <row r="318" spans="1:47" s="2" customFormat="1" ht="12">
      <c r="A318" s="38"/>
      <c r="B318" s="39"/>
      <c r="C318" s="40"/>
      <c r="D318" s="241" t="s">
        <v>137</v>
      </c>
      <c r="E318" s="40"/>
      <c r="F318" s="242" t="s">
        <v>866</v>
      </c>
      <c r="G318" s="40"/>
      <c r="H318" s="40"/>
      <c r="I318" s="148"/>
      <c r="J318" s="40"/>
      <c r="K318" s="40"/>
      <c r="L318" s="44"/>
      <c r="M318" s="243"/>
      <c r="N318" s="244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137</v>
      </c>
      <c r="AU318" s="17" t="s">
        <v>89</v>
      </c>
    </row>
    <row r="319" spans="1:65" s="2" customFormat="1" ht="24" customHeight="1">
      <c r="A319" s="38"/>
      <c r="B319" s="39"/>
      <c r="C319" s="228" t="s">
        <v>868</v>
      </c>
      <c r="D319" s="228" t="s">
        <v>130</v>
      </c>
      <c r="E319" s="229" t="s">
        <v>869</v>
      </c>
      <c r="F319" s="230" t="s">
        <v>870</v>
      </c>
      <c r="G319" s="231" t="s">
        <v>341</v>
      </c>
      <c r="H319" s="232">
        <v>3</v>
      </c>
      <c r="I319" s="233"/>
      <c r="J319" s="234">
        <f>ROUND(I319*H319,2)</f>
        <v>0</v>
      </c>
      <c r="K319" s="230" t="s">
        <v>19</v>
      </c>
      <c r="L319" s="44"/>
      <c r="M319" s="235" t="s">
        <v>19</v>
      </c>
      <c r="N319" s="236" t="s">
        <v>43</v>
      </c>
      <c r="O319" s="84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3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9" t="s">
        <v>202</v>
      </c>
      <c r="AT319" s="239" t="s">
        <v>130</v>
      </c>
      <c r="AU319" s="239" t="s">
        <v>89</v>
      </c>
      <c r="AY319" s="17" t="s">
        <v>128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7" t="s">
        <v>79</v>
      </c>
      <c r="BK319" s="240">
        <f>ROUND(I319*H319,2)</f>
        <v>0</v>
      </c>
      <c r="BL319" s="17" t="s">
        <v>202</v>
      </c>
      <c r="BM319" s="239" t="s">
        <v>871</v>
      </c>
    </row>
    <row r="320" spans="1:47" s="2" customFormat="1" ht="12">
      <c r="A320" s="38"/>
      <c r="B320" s="39"/>
      <c r="C320" s="40"/>
      <c r="D320" s="241" t="s">
        <v>137</v>
      </c>
      <c r="E320" s="40"/>
      <c r="F320" s="242" t="s">
        <v>870</v>
      </c>
      <c r="G320" s="40"/>
      <c r="H320" s="40"/>
      <c r="I320" s="148"/>
      <c r="J320" s="40"/>
      <c r="K320" s="40"/>
      <c r="L320" s="44"/>
      <c r="M320" s="243"/>
      <c r="N320" s="244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137</v>
      </c>
      <c r="AU320" s="17" t="s">
        <v>89</v>
      </c>
    </row>
    <row r="321" spans="1:65" s="2" customFormat="1" ht="24" customHeight="1">
      <c r="A321" s="38"/>
      <c r="B321" s="39"/>
      <c r="C321" s="228" t="s">
        <v>372</v>
      </c>
      <c r="D321" s="228" t="s">
        <v>130</v>
      </c>
      <c r="E321" s="229" t="s">
        <v>872</v>
      </c>
      <c r="F321" s="230" t="s">
        <v>873</v>
      </c>
      <c r="G321" s="231" t="s">
        <v>341</v>
      </c>
      <c r="H321" s="232">
        <v>4</v>
      </c>
      <c r="I321" s="233"/>
      <c r="J321" s="234">
        <f>ROUND(I321*H321,2)</f>
        <v>0</v>
      </c>
      <c r="K321" s="230" t="s">
        <v>19</v>
      </c>
      <c r="L321" s="44"/>
      <c r="M321" s="235" t="s">
        <v>19</v>
      </c>
      <c r="N321" s="236" t="s">
        <v>43</v>
      </c>
      <c r="O321" s="84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9" t="s">
        <v>202</v>
      </c>
      <c r="AT321" s="239" t="s">
        <v>130</v>
      </c>
      <c r="AU321" s="239" t="s">
        <v>89</v>
      </c>
      <c r="AY321" s="17" t="s">
        <v>128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7" t="s">
        <v>79</v>
      </c>
      <c r="BK321" s="240">
        <f>ROUND(I321*H321,2)</f>
        <v>0</v>
      </c>
      <c r="BL321" s="17" t="s">
        <v>202</v>
      </c>
      <c r="BM321" s="239" t="s">
        <v>874</v>
      </c>
    </row>
    <row r="322" spans="1:47" s="2" customFormat="1" ht="12">
      <c r="A322" s="38"/>
      <c r="B322" s="39"/>
      <c r="C322" s="40"/>
      <c r="D322" s="241" t="s">
        <v>137</v>
      </c>
      <c r="E322" s="40"/>
      <c r="F322" s="242" t="s">
        <v>873</v>
      </c>
      <c r="G322" s="40"/>
      <c r="H322" s="40"/>
      <c r="I322" s="148"/>
      <c r="J322" s="40"/>
      <c r="K322" s="40"/>
      <c r="L322" s="44"/>
      <c r="M322" s="243"/>
      <c r="N322" s="244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137</v>
      </c>
      <c r="AU322" s="17" t="s">
        <v>89</v>
      </c>
    </row>
    <row r="323" spans="1:65" s="2" customFormat="1" ht="24" customHeight="1">
      <c r="A323" s="38"/>
      <c r="B323" s="39"/>
      <c r="C323" s="228" t="s">
        <v>875</v>
      </c>
      <c r="D323" s="228" t="s">
        <v>130</v>
      </c>
      <c r="E323" s="229" t="s">
        <v>876</v>
      </c>
      <c r="F323" s="230" t="s">
        <v>877</v>
      </c>
      <c r="G323" s="231" t="s">
        <v>341</v>
      </c>
      <c r="H323" s="232">
        <v>2</v>
      </c>
      <c r="I323" s="233"/>
      <c r="J323" s="234">
        <f>ROUND(I323*H323,2)</f>
        <v>0</v>
      </c>
      <c r="K323" s="230" t="s">
        <v>19</v>
      </c>
      <c r="L323" s="44"/>
      <c r="M323" s="235" t="s">
        <v>19</v>
      </c>
      <c r="N323" s="236" t="s">
        <v>43</v>
      </c>
      <c r="O323" s="84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9" t="s">
        <v>202</v>
      </c>
      <c r="AT323" s="239" t="s">
        <v>130</v>
      </c>
      <c r="AU323" s="239" t="s">
        <v>89</v>
      </c>
      <c r="AY323" s="17" t="s">
        <v>128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7" t="s">
        <v>79</v>
      </c>
      <c r="BK323" s="240">
        <f>ROUND(I323*H323,2)</f>
        <v>0</v>
      </c>
      <c r="BL323" s="17" t="s">
        <v>202</v>
      </c>
      <c r="BM323" s="239" t="s">
        <v>878</v>
      </c>
    </row>
    <row r="324" spans="1:47" s="2" customFormat="1" ht="12">
      <c r="A324" s="38"/>
      <c r="B324" s="39"/>
      <c r="C324" s="40"/>
      <c r="D324" s="241" t="s">
        <v>137</v>
      </c>
      <c r="E324" s="40"/>
      <c r="F324" s="242" t="s">
        <v>877</v>
      </c>
      <c r="G324" s="40"/>
      <c r="H324" s="40"/>
      <c r="I324" s="148"/>
      <c r="J324" s="40"/>
      <c r="K324" s="40"/>
      <c r="L324" s="44"/>
      <c r="M324" s="243"/>
      <c r="N324" s="244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137</v>
      </c>
      <c r="AU324" s="17" t="s">
        <v>89</v>
      </c>
    </row>
    <row r="325" spans="1:65" s="2" customFormat="1" ht="36" customHeight="1">
      <c r="A325" s="38"/>
      <c r="B325" s="39"/>
      <c r="C325" s="228" t="s">
        <v>375</v>
      </c>
      <c r="D325" s="228" t="s">
        <v>130</v>
      </c>
      <c r="E325" s="229" t="s">
        <v>879</v>
      </c>
      <c r="F325" s="230" t="s">
        <v>880</v>
      </c>
      <c r="G325" s="231" t="s">
        <v>341</v>
      </c>
      <c r="H325" s="232">
        <v>30</v>
      </c>
      <c r="I325" s="233"/>
      <c r="J325" s="234">
        <f>ROUND(I325*H325,2)</f>
        <v>0</v>
      </c>
      <c r="K325" s="230" t="s">
        <v>19</v>
      </c>
      <c r="L325" s="44"/>
      <c r="M325" s="235" t="s">
        <v>19</v>
      </c>
      <c r="N325" s="236" t="s">
        <v>43</v>
      </c>
      <c r="O325" s="84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9" t="s">
        <v>202</v>
      </c>
      <c r="AT325" s="239" t="s">
        <v>130</v>
      </c>
      <c r="AU325" s="239" t="s">
        <v>89</v>
      </c>
      <c r="AY325" s="17" t="s">
        <v>128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7" t="s">
        <v>79</v>
      </c>
      <c r="BK325" s="240">
        <f>ROUND(I325*H325,2)</f>
        <v>0</v>
      </c>
      <c r="BL325" s="17" t="s">
        <v>202</v>
      </c>
      <c r="BM325" s="239" t="s">
        <v>881</v>
      </c>
    </row>
    <row r="326" spans="1:47" s="2" customFormat="1" ht="12">
      <c r="A326" s="38"/>
      <c r="B326" s="39"/>
      <c r="C326" s="40"/>
      <c r="D326" s="241" t="s">
        <v>137</v>
      </c>
      <c r="E326" s="40"/>
      <c r="F326" s="242" t="s">
        <v>880</v>
      </c>
      <c r="G326" s="40"/>
      <c r="H326" s="40"/>
      <c r="I326" s="148"/>
      <c r="J326" s="40"/>
      <c r="K326" s="40"/>
      <c r="L326" s="44"/>
      <c r="M326" s="243"/>
      <c r="N326" s="244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137</v>
      </c>
      <c r="AU326" s="17" t="s">
        <v>89</v>
      </c>
    </row>
    <row r="327" spans="1:65" s="2" customFormat="1" ht="24" customHeight="1">
      <c r="A327" s="38"/>
      <c r="B327" s="39"/>
      <c r="C327" s="228" t="s">
        <v>882</v>
      </c>
      <c r="D327" s="228" t="s">
        <v>130</v>
      </c>
      <c r="E327" s="229" t="s">
        <v>883</v>
      </c>
      <c r="F327" s="230" t="s">
        <v>884</v>
      </c>
      <c r="G327" s="231" t="s">
        <v>341</v>
      </c>
      <c r="H327" s="232">
        <v>1</v>
      </c>
      <c r="I327" s="233"/>
      <c r="J327" s="234">
        <f>ROUND(I327*H327,2)</f>
        <v>0</v>
      </c>
      <c r="K327" s="230" t="s">
        <v>19</v>
      </c>
      <c r="L327" s="44"/>
      <c r="M327" s="235" t="s">
        <v>19</v>
      </c>
      <c r="N327" s="236" t="s">
        <v>43</v>
      </c>
      <c r="O327" s="84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9" t="s">
        <v>202</v>
      </c>
      <c r="AT327" s="239" t="s">
        <v>130</v>
      </c>
      <c r="AU327" s="239" t="s">
        <v>89</v>
      </c>
      <c r="AY327" s="17" t="s">
        <v>128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7" t="s">
        <v>79</v>
      </c>
      <c r="BK327" s="240">
        <f>ROUND(I327*H327,2)</f>
        <v>0</v>
      </c>
      <c r="BL327" s="17" t="s">
        <v>202</v>
      </c>
      <c r="BM327" s="239" t="s">
        <v>885</v>
      </c>
    </row>
    <row r="328" spans="1:47" s="2" customFormat="1" ht="12">
      <c r="A328" s="38"/>
      <c r="B328" s="39"/>
      <c r="C328" s="40"/>
      <c r="D328" s="241" t="s">
        <v>137</v>
      </c>
      <c r="E328" s="40"/>
      <c r="F328" s="242" t="s">
        <v>884</v>
      </c>
      <c r="G328" s="40"/>
      <c r="H328" s="40"/>
      <c r="I328" s="148"/>
      <c r="J328" s="40"/>
      <c r="K328" s="40"/>
      <c r="L328" s="44"/>
      <c r="M328" s="243"/>
      <c r="N328" s="244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137</v>
      </c>
      <c r="AU328" s="17" t="s">
        <v>89</v>
      </c>
    </row>
    <row r="329" spans="1:65" s="2" customFormat="1" ht="24" customHeight="1">
      <c r="A329" s="38"/>
      <c r="B329" s="39"/>
      <c r="C329" s="228" t="s">
        <v>378</v>
      </c>
      <c r="D329" s="228" t="s">
        <v>130</v>
      </c>
      <c r="E329" s="229" t="s">
        <v>886</v>
      </c>
      <c r="F329" s="230" t="s">
        <v>887</v>
      </c>
      <c r="G329" s="231" t="s">
        <v>341</v>
      </c>
      <c r="H329" s="232">
        <v>1</v>
      </c>
      <c r="I329" s="233"/>
      <c r="J329" s="234">
        <f>ROUND(I329*H329,2)</f>
        <v>0</v>
      </c>
      <c r="K329" s="230" t="s">
        <v>19</v>
      </c>
      <c r="L329" s="44"/>
      <c r="M329" s="235" t="s">
        <v>19</v>
      </c>
      <c r="N329" s="236" t="s">
        <v>43</v>
      </c>
      <c r="O329" s="84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9" t="s">
        <v>202</v>
      </c>
      <c r="AT329" s="239" t="s">
        <v>130</v>
      </c>
      <c r="AU329" s="239" t="s">
        <v>89</v>
      </c>
      <c r="AY329" s="17" t="s">
        <v>128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7" t="s">
        <v>79</v>
      </c>
      <c r="BK329" s="240">
        <f>ROUND(I329*H329,2)</f>
        <v>0</v>
      </c>
      <c r="BL329" s="17" t="s">
        <v>202</v>
      </c>
      <c r="BM329" s="239" t="s">
        <v>888</v>
      </c>
    </row>
    <row r="330" spans="1:47" s="2" customFormat="1" ht="12">
      <c r="A330" s="38"/>
      <c r="B330" s="39"/>
      <c r="C330" s="40"/>
      <c r="D330" s="241" t="s">
        <v>137</v>
      </c>
      <c r="E330" s="40"/>
      <c r="F330" s="242" t="s">
        <v>887</v>
      </c>
      <c r="G330" s="40"/>
      <c r="H330" s="40"/>
      <c r="I330" s="148"/>
      <c r="J330" s="40"/>
      <c r="K330" s="40"/>
      <c r="L330" s="44"/>
      <c r="M330" s="243"/>
      <c r="N330" s="244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137</v>
      </c>
      <c r="AU330" s="17" t="s">
        <v>89</v>
      </c>
    </row>
    <row r="331" spans="1:65" s="2" customFormat="1" ht="24" customHeight="1">
      <c r="A331" s="38"/>
      <c r="B331" s="39"/>
      <c r="C331" s="228" t="s">
        <v>889</v>
      </c>
      <c r="D331" s="228" t="s">
        <v>130</v>
      </c>
      <c r="E331" s="229" t="s">
        <v>890</v>
      </c>
      <c r="F331" s="230" t="s">
        <v>891</v>
      </c>
      <c r="G331" s="231" t="s">
        <v>341</v>
      </c>
      <c r="H331" s="232">
        <v>1</v>
      </c>
      <c r="I331" s="233"/>
      <c r="J331" s="234">
        <f>ROUND(I331*H331,2)</f>
        <v>0</v>
      </c>
      <c r="K331" s="230" t="s">
        <v>19</v>
      </c>
      <c r="L331" s="44"/>
      <c r="M331" s="235" t="s">
        <v>19</v>
      </c>
      <c r="N331" s="236" t="s">
        <v>43</v>
      </c>
      <c r="O331" s="84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9" t="s">
        <v>202</v>
      </c>
      <c r="AT331" s="239" t="s">
        <v>130</v>
      </c>
      <c r="AU331" s="239" t="s">
        <v>89</v>
      </c>
      <c r="AY331" s="17" t="s">
        <v>128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7" t="s">
        <v>79</v>
      </c>
      <c r="BK331" s="240">
        <f>ROUND(I331*H331,2)</f>
        <v>0</v>
      </c>
      <c r="BL331" s="17" t="s">
        <v>202</v>
      </c>
      <c r="BM331" s="239" t="s">
        <v>892</v>
      </c>
    </row>
    <row r="332" spans="1:47" s="2" customFormat="1" ht="12">
      <c r="A332" s="38"/>
      <c r="B332" s="39"/>
      <c r="C332" s="40"/>
      <c r="D332" s="241" t="s">
        <v>137</v>
      </c>
      <c r="E332" s="40"/>
      <c r="F332" s="242" t="s">
        <v>891</v>
      </c>
      <c r="G332" s="40"/>
      <c r="H332" s="40"/>
      <c r="I332" s="148"/>
      <c r="J332" s="40"/>
      <c r="K332" s="40"/>
      <c r="L332" s="44"/>
      <c r="M332" s="243"/>
      <c r="N332" s="244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137</v>
      </c>
      <c r="AU332" s="17" t="s">
        <v>89</v>
      </c>
    </row>
    <row r="333" spans="1:65" s="2" customFormat="1" ht="24" customHeight="1">
      <c r="A333" s="38"/>
      <c r="B333" s="39"/>
      <c r="C333" s="228" t="s">
        <v>893</v>
      </c>
      <c r="D333" s="228" t="s">
        <v>130</v>
      </c>
      <c r="E333" s="229" t="s">
        <v>894</v>
      </c>
      <c r="F333" s="230" t="s">
        <v>895</v>
      </c>
      <c r="G333" s="231" t="s">
        <v>341</v>
      </c>
      <c r="H333" s="232">
        <v>1</v>
      </c>
      <c r="I333" s="233"/>
      <c r="J333" s="234">
        <f>ROUND(I333*H333,2)</f>
        <v>0</v>
      </c>
      <c r="K333" s="230" t="s">
        <v>19</v>
      </c>
      <c r="L333" s="44"/>
      <c r="M333" s="235" t="s">
        <v>19</v>
      </c>
      <c r="N333" s="236" t="s">
        <v>43</v>
      </c>
      <c r="O333" s="84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9" t="s">
        <v>202</v>
      </c>
      <c r="AT333" s="239" t="s">
        <v>130</v>
      </c>
      <c r="AU333" s="239" t="s">
        <v>89</v>
      </c>
      <c r="AY333" s="17" t="s">
        <v>128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7" t="s">
        <v>79</v>
      </c>
      <c r="BK333" s="240">
        <f>ROUND(I333*H333,2)</f>
        <v>0</v>
      </c>
      <c r="BL333" s="17" t="s">
        <v>202</v>
      </c>
      <c r="BM333" s="239" t="s">
        <v>896</v>
      </c>
    </row>
    <row r="334" spans="1:47" s="2" customFormat="1" ht="12">
      <c r="A334" s="38"/>
      <c r="B334" s="39"/>
      <c r="C334" s="40"/>
      <c r="D334" s="241" t="s">
        <v>137</v>
      </c>
      <c r="E334" s="40"/>
      <c r="F334" s="242" t="s">
        <v>895</v>
      </c>
      <c r="G334" s="40"/>
      <c r="H334" s="40"/>
      <c r="I334" s="148"/>
      <c r="J334" s="40"/>
      <c r="K334" s="40"/>
      <c r="L334" s="44"/>
      <c r="M334" s="243"/>
      <c r="N334" s="244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137</v>
      </c>
      <c r="AU334" s="17" t="s">
        <v>89</v>
      </c>
    </row>
    <row r="335" spans="1:65" s="2" customFormat="1" ht="24" customHeight="1">
      <c r="A335" s="38"/>
      <c r="B335" s="39"/>
      <c r="C335" s="228" t="s">
        <v>897</v>
      </c>
      <c r="D335" s="228" t="s">
        <v>130</v>
      </c>
      <c r="E335" s="229" t="s">
        <v>898</v>
      </c>
      <c r="F335" s="230" t="s">
        <v>899</v>
      </c>
      <c r="G335" s="231" t="s">
        <v>341</v>
      </c>
      <c r="H335" s="232">
        <v>1</v>
      </c>
      <c r="I335" s="233"/>
      <c r="J335" s="234">
        <f>ROUND(I335*H335,2)</f>
        <v>0</v>
      </c>
      <c r="K335" s="230" t="s">
        <v>19</v>
      </c>
      <c r="L335" s="44"/>
      <c r="M335" s="235" t="s">
        <v>19</v>
      </c>
      <c r="N335" s="236" t="s">
        <v>43</v>
      </c>
      <c r="O335" s="84"/>
      <c r="P335" s="237">
        <f>O335*H335</f>
        <v>0</v>
      </c>
      <c r="Q335" s="237">
        <v>0</v>
      </c>
      <c r="R335" s="237">
        <f>Q335*H335</f>
        <v>0</v>
      </c>
      <c r="S335" s="237">
        <v>0</v>
      </c>
      <c r="T335" s="23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9" t="s">
        <v>202</v>
      </c>
      <c r="AT335" s="239" t="s">
        <v>130</v>
      </c>
      <c r="AU335" s="239" t="s">
        <v>89</v>
      </c>
      <c r="AY335" s="17" t="s">
        <v>128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7" t="s">
        <v>79</v>
      </c>
      <c r="BK335" s="240">
        <f>ROUND(I335*H335,2)</f>
        <v>0</v>
      </c>
      <c r="BL335" s="17" t="s">
        <v>202</v>
      </c>
      <c r="BM335" s="239" t="s">
        <v>900</v>
      </c>
    </row>
    <row r="336" spans="1:47" s="2" customFormat="1" ht="12">
      <c r="A336" s="38"/>
      <c r="B336" s="39"/>
      <c r="C336" s="40"/>
      <c r="D336" s="241" t="s">
        <v>137</v>
      </c>
      <c r="E336" s="40"/>
      <c r="F336" s="242" t="s">
        <v>899</v>
      </c>
      <c r="G336" s="40"/>
      <c r="H336" s="40"/>
      <c r="I336" s="148"/>
      <c r="J336" s="40"/>
      <c r="K336" s="40"/>
      <c r="L336" s="44"/>
      <c r="M336" s="243"/>
      <c r="N336" s="244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137</v>
      </c>
      <c r="AU336" s="17" t="s">
        <v>89</v>
      </c>
    </row>
    <row r="337" spans="1:65" s="2" customFormat="1" ht="24" customHeight="1">
      <c r="A337" s="38"/>
      <c r="B337" s="39"/>
      <c r="C337" s="228" t="s">
        <v>384</v>
      </c>
      <c r="D337" s="228" t="s">
        <v>130</v>
      </c>
      <c r="E337" s="229" t="s">
        <v>901</v>
      </c>
      <c r="F337" s="230" t="s">
        <v>902</v>
      </c>
      <c r="G337" s="231" t="s">
        <v>341</v>
      </c>
      <c r="H337" s="232">
        <v>4</v>
      </c>
      <c r="I337" s="233"/>
      <c r="J337" s="234">
        <f>ROUND(I337*H337,2)</f>
        <v>0</v>
      </c>
      <c r="K337" s="230" t="s">
        <v>19</v>
      </c>
      <c r="L337" s="44"/>
      <c r="M337" s="235" t="s">
        <v>19</v>
      </c>
      <c r="N337" s="236" t="s">
        <v>43</v>
      </c>
      <c r="O337" s="84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9" t="s">
        <v>202</v>
      </c>
      <c r="AT337" s="239" t="s">
        <v>130</v>
      </c>
      <c r="AU337" s="239" t="s">
        <v>89</v>
      </c>
      <c r="AY337" s="17" t="s">
        <v>128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7" t="s">
        <v>79</v>
      </c>
      <c r="BK337" s="240">
        <f>ROUND(I337*H337,2)</f>
        <v>0</v>
      </c>
      <c r="BL337" s="17" t="s">
        <v>202</v>
      </c>
      <c r="BM337" s="239" t="s">
        <v>903</v>
      </c>
    </row>
    <row r="338" spans="1:47" s="2" customFormat="1" ht="12">
      <c r="A338" s="38"/>
      <c r="B338" s="39"/>
      <c r="C338" s="40"/>
      <c r="D338" s="241" t="s">
        <v>137</v>
      </c>
      <c r="E338" s="40"/>
      <c r="F338" s="242" t="s">
        <v>902</v>
      </c>
      <c r="G338" s="40"/>
      <c r="H338" s="40"/>
      <c r="I338" s="148"/>
      <c r="J338" s="40"/>
      <c r="K338" s="40"/>
      <c r="L338" s="44"/>
      <c r="M338" s="243"/>
      <c r="N338" s="244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137</v>
      </c>
      <c r="AU338" s="17" t="s">
        <v>89</v>
      </c>
    </row>
    <row r="339" spans="1:65" s="2" customFormat="1" ht="24" customHeight="1">
      <c r="A339" s="38"/>
      <c r="B339" s="39"/>
      <c r="C339" s="228" t="s">
        <v>904</v>
      </c>
      <c r="D339" s="228" t="s">
        <v>130</v>
      </c>
      <c r="E339" s="229" t="s">
        <v>905</v>
      </c>
      <c r="F339" s="230" t="s">
        <v>906</v>
      </c>
      <c r="G339" s="231" t="s">
        <v>341</v>
      </c>
      <c r="H339" s="232">
        <v>4</v>
      </c>
      <c r="I339" s="233"/>
      <c r="J339" s="234">
        <f>ROUND(I339*H339,2)</f>
        <v>0</v>
      </c>
      <c r="K339" s="230" t="s">
        <v>19</v>
      </c>
      <c r="L339" s="44"/>
      <c r="M339" s="235" t="s">
        <v>19</v>
      </c>
      <c r="N339" s="236" t="s">
        <v>43</v>
      </c>
      <c r="O339" s="84"/>
      <c r="P339" s="237">
        <f>O339*H339</f>
        <v>0</v>
      </c>
      <c r="Q339" s="237">
        <v>0</v>
      </c>
      <c r="R339" s="237">
        <f>Q339*H339</f>
        <v>0</v>
      </c>
      <c r="S339" s="237">
        <v>0</v>
      </c>
      <c r="T339" s="23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9" t="s">
        <v>202</v>
      </c>
      <c r="AT339" s="239" t="s">
        <v>130</v>
      </c>
      <c r="AU339" s="239" t="s">
        <v>89</v>
      </c>
      <c r="AY339" s="17" t="s">
        <v>128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7" t="s">
        <v>79</v>
      </c>
      <c r="BK339" s="240">
        <f>ROUND(I339*H339,2)</f>
        <v>0</v>
      </c>
      <c r="BL339" s="17" t="s">
        <v>202</v>
      </c>
      <c r="BM339" s="239" t="s">
        <v>907</v>
      </c>
    </row>
    <row r="340" spans="1:47" s="2" customFormat="1" ht="12">
      <c r="A340" s="38"/>
      <c r="B340" s="39"/>
      <c r="C340" s="40"/>
      <c r="D340" s="241" t="s">
        <v>137</v>
      </c>
      <c r="E340" s="40"/>
      <c r="F340" s="242" t="s">
        <v>906</v>
      </c>
      <c r="G340" s="40"/>
      <c r="H340" s="40"/>
      <c r="I340" s="148"/>
      <c r="J340" s="40"/>
      <c r="K340" s="40"/>
      <c r="L340" s="44"/>
      <c r="M340" s="243"/>
      <c r="N340" s="244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137</v>
      </c>
      <c r="AU340" s="17" t="s">
        <v>89</v>
      </c>
    </row>
    <row r="341" spans="1:65" s="2" customFormat="1" ht="24" customHeight="1">
      <c r="A341" s="38"/>
      <c r="B341" s="39"/>
      <c r="C341" s="228" t="s">
        <v>387</v>
      </c>
      <c r="D341" s="228" t="s">
        <v>130</v>
      </c>
      <c r="E341" s="229" t="s">
        <v>908</v>
      </c>
      <c r="F341" s="230" t="s">
        <v>909</v>
      </c>
      <c r="G341" s="231" t="s">
        <v>341</v>
      </c>
      <c r="H341" s="232">
        <v>1</v>
      </c>
      <c r="I341" s="233"/>
      <c r="J341" s="234">
        <f>ROUND(I341*H341,2)</f>
        <v>0</v>
      </c>
      <c r="K341" s="230" t="s">
        <v>19</v>
      </c>
      <c r="L341" s="44"/>
      <c r="M341" s="235" t="s">
        <v>19</v>
      </c>
      <c r="N341" s="236" t="s">
        <v>43</v>
      </c>
      <c r="O341" s="84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9" t="s">
        <v>202</v>
      </c>
      <c r="AT341" s="239" t="s">
        <v>130</v>
      </c>
      <c r="AU341" s="239" t="s">
        <v>89</v>
      </c>
      <c r="AY341" s="17" t="s">
        <v>128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7" t="s">
        <v>79</v>
      </c>
      <c r="BK341" s="240">
        <f>ROUND(I341*H341,2)</f>
        <v>0</v>
      </c>
      <c r="BL341" s="17" t="s">
        <v>202</v>
      </c>
      <c r="BM341" s="239" t="s">
        <v>910</v>
      </c>
    </row>
    <row r="342" spans="1:47" s="2" customFormat="1" ht="12">
      <c r="A342" s="38"/>
      <c r="B342" s="39"/>
      <c r="C342" s="40"/>
      <c r="D342" s="241" t="s">
        <v>137</v>
      </c>
      <c r="E342" s="40"/>
      <c r="F342" s="242" t="s">
        <v>909</v>
      </c>
      <c r="G342" s="40"/>
      <c r="H342" s="40"/>
      <c r="I342" s="148"/>
      <c r="J342" s="40"/>
      <c r="K342" s="40"/>
      <c r="L342" s="44"/>
      <c r="M342" s="243"/>
      <c r="N342" s="244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137</v>
      </c>
      <c r="AU342" s="17" t="s">
        <v>89</v>
      </c>
    </row>
    <row r="343" spans="1:65" s="2" customFormat="1" ht="24" customHeight="1">
      <c r="A343" s="38"/>
      <c r="B343" s="39"/>
      <c r="C343" s="228" t="s">
        <v>911</v>
      </c>
      <c r="D343" s="228" t="s">
        <v>130</v>
      </c>
      <c r="E343" s="229" t="s">
        <v>912</v>
      </c>
      <c r="F343" s="230" t="s">
        <v>913</v>
      </c>
      <c r="G343" s="231" t="s">
        <v>341</v>
      </c>
      <c r="H343" s="232">
        <v>1</v>
      </c>
      <c r="I343" s="233"/>
      <c r="J343" s="234">
        <f>ROUND(I343*H343,2)</f>
        <v>0</v>
      </c>
      <c r="K343" s="230" t="s">
        <v>19</v>
      </c>
      <c r="L343" s="44"/>
      <c r="M343" s="235" t="s">
        <v>19</v>
      </c>
      <c r="N343" s="236" t="s">
        <v>43</v>
      </c>
      <c r="O343" s="84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9" t="s">
        <v>202</v>
      </c>
      <c r="AT343" s="239" t="s">
        <v>130</v>
      </c>
      <c r="AU343" s="239" t="s">
        <v>89</v>
      </c>
      <c r="AY343" s="17" t="s">
        <v>128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7" t="s">
        <v>79</v>
      </c>
      <c r="BK343" s="240">
        <f>ROUND(I343*H343,2)</f>
        <v>0</v>
      </c>
      <c r="BL343" s="17" t="s">
        <v>202</v>
      </c>
      <c r="BM343" s="239" t="s">
        <v>914</v>
      </c>
    </row>
    <row r="344" spans="1:47" s="2" customFormat="1" ht="12">
      <c r="A344" s="38"/>
      <c r="B344" s="39"/>
      <c r="C344" s="40"/>
      <c r="D344" s="241" t="s">
        <v>137</v>
      </c>
      <c r="E344" s="40"/>
      <c r="F344" s="242" t="s">
        <v>913</v>
      </c>
      <c r="G344" s="40"/>
      <c r="H344" s="40"/>
      <c r="I344" s="148"/>
      <c r="J344" s="40"/>
      <c r="K344" s="40"/>
      <c r="L344" s="44"/>
      <c r="M344" s="243"/>
      <c r="N344" s="244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137</v>
      </c>
      <c r="AU344" s="17" t="s">
        <v>89</v>
      </c>
    </row>
    <row r="345" spans="1:65" s="2" customFormat="1" ht="24" customHeight="1">
      <c r="A345" s="38"/>
      <c r="B345" s="39"/>
      <c r="C345" s="228" t="s">
        <v>390</v>
      </c>
      <c r="D345" s="228" t="s">
        <v>130</v>
      </c>
      <c r="E345" s="229" t="s">
        <v>915</v>
      </c>
      <c r="F345" s="230" t="s">
        <v>916</v>
      </c>
      <c r="G345" s="231" t="s">
        <v>341</v>
      </c>
      <c r="H345" s="232">
        <v>3</v>
      </c>
      <c r="I345" s="233"/>
      <c r="J345" s="234">
        <f>ROUND(I345*H345,2)</f>
        <v>0</v>
      </c>
      <c r="K345" s="230" t="s">
        <v>19</v>
      </c>
      <c r="L345" s="44"/>
      <c r="M345" s="235" t="s">
        <v>19</v>
      </c>
      <c r="N345" s="236" t="s">
        <v>43</v>
      </c>
      <c r="O345" s="84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3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9" t="s">
        <v>202</v>
      </c>
      <c r="AT345" s="239" t="s">
        <v>130</v>
      </c>
      <c r="AU345" s="239" t="s">
        <v>89</v>
      </c>
      <c r="AY345" s="17" t="s">
        <v>128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7" t="s">
        <v>79</v>
      </c>
      <c r="BK345" s="240">
        <f>ROUND(I345*H345,2)</f>
        <v>0</v>
      </c>
      <c r="BL345" s="17" t="s">
        <v>202</v>
      </c>
      <c r="BM345" s="239" t="s">
        <v>917</v>
      </c>
    </row>
    <row r="346" spans="1:47" s="2" customFormat="1" ht="12">
      <c r="A346" s="38"/>
      <c r="B346" s="39"/>
      <c r="C346" s="40"/>
      <c r="D346" s="241" t="s">
        <v>137</v>
      </c>
      <c r="E346" s="40"/>
      <c r="F346" s="242" t="s">
        <v>916</v>
      </c>
      <c r="G346" s="40"/>
      <c r="H346" s="40"/>
      <c r="I346" s="148"/>
      <c r="J346" s="40"/>
      <c r="K346" s="40"/>
      <c r="L346" s="44"/>
      <c r="M346" s="243"/>
      <c r="N346" s="244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137</v>
      </c>
      <c r="AU346" s="17" t="s">
        <v>89</v>
      </c>
    </row>
    <row r="347" spans="1:65" s="2" customFormat="1" ht="36" customHeight="1">
      <c r="A347" s="38"/>
      <c r="B347" s="39"/>
      <c r="C347" s="228" t="s">
        <v>918</v>
      </c>
      <c r="D347" s="228" t="s">
        <v>130</v>
      </c>
      <c r="E347" s="229" t="s">
        <v>919</v>
      </c>
      <c r="F347" s="230" t="s">
        <v>920</v>
      </c>
      <c r="G347" s="231" t="s">
        <v>341</v>
      </c>
      <c r="H347" s="232">
        <v>2</v>
      </c>
      <c r="I347" s="233"/>
      <c r="J347" s="234">
        <f>ROUND(I347*H347,2)</f>
        <v>0</v>
      </c>
      <c r="K347" s="230" t="s">
        <v>19</v>
      </c>
      <c r="L347" s="44"/>
      <c r="M347" s="235" t="s">
        <v>19</v>
      </c>
      <c r="N347" s="236" t="s">
        <v>43</v>
      </c>
      <c r="O347" s="84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3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9" t="s">
        <v>202</v>
      </c>
      <c r="AT347" s="239" t="s">
        <v>130</v>
      </c>
      <c r="AU347" s="239" t="s">
        <v>89</v>
      </c>
      <c r="AY347" s="17" t="s">
        <v>128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7" t="s">
        <v>79</v>
      </c>
      <c r="BK347" s="240">
        <f>ROUND(I347*H347,2)</f>
        <v>0</v>
      </c>
      <c r="BL347" s="17" t="s">
        <v>202</v>
      </c>
      <c r="BM347" s="239" t="s">
        <v>921</v>
      </c>
    </row>
    <row r="348" spans="1:47" s="2" customFormat="1" ht="12">
      <c r="A348" s="38"/>
      <c r="B348" s="39"/>
      <c r="C348" s="40"/>
      <c r="D348" s="241" t="s">
        <v>137</v>
      </c>
      <c r="E348" s="40"/>
      <c r="F348" s="242" t="s">
        <v>920</v>
      </c>
      <c r="G348" s="40"/>
      <c r="H348" s="40"/>
      <c r="I348" s="148"/>
      <c r="J348" s="40"/>
      <c r="K348" s="40"/>
      <c r="L348" s="44"/>
      <c r="M348" s="243"/>
      <c r="N348" s="244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137</v>
      </c>
      <c r="AU348" s="17" t="s">
        <v>89</v>
      </c>
    </row>
    <row r="349" spans="1:65" s="2" customFormat="1" ht="24" customHeight="1">
      <c r="A349" s="38"/>
      <c r="B349" s="39"/>
      <c r="C349" s="228" t="s">
        <v>393</v>
      </c>
      <c r="D349" s="228" t="s">
        <v>130</v>
      </c>
      <c r="E349" s="229" t="s">
        <v>922</v>
      </c>
      <c r="F349" s="230" t="s">
        <v>923</v>
      </c>
      <c r="G349" s="231" t="s">
        <v>341</v>
      </c>
      <c r="H349" s="232">
        <v>1</v>
      </c>
      <c r="I349" s="233"/>
      <c r="J349" s="234">
        <f>ROUND(I349*H349,2)</f>
        <v>0</v>
      </c>
      <c r="K349" s="230" t="s">
        <v>19</v>
      </c>
      <c r="L349" s="44"/>
      <c r="M349" s="235" t="s">
        <v>19</v>
      </c>
      <c r="N349" s="236" t="s">
        <v>43</v>
      </c>
      <c r="O349" s="84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9" t="s">
        <v>202</v>
      </c>
      <c r="AT349" s="239" t="s">
        <v>130</v>
      </c>
      <c r="AU349" s="239" t="s">
        <v>89</v>
      </c>
      <c r="AY349" s="17" t="s">
        <v>128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7" t="s">
        <v>79</v>
      </c>
      <c r="BK349" s="240">
        <f>ROUND(I349*H349,2)</f>
        <v>0</v>
      </c>
      <c r="BL349" s="17" t="s">
        <v>202</v>
      </c>
      <c r="BM349" s="239" t="s">
        <v>924</v>
      </c>
    </row>
    <row r="350" spans="1:47" s="2" customFormat="1" ht="12">
      <c r="A350" s="38"/>
      <c r="B350" s="39"/>
      <c r="C350" s="40"/>
      <c r="D350" s="241" t="s">
        <v>137</v>
      </c>
      <c r="E350" s="40"/>
      <c r="F350" s="242" t="s">
        <v>923</v>
      </c>
      <c r="G350" s="40"/>
      <c r="H350" s="40"/>
      <c r="I350" s="148"/>
      <c r="J350" s="40"/>
      <c r="K350" s="40"/>
      <c r="L350" s="44"/>
      <c r="M350" s="243"/>
      <c r="N350" s="244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137</v>
      </c>
      <c r="AU350" s="17" t="s">
        <v>89</v>
      </c>
    </row>
    <row r="351" spans="1:65" s="2" customFormat="1" ht="24" customHeight="1">
      <c r="A351" s="38"/>
      <c r="B351" s="39"/>
      <c r="C351" s="228" t="s">
        <v>925</v>
      </c>
      <c r="D351" s="228" t="s">
        <v>130</v>
      </c>
      <c r="E351" s="229" t="s">
        <v>926</v>
      </c>
      <c r="F351" s="230" t="s">
        <v>927</v>
      </c>
      <c r="G351" s="231" t="s">
        <v>341</v>
      </c>
      <c r="H351" s="232">
        <v>1</v>
      </c>
      <c r="I351" s="233"/>
      <c r="J351" s="234">
        <f>ROUND(I351*H351,2)</f>
        <v>0</v>
      </c>
      <c r="K351" s="230" t="s">
        <v>19</v>
      </c>
      <c r="L351" s="44"/>
      <c r="M351" s="235" t="s">
        <v>19</v>
      </c>
      <c r="N351" s="236" t="s">
        <v>43</v>
      </c>
      <c r="O351" s="84"/>
      <c r="P351" s="237">
        <f>O351*H351</f>
        <v>0</v>
      </c>
      <c r="Q351" s="237">
        <v>0</v>
      </c>
      <c r="R351" s="237">
        <f>Q351*H351</f>
        <v>0</v>
      </c>
      <c r="S351" s="237">
        <v>0</v>
      </c>
      <c r="T351" s="23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9" t="s">
        <v>202</v>
      </c>
      <c r="AT351" s="239" t="s">
        <v>130</v>
      </c>
      <c r="AU351" s="239" t="s">
        <v>89</v>
      </c>
      <c r="AY351" s="17" t="s">
        <v>128</v>
      </c>
      <c r="BE351" s="240">
        <f>IF(N351="základní",J351,0)</f>
        <v>0</v>
      </c>
      <c r="BF351" s="240">
        <f>IF(N351="snížená",J351,0)</f>
        <v>0</v>
      </c>
      <c r="BG351" s="240">
        <f>IF(N351="zákl. přenesená",J351,0)</f>
        <v>0</v>
      </c>
      <c r="BH351" s="240">
        <f>IF(N351="sníž. přenesená",J351,0)</f>
        <v>0</v>
      </c>
      <c r="BI351" s="240">
        <f>IF(N351="nulová",J351,0)</f>
        <v>0</v>
      </c>
      <c r="BJ351" s="17" t="s">
        <v>79</v>
      </c>
      <c r="BK351" s="240">
        <f>ROUND(I351*H351,2)</f>
        <v>0</v>
      </c>
      <c r="BL351" s="17" t="s">
        <v>202</v>
      </c>
      <c r="BM351" s="239" t="s">
        <v>928</v>
      </c>
    </row>
    <row r="352" spans="1:47" s="2" customFormat="1" ht="12">
      <c r="A352" s="38"/>
      <c r="B352" s="39"/>
      <c r="C352" s="40"/>
      <c r="D352" s="241" t="s">
        <v>137</v>
      </c>
      <c r="E352" s="40"/>
      <c r="F352" s="242" t="s">
        <v>927</v>
      </c>
      <c r="G352" s="40"/>
      <c r="H352" s="40"/>
      <c r="I352" s="148"/>
      <c r="J352" s="40"/>
      <c r="K352" s="40"/>
      <c r="L352" s="44"/>
      <c r="M352" s="243"/>
      <c r="N352" s="244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137</v>
      </c>
      <c r="AU352" s="17" t="s">
        <v>89</v>
      </c>
    </row>
    <row r="353" spans="1:65" s="2" customFormat="1" ht="24" customHeight="1">
      <c r="A353" s="38"/>
      <c r="B353" s="39"/>
      <c r="C353" s="228" t="s">
        <v>396</v>
      </c>
      <c r="D353" s="228" t="s">
        <v>130</v>
      </c>
      <c r="E353" s="229" t="s">
        <v>929</v>
      </c>
      <c r="F353" s="230" t="s">
        <v>930</v>
      </c>
      <c r="G353" s="231" t="s">
        <v>341</v>
      </c>
      <c r="H353" s="232">
        <v>1</v>
      </c>
      <c r="I353" s="233"/>
      <c r="J353" s="234">
        <f>ROUND(I353*H353,2)</f>
        <v>0</v>
      </c>
      <c r="K353" s="230" t="s">
        <v>19</v>
      </c>
      <c r="L353" s="44"/>
      <c r="M353" s="235" t="s">
        <v>19</v>
      </c>
      <c r="N353" s="236" t="s">
        <v>43</v>
      </c>
      <c r="O353" s="84"/>
      <c r="P353" s="237">
        <f>O353*H353</f>
        <v>0</v>
      </c>
      <c r="Q353" s="237">
        <v>0</v>
      </c>
      <c r="R353" s="237">
        <f>Q353*H353</f>
        <v>0</v>
      </c>
      <c r="S353" s="237">
        <v>0</v>
      </c>
      <c r="T353" s="23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9" t="s">
        <v>202</v>
      </c>
      <c r="AT353" s="239" t="s">
        <v>130</v>
      </c>
      <c r="AU353" s="239" t="s">
        <v>89</v>
      </c>
      <c r="AY353" s="17" t="s">
        <v>128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7" t="s">
        <v>79</v>
      </c>
      <c r="BK353" s="240">
        <f>ROUND(I353*H353,2)</f>
        <v>0</v>
      </c>
      <c r="BL353" s="17" t="s">
        <v>202</v>
      </c>
      <c r="BM353" s="239" t="s">
        <v>931</v>
      </c>
    </row>
    <row r="354" spans="1:47" s="2" customFormat="1" ht="12">
      <c r="A354" s="38"/>
      <c r="B354" s="39"/>
      <c r="C354" s="40"/>
      <c r="D354" s="241" t="s">
        <v>137</v>
      </c>
      <c r="E354" s="40"/>
      <c r="F354" s="242" t="s">
        <v>930</v>
      </c>
      <c r="G354" s="40"/>
      <c r="H354" s="40"/>
      <c r="I354" s="148"/>
      <c r="J354" s="40"/>
      <c r="K354" s="40"/>
      <c r="L354" s="44"/>
      <c r="M354" s="243"/>
      <c r="N354" s="244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137</v>
      </c>
      <c r="AU354" s="17" t="s">
        <v>89</v>
      </c>
    </row>
    <row r="355" spans="1:65" s="2" customFormat="1" ht="24" customHeight="1">
      <c r="A355" s="38"/>
      <c r="B355" s="39"/>
      <c r="C355" s="228" t="s">
        <v>932</v>
      </c>
      <c r="D355" s="228" t="s">
        <v>130</v>
      </c>
      <c r="E355" s="229" t="s">
        <v>933</v>
      </c>
      <c r="F355" s="230" t="s">
        <v>934</v>
      </c>
      <c r="G355" s="231" t="s">
        <v>341</v>
      </c>
      <c r="H355" s="232">
        <v>1</v>
      </c>
      <c r="I355" s="233"/>
      <c r="J355" s="234">
        <f>ROUND(I355*H355,2)</f>
        <v>0</v>
      </c>
      <c r="K355" s="230" t="s">
        <v>19</v>
      </c>
      <c r="L355" s="44"/>
      <c r="M355" s="235" t="s">
        <v>19</v>
      </c>
      <c r="N355" s="236" t="s">
        <v>43</v>
      </c>
      <c r="O355" s="84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9" t="s">
        <v>202</v>
      </c>
      <c r="AT355" s="239" t="s">
        <v>130</v>
      </c>
      <c r="AU355" s="239" t="s">
        <v>89</v>
      </c>
      <c r="AY355" s="17" t="s">
        <v>128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7" t="s">
        <v>79</v>
      </c>
      <c r="BK355" s="240">
        <f>ROUND(I355*H355,2)</f>
        <v>0</v>
      </c>
      <c r="BL355" s="17" t="s">
        <v>202</v>
      </c>
      <c r="BM355" s="239" t="s">
        <v>935</v>
      </c>
    </row>
    <row r="356" spans="1:47" s="2" customFormat="1" ht="12">
      <c r="A356" s="38"/>
      <c r="B356" s="39"/>
      <c r="C356" s="40"/>
      <c r="D356" s="241" t="s">
        <v>137</v>
      </c>
      <c r="E356" s="40"/>
      <c r="F356" s="242" t="s">
        <v>934</v>
      </c>
      <c r="G356" s="40"/>
      <c r="H356" s="40"/>
      <c r="I356" s="148"/>
      <c r="J356" s="40"/>
      <c r="K356" s="40"/>
      <c r="L356" s="44"/>
      <c r="M356" s="243"/>
      <c r="N356" s="244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137</v>
      </c>
      <c r="AU356" s="17" t="s">
        <v>89</v>
      </c>
    </row>
    <row r="357" spans="1:65" s="2" customFormat="1" ht="24" customHeight="1">
      <c r="A357" s="38"/>
      <c r="B357" s="39"/>
      <c r="C357" s="228" t="s">
        <v>936</v>
      </c>
      <c r="D357" s="228" t="s">
        <v>130</v>
      </c>
      <c r="E357" s="229" t="s">
        <v>937</v>
      </c>
      <c r="F357" s="230" t="s">
        <v>938</v>
      </c>
      <c r="G357" s="231" t="s">
        <v>341</v>
      </c>
      <c r="H357" s="232">
        <v>3</v>
      </c>
      <c r="I357" s="233"/>
      <c r="J357" s="234">
        <f>ROUND(I357*H357,2)</f>
        <v>0</v>
      </c>
      <c r="K357" s="230" t="s">
        <v>19</v>
      </c>
      <c r="L357" s="44"/>
      <c r="M357" s="235" t="s">
        <v>19</v>
      </c>
      <c r="N357" s="236" t="s">
        <v>43</v>
      </c>
      <c r="O357" s="84"/>
      <c r="P357" s="237">
        <f>O357*H357</f>
        <v>0</v>
      </c>
      <c r="Q357" s="237">
        <v>0</v>
      </c>
      <c r="R357" s="237">
        <f>Q357*H357</f>
        <v>0</v>
      </c>
      <c r="S357" s="237">
        <v>0</v>
      </c>
      <c r="T357" s="23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9" t="s">
        <v>202</v>
      </c>
      <c r="AT357" s="239" t="s">
        <v>130</v>
      </c>
      <c r="AU357" s="239" t="s">
        <v>89</v>
      </c>
      <c r="AY357" s="17" t="s">
        <v>128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7" t="s">
        <v>79</v>
      </c>
      <c r="BK357" s="240">
        <f>ROUND(I357*H357,2)</f>
        <v>0</v>
      </c>
      <c r="BL357" s="17" t="s">
        <v>202</v>
      </c>
      <c r="BM357" s="239" t="s">
        <v>939</v>
      </c>
    </row>
    <row r="358" spans="1:47" s="2" customFormat="1" ht="12">
      <c r="A358" s="38"/>
      <c r="B358" s="39"/>
      <c r="C358" s="40"/>
      <c r="D358" s="241" t="s">
        <v>137</v>
      </c>
      <c r="E358" s="40"/>
      <c r="F358" s="242" t="s">
        <v>938</v>
      </c>
      <c r="G358" s="40"/>
      <c r="H358" s="40"/>
      <c r="I358" s="148"/>
      <c r="J358" s="40"/>
      <c r="K358" s="40"/>
      <c r="L358" s="44"/>
      <c r="M358" s="243"/>
      <c r="N358" s="244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137</v>
      </c>
      <c r="AU358" s="17" t="s">
        <v>89</v>
      </c>
    </row>
    <row r="359" spans="1:65" s="2" customFormat="1" ht="24" customHeight="1">
      <c r="A359" s="38"/>
      <c r="B359" s="39"/>
      <c r="C359" s="228" t="s">
        <v>940</v>
      </c>
      <c r="D359" s="228" t="s">
        <v>130</v>
      </c>
      <c r="E359" s="229" t="s">
        <v>941</v>
      </c>
      <c r="F359" s="230" t="s">
        <v>942</v>
      </c>
      <c r="G359" s="231" t="s">
        <v>341</v>
      </c>
      <c r="H359" s="232">
        <v>1</v>
      </c>
      <c r="I359" s="233"/>
      <c r="J359" s="234">
        <f>ROUND(I359*H359,2)</f>
        <v>0</v>
      </c>
      <c r="K359" s="230" t="s">
        <v>19</v>
      </c>
      <c r="L359" s="44"/>
      <c r="M359" s="235" t="s">
        <v>19</v>
      </c>
      <c r="N359" s="236" t="s">
        <v>43</v>
      </c>
      <c r="O359" s="84"/>
      <c r="P359" s="237">
        <f>O359*H359</f>
        <v>0</v>
      </c>
      <c r="Q359" s="237">
        <v>0</v>
      </c>
      <c r="R359" s="237">
        <f>Q359*H359</f>
        <v>0</v>
      </c>
      <c r="S359" s="237">
        <v>0</v>
      </c>
      <c r="T359" s="23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9" t="s">
        <v>202</v>
      </c>
      <c r="AT359" s="239" t="s">
        <v>130</v>
      </c>
      <c r="AU359" s="239" t="s">
        <v>89</v>
      </c>
      <c r="AY359" s="17" t="s">
        <v>128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7" t="s">
        <v>79</v>
      </c>
      <c r="BK359" s="240">
        <f>ROUND(I359*H359,2)</f>
        <v>0</v>
      </c>
      <c r="BL359" s="17" t="s">
        <v>202</v>
      </c>
      <c r="BM359" s="239" t="s">
        <v>943</v>
      </c>
    </row>
    <row r="360" spans="1:47" s="2" customFormat="1" ht="12">
      <c r="A360" s="38"/>
      <c r="B360" s="39"/>
      <c r="C360" s="40"/>
      <c r="D360" s="241" t="s">
        <v>137</v>
      </c>
      <c r="E360" s="40"/>
      <c r="F360" s="242" t="s">
        <v>942</v>
      </c>
      <c r="G360" s="40"/>
      <c r="H360" s="40"/>
      <c r="I360" s="148"/>
      <c r="J360" s="40"/>
      <c r="K360" s="40"/>
      <c r="L360" s="44"/>
      <c r="M360" s="243"/>
      <c r="N360" s="244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137</v>
      </c>
      <c r="AU360" s="17" t="s">
        <v>89</v>
      </c>
    </row>
    <row r="361" spans="1:65" s="2" customFormat="1" ht="24" customHeight="1">
      <c r="A361" s="38"/>
      <c r="B361" s="39"/>
      <c r="C361" s="228" t="s">
        <v>405</v>
      </c>
      <c r="D361" s="228" t="s">
        <v>130</v>
      </c>
      <c r="E361" s="229" t="s">
        <v>944</v>
      </c>
      <c r="F361" s="230" t="s">
        <v>945</v>
      </c>
      <c r="G361" s="231" t="s">
        <v>341</v>
      </c>
      <c r="H361" s="232">
        <v>1</v>
      </c>
      <c r="I361" s="233"/>
      <c r="J361" s="234">
        <f>ROUND(I361*H361,2)</f>
        <v>0</v>
      </c>
      <c r="K361" s="230" t="s">
        <v>19</v>
      </c>
      <c r="L361" s="44"/>
      <c r="M361" s="235" t="s">
        <v>19</v>
      </c>
      <c r="N361" s="236" t="s">
        <v>43</v>
      </c>
      <c r="O361" s="84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3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9" t="s">
        <v>202</v>
      </c>
      <c r="AT361" s="239" t="s">
        <v>130</v>
      </c>
      <c r="AU361" s="239" t="s">
        <v>89</v>
      </c>
      <c r="AY361" s="17" t="s">
        <v>128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7" t="s">
        <v>79</v>
      </c>
      <c r="BK361" s="240">
        <f>ROUND(I361*H361,2)</f>
        <v>0</v>
      </c>
      <c r="BL361" s="17" t="s">
        <v>202</v>
      </c>
      <c r="BM361" s="239" t="s">
        <v>946</v>
      </c>
    </row>
    <row r="362" spans="1:47" s="2" customFormat="1" ht="12">
      <c r="A362" s="38"/>
      <c r="B362" s="39"/>
      <c r="C362" s="40"/>
      <c r="D362" s="241" t="s">
        <v>137</v>
      </c>
      <c r="E362" s="40"/>
      <c r="F362" s="242" t="s">
        <v>945</v>
      </c>
      <c r="G362" s="40"/>
      <c r="H362" s="40"/>
      <c r="I362" s="148"/>
      <c r="J362" s="40"/>
      <c r="K362" s="40"/>
      <c r="L362" s="44"/>
      <c r="M362" s="243"/>
      <c r="N362" s="244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137</v>
      </c>
      <c r="AU362" s="17" t="s">
        <v>89</v>
      </c>
    </row>
    <row r="363" spans="1:65" s="2" customFormat="1" ht="24" customHeight="1">
      <c r="A363" s="38"/>
      <c r="B363" s="39"/>
      <c r="C363" s="228" t="s">
        <v>947</v>
      </c>
      <c r="D363" s="228" t="s">
        <v>130</v>
      </c>
      <c r="E363" s="229" t="s">
        <v>948</v>
      </c>
      <c r="F363" s="230" t="s">
        <v>949</v>
      </c>
      <c r="G363" s="231" t="s">
        <v>341</v>
      </c>
      <c r="H363" s="232">
        <v>4</v>
      </c>
      <c r="I363" s="233"/>
      <c r="J363" s="234">
        <f>ROUND(I363*H363,2)</f>
        <v>0</v>
      </c>
      <c r="K363" s="230" t="s">
        <v>19</v>
      </c>
      <c r="L363" s="44"/>
      <c r="M363" s="235" t="s">
        <v>19</v>
      </c>
      <c r="N363" s="236" t="s">
        <v>43</v>
      </c>
      <c r="O363" s="84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9" t="s">
        <v>202</v>
      </c>
      <c r="AT363" s="239" t="s">
        <v>130</v>
      </c>
      <c r="AU363" s="239" t="s">
        <v>89</v>
      </c>
      <c r="AY363" s="17" t="s">
        <v>128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7" t="s">
        <v>79</v>
      </c>
      <c r="BK363" s="240">
        <f>ROUND(I363*H363,2)</f>
        <v>0</v>
      </c>
      <c r="BL363" s="17" t="s">
        <v>202</v>
      </c>
      <c r="BM363" s="239" t="s">
        <v>950</v>
      </c>
    </row>
    <row r="364" spans="1:47" s="2" customFormat="1" ht="12">
      <c r="A364" s="38"/>
      <c r="B364" s="39"/>
      <c r="C364" s="40"/>
      <c r="D364" s="241" t="s">
        <v>137</v>
      </c>
      <c r="E364" s="40"/>
      <c r="F364" s="242" t="s">
        <v>949</v>
      </c>
      <c r="G364" s="40"/>
      <c r="H364" s="40"/>
      <c r="I364" s="148"/>
      <c r="J364" s="40"/>
      <c r="K364" s="40"/>
      <c r="L364" s="44"/>
      <c r="M364" s="243"/>
      <c r="N364" s="244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137</v>
      </c>
      <c r="AU364" s="17" t="s">
        <v>89</v>
      </c>
    </row>
    <row r="365" spans="1:65" s="2" customFormat="1" ht="24" customHeight="1">
      <c r="A365" s="38"/>
      <c r="B365" s="39"/>
      <c r="C365" s="228" t="s">
        <v>409</v>
      </c>
      <c r="D365" s="228" t="s">
        <v>130</v>
      </c>
      <c r="E365" s="229" t="s">
        <v>951</v>
      </c>
      <c r="F365" s="230" t="s">
        <v>952</v>
      </c>
      <c r="G365" s="231" t="s">
        <v>341</v>
      </c>
      <c r="H365" s="232">
        <v>1</v>
      </c>
      <c r="I365" s="233"/>
      <c r="J365" s="234">
        <f>ROUND(I365*H365,2)</f>
        <v>0</v>
      </c>
      <c r="K365" s="230" t="s">
        <v>19</v>
      </c>
      <c r="L365" s="44"/>
      <c r="M365" s="235" t="s">
        <v>19</v>
      </c>
      <c r="N365" s="236" t="s">
        <v>43</v>
      </c>
      <c r="O365" s="84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9" t="s">
        <v>202</v>
      </c>
      <c r="AT365" s="239" t="s">
        <v>130</v>
      </c>
      <c r="AU365" s="239" t="s">
        <v>89</v>
      </c>
      <c r="AY365" s="17" t="s">
        <v>128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7" t="s">
        <v>79</v>
      </c>
      <c r="BK365" s="240">
        <f>ROUND(I365*H365,2)</f>
        <v>0</v>
      </c>
      <c r="BL365" s="17" t="s">
        <v>202</v>
      </c>
      <c r="BM365" s="239" t="s">
        <v>953</v>
      </c>
    </row>
    <row r="366" spans="1:47" s="2" customFormat="1" ht="12">
      <c r="A366" s="38"/>
      <c r="B366" s="39"/>
      <c r="C366" s="40"/>
      <c r="D366" s="241" t="s">
        <v>137</v>
      </c>
      <c r="E366" s="40"/>
      <c r="F366" s="242" t="s">
        <v>952</v>
      </c>
      <c r="G366" s="40"/>
      <c r="H366" s="40"/>
      <c r="I366" s="148"/>
      <c r="J366" s="40"/>
      <c r="K366" s="40"/>
      <c r="L366" s="44"/>
      <c r="M366" s="243"/>
      <c r="N366" s="244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137</v>
      </c>
      <c r="AU366" s="17" t="s">
        <v>89</v>
      </c>
    </row>
    <row r="367" spans="1:65" s="2" customFormat="1" ht="24" customHeight="1">
      <c r="A367" s="38"/>
      <c r="B367" s="39"/>
      <c r="C367" s="228" t="s">
        <v>954</v>
      </c>
      <c r="D367" s="228" t="s">
        <v>130</v>
      </c>
      <c r="E367" s="229" t="s">
        <v>955</v>
      </c>
      <c r="F367" s="230" t="s">
        <v>956</v>
      </c>
      <c r="G367" s="231" t="s">
        <v>341</v>
      </c>
      <c r="H367" s="232">
        <v>3</v>
      </c>
      <c r="I367" s="233"/>
      <c r="J367" s="234">
        <f>ROUND(I367*H367,2)</f>
        <v>0</v>
      </c>
      <c r="K367" s="230" t="s">
        <v>19</v>
      </c>
      <c r="L367" s="44"/>
      <c r="M367" s="235" t="s">
        <v>19</v>
      </c>
      <c r="N367" s="236" t="s">
        <v>43</v>
      </c>
      <c r="O367" s="84"/>
      <c r="P367" s="237">
        <f>O367*H367</f>
        <v>0</v>
      </c>
      <c r="Q367" s="237">
        <v>0</v>
      </c>
      <c r="R367" s="237">
        <f>Q367*H367</f>
        <v>0</v>
      </c>
      <c r="S367" s="237">
        <v>0</v>
      </c>
      <c r="T367" s="23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9" t="s">
        <v>202</v>
      </c>
      <c r="AT367" s="239" t="s">
        <v>130</v>
      </c>
      <c r="AU367" s="239" t="s">
        <v>89</v>
      </c>
      <c r="AY367" s="17" t="s">
        <v>128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7" t="s">
        <v>79</v>
      </c>
      <c r="BK367" s="240">
        <f>ROUND(I367*H367,2)</f>
        <v>0</v>
      </c>
      <c r="BL367" s="17" t="s">
        <v>202</v>
      </c>
      <c r="BM367" s="239" t="s">
        <v>957</v>
      </c>
    </row>
    <row r="368" spans="1:47" s="2" customFormat="1" ht="12">
      <c r="A368" s="38"/>
      <c r="B368" s="39"/>
      <c r="C368" s="40"/>
      <c r="D368" s="241" t="s">
        <v>137</v>
      </c>
      <c r="E368" s="40"/>
      <c r="F368" s="242" t="s">
        <v>956</v>
      </c>
      <c r="G368" s="40"/>
      <c r="H368" s="40"/>
      <c r="I368" s="148"/>
      <c r="J368" s="40"/>
      <c r="K368" s="40"/>
      <c r="L368" s="44"/>
      <c r="M368" s="243"/>
      <c r="N368" s="244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137</v>
      </c>
      <c r="AU368" s="17" t="s">
        <v>89</v>
      </c>
    </row>
    <row r="369" spans="1:65" s="2" customFormat="1" ht="24" customHeight="1">
      <c r="A369" s="38"/>
      <c r="B369" s="39"/>
      <c r="C369" s="228" t="s">
        <v>412</v>
      </c>
      <c r="D369" s="228" t="s">
        <v>130</v>
      </c>
      <c r="E369" s="229" t="s">
        <v>958</v>
      </c>
      <c r="F369" s="230" t="s">
        <v>959</v>
      </c>
      <c r="G369" s="231" t="s">
        <v>341</v>
      </c>
      <c r="H369" s="232">
        <v>24</v>
      </c>
      <c r="I369" s="233"/>
      <c r="J369" s="234">
        <f>ROUND(I369*H369,2)</f>
        <v>0</v>
      </c>
      <c r="K369" s="230" t="s">
        <v>19</v>
      </c>
      <c r="L369" s="44"/>
      <c r="M369" s="235" t="s">
        <v>19</v>
      </c>
      <c r="N369" s="236" t="s">
        <v>43</v>
      </c>
      <c r="O369" s="84"/>
      <c r="P369" s="237">
        <f>O369*H369</f>
        <v>0</v>
      </c>
      <c r="Q369" s="237">
        <v>0</v>
      </c>
      <c r="R369" s="237">
        <f>Q369*H369</f>
        <v>0</v>
      </c>
      <c r="S369" s="237">
        <v>0</v>
      </c>
      <c r="T369" s="23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9" t="s">
        <v>202</v>
      </c>
      <c r="AT369" s="239" t="s">
        <v>130</v>
      </c>
      <c r="AU369" s="239" t="s">
        <v>89</v>
      </c>
      <c r="AY369" s="17" t="s">
        <v>128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7" t="s">
        <v>79</v>
      </c>
      <c r="BK369" s="240">
        <f>ROUND(I369*H369,2)</f>
        <v>0</v>
      </c>
      <c r="BL369" s="17" t="s">
        <v>202</v>
      </c>
      <c r="BM369" s="239" t="s">
        <v>960</v>
      </c>
    </row>
    <row r="370" spans="1:47" s="2" customFormat="1" ht="12">
      <c r="A370" s="38"/>
      <c r="B370" s="39"/>
      <c r="C370" s="40"/>
      <c r="D370" s="241" t="s">
        <v>137</v>
      </c>
      <c r="E370" s="40"/>
      <c r="F370" s="242" t="s">
        <v>959</v>
      </c>
      <c r="G370" s="40"/>
      <c r="H370" s="40"/>
      <c r="I370" s="148"/>
      <c r="J370" s="40"/>
      <c r="K370" s="40"/>
      <c r="L370" s="44"/>
      <c r="M370" s="243"/>
      <c r="N370" s="244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137</v>
      </c>
      <c r="AU370" s="17" t="s">
        <v>89</v>
      </c>
    </row>
    <row r="371" spans="1:65" s="2" customFormat="1" ht="24" customHeight="1">
      <c r="A371" s="38"/>
      <c r="B371" s="39"/>
      <c r="C371" s="228" t="s">
        <v>961</v>
      </c>
      <c r="D371" s="228" t="s">
        <v>130</v>
      </c>
      <c r="E371" s="229" t="s">
        <v>962</v>
      </c>
      <c r="F371" s="230" t="s">
        <v>963</v>
      </c>
      <c r="G371" s="231" t="s">
        <v>341</v>
      </c>
      <c r="H371" s="232">
        <v>5</v>
      </c>
      <c r="I371" s="233"/>
      <c r="J371" s="234">
        <f>ROUND(I371*H371,2)</f>
        <v>0</v>
      </c>
      <c r="K371" s="230" t="s">
        <v>19</v>
      </c>
      <c r="L371" s="44"/>
      <c r="M371" s="235" t="s">
        <v>19</v>
      </c>
      <c r="N371" s="236" t="s">
        <v>43</v>
      </c>
      <c r="O371" s="84"/>
      <c r="P371" s="237">
        <f>O371*H371</f>
        <v>0</v>
      </c>
      <c r="Q371" s="237">
        <v>0</v>
      </c>
      <c r="R371" s="237">
        <f>Q371*H371</f>
        <v>0</v>
      </c>
      <c r="S371" s="237">
        <v>0</v>
      </c>
      <c r="T371" s="23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9" t="s">
        <v>202</v>
      </c>
      <c r="AT371" s="239" t="s">
        <v>130</v>
      </c>
      <c r="AU371" s="239" t="s">
        <v>89</v>
      </c>
      <c r="AY371" s="17" t="s">
        <v>128</v>
      </c>
      <c r="BE371" s="240">
        <f>IF(N371="základní",J371,0)</f>
        <v>0</v>
      </c>
      <c r="BF371" s="240">
        <f>IF(N371="snížená",J371,0)</f>
        <v>0</v>
      </c>
      <c r="BG371" s="240">
        <f>IF(N371="zákl. přenesená",J371,0)</f>
        <v>0</v>
      </c>
      <c r="BH371" s="240">
        <f>IF(N371="sníž. přenesená",J371,0)</f>
        <v>0</v>
      </c>
      <c r="BI371" s="240">
        <f>IF(N371="nulová",J371,0)</f>
        <v>0</v>
      </c>
      <c r="BJ371" s="17" t="s">
        <v>79</v>
      </c>
      <c r="BK371" s="240">
        <f>ROUND(I371*H371,2)</f>
        <v>0</v>
      </c>
      <c r="BL371" s="17" t="s">
        <v>202</v>
      </c>
      <c r="BM371" s="239" t="s">
        <v>964</v>
      </c>
    </row>
    <row r="372" spans="1:47" s="2" customFormat="1" ht="12">
      <c r="A372" s="38"/>
      <c r="B372" s="39"/>
      <c r="C372" s="40"/>
      <c r="D372" s="241" t="s">
        <v>137</v>
      </c>
      <c r="E372" s="40"/>
      <c r="F372" s="242" t="s">
        <v>963</v>
      </c>
      <c r="G372" s="40"/>
      <c r="H372" s="40"/>
      <c r="I372" s="148"/>
      <c r="J372" s="40"/>
      <c r="K372" s="40"/>
      <c r="L372" s="44"/>
      <c r="M372" s="243"/>
      <c r="N372" s="244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137</v>
      </c>
      <c r="AU372" s="17" t="s">
        <v>89</v>
      </c>
    </row>
    <row r="373" spans="1:65" s="2" customFormat="1" ht="24" customHeight="1">
      <c r="A373" s="38"/>
      <c r="B373" s="39"/>
      <c r="C373" s="228" t="s">
        <v>416</v>
      </c>
      <c r="D373" s="228" t="s">
        <v>130</v>
      </c>
      <c r="E373" s="229" t="s">
        <v>965</v>
      </c>
      <c r="F373" s="230" t="s">
        <v>966</v>
      </c>
      <c r="G373" s="231" t="s">
        <v>341</v>
      </c>
      <c r="H373" s="232">
        <v>2</v>
      </c>
      <c r="I373" s="233"/>
      <c r="J373" s="234">
        <f>ROUND(I373*H373,2)</f>
        <v>0</v>
      </c>
      <c r="K373" s="230" t="s">
        <v>19</v>
      </c>
      <c r="L373" s="44"/>
      <c r="M373" s="235" t="s">
        <v>19</v>
      </c>
      <c r="N373" s="236" t="s">
        <v>43</v>
      </c>
      <c r="O373" s="84"/>
      <c r="P373" s="237">
        <f>O373*H373</f>
        <v>0</v>
      </c>
      <c r="Q373" s="237">
        <v>0</v>
      </c>
      <c r="R373" s="237">
        <f>Q373*H373</f>
        <v>0</v>
      </c>
      <c r="S373" s="237">
        <v>0</v>
      </c>
      <c r="T373" s="23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9" t="s">
        <v>202</v>
      </c>
      <c r="AT373" s="239" t="s">
        <v>130</v>
      </c>
      <c r="AU373" s="239" t="s">
        <v>89</v>
      </c>
      <c r="AY373" s="17" t="s">
        <v>128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7" t="s">
        <v>79</v>
      </c>
      <c r="BK373" s="240">
        <f>ROUND(I373*H373,2)</f>
        <v>0</v>
      </c>
      <c r="BL373" s="17" t="s">
        <v>202</v>
      </c>
      <c r="BM373" s="239" t="s">
        <v>967</v>
      </c>
    </row>
    <row r="374" spans="1:47" s="2" customFormat="1" ht="12">
      <c r="A374" s="38"/>
      <c r="B374" s="39"/>
      <c r="C374" s="40"/>
      <c r="D374" s="241" t="s">
        <v>137</v>
      </c>
      <c r="E374" s="40"/>
      <c r="F374" s="242" t="s">
        <v>966</v>
      </c>
      <c r="G374" s="40"/>
      <c r="H374" s="40"/>
      <c r="I374" s="148"/>
      <c r="J374" s="40"/>
      <c r="K374" s="40"/>
      <c r="L374" s="44"/>
      <c r="M374" s="243"/>
      <c r="N374" s="244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137</v>
      </c>
      <c r="AU374" s="17" t="s">
        <v>89</v>
      </c>
    </row>
    <row r="375" spans="1:63" s="12" customFormat="1" ht="20.85" customHeight="1">
      <c r="A375" s="12"/>
      <c r="B375" s="212"/>
      <c r="C375" s="213"/>
      <c r="D375" s="214" t="s">
        <v>71</v>
      </c>
      <c r="E375" s="226" t="s">
        <v>968</v>
      </c>
      <c r="F375" s="226" t="s">
        <v>969</v>
      </c>
      <c r="G375" s="213"/>
      <c r="H375" s="213"/>
      <c r="I375" s="216"/>
      <c r="J375" s="227">
        <f>BK375</f>
        <v>0</v>
      </c>
      <c r="K375" s="213"/>
      <c r="L375" s="218"/>
      <c r="M375" s="219"/>
      <c r="N375" s="220"/>
      <c r="O375" s="220"/>
      <c r="P375" s="221">
        <f>SUM(P376:P549)</f>
        <v>0</v>
      </c>
      <c r="Q375" s="220"/>
      <c r="R375" s="221">
        <f>SUM(R376:R549)</f>
        <v>0</v>
      </c>
      <c r="S375" s="220"/>
      <c r="T375" s="222">
        <f>SUM(T376:T549)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23" t="s">
        <v>81</v>
      </c>
      <c r="AT375" s="224" t="s">
        <v>71</v>
      </c>
      <c r="AU375" s="224" t="s">
        <v>81</v>
      </c>
      <c r="AY375" s="223" t="s">
        <v>128</v>
      </c>
      <c r="BK375" s="225">
        <f>SUM(BK376:BK549)</f>
        <v>0</v>
      </c>
    </row>
    <row r="376" spans="1:65" s="2" customFormat="1" ht="24" customHeight="1">
      <c r="A376" s="38"/>
      <c r="B376" s="39"/>
      <c r="C376" s="228" t="s">
        <v>970</v>
      </c>
      <c r="D376" s="228" t="s">
        <v>130</v>
      </c>
      <c r="E376" s="229" t="s">
        <v>971</v>
      </c>
      <c r="F376" s="230" t="s">
        <v>972</v>
      </c>
      <c r="G376" s="231" t="s">
        <v>341</v>
      </c>
      <c r="H376" s="232">
        <v>1</v>
      </c>
      <c r="I376" s="233"/>
      <c r="J376" s="234">
        <f>ROUND(I376*H376,2)</f>
        <v>0</v>
      </c>
      <c r="K376" s="230" t="s">
        <v>19</v>
      </c>
      <c r="L376" s="44"/>
      <c r="M376" s="235" t="s">
        <v>19</v>
      </c>
      <c r="N376" s="236" t="s">
        <v>43</v>
      </c>
      <c r="O376" s="84"/>
      <c r="P376" s="237">
        <f>O376*H376</f>
        <v>0</v>
      </c>
      <c r="Q376" s="237">
        <v>0</v>
      </c>
      <c r="R376" s="237">
        <f>Q376*H376</f>
        <v>0</v>
      </c>
      <c r="S376" s="237">
        <v>0</v>
      </c>
      <c r="T376" s="23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9" t="s">
        <v>202</v>
      </c>
      <c r="AT376" s="239" t="s">
        <v>130</v>
      </c>
      <c r="AU376" s="239" t="s">
        <v>89</v>
      </c>
      <c r="AY376" s="17" t="s">
        <v>128</v>
      </c>
      <c r="BE376" s="240">
        <f>IF(N376="základní",J376,0)</f>
        <v>0</v>
      </c>
      <c r="BF376" s="240">
        <f>IF(N376="snížená",J376,0)</f>
        <v>0</v>
      </c>
      <c r="BG376" s="240">
        <f>IF(N376="zákl. přenesená",J376,0)</f>
        <v>0</v>
      </c>
      <c r="BH376" s="240">
        <f>IF(N376="sníž. přenesená",J376,0)</f>
        <v>0</v>
      </c>
      <c r="BI376" s="240">
        <f>IF(N376="nulová",J376,0)</f>
        <v>0</v>
      </c>
      <c r="BJ376" s="17" t="s">
        <v>79</v>
      </c>
      <c r="BK376" s="240">
        <f>ROUND(I376*H376,2)</f>
        <v>0</v>
      </c>
      <c r="BL376" s="17" t="s">
        <v>202</v>
      </c>
      <c r="BM376" s="239" t="s">
        <v>973</v>
      </c>
    </row>
    <row r="377" spans="1:47" s="2" customFormat="1" ht="12">
      <c r="A377" s="38"/>
      <c r="B377" s="39"/>
      <c r="C377" s="40"/>
      <c r="D377" s="241" t="s">
        <v>137</v>
      </c>
      <c r="E377" s="40"/>
      <c r="F377" s="242" t="s">
        <v>972</v>
      </c>
      <c r="G377" s="40"/>
      <c r="H377" s="40"/>
      <c r="I377" s="148"/>
      <c r="J377" s="40"/>
      <c r="K377" s="40"/>
      <c r="L377" s="44"/>
      <c r="M377" s="243"/>
      <c r="N377" s="244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137</v>
      </c>
      <c r="AU377" s="17" t="s">
        <v>89</v>
      </c>
    </row>
    <row r="378" spans="1:65" s="2" customFormat="1" ht="24" customHeight="1">
      <c r="A378" s="38"/>
      <c r="B378" s="39"/>
      <c r="C378" s="228" t="s">
        <v>420</v>
      </c>
      <c r="D378" s="228" t="s">
        <v>130</v>
      </c>
      <c r="E378" s="229" t="s">
        <v>974</v>
      </c>
      <c r="F378" s="230" t="s">
        <v>975</v>
      </c>
      <c r="G378" s="231" t="s">
        <v>341</v>
      </c>
      <c r="H378" s="232">
        <v>1</v>
      </c>
      <c r="I378" s="233"/>
      <c r="J378" s="234">
        <f>ROUND(I378*H378,2)</f>
        <v>0</v>
      </c>
      <c r="K378" s="230" t="s">
        <v>19</v>
      </c>
      <c r="L378" s="44"/>
      <c r="M378" s="235" t="s">
        <v>19</v>
      </c>
      <c r="N378" s="236" t="s">
        <v>43</v>
      </c>
      <c r="O378" s="84"/>
      <c r="P378" s="237">
        <f>O378*H378</f>
        <v>0</v>
      </c>
      <c r="Q378" s="237">
        <v>0</v>
      </c>
      <c r="R378" s="237">
        <f>Q378*H378</f>
        <v>0</v>
      </c>
      <c r="S378" s="237">
        <v>0</v>
      </c>
      <c r="T378" s="23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9" t="s">
        <v>202</v>
      </c>
      <c r="AT378" s="239" t="s">
        <v>130</v>
      </c>
      <c r="AU378" s="239" t="s">
        <v>89</v>
      </c>
      <c r="AY378" s="17" t="s">
        <v>128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7" t="s">
        <v>79</v>
      </c>
      <c r="BK378" s="240">
        <f>ROUND(I378*H378,2)</f>
        <v>0</v>
      </c>
      <c r="BL378" s="17" t="s">
        <v>202</v>
      </c>
      <c r="BM378" s="239" t="s">
        <v>976</v>
      </c>
    </row>
    <row r="379" spans="1:47" s="2" customFormat="1" ht="12">
      <c r="A379" s="38"/>
      <c r="B379" s="39"/>
      <c r="C379" s="40"/>
      <c r="D379" s="241" t="s">
        <v>137</v>
      </c>
      <c r="E379" s="40"/>
      <c r="F379" s="242" t="s">
        <v>975</v>
      </c>
      <c r="G379" s="40"/>
      <c r="H379" s="40"/>
      <c r="I379" s="148"/>
      <c r="J379" s="40"/>
      <c r="K379" s="40"/>
      <c r="L379" s="44"/>
      <c r="M379" s="243"/>
      <c r="N379" s="244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137</v>
      </c>
      <c r="AU379" s="17" t="s">
        <v>89</v>
      </c>
    </row>
    <row r="380" spans="1:65" s="2" customFormat="1" ht="24" customHeight="1">
      <c r="A380" s="38"/>
      <c r="B380" s="39"/>
      <c r="C380" s="228" t="s">
        <v>977</v>
      </c>
      <c r="D380" s="228" t="s">
        <v>130</v>
      </c>
      <c r="E380" s="229" t="s">
        <v>978</v>
      </c>
      <c r="F380" s="230" t="s">
        <v>979</v>
      </c>
      <c r="G380" s="231" t="s">
        <v>341</v>
      </c>
      <c r="H380" s="232">
        <v>1</v>
      </c>
      <c r="I380" s="233"/>
      <c r="J380" s="234">
        <f>ROUND(I380*H380,2)</f>
        <v>0</v>
      </c>
      <c r="K380" s="230" t="s">
        <v>19</v>
      </c>
      <c r="L380" s="44"/>
      <c r="M380" s="235" t="s">
        <v>19</v>
      </c>
      <c r="N380" s="236" t="s">
        <v>43</v>
      </c>
      <c r="O380" s="84"/>
      <c r="P380" s="237">
        <f>O380*H380</f>
        <v>0</v>
      </c>
      <c r="Q380" s="237">
        <v>0</v>
      </c>
      <c r="R380" s="237">
        <f>Q380*H380</f>
        <v>0</v>
      </c>
      <c r="S380" s="237">
        <v>0</v>
      </c>
      <c r="T380" s="23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9" t="s">
        <v>202</v>
      </c>
      <c r="AT380" s="239" t="s">
        <v>130</v>
      </c>
      <c r="AU380" s="239" t="s">
        <v>89</v>
      </c>
      <c r="AY380" s="17" t="s">
        <v>128</v>
      </c>
      <c r="BE380" s="240">
        <f>IF(N380="základní",J380,0)</f>
        <v>0</v>
      </c>
      <c r="BF380" s="240">
        <f>IF(N380="snížená",J380,0)</f>
        <v>0</v>
      </c>
      <c r="BG380" s="240">
        <f>IF(N380="zákl. přenesená",J380,0)</f>
        <v>0</v>
      </c>
      <c r="BH380" s="240">
        <f>IF(N380="sníž. přenesená",J380,0)</f>
        <v>0</v>
      </c>
      <c r="BI380" s="240">
        <f>IF(N380="nulová",J380,0)</f>
        <v>0</v>
      </c>
      <c r="BJ380" s="17" t="s">
        <v>79</v>
      </c>
      <c r="BK380" s="240">
        <f>ROUND(I380*H380,2)</f>
        <v>0</v>
      </c>
      <c r="BL380" s="17" t="s">
        <v>202</v>
      </c>
      <c r="BM380" s="239" t="s">
        <v>980</v>
      </c>
    </row>
    <row r="381" spans="1:47" s="2" customFormat="1" ht="12">
      <c r="A381" s="38"/>
      <c r="B381" s="39"/>
      <c r="C381" s="40"/>
      <c r="D381" s="241" t="s">
        <v>137</v>
      </c>
      <c r="E381" s="40"/>
      <c r="F381" s="242" t="s">
        <v>979</v>
      </c>
      <c r="G381" s="40"/>
      <c r="H381" s="40"/>
      <c r="I381" s="148"/>
      <c r="J381" s="40"/>
      <c r="K381" s="40"/>
      <c r="L381" s="44"/>
      <c r="M381" s="243"/>
      <c r="N381" s="244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137</v>
      </c>
      <c r="AU381" s="17" t="s">
        <v>89</v>
      </c>
    </row>
    <row r="382" spans="1:65" s="2" customFormat="1" ht="24" customHeight="1">
      <c r="A382" s="38"/>
      <c r="B382" s="39"/>
      <c r="C382" s="228" t="s">
        <v>424</v>
      </c>
      <c r="D382" s="228" t="s">
        <v>130</v>
      </c>
      <c r="E382" s="229" t="s">
        <v>981</v>
      </c>
      <c r="F382" s="230" t="s">
        <v>982</v>
      </c>
      <c r="G382" s="231" t="s">
        <v>341</v>
      </c>
      <c r="H382" s="232">
        <v>1</v>
      </c>
      <c r="I382" s="233"/>
      <c r="J382" s="234">
        <f>ROUND(I382*H382,2)</f>
        <v>0</v>
      </c>
      <c r="K382" s="230" t="s">
        <v>19</v>
      </c>
      <c r="L382" s="44"/>
      <c r="M382" s="235" t="s">
        <v>19</v>
      </c>
      <c r="N382" s="236" t="s">
        <v>43</v>
      </c>
      <c r="O382" s="84"/>
      <c r="P382" s="237">
        <f>O382*H382</f>
        <v>0</v>
      </c>
      <c r="Q382" s="237">
        <v>0</v>
      </c>
      <c r="R382" s="237">
        <f>Q382*H382</f>
        <v>0</v>
      </c>
      <c r="S382" s="237">
        <v>0</v>
      </c>
      <c r="T382" s="23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9" t="s">
        <v>202</v>
      </c>
      <c r="AT382" s="239" t="s">
        <v>130</v>
      </c>
      <c r="AU382" s="239" t="s">
        <v>89</v>
      </c>
      <c r="AY382" s="17" t="s">
        <v>128</v>
      </c>
      <c r="BE382" s="240">
        <f>IF(N382="základní",J382,0)</f>
        <v>0</v>
      </c>
      <c r="BF382" s="240">
        <f>IF(N382="snížená",J382,0)</f>
        <v>0</v>
      </c>
      <c r="BG382" s="240">
        <f>IF(N382="zákl. přenesená",J382,0)</f>
        <v>0</v>
      </c>
      <c r="BH382" s="240">
        <f>IF(N382="sníž. přenesená",J382,0)</f>
        <v>0</v>
      </c>
      <c r="BI382" s="240">
        <f>IF(N382="nulová",J382,0)</f>
        <v>0</v>
      </c>
      <c r="BJ382" s="17" t="s">
        <v>79</v>
      </c>
      <c r="BK382" s="240">
        <f>ROUND(I382*H382,2)</f>
        <v>0</v>
      </c>
      <c r="BL382" s="17" t="s">
        <v>202</v>
      </c>
      <c r="BM382" s="239" t="s">
        <v>983</v>
      </c>
    </row>
    <row r="383" spans="1:47" s="2" customFormat="1" ht="12">
      <c r="A383" s="38"/>
      <c r="B383" s="39"/>
      <c r="C383" s="40"/>
      <c r="D383" s="241" t="s">
        <v>137</v>
      </c>
      <c r="E383" s="40"/>
      <c r="F383" s="242" t="s">
        <v>982</v>
      </c>
      <c r="G383" s="40"/>
      <c r="H383" s="40"/>
      <c r="I383" s="148"/>
      <c r="J383" s="40"/>
      <c r="K383" s="40"/>
      <c r="L383" s="44"/>
      <c r="M383" s="243"/>
      <c r="N383" s="244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137</v>
      </c>
      <c r="AU383" s="17" t="s">
        <v>89</v>
      </c>
    </row>
    <row r="384" spans="1:65" s="2" customFormat="1" ht="24" customHeight="1">
      <c r="A384" s="38"/>
      <c r="B384" s="39"/>
      <c r="C384" s="228" t="s">
        <v>984</v>
      </c>
      <c r="D384" s="228" t="s">
        <v>130</v>
      </c>
      <c r="E384" s="229" t="s">
        <v>985</v>
      </c>
      <c r="F384" s="230" t="s">
        <v>986</v>
      </c>
      <c r="G384" s="231" t="s">
        <v>341</v>
      </c>
      <c r="H384" s="232">
        <v>1</v>
      </c>
      <c r="I384" s="233"/>
      <c r="J384" s="234">
        <f>ROUND(I384*H384,2)</f>
        <v>0</v>
      </c>
      <c r="K384" s="230" t="s">
        <v>19</v>
      </c>
      <c r="L384" s="44"/>
      <c r="M384" s="235" t="s">
        <v>19</v>
      </c>
      <c r="N384" s="236" t="s">
        <v>43</v>
      </c>
      <c r="O384" s="84"/>
      <c r="P384" s="237">
        <f>O384*H384</f>
        <v>0</v>
      </c>
      <c r="Q384" s="237">
        <v>0</v>
      </c>
      <c r="R384" s="237">
        <f>Q384*H384</f>
        <v>0</v>
      </c>
      <c r="S384" s="237">
        <v>0</v>
      </c>
      <c r="T384" s="238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9" t="s">
        <v>202</v>
      </c>
      <c r="AT384" s="239" t="s">
        <v>130</v>
      </c>
      <c r="AU384" s="239" t="s">
        <v>89</v>
      </c>
      <c r="AY384" s="17" t="s">
        <v>128</v>
      </c>
      <c r="BE384" s="240">
        <f>IF(N384="základní",J384,0)</f>
        <v>0</v>
      </c>
      <c r="BF384" s="240">
        <f>IF(N384="snížená",J384,0)</f>
        <v>0</v>
      </c>
      <c r="BG384" s="240">
        <f>IF(N384="zákl. přenesená",J384,0)</f>
        <v>0</v>
      </c>
      <c r="BH384" s="240">
        <f>IF(N384="sníž. přenesená",J384,0)</f>
        <v>0</v>
      </c>
      <c r="BI384" s="240">
        <f>IF(N384="nulová",J384,0)</f>
        <v>0</v>
      </c>
      <c r="BJ384" s="17" t="s">
        <v>79</v>
      </c>
      <c r="BK384" s="240">
        <f>ROUND(I384*H384,2)</f>
        <v>0</v>
      </c>
      <c r="BL384" s="17" t="s">
        <v>202</v>
      </c>
      <c r="BM384" s="239" t="s">
        <v>987</v>
      </c>
    </row>
    <row r="385" spans="1:47" s="2" customFormat="1" ht="12">
      <c r="A385" s="38"/>
      <c r="B385" s="39"/>
      <c r="C385" s="40"/>
      <c r="D385" s="241" t="s">
        <v>137</v>
      </c>
      <c r="E385" s="40"/>
      <c r="F385" s="242" t="s">
        <v>986</v>
      </c>
      <c r="G385" s="40"/>
      <c r="H385" s="40"/>
      <c r="I385" s="148"/>
      <c r="J385" s="40"/>
      <c r="K385" s="40"/>
      <c r="L385" s="44"/>
      <c r="M385" s="243"/>
      <c r="N385" s="244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137</v>
      </c>
      <c r="AU385" s="17" t="s">
        <v>89</v>
      </c>
    </row>
    <row r="386" spans="1:65" s="2" customFormat="1" ht="24" customHeight="1">
      <c r="A386" s="38"/>
      <c r="B386" s="39"/>
      <c r="C386" s="228" t="s">
        <v>428</v>
      </c>
      <c r="D386" s="228" t="s">
        <v>130</v>
      </c>
      <c r="E386" s="229" t="s">
        <v>988</v>
      </c>
      <c r="F386" s="230" t="s">
        <v>989</v>
      </c>
      <c r="G386" s="231" t="s">
        <v>341</v>
      </c>
      <c r="H386" s="232">
        <v>1</v>
      </c>
      <c r="I386" s="233"/>
      <c r="J386" s="234">
        <f>ROUND(I386*H386,2)</f>
        <v>0</v>
      </c>
      <c r="K386" s="230" t="s">
        <v>19</v>
      </c>
      <c r="L386" s="44"/>
      <c r="M386" s="235" t="s">
        <v>19</v>
      </c>
      <c r="N386" s="236" t="s">
        <v>43</v>
      </c>
      <c r="O386" s="84"/>
      <c r="P386" s="237">
        <f>O386*H386</f>
        <v>0</v>
      </c>
      <c r="Q386" s="237">
        <v>0</v>
      </c>
      <c r="R386" s="237">
        <f>Q386*H386</f>
        <v>0</v>
      </c>
      <c r="S386" s="237">
        <v>0</v>
      </c>
      <c r="T386" s="238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9" t="s">
        <v>202</v>
      </c>
      <c r="AT386" s="239" t="s">
        <v>130</v>
      </c>
      <c r="AU386" s="239" t="s">
        <v>89</v>
      </c>
      <c r="AY386" s="17" t="s">
        <v>128</v>
      </c>
      <c r="BE386" s="240">
        <f>IF(N386="základní",J386,0)</f>
        <v>0</v>
      </c>
      <c r="BF386" s="240">
        <f>IF(N386="snížená",J386,0)</f>
        <v>0</v>
      </c>
      <c r="BG386" s="240">
        <f>IF(N386="zákl. přenesená",J386,0)</f>
        <v>0</v>
      </c>
      <c r="BH386" s="240">
        <f>IF(N386="sníž. přenesená",J386,0)</f>
        <v>0</v>
      </c>
      <c r="BI386" s="240">
        <f>IF(N386="nulová",J386,0)</f>
        <v>0</v>
      </c>
      <c r="BJ386" s="17" t="s">
        <v>79</v>
      </c>
      <c r="BK386" s="240">
        <f>ROUND(I386*H386,2)</f>
        <v>0</v>
      </c>
      <c r="BL386" s="17" t="s">
        <v>202</v>
      </c>
      <c r="BM386" s="239" t="s">
        <v>990</v>
      </c>
    </row>
    <row r="387" spans="1:47" s="2" customFormat="1" ht="12">
      <c r="A387" s="38"/>
      <c r="B387" s="39"/>
      <c r="C387" s="40"/>
      <c r="D387" s="241" t="s">
        <v>137</v>
      </c>
      <c r="E387" s="40"/>
      <c r="F387" s="242" t="s">
        <v>989</v>
      </c>
      <c r="G387" s="40"/>
      <c r="H387" s="40"/>
      <c r="I387" s="148"/>
      <c r="J387" s="40"/>
      <c r="K387" s="40"/>
      <c r="L387" s="44"/>
      <c r="M387" s="243"/>
      <c r="N387" s="244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137</v>
      </c>
      <c r="AU387" s="17" t="s">
        <v>89</v>
      </c>
    </row>
    <row r="388" spans="1:65" s="2" customFormat="1" ht="24" customHeight="1">
      <c r="A388" s="38"/>
      <c r="B388" s="39"/>
      <c r="C388" s="228" t="s">
        <v>991</v>
      </c>
      <c r="D388" s="228" t="s">
        <v>130</v>
      </c>
      <c r="E388" s="229" t="s">
        <v>992</v>
      </c>
      <c r="F388" s="230" t="s">
        <v>993</v>
      </c>
      <c r="G388" s="231" t="s">
        <v>341</v>
      </c>
      <c r="H388" s="232">
        <v>1</v>
      </c>
      <c r="I388" s="233"/>
      <c r="J388" s="234">
        <f>ROUND(I388*H388,2)</f>
        <v>0</v>
      </c>
      <c r="K388" s="230" t="s">
        <v>19</v>
      </c>
      <c r="L388" s="44"/>
      <c r="M388" s="235" t="s">
        <v>19</v>
      </c>
      <c r="N388" s="236" t="s">
        <v>43</v>
      </c>
      <c r="O388" s="84"/>
      <c r="P388" s="237">
        <f>O388*H388</f>
        <v>0</v>
      </c>
      <c r="Q388" s="237">
        <v>0</v>
      </c>
      <c r="R388" s="237">
        <f>Q388*H388</f>
        <v>0</v>
      </c>
      <c r="S388" s="237">
        <v>0</v>
      </c>
      <c r="T388" s="238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9" t="s">
        <v>202</v>
      </c>
      <c r="AT388" s="239" t="s">
        <v>130</v>
      </c>
      <c r="AU388" s="239" t="s">
        <v>89</v>
      </c>
      <c r="AY388" s="17" t="s">
        <v>128</v>
      </c>
      <c r="BE388" s="240">
        <f>IF(N388="základní",J388,0)</f>
        <v>0</v>
      </c>
      <c r="BF388" s="240">
        <f>IF(N388="snížená",J388,0)</f>
        <v>0</v>
      </c>
      <c r="BG388" s="240">
        <f>IF(N388="zákl. přenesená",J388,0)</f>
        <v>0</v>
      </c>
      <c r="BH388" s="240">
        <f>IF(N388="sníž. přenesená",J388,0)</f>
        <v>0</v>
      </c>
      <c r="BI388" s="240">
        <f>IF(N388="nulová",J388,0)</f>
        <v>0</v>
      </c>
      <c r="BJ388" s="17" t="s">
        <v>79</v>
      </c>
      <c r="BK388" s="240">
        <f>ROUND(I388*H388,2)</f>
        <v>0</v>
      </c>
      <c r="BL388" s="17" t="s">
        <v>202</v>
      </c>
      <c r="BM388" s="239" t="s">
        <v>994</v>
      </c>
    </row>
    <row r="389" spans="1:47" s="2" customFormat="1" ht="12">
      <c r="A389" s="38"/>
      <c r="B389" s="39"/>
      <c r="C389" s="40"/>
      <c r="D389" s="241" t="s">
        <v>137</v>
      </c>
      <c r="E389" s="40"/>
      <c r="F389" s="242" t="s">
        <v>993</v>
      </c>
      <c r="G389" s="40"/>
      <c r="H389" s="40"/>
      <c r="I389" s="148"/>
      <c r="J389" s="40"/>
      <c r="K389" s="40"/>
      <c r="L389" s="44"/>
      <c r="M389" s="243"/>
      <c r="N389" s="244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137</v>
      </c>
      <c r="AU389" s="17" t="s">
        <v>89</v>
      </c>
    </row>
    <row r="390" spans="1:65" s="2" customFormat="1" ht="24" customHeight="1">
      <c r="A390" s="38"/>
      <c r="B390" s="39"/>
      <c r="C390" s="228" t="s">
        <v>432</v>
      </c>
      <c r="D390" s="228" t="s">
        <v>130</v>
      </c>
      <c r="E390" s="229" t="s">
        <v>995</v>
      </c>
      <c r="F390" s="230" t="s">
        <v>996</v>
      </c>
      <c r="G390" s="231" t="s">
        <v>341</v>
      </c>
      <c r="H390" s="232">
        <v>1</v>
      </c>
      <c r="I390" s="233"/>
      <c r="J390" s="234">
        <f>ROUND(I390*H390,2)</f>
        <v>0</v>
      </c>
      <c r="K390" s="230" t="s">
        <v>19</v>
      </c>
      <c r="L390" s="44"/>
      <c r="M390" s="235" t="s">
        <v>19</v>
      </c>
      <c r="N390" s="236" t="s">
        <v>43</v>
      </c>
      <c r="O390" s="84"/>
      <c r="P390" s="237">
        <f>O390*H390</f>
        <v>0</v>
      </c>
      <c r="Q390" s="237">
        <v>0</v>
      </c>
      <c r="R390" s="237">
        <f>Q390*H390</f>
        <v>0</v>
      </c>
      <c r="S390" s="237">
        <v>0</v>
      </c>
      <c r="T390" s="23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9" t="s">
        <v>202</v>
      </c>
      <c r="AT390" s="239" t="s">
        <v>130</v>
      </c>
      <c r="AU390" s="239" t="s">
        <v>89</v>
      </c>
      <c r="AY390" s="17" t="s">
        <v>128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7" t="s">
        <v>79</v>
      </c>
      <c r="BK390" s="240">
        <f>ROUND(I390*H390,2)</f>
        <v>0</v>
      </c>
      <c r="BL390" s="17" t="s">
        <v>202</v>
      </c>
      <c r="BM390" s="239" t="s">
        <v>997</v>
      </c>
    </row>
    <row r="391" spans="1:47" s="2" customFormat="1" ht="12">
      <c r="A391" s="38"/>
      <c r="B391" s="39"/>
      <c r="C391" s="40"/>
      <c r="D391" s="241" t="s">
        <v>137</v>
      </c>
      <c r="E391" s="40"/>
      <c r="F391" s="242" t="s">
        <v>996</v>
      </c>
      <c r="G391" s="40"/>
      <c r="H391" s="40"/>
      <c r="I391" s="148"/>
      <c r="J391" s="40"/>
      <c r="K391" s="40"/>
      <c r="L391" s="44"/>
      <c r="M391" s="243"/>
      <c r="N391" s="244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137</v>
      </c>
      <c r="AU391" s="17" t="s">
        <v>89</v>
      </c>
    </row>
    <row r="392" spans="1:65" s="2" customFormat="1" ht="24" customHeight="1">
      <c r="A392" s="38"/>
      <c r="B392" s="39"/>
      <c r="C392" s="228" t="s">
        <v>998</v>
      </c>
      <c r="D392" s="228" t="s">
        <v>130</v>
      </c>
      <c r="E392" s="229" t="s">
        <v>999</v>
      </c>
      <c r="F392" s="230" t="s">
        <v>1000</v>
      </c>
      <c r="G392" s="231" t="s">
        <v>341</v>
      </c>
      <c r="H392" s="232">
        <v>1</v>
      </c>
      <c r="I392" s="233"/>
      <c r="J392" s="234">
        <f>ROUND(I392*H392,2)</f>
        <v>0</v>
      </c>
      <c r="K392" s="230" t="s">
        <v>19</v>
      </c>
      <c r="L392" s="44"/>
      <c r="M392" s="235" t="s">
        <v>19</v>
      </c>
      <c r="N392" s="236" t="s">
        <v>43</v>
      </c>
      <c r="O392" s="84"/>
      <c r="P392" s="237">
        <f>O392*H392</f>
        <v>0</v>
      </c>
      <c r="Q392" s="237">
        <v>0</v>
      </c>
      <c r="R392" s="237">
        <f>Q392*H392</f>
        <v>0</v>
      </c>
      <c r="S392" s="237">
        <v>0</v>
      </c>
      <c r="T392" s="238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9" t="s">
        <v>202</v>
      </c>
      <c r="AT392" s="239" t="s">
        <v>130</v>
      </c>
      <c r="AU392" s="239" t="s">
        <v>89</v>
      </c>
      <c r="AY392" s="17" t="s">
        <v>128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7" t="s">
        <v>79</v>
      </c>
      <c r="BK392" s="240">
        <f>ROUND(I392*H392,2)</f>
        <v>0</v>
      </c>
      <c r="BL392" s="17" t="s">
        <v>202</v>
      </c>
      <c r="BM392" s="239" t="s">
        <v>1001</v>
      </c>
    </row>
    <row r="393" spans="1:47" s="2" customFormat="1" ht="12">
      <c r="A393" s="38"/>
      <c r="B393" s="39"/>
      <c r="C393" s="40"/>
      <c r="D393" s="241" t="s">
        <v>137</v>
      </c>
      <c r="E393" s="40"/>
      <c r="F393" s="242" t="s">
        <v>1000</v>
      </c>
      <c r="G393" s="40"/>
      <c r="H393" s="40"/>
      <c r="I393" s="148"/>
      <c r="J393" s="40"/>
      <c r="K393" s="40"/>
      <c r="L393" s="44"/>
      <c r="M393" s="243"/>
      <c r="N393" s="244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137</v>
      </c>
      <c r="AU393" s="17" t="s">
        <v>89</v>
      </c>
    </row>
    <row r="394" spans="1:65" s="2" customFormat="1" ht="24" customHeight="1">
      <c r="A394" s="38"/>
      <c r="B394" s="39"/>
      <c r="C394" s="228" t="s">
        <v>436</v>
      </c>
      <c r="D394" s="228" t="s">
        <v>130</v>
      </c>
      <c r="E394" s="229" t="s">
        <v>1002</v>
      </c>
      <c r="F394" s="230" t="s">
        <v>1003</v>
      </c>
      <c r="G394" s="231" t="s">
        <v>341</v>
      </c>
      <c r="H394" s="232">
        <v>1</v>
      </c>
      <c r="I394" s="233"/>
      <c r="J394" s="234">
        <f>ROUND(I394*H394,2)</f>
        <v>0</v>
      </c>
      <c r="K394" s="230" t="s">
        <v>19</v>
      </c>
      <c r="L394" s="44"/>
      <c r="M394" s="235" t="s">
        <v>19</v>
      </c>
      <c r="N394" s="236" t="s">
        <v>43</v>
      </c>
      <c r="O394" s="84"/>
      <c r="P394" s="237">
        <f>O394*H394</f>
        <v>0</v>
      </c>
      <c r="Q394" s="237">
        <v>0</v>
      </c>
      <c r="R394" s="237">
        <f>Q394*H394</f>
        <v>0</v>
      </c>
      <c r="S394" s="237">
        <v>0</v>
      </c>
      <c r="T394" s="238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9" t="s">
        <v>202</v>
      </c>
      <c r="AT394" s="239" t="s">
        <v>130</v>
      </c>
      <c r="AU394" s="239" t="s">
        <v>89</v>
      </c>
      <c r="AY394" s="17" t="s">
        <v>128</v>
      </c>
      <c r="BE394" s="240">
        <f>IF(N394="základní",J394,0)</f>
        <v>0</v>
      </c>
      <c r="BF394" s="240">
        <f>IF(N394="snížená",J394,0)</f>
        <v>0</v>
      </c>
      <c r="BG394" s="240">
        <f>IF(N394="zákl. přenesená",J394,0)</f>
        <v>0</v>
      </c>
      <c r="BH394" s="240">
        <f>IF(N394="sníž. přenesená",J394,0)</f>
        <v>0</v>
      </c>
      <c r="BI394" s="240">
        <f>IF(N394="nulová",J394,0)</f>
        <v>0</v>
      </c>
      <c r="BJ394" s="17" t="s">
        <v>79</v>
      </c>
      <c r="BK394" s="240">
        <f>ROUND(I394*H394,2)</f>
        <v>0</v>
      </c>
      <c r="BL394" s="17" t="s">
        <v>202</v>
      </c>
      <c r="BM394" s="239" t="s">
        <v>1004</v>
      </c>
    </row>
    <row r="395" spans="1:47" s="2" customFormat="1" ht="12">
      <c r="A395" s="38"/>
      <c r="B395" s="39"/>
      <c r="C395" s="40"/>
      <c r="D395" s="241" t="s">
        <v>137</v>
      </c>
      <c r="E395" s="40"/>
      <c r="F395" s="242" t="s">
        <v>1003</v>
      </c>
      <c r="G395" s="40"/>
      <c r="H395" s="40"/>
      <c r="I395" s="148"/>
      <c r="J395" s="40"/>
      <c r="K395" s="40"/>
      <c r="L395" s="44"/>
      <c r="M395" s="243"/>
      <c r="N395" s="244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137</v>
      </c>
      <c r="AU395" s="17" t="s">
        <v>89</v>
      </c>
    </row>
    <row r="396" spans="1:65" s="2" customFormat="1" ht="36" customHeight="1">
      <c r="A396" s="38"/>
      <c r="B396" s="39"/>
      <c r="C396" s="228" t="s">
        <v>1005</v>
      </c>
      <c r="D396" s="228" t="s">
        <v>130</v>
      </c>
      <c r="E396" s="229" t="s">
        <v>1006</v>
      </c>
      <c r="F396" s="230" t="s">
        <v>1007</v>
      </c>
      <c r="G396" s="231" t="s">
        <v>341</v>
      </c>
      <c r="H396" s="232">
        <v>1</v>
      </c>
      <c r="I396" s="233"/>
      <c r="J396" s="234">
        <f>ROUND(I396*H396,2)</f>
        <v>0</v>
      </c>
      <c r="K396" s="230" t="s">
        <v>19</v>
      </c>
      <c r="L396" s="44"/>
      <c r="M396" s="235" t="s">
        <v>19</v>
      </c>
      <c r="N396" s="236" t="s">
        <v>43</v>
      </c>
      <c r="O396" s="84"/>
      <c r="P396" s="237">
        <f>O396*H396</f>
        <v>0</v>
      </c>
      <c r="Q396" s="237">
        <v>0</v>
      </c>
      <c r="R396" s="237">
        <f>Q396*H396</f>
        <v>0</v>
      </c>
      <c r="S396" s="237">
        <v>0</v>
      </c>
      <c r="T396" s="238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9" t="s">
        <v>202</v>
      </c>
      <c r="AT396" s="239" t="s">
        <v>130</v>
      </c>
      <c r="AU396" s="239" t="s">
        <v>89</v>
      </c>
      <c r="AY396" s="17" t="s">
        <v>128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7" t="s">
        <v>79</v>
      </c>
      <c r="BK396" s="240">
        <f>ROUND(I396*H396,2)</f>
        <v>0</v>
      </c>
      <c r="BL396" s="17" t="s">
        <v>202</v>
      </c>
      <c r="BM396" s="239" t="s">
        <v>1008</v>
      </c>
    </row>
    <row r="397" spans="1:47" s="2" customFormat="1" ht="12">
      <c r="A397" s="38"/>
      <c r="B397" s="39"/>
      <c r="C397" s="40"/>
      <c r="D397" s="241" t="s">
        <v>137</v>
      </c>
      <c r="E397" s="40"/>
      <c r="F397" s="242" t="s">
        <v>1007</v>
      </c>
      <c r="G397" s="40"/>
      <c r="H397" s="40"/>
      <c r="I397" s="148"/>
      <c r="J397" s="40"/>
      <c r="K397" s="40"/>
      <c r="L397" s="44"/>
      <c r="M397" s="243"/>
      <c r="N397" s="244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137</v>
      </c>
      <c r="AU397" s="17" t="s">
        <v>89</v>
      </c>
    </row>
    <row r="398" spans="1:65" s="2" customFormat="1" ht="24" customHeight="1">
      <c r="A398" s="38"/>
      <c r="B398" s="39"/>
      <c r="C398" s="228" t="s">
        <v>440</v>
      </c>
      <c r="D398" s="228" t="s">
        <v>130</v>
      </c>
      <c r="E398" s="229" t="s">
        <v>1009</v>
      </c>
      <c r="F398" s="230" t="s">
        <v>1010</v>
      </c>
      <c r="G398" s="231" t="s">
        <v>341</v>
      </c>
      <c r="H398" s="232">
        <v>1</v>
      </c>
      <c r="I398" s="233"/>
      <c r="J398" s="234">
        <f>ROUND(I398*H398,2)</f>
        <v>0</v>
      </c>
      <c r="K398" s="230" t="s">
        <v>19</v>
      </c>
      <c r="L398" s="44"/>
      <c r="M398" s="235" t="s">
        <v>19</v>
      </c>
      <c r="N398" s="236" t="s">
        <v>43</v>
      </c>
      <c r="O398" s="84"/>
      <c r="P398" s="237">
        <f>O398*H398</f>
        <v>0</v>
      </c>
      <c r="Q398" s="237">
        <v>0</v>
      </c>
      <c r="R398" s="237">
        <f>Q398*H398</f>
        <v>0</v>
      </c>
      <c r="S398" s="237">
        <v>0</v>
      </c>
      <c r="T398" s="238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9" t="s">
        <v>202</v>
      </c>
      <c r="AT398" s="239" t="s">
        <v>130</v>
      </c>
      <c r="AU398" s="239" t="s">
        <v>89</v>
      </c>
      <c r="AY398" s="17" t="s">
        <v>128</v>
      </c>
      <c r="BE398" s="240">
        <f>IF(N398="základní",J398,0)</f>
        <v>0</v>
      </c>
      <c r="BF398" s="240">
        <f>IF(N398="snížená",J398,0)</f>
        <v>0</v>
      </c>
      <c r="BG398" s="240">
        <f>IF(N398="zákl. přenesená",J398,0)</f>
        <v>0</v>
      </c>
      <c r="BH398" s="240">
        <f>IF(N398="sníž. přenesená",J398,0)</f>
        <v>0</v>
      </c>
      <c r="BI398" s="240">
        <f>IF(N398="nulová",J398,0)</f>
        <v>0</v>
      </c>
      <c r="BJ398" s="17" t="s">
        <v>79</v>
      </c>
      <c r="BK398" s="240">
        <f>ROUND(I398*H398,2)</f>
        <v>0</v>
      </c>
      <c r="BL398" s="17" t="s">
        <v>202</v>
      </c>
      <c r="BM398" s="239" t="s">
        <v>1011</v>
      </c>
    </row>
    <row r="399" spans="1:47" s="2" customFormat="1" ht="12">
      <c r="A399" s="38"/>
      <c r="B399" s="39"/>
      <c r="C399" s="40"/>
      <c r="D399" s="241" t="s">
        <v>137</v>
      </c>
      <c r="E399" s="40"/>
      <c r="F399" s="242" t="s">
        <v>1010</v>
      </c>
      <c r="G399" s="40"/>
      <c r="H399" s="40"/>
      <c r="I399" s="148"/>
      <c r="J399" s="40"/>
      <c r="K399" s="40"/>
      <c r="L399" s="44"/>
      <c r="M399" s="243"/>
      <c r="N399" s="244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137</v>
      </c>
      <c r="AU399" s="17" t="s">
        <v>89</v>
      </c>
    </row>
    <row r="400" spans="1:65" s="2" customFormat="1" ht="24" customHeight="1">
      <c r="A400" s="38"/>
      <c r="B400" s="39"/>
      <c r="C400" s="228" t="s">
        <v>1012</v>
      </c>
      <c r="D400" s="228" t="s">
        <v>130</v>
      </c>
      <c r="E400" s="229" t="s">
        <v>1013</v>
      </c>
      <c r="F400" s="230" t="s">
        <v>1014</v>
      </c>
      <c r="G400" s="231" t="s">
        <v>341</v>
      </c>
      <c r="H400" s="232">
        <v>1</v>
      </c>
      <c r="I400" s="233"/>
      <c r="J400" s="234">
        <f>ROUND(I400*H400,2)</f>
        <v>0</v>
      </c>
      <c r="K400" s="230" t="s">
        <v>19</v>
      </c>
      <c r="L400" s="44"/>
      <c r="M400" s="235" t="s">
        <v>19</v>
      </c>
      <c r="N400" s="236" t="s">
        <v>43</v>
      </c>
      <c r="O400" s="84"/>
      <c r="P400" s="237">
        <f>O400*H400</f>
        <v>0</v>
      </c>
      <c r="Q400" s="237">
        <v>0</v>
      </c>
      <c r="R400" s="237">
        <f>Q400*H400</f>
        <v>0</v>
      </c>
      <c r="S400" s="237">
        <v>0</v>
      </c>
      <c r="T400" s="238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9" t="s">
        <v>202</v>
      </c>
      <c r="AT400" s="239" t="s">
        <v>130</v>
      </c>
      <c r="AU400" s="239" t="s">
        <v>89</v>
      </c>
      <c r="AY400" s="17" t="s">
        <v>128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7" t="s">
        <v>79</v>
      </c>
      <c r="BK400" s="240">
        <f>ROUND(I400*H400,2)</f>
        <v>0</v>
      </c>
      <c r="BL400" s="17" t="s">
        <v>202</v>
      </c>
      <c r="BM400" s="239" t="s">
        <v>1015</v>
      </c>
    </row>
    <row r="401" spans="1:47" s="2" customFormat="1" ht="12">
      <c r="A401" s="38"/>
      <c r="B401" s="39"/>
      <c r="C401" s="40"/>
      <c r="D401" s="241" t="s">
        <v>137</v>
      </c>
      <c r="E401" s="40"/>
      <c r="F401" s="242" t="s">
        <v>1014</v>
      </c>
      <c r="G401" s="40"/>
      <c r="H401" s="40"/>
      <c r="I401" s="148"/>
      <c r="J401" s="40"/>
      <c r="K401" s="40"/>
      <c r="L401" s="44"/>
      <c r="M401" s="243"/>
      <c r="N401" s="244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137</v>
      </c>
      <c r="AU401" s="17" t="s">
        <v>89</v>
      </c>
    </row>
    <row r="402" spans="1:65" s="2" customFormat="1" ht="36" customHeight="1">
      <c r="A402" s="38"/>
      <c r="B402" s="39"/>
      <c r="C402" s="228" t="s">
        <v>1016</v>
      </c>
      <c r="D402" s="228" t="s">
        <v>130</v>
      </c>
      <c r="E402" s="229" t="s">
        <v>1017</v>
      </c>
      <c r="F402" s="230" t="s">
        <v>1018</v>
      </c>
      <c r="G402" s="231" t="s">
        <v>341</v>
      </c>
      <c r="H402" s="232">
        <v>1</v>
      </c>
      <c r="I402" s="233"/>
      <c r="J402" s="234">
        <f>ROUND(I402*H402,2)</f>
        <v>0</v>
      </c>
      <c r="K402" s="230" t="s">
        <v>19</v>
      </c>
      <c r="L402" s="44"/>
      <c r="M402" s="235" t="s">
        <v>19</v>
      </c>
      <c r="N402" s="236" t="s">
        <v>43</v>
      </c>
      <c r="O402" s="84"/>
      <c r="P402" s="237">
        <f>O402*H402</f>
        <v>0</v>
      </c>
      <c r="Q402" s="237">
        <v>0</v>
      </c>
      <c r="R402" s="237">
        <f>Q402*H402</f>
        <v>0</v>
      </c>
      <c r="S402" s="237">
        <v>0</v>
      </c>
      <c r="T402" s="23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9" t="s">
        <v>202</v>
      </c>
      <c r="AT402" s="239" t="s">
        <v>130</v>
      </c>
      <c r="AU402" s="239" t="s">
        <v>89</v>
      </c>
      <c r="AY402" s="17" t="s">
        <v>128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7" t="s">
        <v>79</v>
      </c>
      <c r="BK402" s="240">
        <f>ROUND(I402*H402,2)</f>
        <v>0</v>
      </c>
      <c r="BL402" s="17" t="s">
        <v>202</v>
      </c>
      <c r="BM402" s="239" t="s">
        <v>1019</v>
      </c>
    </row>
    <row r="403" spans="1:47" s="2" customFormat="1" ht="12">
      <c r="A403" s="38"/>
      <c r="B403" s="39"/>
      <c r="C403" s="40"/>
      <c r="D403" s="241" t="s">
        <v>137</v>
      </c>
      <c r="E403" s="40"/>
      <c r="F403" s="242" t="s">
        <v>1018</v>
      </c>
      <c r="G403" s="40"/>
      <c r="H403" s="40"/>
      <c r="I403" s="148"/>
      <c r="J403" s="40"/>
      <c r="K403" s="40"/>
      <c r="L403" s="44"/>
      <c r="M403" s="243"/>
      <c r="N403" s="244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137</v>
      </c>
      <c r="AU403" s="17" t="s">
        <v>89</v>
      </c>
    </row>
    <row r="404" spans="1:65" s="2" customFormat="1" ht="36" customHeight="1">
      <c r="A404" s="38"/>
      <c r="B404" s="39"/>
      <c r="C404" s="228" t="s">
        <v>1020</v>
      </c>
      <c r="D404" s="228" t="s">
        <v>130</v>
      </c>
      <c r="E404" s="229" t="s">
        <v>1021</v>
      </c>
      <c r="F404" s="230" t="s">
        <v>1022</v>
      </c>
      <c r="G404" s="231" t="s">
        <v>341</v>
      </c>
      <c r="H404" s="232">
        <v>1</v>
      </c>
      <c r="I404" s="233"/>
      <c r="J404" s="234">
        <f>ROUND(I404*H404,2)</f>
        <v>0</v>
      </c>
      <c r="K404" s="230" t="s">
        <v>19</v>
      </c>
      <c r="L404" s="44"/>
      <c r="M404" s="235" t="s">
        <v>19</v>
      </c>
      <c r="N404" s="236" t="s">
        <v>43</v>
      </c>
      <c r="O404" s="84"/>
      <c r="P404" s="237">
        <f>O404*H404</f>
        <v>0</v>
      </c>
      <c r="Q404" s="237">
        <v>0</v>
      </c>
      <c r="R404" s="237">
        <f>Q404*H404</f>
        <v>0</v>
      </c>
      <c r="S404" s="237">
        <v>0</v>
      </c>
      <c r="T404" s="23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9" t="s">
        <v>202</v>
      </c>
      <c r="AT404" s="239" t="s">
        <v>130</v>
      </c>
      <c r="AU404" s="239" t="s">
        <v>89</v>
      </c>
      <c r="AY404" s="17" t="s">
        <v>128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7" t="s">
        <v>79</v>
      </c>
      <c r="BK404" s="240">
        <f>ROUND(I404*H404,2)</f>
        <v>0</v>
      </c>
      <c r="BL404" s="17" t="s">
        <v>202</v>
      </c>
      <c r="BM404" s="239" t="s">
        <v>1023</v>
      </c>
    </row>
    <row r="405" spans="1:47" s="2" customFormat="1" ht="12">
      <c r="A405" s="38"/>
      <c r="B405" s="39"/>
      <c r="C405" s="40"/>
      <c r="D405" s="241" t="s">
        <v>137</v>
      </c>
      <c r="E405" s="40"/>
      <c r="F405" s="242" t="s">
        <v>1022</v>
      </c>
      <c r="G405" s="40"/>
      <c r="H405" s="40"/>
      <c r="I405" s="148"/>
      <c r="J405" s="40"/>
      <c r="K405" s="40"/>
      <c r="L405" s="44"/>
      <c r="M405" s="243"/>
      <c r="N405" s="244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137</v>
      </c>
      <c r="AU405" s="17" t="s">
        <v>89</v>
      </c>
    </row>
    <row r="406" spans="1:65" s="2" customFormat="1" ht="24" customHeight="1">
      <c r="A406" s="38"/>
      <c r="B406" s="39"/>
      <c r="C406" s="228" t="s">
        <v>449</v>
      </c>
      <c r="D406" s="228" t="s">
        <v>130</v>
      </c>
      <c r="E406" s="229" t="s">
        <v>1024</v>
      </c>
      <c r="F406" s="230" t="s">
        <v>1025</v>
      </c>
      <c r="G406" s="231" t="s">
        <v>341</v>
      </c>
      <c r="H406" s="232">
        <v>1</v>
      </c>
      <c r="I406" s="233"/>
      <c r="J406" s="234">
        <f>ROUND(I406*H406,2)</f>
        <v>0</v>
      </c>
      <c r="K406" s="230" t="s">
        <v>19</v>
      </c>
      <c r="L406" s="44"/>
      <c r="M406" s="235" t="s">
        <v>19</v>
      </c>
      <c r="N406" s="236" t="s">
        <v>43</v>
      </c>
      <c r="O406" s="84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9" t="s">
        <v>202</v>
      </c>
      <c r="AT406" s="239" t="s">
        <v>130</v>
      </c>
      <c r="AU406" s="239" t="s">
        <v>89</v>
      </c>
      <c r="AY406" s="17" t="s">
        <v>128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7" t="s">
        <v>79</v>
      </c>
      <c r="BK406" s="240">
        <f>ROUND(I406*H406,2)</f>
        <v>0</v>
      </c>
      <c r="BL406" s="17" t="s">
        <v>202</v>
      </c>
      <c r="BM406" s="239" t="s">
        <v>1026</v>
      </c>
    </row>
    <row r="407" spans="1:47" s="2" customFormat="1" ht="12">
      <c r="A407" s="38"/>
      <c r="B407" s="39"/>
      <c r="C407" s="40"/>
      <c r="D407" s="241" t="s">
        <v>137</v>
      </c>
      <c r="E407" s="40"/>
      <c r="F407" s="242" t="s">
        <v>1025</v>
      </c>
      <c r="G407" s="40"/>
      <c r="H407" s="40"/>
      <c r="I407" s="148"/>
      <c r="J407" s="40"/>
      <c r="K407" s="40"/>
      <c r="L407" s="44"/>
      <c r="M407" s="243"/>
      <c r="N407" s="244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137</v>
      </c>
      <c r="AU407" s="17" t="s">
        <v>89</v>
      </c>
    </row>
    <row r="408" spans="1:65" s="2" customFormat="1" ht="24" customHeight="1">
      <c r="A408" s="38"/>
      <c r="B408" s="39"/>
      <c r="C408" s="228" t="s">
        <v>1027</v>
      </c>
      <c r="D408" s="228" t="s">
        <v>130</v>
      </c>
      <c r="E408" s="229" t="s">
        <v>1028</v>
      </c>
      <c r="F408" s="230" t="s">
        <v>1029</v>
      </c>
      <c r="G408" s="231" t="s">
        <v>341</v>
      </c>
      <c r="H408" s="232">
        <v>1</v>
      </c>
      <c r="I408" s="233"/>
      <c r="J408" s="234">
        <f>ROUND(I408*H408,2)</f>
        <v>0</v>
      </c>
      <c r="K408" s="230" t="s">
        <v>19</v>
      </c>
      <c r="L408" s="44"/>
      <c r="M408" s="235" t="s">
        <v>19</v>
      </c>
      <c r="N408" s="236" t="s">
        <v>43</v>
      </c>
      <c r="O408" s="84"/>
      <c r="P408" s="237">
        <f>O408*H408</f>
        <v>0</v>
      </c>
      <c r="Q408" s="237">
        <v>0</v>
      </c>
      <c r="R408" s="237">
        <f>Q408*H408</f>
        <v>0</v>
      </c>
      <c r="S408" s="237">
        <v>0</v>
      </c>
      <c r="T408" s="238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9" t="s">
        <v>202</v>
      </c>
      <c r="AT408" s="239" t="s">
        <v>130</v>
      </c>
      <c r="AU408" s="239" t="s">
        <v>89</v>
      </c>
      <c r="AY408" s="17" t="s">
        <v>128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7" t="s">
        <v>79</v>
      </c>
      <c r="BK408" s="240">
        <f>ROUND(I408*H408,2)</f>
        <v>0</v>
      </c>
      <c r="BL408" s="17" t="s">
        <v>202</v>
      </c>
      <c r="BM408" s="239" t="s">
        <v>1030</v>
      </c>
    </row>
    <row r="409" spans="1:47" s="2" customFormat="1" ht="12">
      <c r="A409" s="38"/>
      <c r="B409" s="39"/>
      <c r="C409" s="40"/>
      <c r="D409" s="241" t="s">
        <v>137</v>
      </c>
      <c r="E409" s="40"/>
      <c r="F409" s="242" t="s">
        <v>1029</v>
      </c>
      <c r="G409" s="40"/>
      <c r="H409" s="40"/>
      <c r="I409" s="148"/>
      <c r="J409" s="40"/>
      <c r="K409" s="40"/>
      <c r="L409" s="44"/>
      <c r="M409" s="243"/>
      <c r="N409" s="244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137</v>
      </c>
      <c r="AU409" s="17" t="s">
        <v>89</v>
      </c>
    </row>
    <row r="410" spans="1:65" s="2" customFormat="1" ht="24" customHeight="1">
      <c r="A410" s="38"/>
      <c r="B410" s="39"/>
      <c r="C410" s="228" t="s">
        <v>453</v>
      </c>
      <c r="D410" s="228" t="s">
        <v>130</v>
      </c>
      <c r="E410" s="229" t="s">
        <v>1031</v>
      </c>
      <c r="F410" s="230" t="s">
        <v>1032</v>
      </c>
      <c r="G410" s="231" t="s">
        <v>341</v>
      </c>
      <c r="H410" s="232">
        <v>1</v>
      </c>
      <c r="I410" s="233"/>
      <c r="J410" s="234">
        <f>ROUND(I410*H410,2)</f>
        <v>0</v>
      </c>
      <c r="K410" s="230" t="s">
        <v>19</v>
      </c>
      <c r="L410" s="44"/>
      <c r="M410" s="235" t="s">
        <v>19</v>
      </c>
      <c r="N410" s="236" t="s">
        <v>43</v>
      </c>
      <c r="O410" s="84"/>
      <c r="P410" s="237">
        <f>O410*H410</f>
        <v>0</v>
      </c>
      <c r="Q410" s="237">
        <v>0</v>
      </c>
      <c r="R410" s="237">
        <f>Q410*H410</f>
        <v>0</v>
      </c>
      <c r="S410" s="237">
        <v>0</v>
      </c>
      <c r="T410" s="238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9" t="s">
        <v>202</v>
      </c>
      <c r="AT410" s="239" t="s">
        <v>130</v>
      </c>
      <c r="AU410" s="239" t="s">
        <v>89</v>
      </c>
      <c r="AY410" s="17" t="s">
        <v>128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7" t="s">
        <v>79</v>
      </c>
      <c r="BK410" s="240">
        <f>ROUND(I410*H410,2)</f>
        <v>0</v>
      </c>
      <c r="BL410" s="17" t="s">
        <v>202</v>
      </c>
      <c r="BM410" s="239" t="s">
        <v>1033</v>
      </c>
    </row>
    <row r="411" spans="1:47" s="2" customFormat="1" ht="12">
      <c r="A411" s="38"/>
      <c r="B411" s="39"/>
      <c r="C411" s="40"/>
      <c r="D411" s="241" t="s">
        <v>137</v>
      </c>
      <c r="E411" s="40"/>
      <c r="F411" s="242" t="s">
        <v>1032</v>
      </c>
      <c r="G411" s="40"/>
      <c r="H411" s="40"/>
      <c r="I411" s="148"/>
      <c r="J411" s="40"/>
      <c r="K411" s="40"/>
      <c r="L411" s="44"/>
      <c r="M411" s="243"/>
      <c r="N411" s="244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137</v>
      </c>
      <c r="AU411" s="17" t="s">
        <v>89</v>
      </c>
    </row>
    <row r="412" spans="1:65" s="2" customFormat="1" ht="24" customHeight="1">
      <c r="A412" s="38"/>
      <c r="B412" s="39"/>
      <c r="C412" s="228" t="s">
        <v>1034</v>
      </c>
      <c r="D412" s="228" t="s">
        <v>130</v>
      </c>
      <c r="E412" s="229" t="s">
        <v>1035</v>
      </c>
      <c r="F412" s="230" t="s">
        <v>1036</v>
      </c>
      <c r="G412" s="231" t="s">
        <v>341</v>
      </c>
      <c r="H412" s="232">
        <v>1</v>
      </c>
      <c r="I412" s="233"/>
      <c r="J412" s="234">
        <f>ROUND(I412*H412,2)</f>
        <v>0</v>
      </c>
      <c r="K412" s="230" t="s">
        <v>19</v>
      </c>
      <c r="L412" s="44"/>
      <c r="M412" s="235" t="s">
        <v>19</v>
      </c>
      <c r="N412" s="236" t="s">
        <v>43</v>
      </c>
      <c r="O412" s="84"/>
      <c r="P412" s="237">
        <f>O412*H412</f>
        <v>0</v>
      </c>
      <c r="Q412" s="237">
        <v>0</v>
      </c>
      <c r="R412" s="237">
        <f>Q412*H412</f>
        <v>0</v>
      </c>
      <c r="S412" s="237">
        <v>0</v>
      </c>
      <c r="T412" s="238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9" t="s">
        <v>202</v>
      </c>
      <c r="AT412" s="239" t="s">
        <v>130</v>
      </c>
      <c r="AU412" s="239" t="s">
        <v>89</v>
      </c>
      <c r="AY412" s="17" t="s">
        <v>128</v>
      </c>
      <c r="BE412" s="240">
        <f>IF(N412="základní",J412,0)</f>
        <v>0</v>
      </c>
      <c r="BF412" s="240">
        <f>IF(N412="snížená",J412,0)</f>
        <v>0</v>
      </c>
      <c r="BG412" s="240">
        <f>IF(N412="zákl. přenesená",J412,0)</f>
        <v>0</v>
      </c>
      <c r="BH412" s="240">
        <f>IF(N412="sníž. přenesená",J412,0)</f>
        <v>0</v>
      </c>
      <c r="BI412" s="240">
        <f>IF(N412="nulová",J412,0)</f>
        <v>0</v>
      </c>
      <c r="BJ412" s="17" t="s">
        <v>79</v>
      </c>
      <c r="BK412" s="240">
        <f>ROUND(I412*H412,2)</f>
        <v>0</v>
      </c>
      <c r="BL412" s="17" t="s">
        <v>202</v>
      </c>
      <c r="BM412" s="239" t="s">
        <v>1037</v>
      </c>
    </row>
    <row r="413" spans="1:47" s="2" customFormat="1" ht="12">
      <c r="A413" s="38"/>
      <c r="B413" s="39"/>
      <c r="C413" s="40"/>
      <c r="D413" s="241" t="s">
        <v>137</v>
      </c>
      <c r="E413" s="40"/>
      <c r="F413" s="242" t="s">
        <v>1036</v>
      </c>
      <c r="G413" s="40"/>
      <c r="H413" s="40"/>
      <c r="I413" s="148"/>
      <c r="J413" s="40"/>
      <c r="K413" s="40"/>
      <c r="L413" s="44"/>
      <c r="M413" s="243"/>
      <c r="N413" s="244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137</v>
      </c>
      <c r="AU413" s="17" t="s">
        <v>89</v>
      </c>
    </row>
    <row r="414" spans="1:65" s="2" customFormat="1" ht="24" customHeight="1">
      <c r="A414" s="38"/>
      <c r="B414" s="39"/>
      <c r="C414" s="228" t="s">
        <v>457</v>
      </c>
      <c r="D414" s="228" t="s">
        <v>130</v>
      </c>
      <c r="E414" s="229" t="s">
        <v>1038</v>
      </c>
      <c r="F414" s="230" t="s">
        <v>1039</v>
      </c>
      <c r="G414" s="231" t="s">
        <v>341</v>
      </c>
      <c r="H414" s="232">
        <v>1</v>
      </c>
      <c r="I414" s="233"/>
      <c r="J414" s="234">
        <f>ROUND(I414*H414,2)</f>
        <v>0</v>
      </c>
      <c r="K414" s="230" t="s">
        <v>19</v>
      </c>
      <c r="L414" s="44"/>
      <c r="M414" s="235" t="s">
        <v>19</v>
      </c>
      <c r="N414" s="236" t="s">
        <v>43</v>
      </c>
      <c r="O414" s="84"/>
      <c r="P414" s="237">
        <f>O414*H414</f>
        <v>0</v>
      </c>
      <c r="Q414" s="237">
        <v>0</v>
      </c>
      <c r="R414" s="237">
        <f>Q414*H414</f>
        <v>0</v>
      </c>
      <c r="S414" s="237">
        <v>0</v>
      </c>
      <c r="T414" s="23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9" t="s">
        <v>202</v>
      </c>
      <c r="AT414" s="239" t="s">
        <v>130</v>
      </c>
      <c r="AU414" s="239" t="s">
        <v>89</v>
      </c>
      <c r="AY414" s="17" t="s">
        <v>128</v>
      </c>
      <c r="BE414" s="240">
        <f>IF(N414="základní",J414,0)</f>
        <v>0</v>
      </c>
      <c r="BF414" s="240">
        <f>IF(N414="snížená",J414,0)</f>
        <v>0</v>
      </c>
      <c r="BG414" s="240">
        <f>IF(N414="zákl. přenesená",J414,0)</f>
        <v>0</v>
      </c>
      <c r="BH414" s="240">
        <f>IF(N414="sníž. přenesená",J414,0)</f>
        <v>0</v>
      </c>
      <c r="BI414" s="240">
        <f>IF(N414="nulová",J414,0)</f>
        <v>0</v>
      </c>
      <c r="BJ414" s="17" t="s">
        <v>79</v>
      </c>
      <c r="BK414" s="240">
        <f>ROUND(I414*H414,2)</f>
        <v>0</v>
      </c>
      <c r="BL414" s="17" t="s">
        <v>202</v>
      </c>
      <c r="BM414" s="239" t="s">
        <v>1040</v>
      </c>
    </row>
    <row r="415" spans="1:47" s="2" customFormat="1" ht="12">
      <c r="A415" s="38"/>
      <c r="B415" s="39"/>
      <c r="C415" s="40"/>
      <c r="D415" s="241" t="s">
        <v>137</v>
      </c>
      <c r="E415" s="40"/>
      <c r="F415" s="242" t="s">
        <v>1039</v>
      </c>
      <c r="G415" s="40"/>
      <c r="H415" s="40"/>
      <c r="I415" s="148"/>
      <c r="J415" s="40"/>
      <c r="K415" s="40"/>
      <c r="L415" s="44"/>
      <c r="M415" s="243"/>
      <c r="N415" s="244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137</v>
      </c>
      <c r="AU415" s="17" t="s">
        <v>89</v>
      </c>
    </row>
    <row r="416" spans="1:65" s="2" customFormat="1" ht="24" customHeight="1">
      <c r="A416" s="38"/>
      <c r="B416" s="39"/>
      <c r="C416" s="228" t="s">
        <v>1041</v>
      </c>
      <c r="D416" s="228" t="s">
        <v>130</v>
      </c>
      <c r="E416" s="229" t="s">
        <v>1042</v>
      </c>
      <c r="F416" s="230" t="s">
        <v>1043</v>
      </c>
      <c r="G416" s="231" t="s">
        <v>341</v>
      </c>
      <c r="H416" s="232">
        <v>1</v>
      </c>
      <c r="I416" s="233"/>
      <c r="J416" s="234">
        <f>ROUND(I416*H416,2)</f>
        <v>0</v>
      </c>
      <c r="K416" s="230" t="s">
        <v>19</v>
      </c>
      <c r="L416" s="44"/>
      <c r="M416" s="235" t="s">
        <v>19</v>
      </c>
      <c r="N416" s="236" t="s">
        <v>43</v>
      </c>
      <c r="O416" s="84"/>
      <c r="P416" s="237">
        <f>O416*H416</f>
        <v>0</v>
      </c>
      <c r="Q416" s="237">
        <v>0</v>
      </c>
      <c r="R416" s="237">
        <f>Q416*H416</f>
        <v>0</v>
      </c>
      <c r="S416" s="237">
        <v>0</v>
      </c>
      <c r="T416" s="23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9" t="s">
        <v>202</v>
      </c>
      <c r="AT416" s="239" t="s">
        <v>130</v>
      </c>
      <c r="AU416" s="239" t="s">
        <v>89</v>
      </c>
      <c r="AY416" s="17" t="s">
        <v>128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7" t="s">
        <v>79</v>
      </c>
      <c r="BK416" s="240">
        <f>ROUND(I416*H416,2)</f>
        <v>0</v>
      </c>
      <c r="BL416" s="17" t="s">
        <v>202</v>
      </c>
      <c r="BM416" s="239" t="s">
        <v>1044</v>
      </c>
    </row>
    <row r="417" spans="1:47" s="2" customFormat="1" ht="12">
      <c r="A417" s="38"/>
      <c r="B417" s="39"/>
      <c r="C417" s="40"/>
      <c r="D417" s="241" t="s">
        <v>137</v>
      </c>
      <c r="E417" s="40"/>
      <c r="F417" s="242" t="s">
        <v>1043</v>
      </c>
      <c r="G417" s="40"/>
      <c r="H417" s="40"/>
      <c r="I417" s="148"/>
      <c r="J417" s="40"/>
      <c r="K417" s="40"/>
      <c r="L417" s="44"/>
      <c r="M417" s="243"/>
      <c r="N417" s="244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137</v>
      </c>
      <c r="AU417" s="17" t="s">
        <v>89</v>
      </c>
    </row>
    <row r="418" spans="1:65" s="2" customFormat="1" ht="24" customHeight="1">
      <c r="A418" s="38"/>
      <c r="B418" s="39"/>
      <c r="C418" s="228" t="s">
        <v>1045</v>
      </c>
      <c r="D418" s="228" t="s">
        <v>130</v>
      </c>
      <c r="E418" s="229" t="s">
        <v>1046</v>
      </c>
      <c r="F418" s="230" t="s">
        <v>1047</v>
      </c>
      <c r="G418" s="231" t="s">
        <v>341</v>
      </c>
      <c r="H418" s="232">
        <v>1</v>
      </c>
      <c r="I418" s="233"/>
      <c r="J418" s="234">
        <f>ROUND(I418*H418,2)</f>
        <v>0</v>
      </c>
      <c r="K418" s="230" t="s">
        <v>19</v>
      </c>
      <c r="L418" s="44"/>
      <c r="M418" s="235" t="s">
        <v>19</v>
      </c>
      <c r="N418" s="236" t="s">
        <v>43</v>
      </c>
      <c r="O418" s="84"/>
      <c r="P418" s="237">
        <f>O418*H418</f>
        <v>0</v>
      </c>
      <c r="Q418" s="237">
        <v>0</v>
      </c>
      <c r="R418" s="237">
        <f>Q418*H418</f>
        <v>0</v>
      </c>
      <c r="S418" s="237">
        <v>0</v>
      </c>
      <c r="T418" s="238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9" t="s">
        <v>202</v>
      </c>
      <c r="AT418" s="239" t="s">
        <v>130</v>
      </c>
      <c r="AU418" s="239" t="s">
        <v>89</v>
      </c>
      <c r="AY418" s="17" t="s">
        <v>128</v>
      </c>
      <c r="BE418" s="240">
        <f>IF(N418="základní",J418,0)</f>
        <v>0</v>
      </c>
      <c r="BF418" s="240">
        <f>IF(N418="snížená",J418,0)</f>
        <v>0</v>
      </c>
      <c r="BG418" s="240">
        <f>IF(N418="zákl. přenesená",J418,0)</f>
        <v>0</v>
      </c>
      <c r="BH418" s="240">
        <f>IF(N418="sníž. přenesená",J418,0)</f>
        <v>0</v>
      </c>
      <c r="BI418" s="240">
        <f>IF(N418="nulová",J418,0)</f>
        <v>0</v>
      </c>
      <c r="BJ418" s="17" t="s">
        <v>79</v>
      </c>
      <c r="BK418" s="240">
        <f>ROUND(I418*H418,2)</f>
        <v>0</v>
      </c>
      <c r="BL418" s="17" t="s">
        <v>202</v>
      </c>
      <c r="BM418" s="239" t="s">
        <v>1048</v>
      </c>
    </row>
    <row r="419" spans="1:47" s="2" customFormat="1" ht="12">
      <c r="A419" s="38"/>
      <c r="B419" s="39"/>
      <c r="C419" s="40"/>
      <c r="D419" s="241" t="s">
        <v>137</v>
      </c>
      <c r="E419" s="40"/>
      <c r="F419" s="242" t="s">
        <v>1047</v>
      </c>
      <c r="G419" s="40"/>
      <c r="H419" s="40"/>
      <c r="I419" s="148"/>
      <c r="J419" s="40"/>
      <c r="K419" s="40"/>
      <c r="L419" s="44"/>
      <c r="M419" s="243"/>
      <c r="N419" s="244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137</v>
      </c>
      <c r="AU419" s="17" t="s">
        <v>89</v>
      </c>
    </row>
    <row r="420" spans="1:65" s="2" customFormat="1" ht="24" customHeight="1">
      <c r="A420" s="38"/>
      <c r="B420" s="39"/>
      <c r="C420" s="228" t="s">
        <v>1049</v>
      </c>
      <c r="D420" s="228" t="s">
        <v>130</v>
      </c>
      <c r="E420" s="229" t="s">
        <v>1050</v>
      </c>
      <c r="F420" s="230" t="s">
        <v>1051</v>
      </c>
      <c r="G420" s="231" t="s">
        <v>341</v>
      </c>
      <c r="H420" s="232">
        <v>1</v>
      </c>
      <c r="I420" s="233"/>
      <c r="J420" s="234">
        <f>ROUND(I420*H420,2)</f>
        <v>0</v>
      </c>
      <c r="K420" s="230" t="s">
        <v>19</v>
      </c>
      <c r="L420" s="44"/>
      <c r="M420" s="235" t="s">
        <v>19</v>
      </c>
      <c r="N420" s="236" t="s">
        <v>43</v>
      </c>
      <c r="O420" s="84"/>
      <c r="P420" s="237">
        <f>O420*H420</f>
        <v>0</v>
      </c>
      <c r="Q420" s="237">
        <v>0</v>
      </c>
      <c r="R420" s="237">
        <f>Q420*H420</f>
        <v>0</v>
      </c>
      <c r="S420" s="237">
        <v>0</v>
      </c>
      <c r="T420" s="238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9" t="s">
        <v>202</v>
      </c>
      <c r="AT420" s="239" t="s">
        <v>130</v>
      </c>
      <c r="AU420" s="239" t="s">
        <v>89</v>
      </c>
      <c r="AY420" s="17" t="s">
        <v>128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7" t="s">
        <v>79</v>
      </c>
      <c r="BK420" s="240">
        <f>ROUND(I420*H420,2)</f>
        <v>0</v>
      </c>
      <c r="BL420" s="17" t="s">
        <v>202</v>
      </c>
      <c r="BM420" s="239" t="s">
        <v>1052</v>
      </c>
    </row>
    <row r="421" spans="1:47" s="2" customFormat="1" ht="12">
      <c r="A421" s="38"/>
      <c r="B421" s="39"/>
      <c r="C421" s="40"/>
      <c r="D421" s="241" t="s">
        <v>137</v>
      </c>
      <c r="E421" s="40"/>
      <c r="F421" s="242" t="s">
        <v>1051</v>
      </c>
      <c r="G421" s="40"/>
      <c r="H421" s="40"/>
      <c r="I421" s="148"/>
      <c r="J421" s="40"/>
      <c r="K421" s="40"/>
      <c r="L421" s="44"/>
      <c r="M421" s="243"/>
      <c r="N421" s="244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137</v>
      </c>
      <c r="AU421" s="17" t="s">
        <v>89</v>
      </c>
    </row>
    <row r="422" spans="1:65" s="2" customFormat="1" ht="24" customHeight="1">
      <c r="A422" s="38"/>
      <c r="B422" s="39"/>
      <c r="C422" s="228" t="s">
        <v>1053</v>
      </c>
      <c r="D422" s="228" t="s">
        <v>130</v>
      </c>
      <c r="E422" s="229" t="s">
        <v>1054</v>
      </c>
      <c r="F422" s="230" t="s">
        <v>1055</v>
      </c>
      <c r="G422" s="231" t="s">
        <v>341</v>
      </c>
      <c r="H422" s="232">
        <v>1</v>
      </c>
      <c r="I422" s="233"/>
      <c r="J422" s="234">
        <f>ROUND(I422*H422,2)</f>
        <v>0</v>
      </c>
      <c r="K422" s="230" t="s">
        <v>19</v>
      </c>
      <c r="L422" s="44"/>
      <c r="M422" s="235" t="s">
        <v>19</v>
      </c>
      <c r="N422" s="236" t="s">
        <v>43</v>
      </c>
      <c r="O422" s="84"/>
      <c r="P422" s="237">
        <f>O422*H422</f>
        <v>0</v>
      </c>
      <c r="Q422" s="237">
        <v>0</v>
      </c>
      <c r="R422" s="237">
        <f>Q422*H422</f>
        <v>0</v>
      </c>
      <c r="S422" s="237">
        <v>0</v>
      </c>
      <c r="T422" s="23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9" t="s">
        <v>202</v>
      </c>
      <c r="AT422" s="239" t="s">
        <v>130</v>
      </c>
      <c r="AU422" s="239" t="s">
        <v>89</v>
      </c>
      <c r="AY422" s="17" t="s">
        <v>128</v>
      </c>
      <c r="BE422" s="240">
        <f>IF(N422="základní",J422,0)</f>
        <v>0</v>
      </c>
      <c r="BF422" s="240">
        <f>IF(N422="snížená",J422,0)</f>
        <v>0</v>
      </c>
      <c r="BG422" s="240">
        <f>IF(N422="zákl. přenesená",J422,0)</f>
        <v>0</v>
      </c>
      <c r="BH422" s="240">
        <f>IF(N422="sníž. přenesená",J422,0)</f>
        <v>0</v>
      </c>
      <c r="BI422" s="240">
        <f>IF(N422="nulová",J422,0)</f>
        <v>0</v>
      </c>
      <c r="BJ422" s="17" t="s">
        <v>79</v>
      </c>
      <c r="BK422" s="240">
        <f>ROUND(I422*H422,2)</f>
        <v>0</v>
      </c>
      <c r="BL422" s="17" t="s">
        <v>202</v>
      </c>
      <c r="BM422" s="239" t="s">
        <v>1056</v>
      </c>
    </row>
    <row r="423" spans="1:47" s="2" customFormat="1" ht="12">
      <c r="A423" s="38"/>
      <c r="B423" s="39"/>
      <c r="C423" s="40"/>
      <c r="D423" s="241" t="s">
        <v>137</v>
      </c>
      <c r="E423" s="40"/>
      <c r="F423" s="242" t="s">
        <v>1055</v>
      </c>
      <c r="G423" s="40"/>
      <c r="H423" s="40"/>
      <c r="I423" s="148"/>
      <c r="J423" s="40"/>
      <c r="K423" s="40"/>
      <c r="L423" s="44"/>
      <c r="M423" s="243"/>
      <c r="N423" s="244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137</v>
      </c>
      <c r="AU423" s="17" t="s">
        <v>89</v>
      </c>
    </row>
    <row r="424" spans="1:65" s="2" customFormat="1" ht="24" customHeight="1">
      <c r="A424" s="38"/>
      <c r="B424" s="39"/>
      <c r="C424" s="228" t="s">
        <v>1057</v>
      </c>
      <c r="D424" s="228" t="s">
        <v>130</v>
      </c>
      <c r="E424" s="229" t="s">
        <v>1058</v>
      </c>
      <c r="F424" s="230" t="s">
        <v>1059</v>
      </c>
      <c r="G424" s="231" t="s">
        <v>341</v>
      </c>
      <c r="H424" s="232">
        <v>1</v>
      </c>
      <c r="I424" s="233"/>
      <c r="J424" s="234">
        <f>ROUND(I424*H424,2)</f>
        <v>0</v>
      </c>
      <c r="K424" s="230" t="s">
        <v>19</v>
      </c>
      <c r="L424" s="44"/>
      <c r="M424" s="235" t="s">
        <v>19</v>
      </c>
      <c r="N424" s="236" t="s">
        <v>43</v>
      </c>
      <c r="O424" s="84"/>
      <c r="P424" s="237">
        <f>O424*H424</f>
        <v>0</v>
      </c>
      <c r="Q424" s="237">
        <v>0</v>
      </c>
      <c r="R424" s="237">
        <f>Q424*H424</f>
        <v>0</v>
      </c>
      <c r="S424" s="237">
        <v>0</v>
      </c>
      <c r="T424" s="23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9" t="s">
        <v>202</v>
      </c>
      <c r="AT424" s="239" t="s">
        <v>130</v>
      </c>
      <c r="AU424" s="239" t="s">
        <v>89</v>
      </c>
      <c r="AY424" s="17" t="s">
        <v>128</v>
      </c>
      <c r="BE424" s="240">
        <f>IF(N424="základní",J424,0)</f>
        <v>0</v>
      </c>
      <c r="BF424" s="240">
        <f>IF(N424="snížená",J424,0)</f>
        <v>0</v>
      </c>
      <c r="BG424" s="240">
        <f>IF(N424="zákl. přenesená",J424,0)</f>
        <v>0</v>
      </c>
      <c r="BH424" s="240">
        <f>IF(N424="sníž. přenesená",J424,0)</f>
        <v>0</v>
      </c>
      <c r="BI424" s="240">
        <f>IF(N424="nulová",J424,0)</f>
        <v>0</v>
      </c>
      <c r="BJ424" s="17" t="s">
        <v>79</v>
      </c>
      <c r="BK424" s="240">
        <f>ROUND(I424*H424,2)</f>
        <v>0</v>
      </c>
      <c r="BL424" s="17" t="s">
        <v>202</v>
      </c>
      <c r="BM424" s="239" t="s">
        <v>1060</v>
      </c>
    </row>
    <row r="425" spans="1:47" s="2" customFormat="1" ht="12">
      <c r="A425" s="38"/>
      <c r="B425" s="39"/>
      <c r="C425" s="40"/>
      <c r="D425" s="241" t="s">
        <v>137</v>
      </c>
      <c r="E425" s="40"/>
      <c r="F425" s="242" t="s">
        <v>1059</v>
      </c>
      <c r="G425" s="40"/>
      <c r="H425" s="40"/>
      <c r="I425" s="148"/>
      <c r="J425" s="40"/>
      <c r="K425" s="40"/>
      <c r="L425" s="44"/>
      <c r="M425" s="243"/>
      <c r="N425" s="244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137</v>
      </c>
      <c r="AU425" s="17" t="s">
        <v>89</v>
      </c>
    </row>
    <row r="426" spans="1:65" s="2" customFormat="1" ht="24" customHeight="1">
      <c r="A426" s="38"/>
      <c r="B426" s="39"/>
      <c r="C426" s="228" t="s">
        <v>1061</v>
      </c>
      <c r="D426" s="228" t="s">
        <v>130</v>
      </c>
      <c r="E426" s="229" t="s">
        <v>1062</v>
      </c>
      <c r="F426" s="230" t="s">
        <v>1063</v>
      </c>
      <c r="G426" s="231" t="s">
        <v>341</v>
      </c>
      <c r="H426" s="232">
        <v>1</v>
      </c>
      <c r="I426" s="233"/>
      <c r="J426" s="234">
        <f>ROUND(I426*H426,2)</f>
        <v>0</v>
      </c>
      <c r="K426" s="230" t="s">
        <v>19</v>
      </c>
      <c r="L426" s="44"/>
      <c r="M426" s="235" t="s">
        <v>19</v>
      </c>
      <c r="N426" s="236" t="s">
        <v>43</v>
      </c>
      <c r="O426" s="84"/>
      <c r="P426" s="237">
        <f>O426*H426</f>
        <v>0</v>
      </c>
      <c r="Q426" s="237">
        <v>0</v>
      </c>
      <c r="R426" s="237">
        <f>Q426*H426</f>
        <v>0</v>
      </c>
      <c r="S426" s="237">
        <v>0</v>
      </c>
      <c r="T426" s="238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9" t="s">
        <v>202</v>
      </c>
      <c r="AT426" s="239" t="s">
        <v>130</v>
      </c>
      <c r="AU426" s="239" t="s">
        <v>89</v>
      </c>
      <c r="AY426" s="17" t="s">
        <v>128</v>
      </c>
      <c r="BE426" s="240">
        <f>IF(N426="základní",J426,0)</f>
        <v>0</v>
      </c>
      <c r="BF426" s="240">
        <f>IF(N426="snížená",J426,0)</f>
        <v>0</v>
      </c>
      <c r="BG426" s="240">
        <f>IF(N426="zákl. přenesená",J426,0)</f>
        <v>0</v>
      </c>
      <c r="BH426" s="240">
        <f>IF(N426="sníž. přenesená",J426,0)</f>
        <v>0</v>
      </c>
      <c r="BI426" s="240">
        <f>IF(N426="nulová",J426,0)</f>
        <v>0</v>
      </c>
      <c r="BJ426" s="17" t="s">
        <v>79</v>
      </c>
      <c r="BK426" s="240">
        <f>ROUND(I426*H426,2)</f>
        <v>0</v>
      </c>
      <c r="BL426" s="17" t="s">
        <v>202</v>
      </c>
      <c r="BM426" s="239" t="s">
        <v>1064</v>
      </c>
    </row>
    <row r="427" spans="1:47" s="2" customFormat="1" ht="12">
      <c r="A427" s="38"/>
      <c r="B427" s="39"/>
      <c r="C427" s="40"/>
      <c r="D427" s="241" t="s">
        <v>137</v>
      </c>
      <c r="E427" s="40"/>
      <c r="F427" s="242" t="s">
        <v>1063</v>
      </c>
      <c r="G427" s="40"/>
      <c r="H427" s="40"/>
      <c r="I427" s="148"/>
      <c r="J427" s="40"/>
      <c r="K427" s="40"/>
      <c r="L427" s="44"/>
      <c r="M427" s="243"/>
      <c r="N427" s="244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137</v>
      </c>
      <c r="AU427" s="17" t="s">
        <v>89</v>
      </c>
    </row>
    <row r="428" spans="1:65" s="2" customFormat="1" ht="24" customHeight="1">
      <c r="A428" s="38"/>
      <c r="B428" s="39"/>
      <c r="C428" s="228" t="s">
        <v>1065</v>
      </c>
      <c r="D428" s="228" t="s">
        <v>130</v>
      </c>
      <c r="E428" s="229" t="s">
        <v>1066</v>
      </c>
      <c r="F428" s="230" t="s">
        <v>1067</v>
      </c>
      <c r="G428" s="231" t="s">
        <v>341</v>
      </c>
      <c r="H428" s="232">
        <v>1</v>
      </c>
      <c r="I428" s="233"/>
      <c r="J428" s="234">
        <f>ROUND(I428*H428,2)</f>
        <v>0</v>
      </c>
      <c r="K428" s="230" t="s">
        <v>19</v>
      </c>
      <c r="L428" s="44"/>
      <c r="M428" s="235" t="s">
        <v>19</v>
      </c>
      <c r="N428" s="236" t="s">
        <v>43</v>
      </c>
      <c r="O428" s="84"/>
      <c r="P428" s="237">
        <f>O428*H428</f>
        <v>0</v>
      </c>
      <c r="Q428" s="237">
        <v>0</v>
      </c>
      <c r="R428" s="237">
        <f>Q428*H428</f>
        <v>0</v>
      </c>
      <c r="S428" s="237">
        <v>0</v>
      </c>
      <c r="T428" s="23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9" t="s">
        <v>202</v>
      </c>
      <c r="AT428" s="239" t="s">
        <v>130</v>
      </c>
      <c r="AU428" s="239" t="s">
        <v>89</v>
      </c>
      <c r="AY428" s="17" t="s">
        <v>128</v>
      </c>
      <c r="BE428" s="240">
        <f>IF(N428="základní",J428,0)</f>
        <v>0</v>
      </c>
      <c r="BF428" s="240">
        <f>IF(N428="snížená",J428,0)</f>
        <v>0</v>
      </c>
      <c r="BG428" s="240">
        <f>IF(N428="zákl. přenesená",J428,0)</f>
        <v>0</v>
      </c>
      <c r="BH428" s="240">
        <f>IF(N428="sníž. přenesená",J428,0)</f>
        <v>0</v>
      </c>
      <c r="BI428" s="240">
        <f>IF(N428="nulová",J428,0)</f>
        <v>0</v>
      </c>
      <c r="BJ428" s="17" t="s">
        <v>79</v>
      </c>
      <c r="BK428" s="240">
        <f>ROUND(I428*H428,2)</f>
        <v>0</v>
      </c>
      <c r="BL428" s="17" t="s">
        <v>202</v>
      </c>
      <c r="BM428" s="239" t="s">
        <v>1068</v>
      </c>
    </row>
    <row r="429" spans="1:47" s="2" customFormat="1" ht="12">
      <c r="A429" s="38"/>
      <c r="B429" s="39"/>
      <c r="C429" s="40"/>
      <c r="D429" s="241" t="s">
        <v>137</v>
      </c>
      <c r="E429" s="40"/>
      <c r="F429" s="242" t="s">
        <v>1067</v>
      </c>
      <c r="G429" s="40"/>
      <c r="H429" s="40"/>
      <c r="I429" s="148"/>
      <c r="J429" s="40"/>
      <c r="K429" s="40"/>
      <c r="L429" s="44"/>
      <c r="M429" s="243"/>
      <c r="N429" s="244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137</v>
      </c>
      <c r="AU429" s="17" t="s">
        <v>89</v>
      </c>
    </row>
    <row r="430" spans="1:65" s="2" customFormat="1" ht="36" customHeight="1">
      <c r="A430" s="38"/>
      <c r="B430" s="39"/>
      <c r="C430" s="228" t="s">
        <v>1069</v>
      </c>
      <c r="D430" s="228" t="s">
        <v>130</v>
      </c>
      <c r="E430" s="229" t="s">
        <v>1070</v>
      </c>
      <c r="F430" s="230" t="s">
        <v>1071</v>
      </c>
      <c r="G430" s="231" t="s">
        <v>341</v>
      </c>
      <c r="H430" s="232">
        <v>1</v>
      </c>
      <c r="I430" s="233"/>
      <c r="J430" s="234">
        <f>ROUND(I430*H430,2)</f>
        <v>0</v>
      </c>
      <c r="K430" s="230" t="s">
        <v>19</v>
      </c>
      <c r="L430" s="44"/>
      <c r="M430" s="235" t="s">
        <v>19</v>
      </c>
      <c r="N430" s="236" t="s">
        <v>43</v>
      </c>
      <c r="O430" s="84"/>
      <c r="P430" s="237">
        <f>O430*H430</f>
        <v>0</v>
      </c>
      <c r="Q430" s="237">
        <v>0</v>
      </c>
      <c r="R430" s="237">
        <f>Q430*H430</f>
        <v>0</v>
      </c>
      <c r="S430" s="237">
        <v>0</v>
      </c>
      <c r="T430" s="23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9" t="s">
        <v>202</v>
      </c>
      <c r="AT430" s="239" t="s">
        <v>130</v>
      </c>
      <c r="AU430" s="239" t="s">
        <v>89</v>
      </c>
      <c r="AY430" s="17" t="s">
        <v>128</v>
      </c>
      <c r="BE430" s="240">
        <f>IF(N430="základní",J430,0)</f>
        <v>0</v>
      </c>
      <c r="BF430" s="240">
        <f>IF(N430="snížená",J430,0)</f>
        <v>0</v>
      </c>
      <c r="BG430" s="240">
        <f>IF(N430="zákl. přenesená",J430,0)</f>
        <v>0</v>
      </c>
      <c r="BH430" s="240">
        <f>IF(N430="sníž. přenesená",J430,0)</f>
        <v>0</v>
      </c>
      <c r="BI430" s="240">
        <f>IF(N430="nulová",J430,0)</f>
        <v>0</v>
      </c>
      <c r="BJ430" s="17" t="s">
        <v>79</v>
      </c>
      <c r="BK430" s="240">
        <f>ROUND(I430*H430,2)</f>
        <v>0</v>
      </c>
      <c r="BL430" s="17" t="s">
        <v>202</v>
      </c>
      <c r="BM430" s="239" t="s">
        <v>1072</v>
      </c>
    </row>
    <row r="431" spans="1:47" s="2" customFormat="1" ht="12">
      <c r="A431" s="38"/>
      <c r="B431" s="39"/>
      <c r="C431" s="40"/>
      <c r="D431" s="241" t="s">
        <v>137</v>
      </c>
      <c r="E431" s="40"/>
      <c r="F431" s="242" t="s">
        <v>1071</v>
      </c>
      <c r="G431" s="40"/>
      <c r="H431" s="40"/>
      <c r="I431" s="148"/>
      <c r="J431" s="40"/>
      <c r="K431" s="40"/>
      <c r="L431" s="44"/>
      <c r="M431" s="243"/>
      <c r="N431" s="244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137</v>
      </c>
      <c r="AU431" s="17" t="s">
        <v>89</v>
      </c>
    </row>
    <row r="432" spans="1:65" s="2" customFormat="1" ht="24" customHeight="1">
      <c r="A432" s="38"/>
      <c r="B432" s="39"/>
      <c r="C432" s="228" t="s">
        <v>1073</v>
      </c>
      <c r="D432" s="228" t="s">
        <v>130</v>
      </c>
      <c r="E432" s="229" t="s">
        <v>1074</v>
      </c>
      <c r="F432" s="230" t="s">
        <v>1075</v>
      </c>
      <c r="G432" s="231" t="s">
        <v>341</v>
      </c>
      <c r="H432" s="232">
        <v>1</v>
      </c>
      <c r="I432" s="233"/>
      <c r="J432" s="234">
        <f>ROUND(I432*H432,2)</f>
        <v>0</v>
      </c>
      <c r="K432" s="230" t="s">
        <v>19</v>
      </c>
      <c r="L432" s="44"/>
      <c r="M432" s="235" t="s">
        <v>19</v>
      </c>
      <c r="N432" s="236" t="s">
        <v>43</v>
      </c>
      <c r="O432" s="84"/>
      <c r="P432" s="237">
        <f>O432*H432</f>
        <v>0</v>
      </c>
      <c r="Q432" s="237">
        <v>0</v>
      </c>
      <c r="R432" s="237">
        <f>Q432*H432</f>
        <v>0</v>
      </c>
      <c r="S432" s="237">
        <v>0</v>
      </c>
      <c r="T432" s="238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9" t="s">
        <v>202</v>
      </c>
      <c r="AT432" s="239" t="s">
        <v>130</v>
      </c>
      <c r="AU432" s="239" t="s">
        <v>89</v>
      </c>
      <c r="AY432" s="17" t="s">
        <v>128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7" t="s">
        <v>79</v>
      </c>
      <c r="BK432" s="240">
        <f>ROUND(I432*H432,2)</f>
        <v>0</v>
      </c>
      <c r="BL432" s="17" t="s">
        <v>202</v>
      </c>
      <c r="BM432" s="239" t="s">
        <v>1076</v>
      </c>
    </row>
    <row r="433" spans="1:47" s="2" customFormat="1" ht="12">
      <c r="A433" s="38"/>
      <c r="B433" s="39"/>
      <c r="C433" s="40"/>
      <c r="D433" s="241" t="s">
        <v>137</v>
      </c>
      <c r="E433" s="40"/>
      <c r="F433" s="242" t="s">
        <v>1075</v>
      </c>
      <c r="G433" s="40"/>
      <c r="H433" s="40"/>
      <c r="I433" s="148"/>
      <c r="J433" s="40"/>
      <c r="K433" s="40"/>
      <c r="L433" s="44"/>
      <c r="M433" s="243"/>
      <c r="N433" s="244"/>
      <c r="O433" s="84"/>
      <c r="P433" s="84"/>
      <c r="Q433" s="84"/>
      <c r="R433" s="84"/>
      <c r="S433" s="84"/>
      <c r="T433" s="85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137</v>
      </c>
      <c r="AU433" s="17" t="s">
        <v>89</v>
      </c>
    </row>
    <row r="434" spans="1:65" s="2" customFormat="1" ht="24" customHeight="1">
      <c r="A434" s="38"/>
      <c r="B434" s="39"/>
      <c r="C434" s="228" t="s">
        <v>1077</v>
      </c>
      <c r="D434" s="228" t="s">
        <v>130</v>
      </c>
      <c r="E434" s="229" t="s">
        <v>1078</v>
      </c>
      <c r="F434" s="230" t="s">
        <v>1079</v>
      </c>
      <c r="G434" s="231" t="s">
        <v>341</v>
      </c>
      <c r="H434" s="232">
        <v>1</v>
      </c>
      <c r="I434" s="233"/>
      <c r="J434" s="234">
        <f>ROUND(I434*H434,2)</f>
        <v>0</v>
      </c>
      <c r="K434" s="230" t="s">
        <v>19</v>
      </c>
      <c r="L434" s="44"/>
      <c r="M434" s="235" t="s">
        <v>19</v>
      </c>
      <c r="N434" s="236" t="s">
        <v>43</v>
      </c>
      <c r="O434" s="84"/>
      <c r="P434" s="237">
        <f>O434*H434</f>
        <v>0</v>
      </c>
      <c r="Q434" s="237">
        <v>0</v>
      </c>
      <c r="R434" s="237">
        <f>Q434*H434</f>
        <v>0</v>
      </c>
      <c r="S434" s="237">
        <v>0</v>
      </c>
      <c r="T434" s="23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9" t="s">
        <v>202</v>
      </c>
      <c r="AT434" s="239" t="s">
        <v>130</v>
      </c>
      <c r="AU434" s="239" t="s">
        <v>89</v>
      </c>
      <c r="AY434" s="17" t="s">
        <v>128</v>
      </c>
      <c r="BE434" s="240">
        <f>IF(N434="základní",J434,0)</f>
        <v>0</v>
      </c>
      <c r="BF434" s="240">
        <f>IF(N434="snížená",J434,0)</f>
        <v>0</v>
      </c>
      <c r="BG434" s="240">
        <f>IF(N434="zákl. přenesená",J434,0)</f>
        <v>0</v>
      </c>
      <c r="BH434" s="240">
        <f>IF(N434="sníž. přenesená",J434,0)</f>
        <v>0</v>
      </c>
      <c r="BI434" s="240">
        <f>IF(N434="nulová",J434,0)</f>
        <v>0</v>
      </c>
      <c r="BJ434" s="17" t="s">
        <v>79</v>
      </c>
      <c r="BK434" s="240">
        <f>ROUND(I434*H434,2)</f>
        <v>0</v>
      </c>
      <c r="BL434" s="17" t="s">
        <v>202</v>
      </c>
      <c r="BM434" s="239" t="s">
        <v>1080</v>
      </c>
    </row>
    <row r="435" spans="1:47" s="2" customFormat="1" ht="12">
      <c r="A435" s="38"/>
      <c r="B435" s="39"/>
      <c r="C435" s="40"/>
      <c r="D435" s="241" t="s">
        <v>137</v>
      </c>
      <c r="E435" s="40"/>
      <c r="F435" s="242" t="s">
        <v>1079</v>
      </c>
      <c r="G435" s="40"/>
      <c r="H435" s="40"/>
      <c r="I435" s="148"/>
      <c r="J435" s="40"/>
      <c r="K435" s="40"/>
      <c r="L435" s="44"/>
      <c r="M435" s="243"/>
      <c r="N435" s="244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137</v>
      </c>
      <c r="AU435" s="17" t="s">
        <v>89</v>
      </c>
    </row>
    <row r="436" spans="1:65" s="2" customFormat="1" ht="24" customHeight="1">
      <c r="A436" s="38"/>
      <c r="B436" s="39"/>
      <c r="C436" s="228" t="s">
        <v>1081</v>
      </c>
      <c r="D436" s="228" t="s">
        <v>130</v>
      </c>
      <c r="E436" s="229" t="s">
        <v>1082</v>
      </c>
      <c r="F436" s="230" t="s">
        <v>1083</v>
      </c>
      <c r="G436" s="231" t="s">
        <v>341</v>
      </c>
      <c r="H436" s="232">
        <v>1</v>
      </c>
      <c r="I436" s="233"/>
      <c r="J436" s="234">
        <f>ROUND(I436*H436,2)</f>
        <v>0</v>
      </c>
      <c r="K436" s="230" t="s">
        <v>19</v>
      </c>
      <c r="L436" s="44"/>
      <c r="M436" s="235" t="s">
        <v>19</v>
      </c>
      <c r="N436" s="236" t="s">
        <v>43</v>
      </c>
      <c r="O436" s="84"/>
      <c r="P436" s="237">
        <f>O436*H436</f>
        <v>0</v>
      </c>
      <c r="Q436" s="237">
        <v>0</v>
      </c>
      <c r="R436" s="237">
        <f>Q436*H436</f>
        <v>0</v>
      </c>
      <c r="S436" s="237">
        <v>0</v>
      </c>
      <c r="T436" s="238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9" t="s">
        <v>202</v>
      </c>
      <c r="AT436" s="239" t="s">
        <v>130</v>
      </c>
      <c r="AU436" s="239" t="s">
        <v>89</v>
      </c>
      <c r="AY436" s="17" t="s">
        <v>128</v>
      </c>
      <c r="BE436" s="240">
        <f>IF(N436="základní",J436,0)</f>
        <v>0</v>
      </c>
      <c r="BF436" s="240">
        <f>IF(N436="snížená",J436,0)</f>
        <v>0</v>
      </c>
      <c r="BG436" s="240">
        <f>IF(N436="zákl. přenesená",J436,0)</f>
        <v>0</v>
      </c>
      <c r="BH436" s="240">
        <f>IF(N436="sníž. přenesená",J436,0)</f>
        <v>0</v>
      </c>
      <c r="BI436" s="240">
        <f>IF(N436="nulová",J436,0)</f>
        <v>0</v>
      </c>
      <c r="BJ436" s="17" t="s">
        <v>79</v>
      </c>
      <c r="BK436" s="240">
        <f>ROUND(I436*H436,2)</f>
        <v>0</v>
      </c>
      <c r="BL436" s="17" t="s">
        <v>202</v>
      </c>
      <c r="BM436" s="239" t="s">
        <v>1084</v>
      </c>
    </row>
    <row r="437" spans="1:47" s="2" customFormat="1" ht="12">
      <c r="A437" s="38"/>
      <c r="B437" s="39"/>
      <c r="C437" s="40"/>
      <c r="D437" s="241" t="s">
        <v>137</v>
      </c>
      <c r="E437" s="40"/>
      <c r="F437" s="242" t="s">
        <v>1083</v>
      </c>
      <c r="G437" s="40"/>
      <c r="H437" s="40"/>
      <c r="I437" s="148"/>
      <c r="J437" s="40"/>
      <c r="K437" s="40"/>
      <c r="L437" s="44"/>
      <c r="M437" s="243"/>
      <c r="N437" s="244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137</v>
      </c>
      <c r="AU437" s="17" t="s">
        <v>89</v>
      </c>
    </row>
    <row r="438" spans="1:65" s="2" customFormat="1" ht="36" customHeight="1">
      <c r="A438" s="38"/>
      <c r="B438" s="39"/>
      <c r="C438" s="228" t="s">
        <v>1085</v>
      </c>
      <c r="D438" s="228" t="s">
        <v>130</v>
      </c>
      <c r="E438" s="229" t="s">
        <v>1086</v>
      </c>
      <c r="F438" s="230" t="s">
        <v>1087</v>
      </c>
      <c r="G438" s="231" t="s">
        <v>341</v>
      </c>
      <c r="H438" s="232">
        <v>1</v>
      </c>
      <c r="I438" s="233"/>
      <c r="J438" s="234">
        <f>ROUND(I438*H438,2)</f>
        <v>0</v>
      </c>
      <c r="K438" s="230" t="s">
        <v>19</v>
      </c>
      <c r="L438" s="44"/>
      <c r="M438" s="235" t="s">
        <v>19</v>
      </c>
      <c r="N438" s="236" t="s">
        <v>43</v>
      </c>
      <c r="O438" s="84"/>
      <c r="P438" s="237">
        <f>O438*H438</f>
        <v>0</v>
      </c>
      <c r="Q438" s="237">
        <v>0</v>
      </c>
      <c r="R438" s="237">
        <f>Q438*H438</f>
        <v>0</v>
      </c>
      <c r="S438" s="237">
        <v>0</v>
      </c>
      <c r="T438" s="23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9" t="s">
        <v>202</v>
      </c>
      <c r="AT438" s="239" t="s">
        <v>130</v>
      </c>
      <c r="AU438" s="239" t="s">
        <v>89</v>
      </c>
      <c r="AY438" s="17" t="s">
        <v>128</v>
      </c>
      <c r="BE438" s="240">
        <f>IF(N438="základní",J438,0)</f>
        <v>0</v>
      </c>
      <c r="BF438" s="240">
        <f>IF(N438="snížená",J438,0)</f>
        <v>0</v>
      </c>
      <c r="BG438" s="240">
        <f>IF(N438="zákl. přenesená",J438,0)</f>
        <v>0</v>
      </c>
      <c r="BH438" s="240">
        <f>IF(N438="sníž. přenesená",J438,0)</f>
        <v>0</v>
      </c>
      <c r="BI438" s="240">
        <f>IF(N438="nulová",J438,0)</f>
        <v>0</v>
      </c>
      <c r="BJ438" s="17" t="s">
        <v>79</v>
      </c>
      <c r="BK438" s="240">
        <f>ROUND(I438*H438,2)</f>
        <v>0</v>
      </c>
      <c r="BL438" s="17" t="s">
        <v>202</v>
      </c>
      <c r="BM438" s="239" t="s">
        <v>1088</v>
      </c>
    </row>
    <row r="439" spans="1:47" s="2" customFormat="1" ht="12">
      <c r="A439" s="38"/>
      <c r="B439" s="39"/>
      <c r="C439" s="40"/>
      <c r="D439" s="241" t="s">
        <v>137</v>
      </c>
      <c r="E439" s="40"/>
      <c r="F439" s="242" t="s">
        <v>1087</v>
      </c>
      <c r="G439" s="40"/>
      <c r="H439" s="40"/>
      <c r="I439" s="148"/>
      <c r="J439" s="40"/>
      <c r="K439" s="40"/>
      <c r="L439" s="44"/>
      <c r="M439" s="243"/>
      <c r="N439" s="244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137</v>
      </c>
      <c r="AU439" s="17" t="s">
        <v>89</v>
      </c>
    </row>
    <row r="440" spans="1:65" s="2" customFormat="1" ht="24" customHeight="1">
      <c r="A440" s="38"/>
      <c r="B440" s="39"/>
      <c r="C440" s="228" t="s">
        <v>1089</v>
      </c>
      <c r="D440" s="228" t="s">
        <v>130</v>
      </c>
      <c r="E440" s="229" t="s">
        <v>1090</v>
      </c>
      <c r="F440" s="230" t="s">
        <v>1091</v>
      </c>
      <c r="G440" s="231" t="s">
        <v>341</v>
      </c>
      <c r="H440" s="232">
        <v>1</v>
      </c>
      <c r="I440" s="233"/>
      <c r="J440" s="234">
        <f>ROUND(I440*H440,2)</f>
        <v>0</v>
      </c>
      <c r="K440" s="230" t="s">
        <v>19</v>
      </c>
      <c r="L440" s="44"/>
      <c r="M440" s="235" t="s">
        <v>19</v>
      </c>
      <c r="N440" s="236" t="s">
        <v>43</v>
      </c>
      <c r="O440" s="84"/>
      <c r="P440" s="237">
        <f>O440*H440</f>
        <v>0</v>
      </c>
      <c r="Q440" s="237">
        <v>0</v>
      </c>
      <c r="R440" s="237">
        <f>Q440*H440</f>
        <v>0</v>
      </c>
      <c r="S440" s="237">
        <v>0</v>
      </c>
      <c r="T440" s="23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9" t="s">
        <v>202</v>
      </c>
      <c r="AT440" s="239" t="s">
        <v>130</v>
      </c>
      <c r="AU440" s="239" t="s">
        <v>89</v>
      </c>
      <c r="AY440" s="17" t="s">
        <v>128</v>
      </c>
      <c r="BE440" s="240">
        <f>IF(N440="základní",J440,0)</f>
        <v>0</v>
      </c>
      <c r="BF440" s="240">
        <f>IF(N440="snížená",J440,0)</f>
        <v>0</v>
      </c>
      <c r="BG440" s="240">
        <f>IF(N440="zákl. přenesená",J440,0)</f>
        <v>0</v>
      </c>
      <c r="BH440" s="240">
        <f>IF(N440="sníž. přenesená",J440,0)</f>
        <v>0</v>
      </c>
      <c r="BI440" s="240">
        <f>IF(N440="nulová",J440,0)</f>
        <v>0</v>
      </c>
      <c r="BJ440" s="17" t="s">
        <v>79</v>
      </c>
      <c r="BK440" s="240">
        <f>ROUND(I440*H440,2)</f>
        <v>0</v>
      </c>
      <c r="BL440" s="17" t="s">
        <v>202</v>
      </c>
      <c r="BM440" s="239" t="s">
        <v>1092</v>
      </c>
    </row>
    <row r="441" spans="1:47" s="2" customFormat="1" ht="12">
      <c r="A441" s="38"/>
      <c r="B441" s="39"/>
      <c r="C441" s="40"/>
      <c r="D441" s="241" t="s">
        <v>137</v>
      </c>
      <c r="E441" s="40"/>
      <c r="F441" s="242" t="s">
        <v>1091</v>
      </c>
      <c r="G441" s="40"/>
      <c r="H441" s="40"/>
      <c r="I441" s="148"/>
      <c r="J441" s="40"/>
      <c r="K441" s="40"/>
      <c r="L441" s="44"/>
      <c r="M441" s="243"/>
      <c r="N441" s="244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137</v>
      </c>
      <c r="AU441" s="17" t="s">
        <v>89</v>
      </c>
    </row>
    <row r="442" spans="1:65" s="2" customFormat="1" ht="24" customHeight="1">
      <c r="A442" s="38"/>
      <c r="B442" s="39"/>
      <c r="C442" s="228" t="s">
        <v>1093</v>
      </c>
      <c r="D442" s="228" t="s">
        <v>130</v>
      </c>
      <c r="E442" s="229" t="s">
        <v>1094</v>
      </c>
      <c r="F442" s="230" t="s">
        <v>1095</v>
      </c>
      <c r="G442" s="231" t="s">
        <v>341</v>
      </c>
      <c r="H442" s="232">
        <v>1</v>
      </c>
      <c r="I442" s="233"/>
      <c r="J442" s="234">
        <f>ROUND(I442*H442,2)</f>
        <v>0</v>
      </c>
      <c r="K442" s="230" t="s">
        <v>19</v>
      </c>
      <c r="L442" s="44"/>
      <c r="M442" s="235" t="s">
        <v>19</v>
      </c>
      <c r="N442" s="236" t="s">
        <v>43</v>
      </c>
      <c r="O442" s="84"/>
      <c r="P442" s="237">
        <f>O442*H442</f>
        <v>0</v>
      </c>
      <c r="Q442" s="237">
        <v>0</v>
      </c>
      <c r="R442" s="237">
        <f>Q442*H442</f>
        <v>0</v>
      </c>
      <c r="S442" s="237">
        <v>0</v>
      </c>
      <c r="T442" s="238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9" t="s">
        <v>202</v>
      </c>
      <c r="AT442" s="239" t="s">
        <v>130</v>
      </c>
      <c r="AU442" s="239" t="s">
        <v>89</v>
      </c>
      <c r="AY442" s="17" t="s">
        <v>128</v>
      </c>
      <c r="BE442" s="240">
        <f>IF(N442="základní",J442,0)</f>
        <v>0</v>
      </c>
      <c r="BF442" s="240">
        <f>IF(N442="snížená",J442,0)</f>
        <v>0</v>
      </c>
      <c r="BG442" s="240">
        <f>IF(N442="zákl. přenesená",J442,0)</f>
        <v>0</v>
      </c>
      <c r="BH442" s="240">
        <f>IF(N442="sníž. přenesená",J442,0)</f>
        <v>0</v>
      </c>
      <c r="BI442" s="240">
        <f>IF(N442="nulová",J442,0)</f>
        <v>0</v>
      </c>
      <c r="BJ442" s="17" t="s">
        <v>79</v>
      </c>
      <c r="BK442" s="240">
        <f>ROUND(I442*H442,2)</f>
        <v>0</v>
      </c>
      <c r="BL442" s="17" t="s">
        <v>202</v>
      </c>
      <c r="BM442" s="239" t="s">
        <v>1096</v>
      </c>
    </row>
    <row r="443" spans="1:47" s="2" customFormat="1" ht="12">
      <c r="A443" s="38"/>
      <c r="B443" s="39"/>
      <c r="C443" s="40"/>
      <c r="D443" s="241" t="s">
        <v>137</v>
      </c>
      <c r="E443" s="40"/>
      <c r="F443" s="242" t="s">
        <v>1095</v>
      </c>
      <c r="G443" s="40"/>
      <c r="H443" s="40"/>
      <c r="I443" s="148"/>
      <c r="J443" s="40"/>
      <c r="K443" s="40"/>
      <c r="L443" s="44"/>
      <c r="M443" s="243"/>
      <c r="N443" s="244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137</v>
      </c>
      <c r="AU443" s="17" t="s">
        <v>89</v>
      </c>
    </row>
    <row r="444" spans="1:65" s="2" customFormat="1" ht="24" customHeight="1">
      <c r="A444" s="38"/>
      <c r="B444" s="39"/>
      <c r="C444" s="228" t="s">
        <v>1097</v>
      </c>
      <c r="D444" s="228" t="s">
        <v>130</v>
      </c>
      <c r="E444" s="229" t="s">
        <v>1098</v>
      </c>
      <c r="F444" s="230" t="s">
        <v>1099</v>
      </c>
      <c r="G444" s="231" t="s">
        <v>341</v>
      </c>
      <c r="H444" s="232">
        <v>1</v>
      </c>
      <c r="I444" s="233"/>
      <c r="J444" s="234">
        <f>ROUND(I444*H444,2)</f>
        <v>0</v>
      </c>
      <c r="K444" s="230" t="s">
        <v>19</v>
      </c>
      <c r="L444" s="44"/>
      <c r="M444" s="235" t="s">
        <v>19</v>
      </c>
      <c r="N444" s="236" t="s">
        <v>43</v>
      </c>
      <c r="O444" s="84"/>
      <c r="P444" s="237">
        <f>O444*H444</f>
        <v>0</v>
      </c>
      <c r="Q444" s="237">
        <v>0</v>
      </c>
      <c r="R444" s="237">
        <f>Q444*H444</f>
        <v>0</v>
      </c>
      <c r="S444" s="237">
        <v>0</v>
      </c>
      <c r="T444" s="238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9" t="s">
        <v>202</v>
      </c>
      <c r="AT444" s="239" t="s">
        <v>130</v>
      </c>
      <c r="AU444" s="239" t="s">
        <v>89</v>
      </c>
      <c r="AY444" s="17" t="s">
        <v>128</v>
      </c>
      <c r="BE444" s="240">
        <f>IF(N444="základní",J444,0)</f>
        <v>0</v>
      </c>
      <c r="BF444" s="240">
        <f>IF(N444="snížená",J444,0)</f>
        <v>0</v>
      </c>
      <c r="BG444" s="240">
        <f>IF(N444="zákl. přenesená",J444,0)</f>
        <v>0</v>
      </c>
      <c r="BH444" s="240">
        <f>IF(N444="sníž. přenesená",J444,0)</f>
        <v>0</v>
      </c>
      <c r="BI444" s="240">
        <f>IF(N444="nulová",J444,0)</f>
        <v>0</v>
      </c>
      <c r="BJ444" s="17" t="s">
        <v>79</v>
      </c>
      <c r="BK444" s="240">
        <f>ROUND(I444*H444,2)</f>
        <v>0</v>
      </c>
      <c r="BL444" s="17" t="s">
        <v>202</v>
      </c>
      <c r="BM444" s="239" t="s">
        <v>1100</v>
      </c>
    </row>
    <row r="445" spans="1:47" s="2" customFormat="1" ht="12">
      <c r="A445" s="38"/>
      <c r="B445" s="39"/>
      <c r="C445" s="40"/>
      <c r="D445" s="241" t="s">
        <v>137</v>
      </c>
      <c r="E445" s="40"/>
      <c r="F445" s="242" t="s">
        <v>1099</v>
      </c>
      <c r="G445" s="40"/>
      <c r="H445" s="40"/>
      <c r="I445" s="148"/>
      <c r="J445" s="40"/>
      <c r="K445" s="40"/>
      <c r="L445" s="44"/>
      <c r="M445" s="243"/>
      <c r="N445" s="244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137</v>
      </c>
      <c r="AU445" s="17" t="s">
        <v>89</v>
      </c>
    </row>
    <row r="446" spans="1:65" s="2" customFormat="1" ht="24" customHeight="1">
      <c r="A446" s="38"/>
      <c r="B446" s="39"/>
      <c r="C446" s="228" t="s">
        <v>1101</v>
      </c>
      <c r="D446" s="228" t="s">
        <v>130</v>
      </c>
      <c r="E446" s="229" t="s">
        <v>1102</v>
      </c>
      <c r="F446" s="230" t="s">
        <v>1103</v>
      </c>
      <c r="G446" s="231" t="s">
        <v>341</v>
      </c>
      <c r="H446" s="232">
        <v>1</v>
      </c>
      <c r="I446" s="233"/>
      <c r="J446" s="234">
        <f>ROUND(I446*H446,2)</f>
        <v>0</v>
      </c>
      <c r="K446" s="230" t="s">
        <v>19</v>
      </c>
      <c r="L446" s="44"/>
      <c r="M446" s="235" t="s">
        <v>19</v>
      </c>
      <c r="N446" s="236" t="s">
        <v>43</v>
      </c>
      <c r="O446" s="84"/>
      <c r="P446" s="237">
        <f>O446*H446</f>
        <v>0</v>
      </c>
      <c r="Q446" s="237">
        <v>0</v>
      </c>
      <c r="R446" s="237">
        <f>Q446*H446</f>
        <v>0</v>
      </c>
      <c r="S446" s="237">
        <v>0</v>
      </c>
      <c r="T446" s="238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9" t="s">
        <v>202</v>
      </c>
      <c r="AT446" s="239" t="s">
        <v>130</v>
      </c>
      <c r="AU446" s="239" t="s">
        <v>89</v>
      </c>
      <c r="AY446" s="17" t="s">
        <v>128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7" t="s">
        <v>79</v>
      </c>
      <c r="BK446" s="240">
        <f>ROUND(I446*H446,2)</f>
        <v>0</v>
      </c>
      <c r="BL446" s="17" t="s">
        <v>202</v>
      </c>
      <c r="BM446" s="239" t="s">
        <v>1104</v>
      </c>
    </row>
    <row r="447" spans="1:47" s="2" customFormat="1" ht="12">
      <c r="A447" s="38"/>
      <c r="B447" s="39"/>
      <c r="C447" s="40"/>
      <c r="D447" s="241" t="s">
        <v>137</v>
      </c>
      <c r="E447" s="40"/>
      <c r="F447" s="242" t="s">
        <v>1103</v>
      </c>
      <c r="G447" s="40"/>
      <c r="H447" s="40"/>
      <c r="I447" s="148"/>
      <c r="J447" s="40"/>
      <c r="K447" s="40"/>
      <c r="L447" s="44"/>
      <c r="M447" s="243"/>
      <c r="N447" s="244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137</v>
      </c>
      <c r="AU447" s="17" t="s">
        <v>89</v>
      </c>
    </row>
    <row r="448" spans="1:65" s="2" customFormat="1" ht="24" customHeight="1">
      <c r="A448" s="38"/>
      <c r="B448" s="39"/>
      <c r="C448" s="228" t="s">
        <v>1105</v>
      </c>
      <c r="D448" s="228" t="s">
        <v>130</v>
      </c>
      <c r="E448" s="229" t="s">
        <v>1106</v>
      </c>
      <c r="F448" s="230" t="s">
        <v>1107</v>
      </c>
      <c r="G448" s="231" t="s">
        <v>341</v>
      </c>
      <c r="H448" s="232">
        <v>1</v>
      </c>
      <c r="I448" s="233"/>
      <c r="J448" s="234">
        <f>ROUND(I448*H448,2)</f>
        <v>0</v>
      </c>
      <c r="K448" s="230" t="s">
        <v>19</v>
      </c>
      <c r="L448" s="44"/>
      <c r="M448" s="235" t="s">
        <v>19</v>
      </c>
      <c r="N448" s="236" t="s">
        <v>43</v>
      </c>
      <c r="O448" s="84"/>
      <c r="P448" s="237">
        <f>O448*H448</f>
        <v>0</v>
      </c>
      <c r="Q448" s="237">
        <v>0</v>
      </c>
      <c r="R448" s="237">
        <f>Q448*H448</f>
        <v>0</v>
      </c>
      <c r="S448" s="237">
        <v>0</v>
      </c>
      <c r="T448" s="238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9" t="s">
        <v>202</v>
      </c>
      <c r="AT448" s="239" t="s">
        <v>130</v>
      </c>
      <c r="AU448" s="239" t="s">
        <v>89</v>
      </c>
      <c r="AY448" s="17" t="s">
        <v>128</v>
      </c>
      <c r="BE448" s="240">
        <f>IF(N448="základní",J448,0)</f>
        <v>0</v>
      </c>
      <c r="BF448" s="240">
        <f>IF(N448="snížená",J448,0)</f>
        <v>0</v>
      </c>
      <c r="BG448" s="240">
        <f>IF(N448="zákl. přenesená",J448,0)</f>
        <v>0</v>
      </c>
      <c r="BH448" s="240">
        <f>IF(N448="sníž. přenesená",J448,0)</f>
        <v>0</v>
      </c>
      <c r="BI448" s="240">
        <f>IF(N448="nulová",J448,0)</f>
        <v>0</v>
      </c>
      <c r="BJ448" s="17" t="s">
        <v>79</v>
      </c>
      <c r="BK448" s="240">
        <f>ROUND(I448*H448,2)</f>
        <v>0</v>
      </c>
      <c r="BL448" s="17" t="s">
        <v>202</v>
      </c>
      <c r="BM448" s="239" t="s">
        <v>1108</v>
      </c>
    </row>
    <row r="449" spans="1:47" s="2" customFormat="1" ht="12">
      <c r="A449" s="38"/>
      <c r="B449" s="39"/>
      <c r="C449" s="40"/>
      <c r="D449" s="241" t="s">
        <v>137</v>
      </c>
      <c r="E449" s="40"/>
      <c r="F449" s="242" t="s">
        <v>1107</v>
      </c>
      <c r="G449" s="40"/>
      <c r="H449" s="40"/>
      <c r="I449" s="148"/>
      <c r="J449" s="40"/>
      <c r="K449" s="40"/>
      <c r="L449" s="44"/>
      <c r="M449" s="243"/>
      <c r="N449" s="244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137</v>
      </c>
      <c r="AU449" s="17" t="s">
        <v>89</v>
      </c>
    </row>
    <row r="450" spans="1:65" s="2" customFormat="1" ht="36" customHeight="1">
      <c r="A450" s="38"/>
      <c r="B450" s="39"/>
      <c r="C450" s="228" t="s">
        <v>1109</v>
      </c>
      <c r="D450" s="228" t="s">
        <v>130</v>
      </c>
      <c r="E450" s="229" t="s">
        <v>1110</v>
      </c>
      <c r="F450" s="230" t="s">
        <v>1111</v>
      </c>
      <c r="G450" s="231" t="s">
        <v>341</v>
      </c>
      <c r="H450" s="232">
        <v>1</v>
      </c>
      <c r="I450" s="233"/>
      <c r="J450" s="234">
        <f>ROUND(I450*H450,2)</f>
        <v>0</v>
      </c>
      <c r="K450" s="230" t="s">
        <v>19</v>
      </c>
      <c r="L450" s="44"/>
      <c r="M450" s="235" t="s">
        <v>19</v>
      </c>
      <c r="N450" s="236" t="s">
        <v>43</v>
      </c>
      <c r="O450" s="84"/>
      <c r="P450" s="237">
        <f>O450*H450</f>
        <v>0</v>
      </c>
      <c r="Q450" s="237">
        <v>0</v>
      </c>
      <c r="R450" s="237">
        <f>Q450*H450</f>
        <v>0</v>
      </c>
      <c r="S450" s="237">
        <v>0</v>
      </c>
      <c r="T450" s="238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9" t="s">
        <v>202</v>
      </c>
      <c r="AT450" s="239" t="s">
        <v>130</v>
      </c>
      <c r="AU450" s="239" t="s">
        <v>89</v>
      </c>
      <c r="AY450" s="17" t="s">
        <v>128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7" t="s">
        <v>79</v>
      </c>
      <c r="BK450" s="240">
        <f>ROUND(I450*H450,2)</f>
        <v>0</v>
      </c>
      <c r="BL450" s="17" t="s">
        <v>202</v>
      </c>
      <c r="BM450" s="239" t="s">
        <v>1112</v>
      </c>
    </row>
    <row r="451" spans="1:47" s="2" customFormat="1" ht="12">
      <c r="A451" s="38"/>
      <c r="B451" s="39"/>
      <c r="C451" s="40"/>
      <c r="D451" s="241" t="s">
        <v>137</v>
      </c>
      <c r="E451" s="40"/>
      <c r="F451" s="242" t="s">
        <v>1111</v>
      </c>
      <c r="G451" s="40"/>
      <c r="H451" s="40"/>
      <c r="I451" s="148"/>
      <c r="J451" s="40"/>
      <c r="K451" s="40"/>
      <c r="L451" s="44"/>
      <c r="M451" s="243"/>
      <c r="N451" s="244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137</v>
      </c>
      <c r="AU451" s="17" t="s">
        <v>89</v>
      </c>
    </row>
    <row r="452" spans="1:65" s="2" customFormat="1" ht="36" customHeight="1">
      <c r="A452" s="38"/>
      <c r="B452" s="39"/>
      <c r="C452" s="228" t="s">
        <v>1113</v>
      </c>
      <c r="D452" s="228" t="s">
        <v>130</v>
      </c>
      <c r="E452" s="229" t="s">
        <v>1114</v>
      </c>
      <c r="F452" s="230" t="s">
        <v>1115</v>
      </c>
      <c r="G452" s="231" t="s">
        <v>341</v>
      </c>
      <c r="H452" s="232">
        <v>1</v>
      </c>
      <c r="I452" s="233"/>
      <c r="J452" s="234">
        <f>ROUND(I452*H452,2)</f>
        <v>0</v>
      </c>
      <c r="K452" s="230" t="s">
        <v>19</v>
      </c>
      <c r="L452" s="44"/>
      <c r="M452" s="235" t="s">
        <v>19</v>
      </c>
      <c r="N452" s="236" t="s">
        <v>43</v>
      </c>
      <c r="O452" s="84"/>
      <c r="P452" s="237">
        <f>O452*H452</f>
        <v>0</v>
      </c>
      <c r="Q452" s="237">
        <v>0</v>
      </c>
      <c r="R452" s="237">
        <f>Q452*H452</f>
        <v>0</v>
      </c>
      <c r="S452" s="237">
        <v>0</v>
      </c>
      <c r="T452" s="23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9" t="s">
        <v>202</v>
      </c>
      <c r="AT452" s="239" t="s">
        <v>130</v>
      </c>
      <c r="AU452" s="239" t="s">
        <v>89</v>
      </c>
      <c r="AY452" s="17" t="s">
        <v>128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7" t="s">
        <v>79</v>
      </c>
      <c r="BK452" s="240">
        <f>ROUND(I452*H452,2)</f>
        <v>0</v>
      </c>
      <c r="BL452" s="17" t="s">
        <v>202</v>
      </c>
      <c r="BM452" s="239" t="s">
        <v>1116</v>
      </c>
    </row>
    <row r="453" spans="1:47" s="2" customFormat="1" ht="12">
      <c r="A453" s="38"/>
      <c r="B453" s="39"/>
      <c r="C453" s="40"/>
      <c r="D453" s="241" t="s">
        <v>137</v>
      </c>
      <c r="E453" s="40"/>
      <c r="F453" s="242" t="s">
        <v>1115</v>
      </c>
      <c r="G453" s="40"/>
      <c r="H453" s="40"/>
      <c r="I453" s="148"/>
      <c r="J453" s="40"/>
      <c r="K453" s="40"/>
      <c r="L453" s="44"/>
      <c r="M453" s="243"/>
      <c r="N453" s="244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137</v>
      </c>
      <c r="AU453" s="17" t="s">
        <v>89</v>
      </c>
    </row>
    <row r="454" spans="1:65" s="2" customFormat="1" ht="36" customHeight="1">
      <c r="A454" s="38"/>
      <c r="B454" s="39"/>
      <c r="C454" s="228" t="s">
        <v>1117</v>
      </c>
      <c r="D454" s="228" t="s">
        <v>130</v>
      </c>
      <c r="E454" s="229" t="s">
        <v>1118</v>
      </c>
      <c r="F454" s="230" t="s">
        <v>1119</v>
      </c>
      <c r="G454" s="231" t="s">
        <v>341</v>
      </c>
      <c r="H454" s="232">
        <v>1</v>
      </c>
      <c r="I454" s="233"/>
      <c r="J454" s="234">
        <f>ROUND(I454*H454,2)</f>
        <v>0</v>
      </c>
      <c r="K454" s="230" t="s">
        <v>19</v>
      </c>
      <c r="L454" s="44"/>
      <c r="M454" s="235" t="s">
        <v>19</v>
      </c>
      <c r="N454" s="236" t="s">
        <v>43</v>
      </c>
      <c r="O454" s="84"/>
      <c r="P454" s="237">
        <f>O454*H454</f>
        <v>0</v>
      </c>
      <c r="Q454" s="237">
        <v>0</v>
      </c>
      <c r="R454" s="237">
        <f>Q454*H454</f>
        <v>0</v>
      </c>
      <c r="S454" s="237">
        <v>0</v>
      </c>
      <c r="T454" s="238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9" t="s">
        <v>202</v>
      </c>
      <c r="AT454" s="239" t="s">
        <v>130</v>
      </c>
      <c r="AU454" s="239" t="s">
        <v>89</v>
      </c>
      <c r="AY454" s="17" t="s">
        <v>128</v>
      </c>
      <c r="BE454" s="240">
        <f>IF(N454="základní",J454,0)</f>
        <v>0</v>
      </c>
      <c r="BF454" s="240">
        <f>IF(N454="snížená",J454,0)</f>
        <v>0</v>
      </c>
      <c r="BG454" s="240">
        <f>IF(N454="zákl. přenesená",J454,0)</f>
        <v>0</v>
      </c>
      <c r="BH454" s="240">
        <f>IF(N454="sníž. přenesená",J454,0)</f>
        <v>0</v>
      </c>
      <c r="BI454" s="240">
        <f>IF(N454="nulová",J454,0)</f>
        <v>0</v>
      </c>
      <c r="BJ454" s="17" t="s">
        <v>79</v>
      </c>
      <c r="BK454" s="240">
        <f>ROUND(I454*H454,2)</f>
        <v>0</v>
      </c>
      <c r="BL454" s="17" t="s">
        <v>202</v>
      </c>
      <c r="BM454" s="239" t="s">
        <v>1120</v>
      </c>
    </row>
    <row r="455" spans="1:47" s="2" customFormat="1" ht="12">
      <c r="A455" s="38"/>
      <c r="B455" s="39"/>
      <c r="C455" s="40"/>
      <c r="D455" s="241" t="s">
        <v>137</v>
      </c>
      <c r="E455" s="40"/>
      <c r="F455" s="242" t="s">
        <v>1119</v>
      </c>
      <c r="G455" s="40"/>
      <c r="H455" s="40"/>
      <c r="I455" s="148"/>
      <c r="J455" s="40"/>
      <c r="K455" s="40"/>
      <c r="L455" s="44"/>
      <c r="M455" s="243"/>
      <c r="N455" s="244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137</v>
      </c>
      <c r="AU455" s="17" t="s">
        <v>89</v>
      </c>
    </row>
    <row r="456" spans="1:65" s="2" customFormat="1" ht="36" customHeight="1">
      <c r="A456" s="38"/>
      <c r="B456" s="39"/>
      <c r="C456" s="228" t="s">
        <v>1121</v>
      </c>
      <c r="D456" s="228" t="s">
        <v>130</v>
      </c>
      <c r="E456" s="229" t="s">
        <v>1122</v>
      </c>
      <c r="F456" s="230" t="s">
        <v>1123</v>
      </c>
      <c r="G456" s="231" t="s">
        <v>341</v>
      </c>
      <c r="H456" s="232">
        <v>1</v>
      </c>
      <c r="I456" s="233"/>
      <c r="J456" s="234">
        <f>ROUND(I456*H456,2)</f>
        <v>0</v>
      </c>
      <c r="K456" s="230" t="s">
        <v>19</v>
      </c>
      <c r="L456" s="44"/>
      <c r="M456" s="235" t="s">
        <v>19</v>
      </c>
      <c r="N456" s="236" t="s">
        <v>43</v>
      </c>
      <c r="O456" s="84"/>
      <c r="P456" s="237">
        <f>O456*H456</f>
        <v>0</v>
      </c>
      <c r="Q456" s="237">
        <v>0</v>
      </c>
      <c r="R456" s="237">
        <f>Q456*H456</f>
        <v>0</v>
      </c>
      <c r="S456" s="237">
        <v>0</v>
      </c>
      <c r="T456" s="238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9" t="s">
        <v>202</v>
      </c>
      <c r="AT456" s="239" t="s">
        <v>130</v>
      </c>
      <c r="AU456" s="239" t="s">
        <v>89</v>
      </c>
      <c r="AY456" s="17" t="s">
        <v>128</v>
      </c>
      <c r="BE456" s="240">
        <f>IF(N456="základní",J456,0)</f>
        <v>0</v>
      </c>
      <c r="BF456" s="240">
        <f>IF(N456="snížená",J456,0)</f>
        <v>0</v>
      </c>
      <c r="BG456" s="240">
        <f>IF(N456="zákl. přenesená",J456,0)</f>
        <v>0</v>
      </c>
      <c r="BH456" s="240">
        <f>IF(N456="sníž. přenesená",J456,0)</f>
        <v>0</v>
      </c>
      <c r="BI456" s="240">
        <f>IF(N456="nulová",J456,0)</f>
        <v>0</v>
      </c>
      <c r="BJ456" s="17" t="s">
        <v>79</v>
      </c>
      <c r="BK456" s="240">
        <f>ROUND(I456*H456,2)</f>
        <v>0</v>
      </c>
      <c r="BL456" s="17" t="s">
        <v>202</v>
      </c>
      <c r="BM456" s="239" t="s">
        <v>1124</v>
      </c>
    </row>
    <row r="457" spans="1:47" s="2" customFormat="1" ht="12">
      <c r="A457" s="38"/>
      <c r="B457" s="39"/>
      <c r="C457" s="40"/>
      <c r="D457" s="241" t="s">
        <v>137</v>
      </c>
      <c r="E457" s="40"/>
      <c r="F457" s="242" t="s">
        <v>1123</v>
      </c>
      <c r="G457" s="40"/>
      <c r="H457" s="40"/>
      <c r="I457" s="148"/>
      <c r="J457" s="40"/>
      <c r="K457" s="40"/>
      <c r="L457" s="44"/>
      <c r="M457" s="243"/>
      <c r="N457" s="244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137</v>
      </c>
      <c r="AU457" s="17" t="s">
        <v>89</v>
      </c>
    </row>
    <row r="458" spans="1:65" s="2" customFormat="1" ht="24" customHeight="1">
      <c r="A458" s="38"/>
      <c r="B458" s="39"/>
      <c r="C458" s="228" t="s">
        <v>1125</v>
      </c>
      <c r="D458" s="228" t="s">
        <v>130</v>
      </c>
      <c r="E458" s="229" t="s">
        <v>1126</v>
      </c>
      <c r="F458" s="230" t="s">
        <v>1127</v>
      </c>
      <c r="G458" s="231" t="s">
        <v>341</v>
      </c>
      <c r="H458" s="232">
        <v>1</v>
      </c>
      <c r="I458" s="233"/>
      <c r="J458" s="234">
        <f>ROUND(I458*H458,2)</f>
        <v>0</v>
      </c>
      <c r="K458" s="230" t="s">
        <v>19</v>
      </c>
      <c r="L458" s="44"/>
      <c r="M458" s="235" t="s">
        <v>19</v>
      </c>
      <c r="N458" s="236" t="s">
        <v>43</v>
      </c>
      <c r="O458" s="84"/>
      <c r="P458" s="237">
        <f>O458*H458</f>
        <v>0</v>
      </c>
      <c r="Q458" s="237">
        <v>0</v>
      </c>
      <c r="R458" s="237">
        <f>Q458*H458</f>
        <v>0</v>
      </c>
      <c r="S458" s="237">
        <v>0</v>
      </c>
      <c r="T458" s="238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39" t="s">
        <v>202</v>
      </c>
      <c r="AT458" s="239" t="s">
        <v>130</v>
      </c>
      <c r="AU458" s="239" t="s">
        <v>89</v>
      </c>
      <c r="AY458" s="17" t="s">
        <v>128</v>
      </c>
      <c r="BE458" s="240">
        <f>IF(N458="základní",J458,0)</f>
        <v>0</v>
      </c>
      <c r="BF458" s="240">
        <f>IF(N458="snížená",J458,0)</f>
        <v>0</v>
      </c>
      <c r="BG458" s="240">
        <f>IF(N458="zákl. přenesená",J458,0)</f>
        <v>0</v>
      </c>
      <c r="BH458" s="240">
        <f>IF(N458="sníž. přenesená",J458,0)</f>
        <v>0</v>
      </c>
      <c r="BI458" s="240">
        <f>IF(N458="nulová",J458,0)</f>
        <v>0</v>
      </c>
      <c r="BJ458" s="17" t="s">
        <v>79</v>
      </c>
      <c r="BK458" s="240">
        <f>ROUND(I458*H458,2)</f>
        <v>0</v>
      </c>
      <c r="BL458" s="17" t="s">
        <v>202</v>
      </c>
      <c r="BM458" s="239" t="s">
        <v>1128</v>
      </c>
    </row>
    <row r="459" spans="1:47" s="2" customFormat="1" ht="12">
      <c r="A459" s="38"/>
      <c r="B459" s="39"/>
      <c r="C459" s="40"/>
      <c r="D459" s="241" t="s">
        <v>137</v>
      </c>
      <c r="E459" s="40"/>
      <c r="F459" s="242" t="s">
        <v>1127</v>
      </c>
      <c r="G459" s="40"/>
      <c r="H459" s="40"/>
      <c r="I459" s="148"/>
      <c r="J459" s="40"/>
      <c r="K459" s="40"/>
      <c r="L459" s="44"/>
      <c r="M459" s="243"/>
      <c r="N459" s="244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137</v>
      </c>
      <c r="AU459" s="17" t="s">
        <v>89</v>
      </c>
    </row>
    <row r="460" spans="1:65" s="2" customFormat="1" ht="36" customHeight="1">
      <c r="A460" s="38"/>
      <c r="B460" s="39"/>
      <c r="C460" s="228" t="s">
        <v>1129</v>
      </c>
      <c r="D460" s="228" t="s">
        <v>130</v>
      </c>
      <c r="E460" s="229" t="s">
        <v>1130</v>
      </c>
      <c r="F460" s="230" t="s">
        <v>1131</v>
      </c>
      <c r="G460" s="231" t="s">
        <v>341</v>
      </c>
      <c r="H460" s="232">
        <v>1</v>
      </c>
      <c r="I460" s="233"/>
      <c r="J460" s="234">
        <f>ROUND(I460*H460,2)</f>
        <v>0</v>
      </c>
      <c r="K460" s="230" t="s">
        <v>19</v>
      </c>
      <c r="L460" s="44"/>
      <c r="M460" s="235" t="s">
        <v>19</v>
      </c>
      <c r="N460" s="236" t="s">
        <v>43</v>
      </c>
      <c r="O460" s="84"/>
      <c r="P460" s="237">
        <f>O460*H460</f>
        <v>0</v>
      </c>
      <c r="Q460" s="237">
        <v>0</v>
      </c>
      <c r="R460" s="237">
        <f>Q460*H460</f>
        <v>0</v>
      </c>
      <c r="S460" s="237">
        <v>0</v>
      </c>
      <c r="T460" s="238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9" t="s">
        <v>202</v>
      </c>
      <c r="AT460" s="239" t="s">
        <v>130</v>
      </c>
      <c r="AU460" s="239" t="s">
        <v>89</v>
      </c>
      <c r="AY460" s="17" t="s">
        <v>128</v>
      </c>
      <c r="BE460" s="240">
        <f>IF(N460="základní",J460,0)</f>
        <v>0</v>
      </c>
      <c r="BF460" s="240">
        <f>IF(N460="snížená",J460,0)</f>
        <v>0</v>
      </c>
      <c r="BG460" s="240">
        <f>IF(N460="zákl. přenesená",J460,0)</f>
        <v>0</v>
      </c>
      <c r="BH460" s="240">
        <f>IF(N460="sníž. přenesená",J460,0)</f>
        <v>0</v>
      </c>
      <c r="BI460" s="240">
        <f>IF(N460="nulová",J460,0)</f>
        <v>0</v>
      </c>
      <c r="BJ460" s="17" t="s">
        <v>79</v>
      </c>
      <c r="BK460" s="240">
        <f>ROUND(I460*H460,2)</f>
        <v>0</v>
      </c>
      <c r="BL460" s="17" t="s">
        <v>202</v>
      </c>
      <c r="BM460" s="239" t="s">
        <v>1132</v>
      </c>
    </row>
    <row r="461" spans="1:47" s="2" customFormat="1" ht="12">
      <c r="A461" s="38"/>
      <c r="B461" s="39"/>
      <c r="C461" s="40"/>
      <c r="D461" s="241" t="s">
        <v>137</v>
      </c>
      <c r="E461" s="40"/>
      <c r="F461" s="242" t="s">
        <v>1131</v>
      </c>
      <c r="G461" s="40"/>
      <c r="H461" s="40"/>
      <c r="I461" s="148"/>
      <c r="J461" s="40"/>
      <c r="K461" s="40"/>
      <c r="L461" s="44"/>
      <c r="M461" s="243"/>
      <c r="N461" s="244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137</v>
      </c>
      <c r="AU461" s="17" t="s">
        <v>89</v>
      </c>
    </row>
    <row r="462" spans="1:65" s="2" customFormat="1" ht="36" customHeight="1">
      <c r="A462" s="38"/>
      <c r="B462" s="39"/>
      <c r="C462" s="228" t="s">
        <v>1133</v>
      </c>
      <c r="D462" s="228" t="s">
        <v>130</v>
      </c>
      <c r="E462" s="229" t="s">
        <v>1134</v>
      </c>
      <c r="F462" s="230" t="s">
        <v>1135</v>
      </c>
      <c r="G462" s="231" t="s">
        <v>341</v>
      </c>
      <c r="H462" s="232">
        <v>1</v>
      </c>
      <c r="I462" s="233"/>
      <c r="J462" s="234">
        <f>ROUND(I462*H462,2)</f>
        <v>0</v>
      </c>
      <c r="K462" s="230" t="s">
        <v>19</v>
      </c>
      <c r="L462" s="44"/>
      <c r="M462" s="235" t="s">
        <v>19</v>
      </c>
      <c r="N462" s="236" t="s">
        <v>43</v>
      </c>
      <c r="O462" s="84"/>
      <c r="P462" s="237">
        <f>O462*H462</f>
        <v>0</v>
      </c>
      <c r="Q462" s="237">
        <v>0</v>
      </c>
      <c r="R462" s="237">
        <f>Q462*H462</f>
        <v>0</v>
      </c>
      <c r="S462" s="237">
        <v>0</v>
      </c>
      <c r="T462" s="238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9" t="s">
        <v>202</v>
      </c>
      <c r="AT462" s="239" t="s">
        <v>130</v>
      </c>
      <c r="AU462" s="239" t="s">
        <v>89</v>
      </c>
      <c r="AY462" s="17" t="s">
        <v>128</v>
      </c>
      <c r="BE462" s="240">
        <f>IF(N462="základní",J462,0)</f>
        <v>0</v>
      </c>
      <c r="BF462" s="240">
        <f>IF(N462="snížená",J462,0)</f>
        <v>0</v>
      </c>
      <c r="BG462" s="240">
        <f>IF(N462="zákl. přenesená",J462,0)</f>
        <v>0</v>
      </c>
      <c r="BH462" s="240">
        <f>IF(N462="sníž. přenesená",J462,0)</f>
        <v>0</v>
      </c>
      <c r="BI462" s="240">
        <f>IF(N462="nulová",J462,0)</f>
        <v>0</v>
      </c>
      <c r="BJ462" s="17" t="s">
        <v>79</v>
      </c>
      <c r="BK462" s="240">
        <f>ROUND(I462*H462,2)</f>
        <v>0</v>
      </c>
      <c r="BL462" s="17" t="s">
        <v>202</v>
      </c>
      <c r="BM462" s="239" t="s">
        <v>1136</v>
      </c>
    </row>
    <row r="463" spans="1:47" s="2" customFormat="1" ht="12">
      <c r="A463" s="38"/>
      <c r="B463" s="39"/>
      <c r="C463" s="40"/>
      <c r="D463" s="241" t="s">
        <v>137</v>
      </c>
      <c r="E463" s="40"/>
      <c r="F463" s="242" t="s">
        <v>1135</v>
      </c>
      <c r="G463" s="40"/>
      <c r="H463" s="40"/>
      <c r="I463" s="148"/>
      <c r="J463" s="40"/>
      <c r="K463" s="40"/>
      <c r="L463" s="44"/>
      <c r="M463" s="243"/>
      <c r="N463" s="244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137</v>
      </c>
      <c r="AU463" s="17" t="s">
        <v>89</v>
      </c>
    </row>
    <row r="464" spans="1:65" s="2" customFormat="1" ht="24" customHeight="1">
      <c r="A464" s="38"/>
      <c r="B464" s="39"/>
      <c r="C464" s="228" t="s">
        <v>1137</v>
      </c>
      <c r="D464" s="228" t="s">
        <v>130</v>
      </c>
      <c r="E464" s="229" t="s">
        <v>1138</v>
      </c>
      <c r="F464" s="230" t="s">
        <v>1139</v>
      </c>
      <c r="G464" s="231" t="s">
        <v>341</v>
      </c>
      <c r="H464" s="232">
        <v>1</v>
      </c>
      <c r="I464" s="233"/>
      <c r="J464" s="234">
        <f>ROUND(I464*H464,2)</f>
        <v>0</v>
      </c>
      <c r="K464" s="230" t="s">
        <v>19</v>
      </c>
      <c r="L464" s="44"/>
      <c r="M464" s="235" t="s">
        <v>19</v>
      </c>
      <c r="N464" s="236" t="s">
        <v>43</v>
      </c>
      <c r="O464" s="84"/>
      <c r="P464" s="237">
        <f>O464*H464</f>
        <v>0</v>
      </c>
      <c r="Q464" s="237">
        <v>0</v>
      </c>
      <c r="R464" s="237">
        <f>Q464*H464</f>
        <v>0</v>
      </c>
      <c r="S464" s="237">
        <v>0</v>
      </c>
      <c r="T464" s="238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9" t="s">
        <v>202</v>
      </c>
      <c r="AT464" s="239" t="s">
        <v>130</v>
      </c>
      <c r="AU464" s="239" t="s">
        <v>89</v>
      </c>
      <c r="AY464" s="17" t="s">
        <v>128</v>
      </c>
      <c r="BE464" s="240">
        <f>IF(N464="základní",J464,0)</f>
        <v>0</v>
      </c>
      <c r="BF464" s="240">
        <f>IF(N464="snížená",J464,0)</f>
        <v>0</v>
      </c>
      <c r="BG464" s="240">
        <f>IF(N464="zákl. přenesená",J464,0)</f>
        <v>0</v>
      </c>
      <c r="BH464" s="240">
        <f>IF(N464="sníž. přenesená",J464,0)</f>
        <v>0</v>
      </c>
      <c r="BI464" s="240">
        <f>IF(N464="nulová",J464,0)</f>
        <v>0</v>
      </c>
      <c r="BJ464" s="17" t="s">
        <v>79</v>
      </c>
      <c r="BK464" s="240">
        <f>ROUND(I464*H464,2)</f>
        <v>0</v>
      </c>
      <c r="BL464" s="17" t="s">
        <v>202</v>
      </c>
      <c r="BM464" s="239" t="s">
        <v>1140</v>
      </c>
    </row>
    <row r="465" spans="1:47" s="2" customFormat="1" ht="12">
      <c r="A465" s="38"/>
      <c r="B465" s="39"/>
      <c r="C465" s="40"/>
      <c r="D465" s="241" t="s">
        <v>137</v>
      </c>
      <c r="E465" s="40"/>
      <c r="F465" s="242" t="s">
        <v>1139</v>
      </c>
      <c r="G465" s="40"/>
      <c r="H465" s="40"/>
      <c r="I465" s="148"/>
      <c r="J465" s="40"/>
      <c r="K465" s="40"/>
      <c r="L465" s="44"/>
      <c r="M465" s="243"/>
      <c r="N465" s="244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137</v>
      </c>
      <c r="AU465" s="17" t="s">
        <v>89</v>
      </c>
    </row>
    <row r="466" spans="1:65" s="2" customFormat="1" ht="36" customHeight="1">
      <c r="A466" s="38"/>
      <c r="B466" s="39"/>
      <c r="C466" s="228" t="s">
        <v>1141</v>
      </c>
      <c r="D466" s="228" t="s">
        <v>130</v>
      </c>
      <c r="E466" s="229" t="s">
        <v>1142</v>
      </c>
      <c r="F466" s="230" t="s">
        <v>1143</v>
      </c>
      <c r="G466" s="231" t="s">
        <v>341</v>
      </c>
      <c r="H466" s="232">
        <v>1</v>
      </c>
      <c r="I466" s="233"/>
      <c r="J466" s="234">
        <f>ROUND(I466*H466,2)</f>
        <v>0</v>
      </c>
      <c r="K466" s="230" t="s">
        <v>19</v>
      </c>
      <c r="L466" s="44"/>
      <c r="M466" s="235" t="s">
        <v>19</v>
      </c>
      <c r="N466" s="236" t="s">
        <v>43</v>
      </c>
      <c r="O466" s="84"/>
      <c r="P466" s="237">
        <f>O466*H466</f>
        <v>0</v>
      </c>
      <c r="Q466" s="237">
        <v>0</v>
      </c>
      <c r="R466" s="237">
        <f>Q466*H466</f>
        <v>0</v>
      </c>
      <c r="S466" s="237">
        <v>0</v>
      </c>
      <c r="T466" s="238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9" t="s">
        <v>202</v>
      </c>
      <c r="AT466" s="239" t="s">
        <v>130</v>
      </c>
      <c r="AU466" s="239" t="s">
        <v>89</v>
      </c>
      <c r="AY466" s="17" t="s">
        <v>128</v>
      </c>
      <c r="BE466" s="240">
        <f>IF(N466="základní",J466,0)</f>
        <v>0</v>
      </c>
      <c r="BF466" s="240">
        <f>IF(N466="snížená",J466,0)</f>
        <v>0</v>
      </c>
      <c r="BG466" s="240">
        <f>IF(N466="zákl. přenesená",J466,0)</f>
        <v>0</v>
      </c>
      <c r="BH466" s="240">
        <f>IF(N466="sníž. přenesená",J466,0)</f>
        <v>0</v>
      </c>
      <c r="BI466" s="240">
        <f>IF(N466="nulová",J466,0)</f>
        <v>0</v>
      </c>
      <c r="BJ466" s="17" t="s">
        <v>79</v>
      </c>
      <c r="BK466" s="240">
        <f>ROUND(I466*H466,2)</f>
        <v>0</v>
      </c>
      <c r="BL466" s="17" t="s">
        <v>202</v>
      </c>
      <c r="BM466" s="239" t="s">
        <v>1144</v>
      </c>
    </row>
    <row r="467" spans="1:47" s="2" customFormat="1" ht="12">
      <c r="A467" s="38"/>
      <c r="B467" s="39"/>
      <c r="C467" s="40"/>
      <c r="D467" s="241" t="s">
        <v>137</v>
      </c>
      <c r="E467" s="40"/>
      <c r="F467" s="242" t="s">
        <v>1143</v>
      </c>
      <c r="G467" s="40"/>
      <c r="H467" s="40"/>
      <c r="I467" s="148"/>
      <c r="J467" s="40"/>
      <c r="K467" s="40"/>
      <c r="L467" s="44"/>
      <c r="M467" s="243"/>
      <c r="N467" s="244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137</v>
      </c>
      <c r="AU467" s="17" t="s">
        <v>89</v>
      </c>
    </row>
    <row r="468" spans="1:65" s="2" customFormat="1" ht="36" customHeight="1">
      <c r="A468" s="38"/>
      <c r="B468" s="39"/>
      <c r="C468" s="228" t="s">
        <v>1145</v>
      </c>
      <c r="D468" s="228" t="s">
        <v>130</v>
      </c>
      <c r="E468" s="229" t="s">
        <v>1146</v>
      </c>
      <c r="F468" s="230" t="s">
        <v>1147</v>
      </c>
      <c r="G468" s="231" t="s">
        <v>341</v>
      </c>
      <c r="H468" s="232">
        <v>1</v>
      </c>
      <c r="I468" s="233"/>
      <c r="J468" s="234">
        <f>ROUND(I468*H468,2)</f>
        <v>0</v>
      </c>
      <c r="K468" s="230" t="s">
        <v>19</v>
      </c>
      <c r="L468" s="44"/>
      <c r="M468" s="235" t="s">
        <v>19</v>
      </c>
      <c r="N468" s="236" t="s">
        <v>43</v>
      </c>
      <c r="O468" s="84"/>
      <c r="P468" s="237">
        <f>O468*H468</f>
        <v>0</v>
      </c>
      <c r="Q468" s="237">
        <v>0</v>
      </c>
      <c r="R468" s="237">
        <f>Q468*H468</f>
        <v>0</v>
      </c>
      <c r="S468" s="237">
        <v>0</v>
      </c>
      <c r="T468" s="238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9" t="s">
        <v>202</v>
      </c>
      <c r="AT468" s="239" t="s">
        <v>130</v>
      </c>
      <c r="AU468" s="239" t="s">
        <v>89</v>
      </c>
      <c r="AY468" s="17" t="s">
        <v>128</v>
      </c>
      <c r="BE468" s="240">
        <f>IF(N468="základní",J468,0)</f>
        <v>0</v>
      </c>
      <c r="BF468" s="240">
        <f>IF(N468="snížená",J468,0)</f>
        <v>0</v>
      </c>
      <c r="BG468" s="240">
        <f>IF(N468="zákl. přenesená",J468,0)</f>
        <v>0</v>
      </c>
      <c r="BH468" s="240">
        <f>IF(N468="sníž. přenesená",J468,0)</f>
        <v>0</v>
      </c>
      <c r="BI468" s="240">
        <f>IF(N468="nulová",J468,0)</f>
        <v>0</v>
      </c>
      <c r="BJ468" s="17" t="s">
        <v>79</v>
      </c>
      <c r="BK468" s="240">
        <f>ROUND(I468*H468,2)</f>
        <v>0</v>
      </c>
      <c r="BL468" s="17" t="s">
        <v>202</v>
      </c>
      <c r="BM468" s="239" t="s">
        <v>1148</v>
      </c>
    </row>
    <row r="469" spans="1:47" s="2" customFormat="1" ht="12">
      <c r="A469" s="38"/>
      <c r="B469" s="39"/>
      <c r="C469" s="40"/>
      <c r="D469" s="241" t="s">
        <v>137</v>
      </c>
      <c r="E469" s="40"/>
      <c r="F469" s="242" t="s">
        <v>1147</v>
      </c>
      <c r="G469" s="40"/>
      <c r="H469" s="40"/>
      <c r="I469" s="148"/>
      <c r="J469" s="40"/>
      <c r="K469" s="40"/>
      <c r="L469" s="44"/>
      <c r="M469" s="243"/>
      <c r="N469" s="244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137</v>
      </c>
      <c r="AU469" s="17" t="s">
        <v>89</v>
      </c>
    </row>
    <row r="470" spans="1:65" s="2" customFormat="1" ht="36" customHeight="1">
      <c r="A470" s="38"/>
      <c r="B470" s="39"/>
      <c r="C470" s="228" t="s">
        <v>1149</v>
      </c>
      <c r="D470" s="228" t="s">
        <v>130</v>
      </c>
      <c r="E470" s="229" t="s">
        <v>1150</v>
      </c>
      <c r="F470" s="230" t="s">
        <v>1151</v>
      </c>
      <c r="G470" s="231" t="s">
        <v>341</v>
      </c>
      <c r="H470" s="232">
        <v>1</v>
      </c>
      <c r="I470" s="233"/>
      <c r="J470" s="234">
        <f>ROUND(I470*H470,2)</f>
        <v>0</v>
      </c>
      <c r="K470" s="230" t="s">
        <v>19</v>
      </c>
      <c r="L470" s="44"/>
      <c r="M470" s="235" t="s">
        <v>19</v>
      </c>
      <c r="N470" s="236" t="s">
        <v>43</v>
      </c>
      <c r="O470" s="84"/>
      <c r="P470" s="237">
        <f>O470*H470</f>
        <v>0</v>
      </c>
      <c r="Q470" s="237">
        <v>0</v>
      </c>
      <c r="R470" s="237">
        <f>Q470*H470</f>
        <v>0</v>
      </c>
      <c r="S470" s="237">
        <v>0</v>
      </c>
      <c r="T470" s="238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9" t="s">
        <v>202</v>
      </c>
      <c r="AT470" s="239" t="s">
        <v>130</v>
      </c>
      <c r="AU470" s="239" t="s">
        <v>89</v>
      </c>
      <c r="AY470" s="17" t="s">
        <v>128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7" t="s">
        <v>79</v>
      </c>
      <c r="BK470" s="240">
        <f>ROUND(I470*H470,2)</f>
        <v>0</v>
      </c>
      <c r="BL470" s="17" t="s">
        <v>202</v>
      </c>
      <c r="BM470" s="239" t="s">
        <v>1152</v>
      </c>
    </row>
    <row r="471" spans="1:47" s="2" customFormat="1" ht="12">
      <c r="A471" s="38"/>
      <c r="B471" s="39"/>
      <c r="C471" s="40"/>
      <c r="D471" s="241" t="s">
        <v>137</v>
      </c>
      <c r="E471" s="40"/>
      <c r="F471" s="242" t="s">
        <v>1151</v>
      </c>
      <c r="G471" s="40"/>
      <c r="H471" s="40"/>
      <c r="I471" s="148"/>
      <c r="J471" s="40"/>
      <c r="K471" s="40"/>
      <c r="L471" s="44"/>
      <c r="M471" s="243"/>
      <c r="N471" s="244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137</v>
      </c>
      <c r="AU471" s="17" t="s">
        <v>89</v>
      </c>
    </row>
    <row r="472" spans="1:65" s="2" customFormat="1" ht="24" customHeight="1">
      <c r="A472" s="38"/>
      <c r="B472" s="39"/>
      <c r="C472" s="228" t="s">
        <v>1153</v>
      </c>
      <c r="D472" s="228" t="s">
        <v>130</v>
      </c>
      <c r="E472" s="229" t="s">
        <v>1154</v>
      </c>
      <c r="F472" s="230" t="s">
        <v>1155</v>
      </c>
      <c r="G472" s="231" t="s">
        <v>341</v>
      </c>
      <c r="H472" s="232">
        <v>1</v>
      </c>
      <c r="I472" s="233"/>
      <c r="J472" s="234">
        <f>ROUND(I472*H472,2)</f>
        <v>0</v>
      </c>
      <c r="K472" s="230" t="s">
        <v>19</v>
      </c>
      <c r="L472" s="44"/>
      <c r="M472" s="235" t="s">
        <v>19</v>
      </c>
      <c r="N472" s="236" t="s">
        <v>43</v>
      </c>
      <c r="O472" s="84"/>
      <c r="P472" s="237">
        <f>O472*H472</f>
        <v>0</v>
      </c>
      <c r="Q472" s="237">
        <v>0</v>
      </c>
      <c r="R472" s="237">
        <f>Q472*H472</f>
        <v>0</v>
      </c>
      <c r="S472" s="237">
        <v>0</v>
      </c>
      <c r="T472" s="238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9" t="s">
        <v>202</v>
      </c>
      <c r="AT472" s="239" t="s">
        <v>130</v>
      </c>
      <c r="AU472" s="239" t="s">
        <v>89</v>
      </c>
      <c r="AY472" s="17" t="s">
        <v>128</v>
      </c>
      <c r="BE472" s="240">
        <f>IF(N472="základní",J472,0)</f>
        <v>0</v>
      </c>
      <c r="BF472" s="240">
        <f>IF(N472="snížená",J472,0)</f>
        <v>0</v>
      </c>
      <c r="BG472" s="240">
        <f>IF(N472="zákl. přenesená",J472,0)</f>
        <v>0</v>
      </c>
      <c r="BH472" s="240">
        <f>IF(N472="sníž. přenesená",J472,0)</f>
        <v>0</v>
      </c>
      <c r="BI472" s="240">
        <f>IF(N472="nulová",J472,0)</f>
        <v>0</v>
      </c>
      <c r="BJ472" s="17" t="s">
        <v>79</v>
      </c>
      <c r="BK472" s="240">
        <f>ROUND(I472*H472,2)</f>
        <v>0</v>
      </c>
      <c r="BL472" s="17" t="s">
        <v>202</v>
      </c>
      <c r="BM472" s="239" t="s">
        <v>1156</v>
      </c>
    </row>
    <row r="473" spans="1:47" s="2" customFormat="1" ht="12">
      <c r="A473" s="38"/>
      <c r="B473" s="39"/>
      <c r="C473" s="40"/>
      <c r="D473" s="241" t="s">
        <v>137</v>
      </c>
      <c r="E473" s="40"/>
      <c r="F473" s="242" t="s">
        <v>1155</v>
      </c>
      <c r="G473" s="40"/>
      <c r="H473" s="40"/>
      <c r="I473" s="148"/>
      <c r="J473" s="40"/>
      <c r="K473" s="40"/>
      <c r="L473" s="44"/>
      <c r="M473" s="243"/>
      <c r="N473" s="244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137</v>
      </c>
      <c r="AU473" s="17" t="s">
        <v>89</v>
      </c>
    </row>
    <row r="474" spans="1:65" s="2" customFormat="1" ht="36" customHeight="1">
      <c r="A474" s="38"/>
      <c r="B474" s="39"/>
      <c r="C474" s="228" t="s">
        <v>1157</v>
      </c>
      <c r="D474" s="228" t="s">
        <v>130</v>
      </c>
      <c r="E474" s="229" t="s">
        <v>1158</v>
      </c>
      <c r="F474" s="230" t="s">
        <v>1159</v>
      </c>
      <c r="G474" s="231" t="s">
        <v>341</v>
      </c>
      <c r="H474" s="232">
        <v>1</v>
      </c>
      <c r="I474" s="233"/>
      <c r="J474" s="234">
        <f>ROUND(I474*H474,2)</f>
        <v>0</v>
      </c>
      <c r="K474" s="230" t="s">
        <v>19</v>
      </c>
      <c r="L474" s="44"/>
      <c r="M474" s="235" t="s">
        <v>19</v>
      </c>
      <c r="N474" s="236" t="s">
        <v>43</v>
      </c>
      <c r="O474" s="84"/>
      <c r="P474" s="237">
        <f>O474*H474</f>
        <v>0</v>
      </c>
      <c r="Q474" s="237">
        <v>0</v>
      </c>
      <c r="R474" s="237">
        <f>Q474*H474</f>
        <v>0</v>
      </c>
      <c r="S474" s="237">
        <v>0</v>
      </c>
      <c r="T474" s="238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9" t="s">
        <v>202</v>
      </c>
      <c r="AT474" s="239" t="s">
        <v>130</v>
      </c>
      <c r="AU474" s="239" t="s">
        <v>89</v>
      </c>
      <c r="AY474" s="17" t="s">
        <v>128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7" t="s">
        <v>79</v>
      </c>
      <c r="BK474" s="240">
        <f>ROUND(I474*H474,2)</f>
        <v>0</v>
      </c>
      <c r="BL474" s="17" t="s">
        <v>202</v>
      </c>
      <c r="BM474" s="239" t="s">
        <v>1160</v>
      </c>
    </row>
    <row r="475" spans="1:47" s="2" customFormat="1" ht="12">
      <c r="A475" s="38"/>
      <c r="B475" s="39"/>
      <c r="C475" s="40"/>
      <c r="D475" s="241" t="s">
        <v>137</v>
      </c>
      <c r="E475" s="40"/>
      <c r="F475" s="242" t="s">
        <v>1159</v>
      </c>
      <c r="G475" s="40"/>
      <c r="H475" s="40"/>
      <c r="I475" s="148"/>
      <c r="J475" s="40"/>
      <c r="K475" s="40"/>
      <c r="L475" s="44"/>
      <c r="M475" s="243"/>
      <c r="N475" s="244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137</v>
      </c>
      <c r="AU475" s="17" t="s">
        <v>89</v>
      </c>
    </row>
    <row r="476" spans="1:65" s="2" customFormat="1" ht="24" customHeight="1">
      <c r="A476" s="38"/>
      <c r="B476" s="39"/>
      <c r="C476" s="228" t="s">
        <v>1161</v>
      </c>
      <c r="D476" s="228" t="s">
        <v>130</v>
      </c>
      <c r="E476" s="229" t="s">
        <v>1162</v>
      </c>
      <c r="F476" s="230" t="s">
        <v>1163</v>
      </c>
      <c r="G476" s="231" t="s">
        <v>341</v>
      </c>
      <c r="H476" s="232">
        <v>1</v>
      </c>
      <c r="I476" s="233"/>
      <c r="J476" s="234">
        <f>ROUND(I476*H476,2)</f>
        <v>0</v>
      </c>
      <c r="K476" s="230" t="s">
        <v>19</v>
      </c>
      <c r="L476" s="44"/>
      <c r="M476" s="235" t="s">
        <v>19</v>
      </c>
      <c r="N476" s="236" t="s">
        <v>43</v>
      </c>
      <c r="O476" s="84"/>
      <c r="P476" s="237">
        <f>O476*H476</f>
        <v>0</v>
      </c>
      <c r="Q476" s="237">
        <v>0</v>
      </c>
      <c r="R476" s="237">
        <f>Q476*H476</f>
        <v>0</v>
      </c>
      <c r="S476" s="237">
        <v>0</v>
      </c>
      <c r="T476" s="238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9" t="s">
        <v>202</v>
      </c>
      <c r="AT476" s="239" t="s">
        <v>130</v>
      </c>
      <c r="AU476" s="239" t="s">
        <v>89</v>
      </c>
      <c r="AY476" s="17" t="s">
        <v>128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7" t="s">
        <v>79</v>
      </c>
      <c r="BK476" s="240">
        <f>ROUND(I476*H476,2)</f>
        <v>0</v>
      </c>
      <c r="BL476" s="17" t="s">
        <v>202</v>
      </c>
      <c r="BM476" s="239" t="s">
        <v>1164</v>
      </c>
    </row>
    <row r="477" spans="1:47" s="2" customFormat="1" ht="12">
      <c r="A477" s="38"/>
      <c r="B477" s="39"/>
      <c r="C477" s="40"/>
      <c r="D477" s="241" t="s">
        <v>137</v>
      </c>
      <c r="E477" s="40"/>
      <c r="F477" s="242" t="s">
        <v>1163</v>
      </c>
      <c r="G477" s="40"/>
      <c r="H477" s="40"/>
      <c r="I477" s="148"/>
      <c r="J477" s="40"/>
      <c r="K477" s="40"/>
      <c r="L477" s="44"/>
      <c r="M477" s="243"/>
      <c r="N477" s="244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137</v>
      </c>
      <c r="AU477" s="17" t="s">
        <v>89</v>
      </c>
    </row>
    <row r="478" spans="1:65" s="2" customFormat="1" ht="24" customHeight="1">
      <c r="A478" s="38"/>
      <c r="B478" s="39"/>
      <c r="C478" s="228" t="s">
        <v>1165</v>
      </c>
      <c r="D478" s="228" t="s">
        <v>130</v>
      </c>
      <c r="E478" s="229" t="s">
        <v>1166</v>
      </c>
      <c r="F478" s="230" t="s">
        <v>1167</v>
      </c>
      <c r="G478" s="231" t="s">
        <v>341</v>
      </c>
      <c r="H478" s="232">
        <v>1</v>
      </c>
      <c r="I478" s="233"/>
      <c r="J478" s="234">
        <f>ROUND(I478*H478,2)</f>
        <v>0</v>
      </c>
      <c r="K478" s="230" t="s">
        <v>19</v>
      </c>
      <c r="L478" s="44"/>
      <c r="M478" s="235" t="s">
        <v>19</v>
      </c>
      <c r="N478" s="236" t="s">
        <v>43</v>
      </c>
      <c r="O478" s="84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38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39" t="s">
        <v>202</v>
      </c>
      <c r="AT478" s="239" t="s">
        <v>130</v>
      </c>
      <c r="AU478" s="239" t="s">
        <v>89</v>
      </c>
      <c r="AY478" s="17" t="s">
        <v>128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7" t="s">
        <v>79</v>
      </c>
      <c r="BK478" s="240">
        <f>ROUND(I478*H478,2)</f>
        <v>0</v>
      </c>
      <c r="BL478" s="17" t="s">
        <v>202</v>
      </c>
      <c r="BM478" s="239" t="s">
        <v>1168</v>
      </c>
    </row>
    <row r="479" spans="1:47" s="2" customFormat="1" ht="12">
      <c r="A479" s="38"/>
      <c r="B479" s="39"/>
      <c r="C479" s="40"/>
      <c r="D479" s="241" t="s">
        <v>137</v>
      </c>
      <c r="E479" s="40"/>
      <c r="F479" s="242" t="s">
        <v>1167</v>
      </c>
      <c r="G479" s="40"/>
      <c r="H479" s="40"/>
      <c r="I479" s="148"/>
      <c r="J479" s="40"/>
      <c r="K479" s="40"/>
      <c r="L479" s="44"/>
      <c r="M479" s="243"/>
      <c r="N479" s="244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137</v>
      </c>
      <c r="AU479" s="17" t="s">
        <v>89</v>
      </c>
    </row>
    <row r="480" spans="1:65" s="2" customFormat="1" ht="36" customHeight="1">
      <c r="A480" s="38"/>
      <c r="B480" s="39"/>
      <c r="C480" s="228" t="s">
        <v>1169</v>
      </c>
      <c r="D480" s="228" t="s">
        <v>130</v>
      </c>
      <c r="E480" s="229" t="s">
        <v>1170</v>
      </c>
      <c r="F480" s="230" t="s">
        <v>1171</v>
      </c>
      <c r="G480" s="231" t="s">
        <v>341</v>
      </c>
      <c r="H480" s="232">
        <v>1</v>
      </c>
      <c r="I480" s="233"/>
      <c r="J480" s="234">
        <f>ROUND(I480*H480,2)</f>
        <v>0</v>
      </c>
      <c r="K480" s="230" t="s">
        <v>19</v>
      </c>
      <c r="L480" s="44"/>
      <c r="M480" s="235" t="s">
        <v>19</v>
      </c>
      <c r="N480" s="236" t="s">
        <v>43</v>
      </c>
      <c r="O480" s="84"/>
      <c r="P480" s="237">
        <f>O480*H480</f>
        <v>0</v>
      </c>
      <c r="Q480" s="237">
        <v>0</v>
      </c>
      <c r="R480" s="237">
        <f>Q480*H480</f>
        <v>0</v>
      </c>
      <c r="S480" s="237">
        <v>0</v>
      </c>
      <c r="T480" s="238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9" t="s">
        <v>202</v>
      </c>
      <c r="AT480" s="239" t="s">
        <v>130</v>
      </c>
      <c r="AU480" s="239" t="s">
        <v>89</v>
      </c>
      <c r="AY480" s="17" t="s">
        <v>128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7" t="s">
        <v>79</v>
      </c>
      <c r="BK480" s="240">
        <f>ROUND(I480*H480,2)</f>
        <v>0</v>
      </c>
      <c r="BL480" s="17" t="s">
        <v>202</v>
      </c>
      <c r="BM480" s="239" t="s">
        <v>1172</v>
      </c>
    </row>
    <row r="481" spans="1:47" s="2" customFormat="1" ht="12">
      <c r="A481" s="38"/>
      <c r="B481" s="39"/>
      <c r="C481" s="40"/>
      <c r="D481" s="241" t="s">
        <v>137</v>
      </c>
      <c r="E481" s="40"/>
      <c r="F481" s="242" t="s">
        <v>1171</v>
      </c>
      <c r="G481" s="40"/>
      <c r="H481" s="40"/>
      <c r="I481" s="148"/>
      <c r="J481" s="40"/>
      <c r="K481" s="40"/>
      <c r="L481" s="44"/>
      <c r="M481" s="243"/>
      <c r="N481" s="244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137</v>
      </c>
      <c r="AU481" s="17" t="s">
        <v>89</v>
      </c>
    </row>
    <row r="482" spans="1:65" s="2" customFormat="1" ht="36" customHeight="1">
      <c r="A482" s="38"/>
      <c r="B482" s="39"/>
      <c r="C482" s="228" t="s">
        <v>1173</v>
      </c>
      <c r="D482" s="228" t="s">
        <v>130</v>
      </c>
      <c r="E482" s="229" t="s">
        <v>1174</v>
      </c>
      <c r="F482" s="230" t="s">
        <v>1175</v>
      </c>
      <c r="G482" s="231" t="s">
        <v>341</v>
      </c>
      <c r="H482" s="232">
        <v>1</v>
      </c>
      <c r="I482" s="233"/>
      <c r="J482" s="234">
        <f>ROUND(I482*H482,2)</f>
        <v>0</v>
      </c>
      <c r="K482" s="230" t="s">
        <v>19</v>
      </c>
      <c r="L482" s="44"/>
      <c r="M482" s="235" t="s">
        <v>19</v>
      </c>
      <c r="N482" s="236" t="s">
        <v>43</v>
      </c>
      <c r="O482" s="84"/>
      <c r="P482" s="237">
        <f>O482*H482</f>
        <v>0</v>
      </c>
      <c r="Q482" s="237">
        <v>0</v>
      </c>
      <c r="R482" s="237">
        <f>Q482*H482</f>
        <v>0</v>
      </c>
      <c r="S482" s="237">
        <v>0</v>
      </c>
      <c r="T482" s="238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9" t="s">
        <v>202</v>
      </c>
      <c r="AT482" s="239" t="s">
        <v>130</v>
      </c>
      <c r="AU482" s="239" t="s">
        <v>89</v>
      </c>
      <c r="AY482" s="17" t="s">
        <v>128</v>
      </c>
      <c r="BE482" s="240">
        <f>IF(N482="základní",J482,0)</f>
        <v>0</v>
      </c>
      <c r="BF482" s="240">
        <f>IF(N482="snížená",J482,0)</f>
        <v>0</v>
      </c>
      <c r="BG482" s="240">
        <f>IF(N482="zákl. přenesená",J482,0)</f>
        <v>0</v>
      </c>
      <c r="BH482" s="240">
        <f>IF(N482="sníž. přenesená",J482,0)</f>
        <v>0</v>
      </c>
      <c r="BI482" s="240">
        <f>IF(N482="nulová",J482,0)</f>
        <v>0</v>
      </c>
      <c r="BJ482" s="17" t="s">
        <v>79</v>
      </c>
      <c r="BK482" s="240">
        <f>ROUND(I482*H482,2)</f>
        <v>0</v>
      </c>
      <c r="BL482" s="17" t="s">
        <v>202</v>
      </c>
      <c r="BM482" s="239" t="s">
        <v>1176</v>
      </c>
    </row>
    <row r="483" spans="1:47" s="2" customFormat="1" ht="12">
      <c r="A483" s="38"/>
      <c r="B483" s="39"/>
      <c r="C483" s="40"/>
      <c r="D483" s="241" t="s">
        <v>137</v>
      </c>
      <c r="E483" s="40"/>
      <c r="F483" s="242" t="s">
        <v>1175</v>
      </c>
      <c r="G483" s="40"/>
      <c r="H483" s="40"/>
      <c r="I483" s="148"/>
      <c r="J483" s="40"/>
      <c r="K483" s="40"/>
      <c r="L483" s="44"/>
      <c r="M483" s="243"/>
      <c r="N483" s="244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137</v>
      </c>
      <c r="AU483" s="17" t="s">
        <v>89</v>
      </c>
    </row>
    <row r="484" spans="1:65" s="2" customFormat="1" ht="24" customHeight="1">
      <c r="A484" s="38"/>
      <c r="B484" s="39"/>
      <c r="C484" s="228" t="s">
        <v>1177</v>
      </c>
      <c r="D484" s="228" t="s">
        <v>130</v>
      </c>
      <c r="E484" s="229" t="s">
        <v>1178</v>
      </c>
      <c r="F484" s="230" t="s">
        <v>1179</v>
      </c>
      <c r="G484" s="231" t="s">
        <v>341</v>
      </c>
      <c r="H484" s="232">
        <v>1</v>
      </c>
      <c r="I484" s="233"/>
      <c r="J484" s="234">
        <f>ROUND(I484*H484,2)</f>
        <v>0</v>
      </c>
      <c r="K484" s="230" t="s">
        <v>19</v>
      </c>
      <c r="L484" s="44"/>
      <c r="M484" s="235" t="s">
        <v>19</v>
      </c>
      <c r="N484" s="236" t="s">
        <v>43</v>
      </c>
      <c r="O484" s="84"/>
      <c r="P484" s="237">
        <f>O484*H484</f>
        <v>0</v>
      </c>
      <c r="Q484" s="237">
        <v>0</v>
      </c>
      <c r="R484" s="237">
        <f>Q484*H484</f>
        <v>0</v>
      </c>
      <c r="S484" s="237">
        <v>0</v>
      </c>
      <c r="T484" s="23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9" t="s">
        <v>202</v>
      </c>
      <c r="AT484" s="239" t="s">
        <v>130</v>
      </c>
      <c r="AU484" s="239" t="s">
        <v>89</v>
      </c>
      <c r="AY484" s="17" t="s">
        <v>128</v>
      </c>
      <c r="BE484" s="240">
        <f>IF(N484="základní",J484,0)</f>
        <v>0</v>
      </c>
      <c r="BF484" s="240">
        <f>IF(N484="snížená",J484,0)</f>
        <v>0</v>
      </c>
      <c r="BG484" s="240">
        <f>IF(N484="zákl. přenesená",J484,0)</f>
        <v>0</v>
      </c>
      <c r="BH484" s="240">
        <f>IF(N484="sníž. přenesená",J484,0)</f>
        <v>0</v>
      </c>
      <c r="BI484" s="240">
        <f>IF(N484="nulová",J484,0)</f>
        <v>0</v>
      </c>
      <c r="BJ484" s="17" t="s">
        <v>79</v>
      </c>
      <c r="BK484" s="240">
        <f>ROUND(I484*H484,2)</f>
        <v>0</v>
      </c>
      <c r="BL484" s="17" t="s">
        <v>202</v>
      </c>
      <c r="BM484" s="239" t="s">
        <v>1180</v>
      </c>
    </row>
    <row r="485" spans="1:47" s="2" customFormat="1" ht="12">
      <c r="A485" s="38"/>
      <c r="B485" s="39"/>
      <c r="C485" s="40"/>
      <c r="D485" s="241" t="s">
        <v>137</v>
      </c>
      <c r="E485" s="40"/>
      <c r="F485" s="242" t="s">
        <v>1179</v>
      </c>
      <c r="G485" s="40"/>
      <c r="H485" s="40"/>
      <c r="I485" s="148"/>
      <c r="J485" s="40"/>
      <c r="K485" s="40"/>
      <c r="L485" s="44"/>
      <c r="M485" s="243"/>
      <c r="N485" s="244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137</v>
      </c>
      <c r="AU485" s="17" t="s">
        <v>89</v>
      </c>
    </row>
    <row r="486" spans="1:65" s="2" customFormat="1" ht="24" customHeight="1">
      <c r="A486" s="38"/>
      <c r="B486" s="39"/>
      <c r="C486" s="228" t="s">
        <v>1181</v>
      </c>
      <c r="D486" s="228" t="s">
        <v>130</v>
      </c>
      <c r="E486" s="229" t="s">
        <v>1182</v>
      </c>
      <c r="F486" s="230" t="s">
        <v>1183</v>
      </c>
      <c r="G486" s="231" t="s">
        <v>341</v>
      </c>
      <c r="H486" s="232">
        <v>1</v>
      </c>
      <c r="I486" s="233"/>
      <c r="J486" s="234">
        <f>ROUND(I486*H486,2)</f>
        <v>0</v>
      </c>
      <c r="K486" s="230" t="s">
        <v>19</v>
      </c>
      <c r="L486" s="44"/>
      <c r="M486" s="235" t="s">
        <v>19</v>
      </c>
      <c r="N486" s="236" t="s">
        <v>43</v>
      </c>
      <c r="O486" s="84"/>
      <c r="P486" s="237">
        <f>O486*H486</f>
        <v>0</v>
      </c>
      <c r="Q486" s="237">
        <v>0</v>
      </c>
      <c r="R486" s="237">
        <f>Q486*H486</f>
        <v>0</v>
      </c>
      <c r="S486" s="237">
        <v>0</v>
      </c>
      <c r="T486" s="238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9" t="s">
        <v>202</v>
      </c>
      <c r="AT486" s="239" t="s">
        <v>130</v>
      </c>
      <c r="AU486" s="239" t="s">
        <v>89</v>
      </c>
      <c r="AY486" s="17" t="s">
        <v>128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7" t="s">
        <v>79</v>
      </c>
      <c r="BK486" s="240">
        <f>ROUND(I486*H486,2)</f>
        <v>0</v>
      </c>
      <c r="BL486" s="17" t="s">
        <v>202</v>
      </c>
      <c r="BM486" s="239" t="s">
        <v>1184</v>
      </c>
    </row>
    <row r="487" spans="1:47" s="2" customFormat="1" ht="12">
      <c r="A487" s="38"/>
      <c r="B487" s="39"/>
      <c r="C487" s="40"/>
      <c r="D487" s="241" t="s">
        <v>137</v>
      </c>
      <c r="E487" s="40"/>
      <c r="F487" s="242" t="s">
        <v>1183</v>
      </c>
      <c r="G487" s="40"/>
      <c r="H487" s="40"/>
      <c r="I487" s="148"/>
      <c r="J487" s="40"/>
      <c r="K487" s="40"/>
      <c r="L487" s="44"/>
      <c r="M487" s="243"/>
      <c r="N487" s="244"/>
      <c r="O487" s="84"/>
      <c r="P487" s="84"/>
      <c r="Q487" s="84"/>
      <c r="R487" s="84"/>
      <c r="S487" s="84"/>
      <c r="T487" s="85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137</v>
      </c>
      <c r="AU487" s="17" t="s">
        <v>89</v>
      </c>
    </row>
    <row r="488" spans="1:65" s="2" customFormat="1" ht="24" customHeight="1">
      <c r="A488" s="38"/>
      <c r="B488" s="39"/>
      <c r="C488" s="228" t="s">
        <v>1185</v>
      </c>
      <c r="D488" s="228" t="s">
        <v>130</v>
      </c>
      <c r="E488" s="229" t="s">
        <v>1186</v>
      </c>
      <c r="F488" s="230" t="s">
        <v>1187</v>
      </c>
      <c r="G488" s="231" t="s">
        <v>341</v>
      </c>
      <c r="H488" s="232">
        <v>1</v>
      </c>
      <c r="I488" s="233"/>
      <c r="J488" s="234">
        <f>ROUND(I488*H488,2)</f>
        <v>0</v>
      </c>
      <c r="K488" s="230" t="s">
        <v>19</v>
      </c>
      <c r="L488" s="44"/>
      <c r="M488" s="235" t="s">
        <v>19</v>
      </c>
      <c r="N488" s="236" t="s">
        <v>43</v>
      </c>
      <c r="O488" s="84"/>
      <c r="P488" s="237">
        <f>O488*H488</f>
        <v>0</v>
      </c>
      <c r="Q488" s="237">
        <v>0</v>
      </c>
      <c r="R488" s="237">
        <f>Q488*H488</f>
        <v>0</v>
      </c>
      <c r="S488" s="237">
        <v>0</v>
      </c>
      <c r="T488" s="238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9" t="s">
        <v>202</v>
      </c>
      <c r="AT488" s="239" t="s">
        <v>130</v>
      </c>
      <c r="AU488" s="239" t="s">
        <v>89</v>
      </c>
      <c r="AY488" s="17" t="s">
        <v>128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7" t="s">
        <v>79</v>
      </c>
      <c r="BK488" s="240">
        <f>ROUND(I488*H488,2)</f>
        <v>0</v>
      </c>
      <c r="BL488" s="17" t="s">
        <v>202</v>
      </c>
      <c r="BM488" s="239" t="s">
        <v>1188</v>
      </c>
    </row>
    <row r="489" spans="1:47" s="2" customFormat="1" ht="12">
      <c r="A489" s="38"/>
      <c r="B489" s="39"/>
      <c r="C489" s="40"/>
      <c r="D489" s="241" t="s">
        <v>137</v>
      </c>
      <c r="E489" s="40"/>
      <c r="F489" s="242" t="s">
        <v>1187</v>
      </c>
      <c r="G489" s="40"/>
      <c r="H489" s="40"/>
      <c r="I489" s="148"/>
      <c r="J489" s="40"/>
      <c r="K489" s="40"/>
      <c r="L489" s="44"/>
      <c r="M489" s="243"/>
      <c r="N489" s="244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137</v>
      </c>
      <c r="AU489" s="17" t="s">
        <v>89</v>
      </c>
    </row>
    <row r="490" spans="1:65" s="2" customFormat="1" ht="36" customHeight="1">
      <c r="A490" s="38"/>
      <c r="B490" s="39"/>
      <c r="C490" s="228" t="s">
        <v>1189</v>
      </c>
      <c r="D490" s="228" t="s">
        <v>130</v>
      </c>
      <c r="E490" s="229" t="s">
        <v>1190</v>
      </c>
      <c r="F490" s="230" t="s">
        <v>1191</v>
      </c>
      <c r="G490" s="231" t="s">
        <v>341</v>
      </c>
      <c r="H490" s="232">
        <v>1</v>
      </c>
      <c r="I490" s="233"/>
      <c r="J490" s="234">
        <f>ROUND(I490*H490,2)</f>
        <v>0</v>
      </c>
      <c r="K490" s="230" t="s">
        <v>19</v>
      </c>
      <c r="L490" s="44"/>
      <c r="M490" s="235" t="s">
        <v>19</v>
      </c>
      <c r="N490" s="236" t="s">
        <v>43</v>
      </c>
      <c r="O490" s="84"/>
      <c r="P490" s="237">
        <f>O490*H490</f>
        <v>0</v>
      </c>
      <c r="Q490" s="237">
        <v>0</v>
      </c>
      <c r="R490" s="237">
        <f>Q490*H490</f>
        <v>0</v>
      </c>
      <c r="S490" s="237">
        <v>0</v>
      </c>
      <c r="T490" s="238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9" t="s">
        <v>202</v>
      </c>
      <c r="AT490" s="239" t="s">
        <v>130</v>
      </c>
      <c r="AU490" s="239" t="s">
        <v>89</v>
      </c>
      <c r="AY490" s="17" t="s">
        <v>128</v>
      </c>
      <c r="BE490" s="240">
        <f>IF(N490="základní",J490,0)</f>
        <v>0</v>
      </c>
      <c r="BF490" s="240">
        <f>IF(N490="snížená",J490,0)</f>
        <v>0</v>
      </c>
      <c r="BG490" s="240">
        <f>IF(N490="zákl. přenesená",J490,0)</f>
        <v>0</v>
      </c>
      <c r="BH490" s="240">
        <f>IF(N490="sníž. přenesená",J490,0)</f>
        <v>0</v>
      </c>
      <c r="BI490" s="240">
        <f>IF(N490="nulová",J490,0)</f>
        <v>0</v>
      </c>
      <c r="BJ490" s="17" t="s">
        <v>79</v>
      </c>
      <c r="BK490" s="240">
        <f>ROUND(I490*H490,2)</f>
        <v>0</v>
      </c>
      <c r="BL490" s="17" t="s">
        <v>202</v>
      </c>
      <c r="BM490" s="239" t="s">
        <v>1192</v>
      </c>
    </row>
    <row r="491" spans="1:47" s="2" customFormat="1" ht="12">
      <c r="A491" s="38"/>
      <c r="B491" s="39"/>
      <c r="C491" s="40"/>
      <c r="D491" s="241" t="s">
        <v>137</v>
      </c>
      <c r="E491" s="40"/>
      <c r="F491" s="242" t="s">
        <v>1191</v>
      </c>
      <c r="G491" s="40"/>
      <c r="H491" s="40"/>
      <c r="I491" s="148"/>
      <c r="J491" s="40"/>
      <c r="K491" s="40"/>
      <c r="L491" s="44"/>
      <c r="M491" s="243"/>
      <c r="N491" s="244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137</v>
      </c>
      <c r="AU491" s="17" t="s">
        <v>89</v>
      </c>
    </row>
    <row r="492" spans="1:65" s="2" customFormat="1" ht="36" customHeight="1">
      <c r="A492" s="38"/>
      <c r="B492" s="39"/>
      <c r="C492" s="228" t="s">
        <v>1193</v>
      </c>
      <c r="D492" s="228" t="s">
        <v>130</v>
      </c>
      <c r="E492" s="229" t="s">
        <v>1194</v>
      </c>
      <c r="F492" s="230" t="s">
        <v>1195</v>
      </c>
      <c r="G492" s="231" t="s">
        <v>341</v>
      </c>
      <c r="H492" s="232">
        <v>1</v>
      </c>
      <c r="I492" s="233"/>
      <c r="J492" s="234">
        <f>ROUND(I492*H492,2)</f>
        <v>0</v>
      </c>
      <c r="K492" s="230" t="s">
        <v>19</v>
      </c>
      <c r="L492" s="44"/>
      <c r="M492" s="235" t="s">
        <v>19</v>
      </c>
      <c r="N492" s="236" t="s">
        <v>43</v>
      </c>
      <c r="O492" s="84"/>
      <c r="P492" s="237">
        <f>O492*H492</f>
        <v>0</v>
      </c>
      <c r="Q492" s="237">
        <v>0</v>
      </c>
      <c r="R492" s="237">
        <f>Q492*H492</f>
        <v>0</v>
      </c>
      <c r="S492" s="237">
        <v>0</v>
      </c>
      <c r="T492" s="238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9" t="s">
        <v>202</v>
      </c>
      <c r="AT492" s="239" t="s">
        <v>130</v>
      </c>
      <c r="AU492" s="239" t="s">
        <v>89</v>
      </c>
      <c r="AY492" s="17" t="s">
        <v>128</v>
      </c>
      <c r="BE492" s="240">
        <f>IF(N492="základní",J492,0)</f>
        <v>0</v>
      </c>
      <c r="BF492" s="240">
        <f>IF(N492="snížená",J492,0)</f>
        <v>0</v>
      </c>
      <c r="BG492" s="240">
        <f>IF(N492="zákl. přenesená",J492,0)</f>
        <v>0</v>
      </c>
      <c r="BH492" s="240">
        <f>IF(N492="sníž. přenesená",J492,0)</f>
        <v>0</v>
      </c>
      <c r="BI492" s="240">
        <f>IF(N492="nulová",J492,0)</f>
        <v>0</v>
      </c>
      <c r="BJ492" s="17" t="s">
        <v>79</v>
      </c>
      <c r="BK492" s="240">
        <f>ROUND(I492*H492,2)</f>
        <v>0</v>
      </c>
      <c r="BL492" s="17" t="s">
        <v>202</v>
      </c>
      <c r="BM492" s="239" t="s">
        <v>1196</v>
      </c>
    </row>
    <row r="493" spans="1:47" s="2" customFormat="1" ht="12">
      <c r="A493" s="38"/>
      <c r="B493" s="39"/>
      <c r="C493" s="40"/>
      <c r="D493" s="241" t="s">
        <v>137</v>
      </c>
      <c r="E493" s="40"/>
      <c r="F493" s="242" t="s">
        <v>1195</v>
      </c>
      <c r="G493" s="40"/>
      <c r="H493" s="40"/>
      <c r="I493" s="148"/>
      <c r="J493" s="40"/>
      <c r="K493" s="40"/>
      <c r="L493" s="44"/>
      <c r="M493" s="243"/>
      <c r="N493" s="244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137</v>
      </c>
      <c r="AU493" s="17" t="s">
        <v>89</v>
      </c>
    </row>
    <row r="494" spans="1:65" s="2" customFormat="1" ht="24" customHeight="1">
      <c r="A494" s="38"/>
      <c r="B494" s="39"/>
      <c r="C494" s="228" t="s">
        <v>1197</v>
      </c>
      <c r="D494" s="228" t="s">
        <v>130</v>
      </c>
      <c r="E494" s="229" t="s">
        <v>1198</v>
      </c>
      <c r="F494" s="230" t="s">
        <v>1199</v>
      </c>
      <c r="G494" s="231" t="s">
        <v>341</v>
      </c>
      <c r="H494" s="232">
        <v>1</v>
      </c>
      <c r="I494" s="233"/>
      <c r="J494" s="234">
        <f>ROUND(I494*H494,2)</f>
        <v>0</v>
      </c>
      <c r="K494" s="230" t="s">
        <v>19</v>
      </c>
      <c r="L494" s="44"/>
      <c r="M494" s="235" t="s">
        <v>19</v>
      </c>
      <c r="N494" s="236" t="s">
        <v>43</v>
      </c>
      <c r="O494" s="84"/>
      <c r="P494" s="237">
        <f>O494*H494</f>
        <v>0</v>
      </c>
      <c r="Q494" s="237">
        <v>0</v>
      </c>
      <c r="R494" s="237">
        <f>Q494*H494</f>
        <v>0</v>
      </c>
      <c r="S494" s="237">
        <v>0</v>
      </c>
      <c r="T494" s="238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9" t="s">
        <v>202</v>
      </c>
      <c r="AT494" s="239" t="s">
        <v>130</v>
      </c>
      <c r="AU494" s="239" t="s">
        <v>89</v>
      </c>
      <c r="AY494" s="17" t="s">
        <v>128</v>
      </c>
      <c r="BE494" s="240">
        <f>IF(N494="základní",J494,0)</f>
        <v>0</v>
      </c>
      <c r="BF494" s="240">
        <f>IF(N494="snížená",J494,0)</f>
        <v>0</v>
      </c>
      <c r="BG494" s="240">
        <f>IF(N494="zákl. přenesená",J494,0)</f>
        <v>0</v>
      </c>
      <c r="BH494" s="240">
        <f>IF(N494="sníž. přenesená",J494,0)</f>
        <v>0</v>
      </c>
      <c r="BI494" s="240">
        <f>IF(N494="nulová",J494,0)</f>
        <v>0</v>
      </c>
      <c r="BJ494" s="17" t="s">
        <v>79</v>
      </c>
      <c r="BK494" s="240">
        <f>ROUND(I494*H494,2)</f>
        <v>0</v>
      </c>
      <c r="BL494" s="17" t="s">
        <v>202</v>
      </c>
      <c r="BM494" s="239" t="s">
        <v>1200</v>
      </c>
    </row>
    <row r="495" spans="1:47" s="2" customFormat="1" ht="12">
      <c r="A495" s="38"/>
      <c r="B495" s="39"/>
      <c r="C495" s="40"/>
      <c r="D495" s="241" t="s">
        <v>137</v>
      </c>
      <c r="E495" s="40"/>
      <c r="F495" s="242" t="s">
        <v>1199</v>
      </c>
      <c r="G495" s="40"/>
      <c r="H495" s="40"/>
      <c r="I495" s="148"/>
      <c r="J495" s="40"/>
      <c r="K495" s="40"/>
      <c r="L495" s="44"/>
      <c r="M495" s="243"/>
      <c r="N495" s="244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137</v>
      </c>
      <c r="AU495" s="17" t="s">
        <v>89</v>
      </c>
    </row>
    <row r="496" spans="1:65" s="2" customFormat="1" ht="24" customHeight="1">
      <c r="A496" s="38"/>
      <c r="B496" s="39"/>
      <c r="C496" s="228" t="s">
        <v>1201</v>
      </c>
      <c r="D496" s="228" t="s">
        <v>130</v>
      </c>
      <c r="E496" s="229" t="s">
        <v>1202</v>
      </c>
      <c r="F496" s="230" t="s">
        <v>1203</v>
      </c>
      <c r="G496" s="231" t="s">
        <v>341</v>
      </c>
      <c r="H496" s="232">
        <v>1</v>
      </c>
      <c r="I496" s="233"/>
      <c r="J496" s="234">
        <f>ROUND(I496*H496,2)</f>
        <v>0</v>
      </c>
      <c r="K496" s="230" t="s">
        <v>19</v>
      </c>
      <c r="L496" s="44"/>
      <c r="M496" s="235" t="s">
        <v>19</v>
      </c>
      <c r="N496" s="236" t="s">
        <v>43</v>
      </c>
      <c r="O496" s="84"/>
      <c r="P496" s="237">
        <f>O496*H496</f>
        <v>0</v>
      </c>
      <c r="Q496" s="237">
        <v>0</v>
      </c>
      <c r="R496" s="237">
        <f>Q496*H496</f>
        <v>0</v>
      </c>
      <c r="S496" s="237">
        <v>0</v>
      </c>
      <c r="T496" s="238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39" t="s">
        <v>202</v>
      </c>
      <c r="AT496" s="239" t="s">
        <v>130</v>
      </c>
      <c r="AU496" s="239" t="s">
        <v>89</v>
      </c>
      <c r="AY496" s="17" t="s">
        <v>128</v>
      </c>
      <c r="BE496" s="240">
        <f>IF(N496="základní",J496,0)</f>
        <v>0</v>
      </c>
      <c r="BF496" s="240">
        <f>IF(N496="snížená",J496,0)</f>
        <v>0</v>
      </c>
      <c r="BG496" s="240">
        <f>IF(N496="zákl. přenesená",J496,0)</f>
        <v>0</v>
      </c>
      <c r="BH496" s="240">
        <f>IF(N496="sníž. přenesená",J496,0)</f>
        <v>0</v>
      </c>
      <c r="BI496" s="240">
        <f>IF(N496="nulová",J496,0)</f>
        <v>0</v>
      </c>
      <c r="BJ496" s="17" t="s">
        <v>79</v>
      </c>
      <c r="BK496" s="240">
        <f>ROUND(I496*H496,2)</f>
        <v>0</v>
      </c>
      <c r="BL496" s="17" t="s">
        <v>202</v>
      </c>
      <c r="BM496" s="239" t="s">
        <v>1204</v>
      </c>
    </row>
    <row r="497" spans="1:47" s="2" customFormat="1" ht="12">
      <c r="A497" s="38"/>
      <c r="B497" s="39"/>
      <c r="C497" s="40"/>
      <c r="D497" s="241" t="s">
        <v>137</v>
      </c>
      <c r="E497" s="40"/>
      <c r="F497" s="242" t="s">
        <v>1203</v>
      </c>
      <c r="G497" s="40"/>
      <c r="H497" s="40"/>
      <c r="I497" s="148"/>
      <c r="J497" s="40"/>
      <c r="K497" s="40"/>
      <c r="L497" s="44"/>
      <c r="M497" s="243"/>
      <c r="N497" s="244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137</v>
      </c>
      <c r="AU497" s="17" t="s">
        <v>89</v>
      </c>
    </row>
    <row r="498" spans="1:65" s="2" customFormat="1" ht="36" customHeight="1">
      <c r="A498" s="38"/>
      <c r="B498" s="39"/>
      <c r="C498" s="228" t="s">
        <v>1205</v>
      </c>
      <c r="D498" s="228" t="s">
        <v>130</v>
      </c>
      <c r="E498" s="229" t="s">
        <v>1206</v>
      </c>
      <c r="F498" s="230" t="s">
        <v>1207</v>
      </c>
      <c r="G498" s="231" t="s">
        <v>341</v>
      </c>
      <c r="H498" s="232">
        <v>1</v>
      </c>
      <c r="I498" s="233"/>
      <c r="J498" s="234">
        <f>ROUND(I498*H498,2)</f>
        <v>0</v>
      </c>
      <c r="K498" s="230" t="s">
        <v>19</v>
      </c>
      <c r="L498" s="44"/>
      <c r="M498" s="235" t="s">
        <v>19</v>
      </c>
      <c r="N498" s="236" t="s">
        <v>43</v>
      </c>
      <c r="O498" s="84"/>
      <c r="P498" s="237">
        <f>O498*H498</f>
        <v>0</v>
      </c>
      <c r="Q498" s="237">
        <v>0</v>
      </c>
      <c r="R498" s="237">
        <f>Q498*H498</f>
        <v>0</v>
      </c>
      <c r="S498" s="237">
        <v>0</v>
      </c>
      <c r="T498" s="238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9" t="s">
        <v>202</v>
      </c>
      <c r="AT498" s="239" t="s">
        <v>130</v>
      </c>
      <c r="AU498" s="239" t="s">
        <v>89</v>
      </c>
      <c r="AY498" s="17" t="s">
        <v>128</v>
      </c>
      <c r="BE498" s="240">
        <f>IF(N498="základní",J498,0)</f>
        <v>0</v>
      </c>
      <c r="BF498" s="240">
        <f>IF(N498="snížená",J498,0)</f>
        <v>0</v>
      </c>
      <c r="BG498" s="240">
        <f>IF(N498="zákl. přenesená",J498,0)</f>
        <v>0</v>
      </c>
      <c r="BH498" s="240">
        <f>IF(N498="sníž. přenesená",J498,0)</f>
        <v>0</v>
      </c>
      <c r="BI498" s="240">
        <f>IF(N498="nulová",J498,0)</f>
        <v>0</v>
      </c>
      <c r="BJ498" s="17" t="s">
        <v>79</v>
      </c>
      <c r="BK498" s="240">
        <f>ROUND(I498*H498,2)</f>
        <v>0</v>
      </c>
      <c r="BL498" s="17" t="s">
        <v>202</v>
      </c>
      <c r="BM498" s="239" t="s">
        <v>1208</v>
      </c>
    </row>
    <row r="499" spans="1:47" s="2" customFormat="1" ht="12">
      <c r="A499" s="38"/>
      <c r="B499" s="39"/>
      <c r="C499" s="40"/>
      <c r="D499" s="241" t="s">
        <v>137</v>
      </c>
      <c r="E499" s="40"/>
      <c r="F499" s="242" t="s">
        <v>1207</v>
      </c>
      <c r="G499" s="40"/>
      <c r="H499" s="40"/>
      <c r="I499" s="148"/>
      <c r="J499" s="40"/>
      <c r="K499" s="40"/>
      <c r="L499" s="44"/>
      <c r="M499" s="243"/>
      <c r="N499" s="244"/>
      <c r="O499" s="84"/>
      <c r="P499" s="84"/>
      <c r="Q499" s="84"/>
      <c r="R499" s="84"/>
      <c r="S499" s="84"/>
      <c r="T499" s="85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137</v>
      </c>
      <c r="AU499" s="17" t="s">
        <v>89</v>
      </c>
    </row>
    <row r="500" spans="1:65" s="2" customFormat="1" ht="36" customHeight="1">
      <c r="A500" s="38"/>
      <c r="B500" s="39"/>
      <c r="C500" s="228" t="s">
        <v>1209</v>
      </c>
      <c r="D500" s="228" t="s">
        <v>130</v>
      </c>
      <c r="E500" s="229" t="s">
        <v>1210</v>
      </c>
      <c r="F500" s="230" t="s">
        <v>1211</v>
      </c>
      <c r="G500" s="231" t="s">
        <v>341</v>
      </c>
      <c r="H500" s="232">
        <v>1</v>
      </c>
      <c r="I500" s="233"/>
      <c r="J500" s="234">
        <f>ROUND(I500*H500,2)</f>
        <v>0</v>
      </c>
      <c r="K500" s="230" t="s">
        <v>19</v>
      </c>
      <c r="L500" s="44"/>
      <c r="M500" s="235" t="s">
        <v>19</v>
      </c>
      <c r="N500" s="236" t="s">
        <v>43</v>
      </c>
      <c r="O500" s="84"/>
      <c r="P500" s="237">
        <f>O500*H500</f>
        <v>0</v>
      </c>
      <c r="Q500" s="237">
        <v>0</v>
      </c>
      <c r="R500" s="237">
        <f>Q500*H500</f>
        <v>0</v>
      </c>
      <c r="S500" s="237">
        <v>0</v>
      </c>
      <c r="T500" s="238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39" t="s">
        <v>202</v>
      </c>
      <c r="AT500" s="239" t="s">
        <v>130</v>
      </c>
      <c r="AU500" s="239" t="s">
        <v>89</v>
      </c>
      <c r="AY500" s="17" t="s">
        <v>128</v>
      </c>
      <c r="BE500" s="240">
        <f>IF(N500="základní",J500,0)</f>
        <v>0</v>
      </c>
      <c r="BF500" s="240">
        <f>IF(N500="snížená",J500,0)</f>
        <v>0</v>
      </c>
      <c r="BG500" s="240">
        <f>IF(N500="zákl. přenesená",J500,0)</f>
        <v>0</v>
      </c>
      <c r="BH500" s="240">
        <f>IF(N500="sníž. přenesená",J500,0)</f>
        <v>0</v>
      </c>
      <c r="BI500" s="240">
        <f>IF(N500="nulová",J500,0)</f>
        <v>0</v>
      </c>
      <c r="BJ500" s="17" t="s">
        <v>79</v>
      </c>
      <c r="BK500" s="240">
        <f>ROUND(I500*H500,2)</f>
        <v>0</v>
      </c>
      <c r="BL500" s="17" t="s">
        <v>202</v>
      </c>
      <c r="BM500" s="239" t="s">
        <v>1212</v>
      </c>
    </row>
    <row r="501" spans="1:47" s="2" customFormat="1" ht="12">
      <c r="A501" s="38"/>
      <c r="B501" s="39"/>
      <c r="C501" s="40"/>
      <c r="D501" s="241" t="s">
        <v>137</v>
      </c>
      <c r="E501" s="40"/>
      <c r="F501" s="242" t="s">
        <v>1211</v>
      </c>
      <c r="G501" s="40"/>
      <c r="H501" s="40"/>
      <c r="I501" s="148"/>
      <c r="J501" s="40"/>
      <c r="K501" s="40"/>
      <c r="L501" s="44"/>
      <c r="M501" s="243"/>
      <c r="N501" s="244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137</v>
      </c>
      <c r="AU501" s="17" t="s">
        <v>89</v>
      </c>
    </row>
    <row r="502" spans="1:65" s="2" customFormat="1" ht="36" customHeight="1">
      <c r="A502" s="38"/>
      <c r="B502" s="39"/>
      <c r="C502" s="228" t="s">
        <v>1213</v>
      </c>
      <c r="D502" s="228" t="s">
        <v>130</v>
      </c>
      <c r="E502" s="229" t="s">
        <v>1214</v>
      </c>
      <c r="F502" s="230" t="s">
        <v>1215</v>
      </c>
      <c r="G502" s="231" t="s">
        <v>341</v>
      </c>
      <c r="H502" s="232">
        <v>1</v>
      </c>
      <c r="I502" s="233"/>
      <c r="J502" s="234">
        <f>ROUND(I502*H502,2)</f>
        <v>0</v>
      </c>
      <c r="K502" s="230" t="s">
        <v>19</v>
      </c>
      <c r="L502" s="44"/>
      <c r="M502" s="235" t="s">
        <v>19</v>
      </c>
      <c r="N502" s="236" t="s">
        <v>43</v>
      </c>
      <c r="O502" s="84"/>
      <c r="P502" s="237">
        <f>O502*H502</f>
        <v>0</v>
      </c>
      <c r="Q502" s="237">
        <v>0</v>
      </c>
      <c r="R502" s="237">
        <f>Q502*H502</f>
        <v>0</v>
      </c>
      <c r="S502" s="237">
        <v>0</v>
      </c>
      <c r="T502" s="238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9" t="s">
        <v>202</v>
      </c>
      <c r="AT502" s="239" t="s">
        <v>130</v>
      </c>
      <c r="AU502" s="239" t="s">
        <v>89</v>
      </c>
      <c r="AY502" s="17" t="s">
        <v>128</v>
      </c>
      <c r="BE502" s="240">
        <f>IF(N502="základní",J502,0)</f>
        <v>0</v>
      </c>
      <c r="BF502" s="240">
        <f>IF(N502="snížená",J502,0)</f>
        <v>0</v>
      </c>
      <c r="BG502" s="240">
        <f>IF(N502="zákl. přenesená",J502,0)</f>
        <v>0</v>
      </c>
      <c r="BH502" s="240">
        <f>IF(N502="sníž. přenesená",J502,0)</f>
        <v>0</v>
      </c>
      <c r="BI502" s="240">
        <f>IF(N502="nulová",J502,0)</f>
        <v>0</v>
      </c>
      <c r="BJ502" s="17" t="s">
        <v>79</v>
      </c>
      <c r="BK502" s="240">
        <f>ROUND(I502*H502,2)</f>
        <v>0</v>
      </c>
      <c r="BL502" s="17" t="s">
        <v>202</v>
      </c>
      <c r="BM502" s="239" t="s">
        <v>1216</v>
      </c>
    </row>
    <row r="503" spans="1:47" s="2" customFormat="1" ht="12">
      <c r="A503" s="38"/>
      <c r="B503" s="39"/>
      <c r="C503" s="40"/>
      <c r="D503" s="241" t="s">
        <v>137</v>
      </c>
      <c r="E503" s="40"/>
      <c r="F503" s="242" t="s">
        <v>1215</v>
      </c>
      <c r="G503" s="40"/>
      <c r="H503" s="40"/>
      <c r="I503" s="148"/>
      <c r="J503" s="40"/>
      <c r="K503" s="40"/>
      <c r="L503" s="44"/>
      <c r="M503" s="243"/>
      <c r="N503" s="244"/>
      <c r="O503" s="84"/>
      <c r="P503" s="84"/>
      <c r="Q503" s="84"/>
      <c r="R503" s="84"/>
      <c r="S503" s="84"/>
      <c r="T503" s="85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137</v>
      </c>
      <c r="AU503" s="17" t="s">
        <v>89</v>
      </c>
    </row>
    <row r="504" spans="1:65" s="2" customFormat="1" ht="36" customHeight="1">
      <c r="A504" s="38"/>
      <c r="B504" s="39"/>
      <c r="C504" s="228" t="s">
        <v>1217</v>
      </c>
      <c r="D504" s="228" t="s">
        <v>130</v>
      </c>
      <c r="E504" s="229" t="s">
        <v>1218</v>
      </c>
      <c r="F504" s="230" t="s">
        <v>1219</v>
      </c>
      <c r="G504" s="231" t="s">
        <v>341</v>
      </c>
      <c r="H504" s="232">
        <v>1</v>
      </c>
      <c r="I504" s="233"/>
      <c r="J504" s="234">
        <f>ROUND(I504*H504,2)</f>
        <v>0</v>
      </c>
      <c r="K504" s="230" t="s">
        <v>19</v>
      </c>
      <c r="L504" s="44"/>
      <c r="M504" s="235" t="s">
        <v>19</v>
      </c>
      <c r="N504" s="236" t="s">
        <v>43</v>
      </c>
      <c r="O504" s="84"/>
      <c r="P504" s="237">
        <f>O504*H504</f>
        <v>0</v>
      </c>
      <c r="Q504" s="237">
        <v>0</v>
      </c>
      <c r="R504" s="237">
        <f>Q504*H504</f>
        <v>0</v>
      </c>
      <c r="S504" s="237">
        <v>0</v>
      </c>
      <c r="T504" s="238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9" t="s">
        <v>202</v>
      </c>
      <c r="AT504" s="239" t="s">
        <v>130</v>
      </c>
      <c r="AU504" s="239" t="s">
        <v>89</v>
      </c>
      <c r="AY504" s="17" t="s">
        <v>128</v>
      </c>
      <c r="BE504" s="240">
        <f>IF(N504="základní",J504,0)</f>
        <v>0</v>
      </c>
      <c r="BF504" s="240">
        <f>IF(N504="snížená",J504,0)</f>
        <v>0</v>
      </c>
      <c r="BG504" s="240">
        <f>IF(N504="zákl. přenesená",J504,0)</f>
        <v>0</v>
      </c>
      <c r="BH504" s="240">
        <f>IF(N504="sníž. přenesená",J504,0)</f>
        <v>0</v>
      </c>
      <c r="BI504" s="240">
        <f>IF(N504="nulová",J504,0)</f>
        <v>0</v>
      </c>
      <c r="BJ504" s="17" t="s">
        <v>79</v>
      </c>
      <c r="BK504" s="240">
        <f>ROUND(I504*H504,2)</f>
        <v>0</v>
      </c>
      <c r="BL504" s="17" t="s">
        <v>202</v>
      </c>
      <c r="BM504" s="239" t="s">
        <v>1220</v>
      </c>
    </row>
    <row r="505" spans="1:47" s="2" customFormat="1" ht="12">
      <c r="A505" s="38"/>
      <c r="B505" s="39"/>
      <c r="C505" s="40"/>
      <c r="D505" s="241" t="s">
        <v>137</v>
      </c>
      <c r="E505" s="40"/>
      <c r="F505" s="242" t="s">
        <v>1219</v>
      </c>
      <c r="G505" s="40"/>
      <c r="H505" s="40"/>
      <c r="I505" s="148"/>
      <c r="J505" s="40"/>
      <c r="K505" s="40"/>
      <c r="L505" s="44"/>
      <c r="M505" s="243"/>
      <c r="N505" s="244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137</v>
      </c>
      <c r="AU505" s="17" t="s">
        <v>89</v>
      </c>
    </row>
    <row r="506" spans="1:65" s="2" customFormat="1" ht="36" customHeight="1">
      <c r="A506" s="38"/>
      <c r="B506" s="39"/>
      <c r="C506" s="228" t="s">
        <v>1221</v>
      </c>
      <c r="D506" s="228" t="s">
        <v>130</v>
      </c>
      <c r="E506" s="229" t="s">
        <v>1222</v>
      </c>
      <c r="F506" s="230" t="s">
        <v>1223</v>
      </c>
      <c r="G506" s="231" t="s">
        <v>341</v>
      </c>
      <c r="H506" s="232">
        <v>1</v>
      </c>
      <c r="I506" s="233"/>
      <c r="J506" s="234">
        <f>ROUND(I506*H506,2)</f>
        <v>0</v>
      </c>
      <c r="K506" s="230" t="s">
        <v>19</v>
      </c>
      <c r="L506" s="44"/>
      <c r="M506" s="235" t="s">
        <v>19</v>
      </c>
      <c r="N506" s="236" t="s">
        <v>43</v>
      </c>
      <c r="O506" s="84"/>
      <c r="P506" s="237">
        <f>O506*H506</f>
        <v>0</v>
      </c>
      <c r="Q506" s="237">
        <v>0</v>
      </c>
      <c r="R506" s="237">
        <f>Q506*H506</f>
        <v>0</v>
      </c>
      <c r="S506" s="237">
        <v>0</v>
      </c>
      <c r="T506" s="238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9" t="s">
        <v>202</v>
      </c>
      <c r="AT506" s="239" t="s">
        <v>130</v>
      </c>
      <c r="AU506" s="239" t="s">
        <v>89</v>
      </c>
      <c r="AY506" s="17" t="s">
        <v>128</v>
      </c>
      <c r="BE506" s="240">
        <f>IF(N506="základní",J506,0)</f>
        <v>0</v>
      </c>
      <c r="BF506" s="240">
        <f>IF(N506="snížená",J506,0)</f>
        <v>0</v>
      </c>
      <c r="BG506" s="240">
        <f>IF(N506="zákl. přenesená",J506,0)</f>
        <v>0</v>
      </c>
      <c r="BH506" s="240">
        <f>IF(N506="sníž. přenesená",J506,0)</f>
        <v>0</v>
      </c>
      <c r="BI506" s="240">
        <f>IF(N506="nulová",J506,0)</f>
        <v>0</v>
      </c>
      <c r="BJ506" s="17" t="s">
        <v>79</v>
      </c>
      <c r="BK506" s="240">
        <f>ROUND(I506*H506,2)</f>
        <v>0</v>
      </c>
      <c r="BL506" s="17" t="s">
        <v>202</v>
      </c>
      <c r="BM506" s="239" t="s">
        <v>1224</v>
      </c>
    </row>
    <row r="507" spans="1:47" s="2" customFormat="1" ht="12">
      <c r="A507" s="38"/>
      <c r="B507" s="39"/>
      <c r="C507" s="40"/>
      <c r="D507" s="241" t="s">
        <v>137</v>
      </c>
      <c r="E507" s="40"/>
      <c r="F507" s="242" t="s">
        <v>1223</v>
      </c>
      <c r="G507" s="40"/>
      <c r="H507" s="40"/>
      <c r="I507" s="148"/>
      <c r="J507" s="40"/>
      <c r="K507" s="40"/>
      <c r="L507" s="44"/>
      <c r="M507" s="243"/>
      <c r="N507" s="244"/>
      <c r="O507" s="84"/>
      <c r="P507" s="84"/>
      <c r="Q507" s="84"/>
      <c r="R507" s="84"/>
      <c r="S507" s="84"/>
      <c r="T507" s="85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137</v>
      </c>
      <c r="AU507" s="17" t="s">
        <v>89</v>
      </c>
    </row>
    <row r="508" spans="1:65" s="2" customFormat="1" ht="36" customHeight="1">
      <c r="A508" s="38"/>
      <c r="B508" s="39"/>
      <c r="C508" s="228" t="s">
        <v>1225</v>
      </c>
      <c r="D508" s="228" t="s">
        <v>130</v>
      </c>
      <c r="E508" s="229" t="s">
        <v>1226</v>
      </c>
      <c r="F508" s="230" t="s">
        <v>1227</v>
      </c>
      <c r="G508" s="231" t="s">
        <v>341</v>
      </c>
      <c r="H508" s="232">
        <v>1</v>
      </c>
      <c r="I508" s="233"/>
      <c r="J508" s="234">
        <f>ROUND(I508*H508,2)</f>
        <v>0</v>
      </c>
      <c r="K508" s="230" t="s">
        <v>19</v>
      </c>
      <c r="L508" s="44"/>
      <c r="M508" s="235" t="s">
        <v>19</v>
      </c>
      <c r="N508" s="236" t="s">
        <v>43</v>
      </c>
      <c r="O508" s="84"/>
      <c r="P508" s="237">
        <f>O508*H508</f>
        <v>0</v>
      </c>
      <c r="Q508" s="237">
        <v>0</v>
      </c>
      <c r="R508" s="237">
        <f>Q508*H508</f>
        <v>0</v>
      </c>
      <c r="S508" s="237">
        <v>0</v>
      </c>
      <c r="T508" s="238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9" t="s">
        <v>202</v>
      </c>
      <c r="AT508" s="239" t="s">
        <v>130</v>
      </c>
      <c r="AU508" s="239" t="s">
        <v>89</v>
      </c>
      <c r="AY508" s="17" t="s">
        <v>128</v>
      </c>
      <c r="BE508" s="240">
        <f>IF(N508="základní",J508,0)</f>
        <v>0</v>
      </c>
      <c r="BF508" s="240">
        <f>IF(N508="snížená",J508,0)</f>
        <v>0</v>
      </c>
      <c r="BG508" s="240">
        <f>IF(N508="zákl. přenesená",J508,0)</f>
        <v>0</v>
      </c>
      <c r="BH508" s="240">
        <f>IF(N508="sníž. přenesená",J508,0)</f>
        <v>0</v>
      </c>
      <c r="BI508" s="240">
        <f>IF(N508="nulová",J508,0)</f>
        <v>0</v>
      </c>
      <c r="BJ508" s="17" t="s">
        <v>79</v>
      </c>
      <c r="BK508" s="240">
        <f>ROUND(I508*H508,2)</f>
        <v>0</v>
      </c>
      <c r="BL508" s="17" t="s">
        <v>202</v>
      </c>
      <c r="BM508" s="239" t="s">
        <v>1228</v>
      </c>
    </row>
    <row r="509" spans="1:47" s="2" customFormat="1" ht="12">
      <c r="A509" s="38"/>
      <c r="B509" s="39"/>
      <c r="C509" s="40"/>
      <c r="D509" s="241" t="s">
        <v>137</v>
      </c>
      <c r="E509" s="40"/>
      <c r="F509" s="242" t="s">
        <v>1227</v>
      </c>
      <c r="G509" s="40"/>
      <c r="H509" s="40"/>
      <c r="I509" s="148"/>
      <c r="J509" s="40"/>
      <c r="K509" s="40"/>
      <c r="L509" s="44"/>
      <c r="M509" s="243"/>
      <c r="N509" s="244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137</v>
      </c>
      <c r="AU509" s="17" t="s">
        <v>89</v>
      </c>
    </row>
    <row r="510" spans="1:65" s="2" customFormat="1" ht="36" customHeight="1">
      <c r="A510" s="38"/>
      <c r="B510" s="39"/>
      <c r="C510" s="228" t="s">
        <v>1229</v>
      </c>
      <c r="D510" s="228" t="s">
        <v>130</v>
      </c>
      <c r="E510" s="229" t="s">
        <v>1230</v>
      </c>
      <c r="F510" s="230" t="s">
        <v>1231</v>
      </c>
      <c r="G510" s="231" t="s">
        <v>341</v>
      </c>
      <c r="H510" s="232">
        <v>1</v>
      </c>
      <c r="I510" s="233"/>
      <c r="J510" s="234">
        <f>ROUND(I510*H510,2)</f>
        <v>0</v>
      </c>
      <c r="K510" s="230" t="s">
        <v>19</v>
      </c>
      <c r="L510" s="44"/>
      <c r="M510" s="235" t="s">
        <v>19</v>
      </c>
      <c r="N510" s="236" t="s">
        <v>43</v>
      </c>
      <c r="O510" s="84"/>
      <c r="P510" s="237">
        <f>O510*H510</f>
        <v>0</v>
      </c>
      <c r="Q510" s="237">
        <v>0</v>
      </c>
      <c r="R510" s="237">
        <f>Q510*H510</f>
        <v>0</v>
      </c>
      <c r="S510" s="237">
        <v>0</v>
      </c>
      <c r="T510" s="238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39" t="s">
        <v>202</v>
      </c>
      <c r="AT510" s="239" t="s">
        <v>130</v>
      </c>
      <c r="AU510" s="239" t="s">
        <v>89</v>
      </c>
      <c r="AY510" s="17" t="s">
        <v>128</v>
      </c>
      <c r="BE510" s="240">
        <f>IF(N510="základní",J510,0)</f>
        <v>0</v>
      </c>
      <c r="BF510" s="240">
        <f>IF(N510="snížená",J510,0)</f>
        <v>0</v>
      </c>
      <c r="BG510" s="240">
        <f>IF(N510="zákl. přenesená",J510,0)</f>
        <v>0</v>
      </c>
      <c r="BH510" s="240">
        <f>IF(N510="sníž. přenesená",J510,0)</f>
        <v>0</v>
      </c>
      <c r="BI510" s="240">
        <f>IF(N510="nulová",J510,0)</f>
        <v>0</v>
      </c>
      <c r="BJ510" s="17" t="s">
        <v>79</v>
      </c>
      <c r="BK510" s="240">
        <f>ROUND(I510*H510,2)</f>
        <v>0</v>
      </c>
      <c r="BL510" s="17" t="s">
        <v>202</v>
      </c>
      <c r="BM510" s="239" t="s">
        <v>1232</v>
      </c>
    </row>
    <row r="511" spans="1:47" s="2" customFormat="1" ht="12">
      <c r="A511" s="38"/>
      <c r="B511" s="39"/>
      <c r="C511" s="40"/>
      <c r="D511" s="241" t="s">
        <v>137</v>
      </c>
      <c r="E511" s="40"/>
      <c r="F511" s="242" t="s">
        <v>1231</v>
      </c>
      <c r="G511" s="40"/>
      <c r="H511" s="40"/>
      <c r="I511" s="148"/>
      <c r="J511" s="40"/>
      <c r="K511" s="40"/>
      <c r="L511" s="44"/>
      <c r="M511" s="243"/>
      <c r="N511" s="244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137</v>
      </c>
      <c r="AU511" s="17" t="s">
        <v>89</v>
      </c>
    </row>
    <row r="512" spans="1:65" s="2" customFormat="1" ht="24" customHeight="1">
      <c r="A512" s="38"/>
      <c r="B512" s="39"/>
      <c r="C512" s="228" t="s">
        <v>1233</v>
      </c>
      <c r="D512" s="228" t="s">
        <v>130</v>
      </c>
      <c r="E512" s="229" t="s">
        <v>1234</v>
      </c>
      <c r="F512" s="230" t="s">
        <v>1235</v>
      </c>
      <c r="G512" s="231" t="s">
        <v>341</v>
      </c>
      <c r="H512" s="232">
        <v>1</v>
      </c>
      <c r="I512" s="233"/>
      <c r="J512" s="234">
        <f>ROUND(I512*H512,2)</f>
        <v>0</v>
      </c>
      <c r="K512" s="230" t="s">
        <v>19</v>
      </c>
      <c r="L512" s="44"/>
      <c r="M512" s="235" t="s">
        <v>19</v>
      </c>
      <c r="N512" s="236" t="s">
        <v>43</v>
      </c>
      <c r="O512" s="84"/>
      <c r="P512" s="237">
        <f>O512*H512</f>
        <v>0</v>
      </c>
      <c r="Q512" s="237">
        <v>0</v>
      </c>
      <c r="R512" s="237">
        <f>Q512*H512</f>
        <v>0</v>
      </c>
      <c r="S512" s="237">
        <v>0</v>
      </c>
      <c r="T512" s="238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9" t="s">
        <v>202</v>
      </c>
      <c r="AT512" s="239" t="s">
        <v>130</v>
      </c>
      <c r="AU512" s="239" t="s">
        <v>89</v>
      </c>
      <c r="AY512" s="17" t="s">
        <v>128</v>
      </c>
      <c r="BE512" s="240">
        <f>IF(N512="základní",J512,0)</f>
        <v>0</v>
      </c>
      <c r="BF512" s="240">
        <f>IF(N512="snížená",J512,0)</f>
        <v>0</v>
      </c>
      <c r="BG512" s="240">
        <f>IF(N512="zákl. přenesená",J512,0)</f>
        <v>0</v>
      </c>
      <c r="BH512" s="240">
        <f>IF(N512="sníž. přenesená",J512,0)</f>
        <v>0</v>
      </c>
      <c r="BI512" s="240">
        <f>IF(N512="nulová",J512,0)</f>
        <v>0</v>
      </c>
      <c r="BJ512" s="17" t="s">
        <v>79</v>
      </c>
      <c r="BK512" s="240">
        <f>ROUND(I512*H512,2)</f>
        <v>0</v>
      </c>
      <c r="BL512" s="17" t="s">
        <v>202</v>
      </c>
      <c r="BM512" s="239" t="s">
        <v>1236</v>
      </c>
    </row>
    <row r="513" spans="1:47" s="2" customFormat="1" ht="12">
      <c r="A513" s="38"/>
      <c r="B513" s="39"/>
      <c r="C513" s="40"/>
      <c r="D513" s="241" t="s">
        <v>137</v>
      </c>
      <c r="E513" s="40"/>
      <c r="F513" s="242" t="s">
        <v>1235</v>
      </c>
      <c r="G513" s="40"/>
      <c r="H513" s="40"/>
      <c r="I513" s="148"/>
      <c r="J513" s="40"/>
      <c r="K513" s="40"/>
      <c r="L513" s="44"/>
      <c r="M513" s="243"/>
      <c r="N513" s="244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137</v>
      </c>
      <c r="AU513" s="17" t="s">
        <v>89</v>
      </c>
    </row>
    <row r="514" spans="1:65" s="2" customFormat="1" ht="36" customHeight="1">
      <c r="A514" s="38"/>
      <c r="B514" s="39"/>
      <c r="C514" s="228" t="s">
        <v>1237</v>
      </c>
      <c r="D514" s="228" t="s">
        <v>130</v>
      </c>
      <c r="E514" s="229" t="s">
        <v>1238</v>
      </c>
      <c r="F514" s="230" t="s">
        <v>1239</v>
      </c>
      <c r="G514" s="231" t="s">
        <v>341</v>
      </c>
      <c r="H514" s="232">
        <v>1</v>
      </c>
      <c r="I514" s="233"/>
      <c r="J514" s="234">
        <f>ROUND(I514*H514,2)</f>
        <v>0</v>
      </c>
      <c r="K514" s="230" t="s">
        <v>19</v>
      </c>
      <c r="L514" s="44"/>
      <c r="M514" s="235" t="s">
        <v>19</v>
      </c>
      <c r="N514" s="236" t="s">
        <v>43</v>
      </c>
      <c r="O514" s="84"/>
      <c r="P514" s="237">
        <f>O514*H514</f>
        <v>0</v>
      </c>
      <c r="Q514" s="237">
        <v>0</v>
      </c>
      <c r="R514" s="237">
        <f>Q514*H514</f>
        <v>0</v>
      </c>
      <c r="S514" s="237">
        <v>0</v>
      </c>
      <c r="T514" s="238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9" t="s">
        <v>202</v>
      </c>
      <c r="AT514" s="239" t="s">
        <v>130</v>
      </c>
      <c r="AU514" s="239" t="s">
        <v>89</v>
      </c>
      <c r="AY514" s="17" t="s">
        <v>128</v>
      </c>
      <c r="BE514" s="240">
        <f>IF(N514="základní",J514,0)</f>
        <v>0</v>
      </c>
      <c r="BF514" s="240">
        <f>IF(N514="snížená",J514,0)</f>
        <v>0</v>
      </c>
      <c r="BG514" s="240">
        <f>IF(N514="zákl. přenesená",J514,0)</f>
        <v>0</v>
      </c>
      <c r="BH514" s="240">
        <f>IF(N514="sníž. přenesená",J514,0)</f>
        <v>0</v>
      </c>
      <c r="BI514" s="240">
        <f>IF(N514="nulová",J514,0)</f>
        <v>0</v>
      </c>
      <c r="BJ514" s="17" t="s">
        <v>79</v>
      </c>
      <c r="BK514" s="240">
        <f>ROUND(I514*H514,2)</f>
        <v>0</v>
      </c>
      <c r="BL514" s="17" t="s">
        <v>202</v>
      </c>
      <c r="BM514" s="239" t="s">
        <v>1240</v>
      </c>
    </row>
    <row r="515" spans="1:47" s="2" customFormat="1" ht="12">
      <c r="A515" s="38"/>
      <c r="B515" s="39"/>
      <c r="C515" s="40"/>
      <c r="D515" s="241" t="s">
        <v>137</v>
      </c>
      <c r="E515" s="40"/>
      <c r="F515" s="242" t="s">
        <v>1239</v>
      </c>
      <c r="G515" s="40"/>
      <c r="H515" s="40"/>
      <c r="I515" s="148"/>
      <c r="J515" s="40"/>
      <c r="K515" s="40"/>
      <c r="L515" s="44"/>
      <c r="M515" s="243"/>
      <c r="N515" s="244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137</v>
      </c>
      <c r="AU515" s="17" t="s">
        <v>89</v>
      </c>
    </row>
    <row r="516" spans="1:65" s="2" customFormat="1" ht="24" customHeight="1">
      <c r="A516" s="38"/>
      <c r="B516" s="39"/>
      <c r="C516" s="228" t="s">
        <v>1241</v>
      </c>
      <c r="D516" s="228" t="s">
        <v>130</v>
      </c>
      <c r="E516" s="229" t="s">
        <v>1242</v>
      </c>
      <c r="F516" s="230" t="s">
        <v>1243</v>
      </c>
      <c r="G516" s="231" t="s">
        <v>341</v>
      </c>
      <c r="H516" s="232">
        <v>1</v>
      </c>
      <c r="I516" s="233"/>
      <c r="J516" s="234">
        <f>ROUND(I516*H516,2)</f>
        <v>0</v>
      </c>
      <c r="K516" s="230" t="s">
        <v>19</v>
      </c>
      <c r="L516" s="44"/>
      <c r="M516" s="235" t="s">
        <v>19</v>
      </c>
      <c r="N516" s="236" t="s">
        <v>43</v>
      </c>
      <c r="O516" s="84"/>
      <c r="P516" s="237">
        <f>O516*H516</f>
        <v>0</v>
      </c>
      <c r="Q516" s="237">
        <v>0</v>
      </c>
      <c r="R516" s="237">
        <f>Q516*H516</f>
        <v>0</v>
      </c>
      <c r="S516" s="237">
        <v>0</v>
      </c>
      <c r="T516" s="238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9" t="s">
        <v>202</v>
      </c>
      <c r="AT516" s="239" t="s">
        <v>130</v>
      </c>
      <c r="AU516" s="239" t="s">
        <v>89</v>
      </c>
      <c r="AY516" s="17" t="s">
        <v>128</v>
      </c>
      <c r="BE516" s="240">
        <f>IF(N516="základní",J516,0)</f>
        <v>0</v>
      </c>
      <c r="BF516" s="240">
        <f>IF(N516="snížená",J516,0)</f>
        <v>0</v>
      </c>
      <c r="BG516" s="240">
        <f>IF(N516="zákl. přenesená",J516,0)</f>
        <v>0</v>
      </c>
      <c r="BH516" s="240">
        <f>IF(N516="sníž. přenesená",J516,0)</f>
        <v>0</v>
      </c>
      <c r="BI516" s="240">
        <f>IF(N516="nulová",J516,0)</f>
        <v>0</v>
      </c>
      <c r="BJ516" s="17" t="s">
        <v>79</v>
      </c>
      <c r="BK516" s="240">
        <f>ROUND(I516*H516,2)</f>
        <v>0</v>
      </c>
      <c r="BL516" s="17" t="s">
        <v>202</v>
      </c>
      <c r="BM516" s="239" t="s">
        <v>1244</v>
      </c>
    </row>
    <row r="517" spans="1:47" s="2" customFormat="1" ht="12">
      <c r="A517" s="38"/>
      <c r="B517" s="39"/>
      <c r="C517" s="40"/>
      <c r="D517" s="241" t="s">
        <v>137</v>
      </c>
      <c r="E517" s="40"/>
      <c r="F517" s="242" t="s">
        <v>1243</v>
      </c>
      <c r="G517" s="40"/>
      <c r="H517" s="40"/>
      <c r="I517" s="148"/>
      <c r="J517" s="40"/>
      <c r="K517" s="40"/>
      <c r="L517" s="44"/>
      <c r="M517" s="243"/>
      <c r="N517" s="244"/>
      <c r="O517" s="84"/>
      <c r="P517" s="84"/>
      <c r="Q517" s="84"/>
      <c r="R517" s="84"/>
      <c r="S517" s="84"/>
      <c r="T517" s="85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137</v>
      </c>
      <c r="AU517" s="17" t="s">
        <v>89</v>
      </c>
    </row>
    <row r="518" spans="1:65" s="2" customFormat="1" ht="24" customHeight="1">
      <c r="A518" s="38"/>
      <c r="B518" s="39"/>
      <c r="C518" s="228" t="s">
        <v>1245</v>
      </c>
      <c r="D518" s="228" t="s">
        <v>130</v>
      </c>
      <c r="E518" s="229" t="s">
        <v>1246</v>
      </c>
      <c r="F518" s="230" t="s">
        <v>1247</v>
      </c>
      <c r="G518" s="231" t="s">
        <v>341</v>
      </c>
      <c r="H518" s="232">
        <v>1</v>
      </c>
      <c r="I518" s="233"/>
      <c r="J518" s="234">
        <f>ROUND(I518*H518,2)</f>
        <v>0</v>
      </c>
      <c r="K518" s="230" t="s">
        <v>19</v>
      </c>
      <c r="L518" s="44"/>
      <c r="M518" s="235" t="s">
        <v>19</v>
      </c>
      <c r="N518" s="236" t="s">
        <v>43</v>
      </c>
      <c r="O518" s="84"/>
      <c r="P518" s="237">
        <f>O518*H518</f>
        <v>0</v>
      </c>
      <c r="Q518" s="237">
        <v>0</v>
      </c>
      <c r="R518" s="237">
        <f>Q518*H518</f>
        <v>0</v>
      </c>
      <c r="S518" s="237">
        <v>0</v>
      </c>
      <c r="T518" s="238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39" t="s">
        <v>202</v>
      </c>
      <c r="AT518" s="239" t="s">
        <v>130</v>
      </c>
      <c r="AU518" s="239" t="s">
        <v>89</v>
      </c>
      <c r="AY518" s="17" t="s">
        <v>128</v>
      </c>
      <c r="BE518" s="240">
        <f>IF(N518="základní",J518,0)</f>
        <v>0</v>
      </c>
      <c r="BF518" s="240">
        <f>IF(N518="snížená",J518,0)</f>
        <v>0</v>
      </c>
      <c r="BG518" s="240">
        <f>IF(N518="zákl. přenesená",J518,0)</f>
        <v>0</v>
      </c>
      <c r="BH518" s="240">
        <f>IF(N518="sníž. přenesená",J518,0)</f>
        <v>0</v>
      </c>
      <c r="BI518" s="240">
        <f>IF(N518="nulová",J518,0)</f>
        <v>0</v>
      </c>
      <c r="BJ518" s="17" t="s">
        <v>79</v>
      </c>
      <c r="BK518" s="240">
        <f>ROUND(I518*H518,2)</f>
        <v>0</v>
      </c>
      <c r="BL518" s="17" t="s">
        <v>202</v>
      </c>
      <c r="BM518" s="239" t="s">
        <v>1248</v>
      </c>
    </row>
    <row r="519" spans="1:47" s="2" customFormat="1" ht="12">
      <c r="A519" s="38"/>
      <c r="B519" s="39"/>
      <c r="C519" s="40"/>
      <c r="D519" s="241" t="s">
        <v>137</v>
      </c>
      <c r="E519" s="40"/>
      <c r="F519" s="242" t="s">
        <v>1247</v>
      </c>
      <c r="G519" s="40"/>
      <c r="H519" s="40"/>
      <c r="I519" s="148"/>
      <c r="J519" s="40"/>
      <c r="K519" s="40"/>
      <c r="L519" s="44"/>
      <c r="M519" s="243"/>
      <c r="N519" s="244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137</v>
      </c>
      <c r="AU519" s="17" t="s">
        <v>89</v>
      </c>
    </row>
    <row r="520" spans="1:65" s="2" customFormat="1" ht="24" customHeight="1">
      <c r="A520" s="38"/>
      <c r="B520" s="39"/>
      <c r="C520" s="228" t="s">
        <v>1249</v>
      </c>
      <c r="D520" s="228" t="s">
        <v>130</v>
      </c>
      <c r="E520" s="229" t="s">
        <v>1250</v>
      </c>
      <c r="F520" s="230" t="s">
        <v>1251</v>
      </c>
      <c r="G520" s="231" t="s">
        <v>341</v>
      </c>
      <c r="H520" s="232">
        <v>1</v>
      </c>
      <c r="I520" s="233"/>
      <c r="J520" s="234">
        <f>ROUND(I520*H520,2)</f>
        <v>0</v>
      </c>
      <c r="K520" s="230" t="s">
        <v>19</v>
      </c>
      <c r="L520" s="44"/>
      <c r="M520" s="235" t="s">
        <v>19</v>
      </c>
      <c r="N520" s="236" t="s">
        <v>43</v>
      </c>
      <c r="O520" s="84"/>
      <c r="P520" s="237">
        <f>O520*H520</f>
        <v>0</v>
      </c>
      <c r="Q520" s="237">
        <v>0</v>
      </c>
      <c r="R520" s="237">
        <f>Q520*H520</f>
        <v>0</v>
      </c>
      <c r="S520" s="237">
        <v>0</v>
      </c>
      <c r="T520" s="238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9" t="s">
        <v>202</v>
      </c>
      <c r="AT520" s="239" t="s">
        <v>130</v>
      </c>
      <c r="AU520" s="239" t="s">
        <v>89</v>
      </c>
      <c r="AY520" s="17" t="s">
        <v>128</v>
      </c>
      <c r="BE520" s="240">
        <f>IF(N520="základní",J520,0)</f>
        <v>0</v>
      </c>
      <c r="BF520" s="240">
        <f>IF(N520="snížená",J520,0)</f>
        <v>0</v>
      </c>
      <c r="BG520" s="240">
        <f>IF(N520="zákl. přenesená",J520,0)</f>
        <v>0</v>
      </c>
      <c r="BH520" s="240">
        <f>IF(N520="sníž. přenesená",J520,0)</f>
        <v>0</v>
      </c>
      <c r="BI520" s="240">
        <f>IF(N520="nulová",J520,0)</f>
        <v>0</v>
      </c>
      <c r="BJ520" s="17" t="s">
        <v>79</v>
      </c>
      <c r="BK520" s="240">
        <f>ROUND(I520*H520,2)</f>
        <v>0</v>
      </c>
      <c r="BL520" s="17" t="s">
        <v>202</v>
      </c>
      <c r="BM520" s="239" t="s">
        <v>1252</v>
      </c>
    </row>
    <row r="521" spans="1:47" s="2" customFormat="1" ht="12">
      <c r="A521" s="38"/>
      <c r="B521" s="39"/>
      <c r="C521" s="40"/>
      <c r="D521" s="241" t="s">
        <v>137</v>
      </c>
      <c r="E521" s="40"/>
      <c r="F521" s="242" t="s">
        <v>1251</v>
      </c>
      <c r="G521" s="40"/>
      <c r="H521" s="40"/>
      <c r="I521" s="148"/>
      <c r="J521" s="40"/>
      <c r="K521" s="40"/>
      <c r="L521" s="44"/>
      <c r="M521" s="243"/>
      <c r="N521" s="244"/>
      <c r="O521" s="84"/>
      <c r="P521" s="84"/>
      <c r="Q521" s="84"/>
      <c r="R521" s="84"/>
      <c r="S521" s="84"/>
      <c r="T521" s="85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137</v>
      </c>
      <c r="AU521" s="17" t="s">
        <v>89</v>
      </c>
    </row>
    <row r="522" spans="1:65" s="2" customFormat="1" ht="24" customHeight="1">
      <c r="A522" s="38"/>
      <c r="B522" s="39"/>
      <c r="C522" s="228" t="s">
        <v>1253</v>
      </c>
      <c r="D522" s="228" t="s">
        <v>130</v>
      </c>
      <c r="E522" s="229" t="s">
        <v>1254</v>
      </c>
      <c r="F522" s="230" t="s">
        <v>1255</v>
      </c>
      <c r="G522" s="231" t="s">
        <v>341</v>
      </c>
      <c r="H522" s="232">
        <v>1</v>
      </c>
      <c r="I522" s="233"/>
      <c r="J522" s="234">
        <f>ROUND(I522*H522,2)</f>
        <v>0</v>
      </c>
      <c r="K522" s="230" t="s">
        <v>19</v>
      </c>
      <c r="L522" s="44"/>
      <c r="M522" s="235" t="s">
        <v>19</v>
      </c>
      <c r="N522" s="236" t="s">
        <v>43</v>
      </c>
      <c r="O522" s="84"/>
      <c r="P522" s="237">
        <f>O522*H522</f>
        <v>0</v>
      </c>
      <c r="Q522" s="237">
        <v>0</v>
      </c>
      <c r="R522" s="237">
        <f>Q522*H522</f>
        <v>0</v>
      </c>
      <c r="S522" s="237">
        <v>0</v>
      </c>
      <c r="T522" s="238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9" t="s">
        <v>202</v>
      </c>
      <c r="AT522" s="239" t="s">
        <v>130</v>
      </c>
      <c r="AU522" s="239" t="s">
        <v>89</v>
      </c>
      <c r="AY522" s="17" t="s">
        <v>128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7" t="s">
        <v>79</v>
      </c>
      <c r="BK522" s="240">
        <f>ROUND(I522*H522,2)</f>
        <v>0</v>
      </c>
      <c r="BL522" s="17" t="s">
        <v>202</v>
      </c>
      <c r="BM522" s="239" t="s">
        <v>1256</v>
      </c>
    </row>
    <row r="523" spans="1:47" s="2" customFormat="1" ht="12">
      <c r="A523" s="38"/>
      <c r="B523" s="39"/>
      <c r="C523" s="40"/>
      <c r="D523" s="241" t="s">
        <v>137</v>
      </c>
      <c r="E523" s="40"/>
      <c r="F523" s="242" t="s">
        <v>1255</v>
      </c>
      <c r="G523" s="40"/>
      <c r="H523" s="40"/>
      <c r="I523" s="148"/>
      <c r="J523" s="40"/>
      <c r="K523" s="40"/>
      <c r="L523" s="44"/>
      <c r="M523" s="243"/>
      <c r="N523" s="244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137</v>
      </c>
      <c r="AU523" s="17" t="s">
        <v>89</v>
      </c>
    </row>
    <row r="524" spans="1:65" s="2" customFormat="1" ht="36" customHeight="1">
      <c r="A524" s="38"/>
      <c r="B524" s="39"/>
      <c r="C524" s="228" t="s">
        <v>1257</v>
      </c>
      <c r="D524" s="228" t="s">
        <v>130</v>
      </c>
      <c r="E524" s="229" t="s">
        <v>1258</v>
      </c>
      <c r="F524" s="230" t="s">
        <v>1259</v>
      </c>
      <c r="G524" s="231" t="s">
        <v>341</v>
      </c>
      <c r="H524" s="232">
        <v>1</v>
      </c>
      <c r="I524" s="233"/>
      <c r="J524" s="234">
        <f>ROUND(I524*H524,2)</f>
        <v>0</v>
      </c>
      <c r="K524" s="230" t="s">
        <v>19</v>
      </c>
      <c r="L524" s="44"/>
      <c r="M524" s="235" t="s">
        <v>19</v>
      </c>
      <c r="N524" s="236" t="s">
        <v>43</v>
      </c>
      <c r="O524" s="84"/>
      <c r="P524" s="237">
        <f>O524*H524</f>
        <v>0</v>
      </c>
      <c r="Q524" s="237">
        <v>0</v>
      </c>
      <c r="R524" s="237">
        <f>Q524*H524</f>
        <v>0</v>
      </c>
      <c r="S524" s="237">
        <v>0</v>
      </c>
      <c r="T524" s="238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9" t="s">
        <v>202</v>
      </c>
      <c r="AT524" s="239" t="s">
        <v>130</v>
      </c>
      <c r="AU524" s="239" t="s">
        <v>89</v>
      </c>
      <c r="AY524" s="17" t="s">
        <v>128</v>
      </c>
      <c r="BE524" s="240">
        <f>IF(N524="základní",J524,0)</f>
        <v>0</v>
      </c>
      <c r="BF524" s="240">
        <f>IF(N524="snížená",J524,0)</f>
        <v>0</v>
      </c>
      <c r="BG524" s="240">
        <f>IF(N524="zákl. přenesená",J524,0)</f>
        <v>0</v>
      </c>
      <c r="BH524" s="240">
        <f>IF(N524="sníž. přenesená",J524,0)</f>
        <v>0</v>
      </c>
      <c r="BI524" s="240">
        <f>IF(N524="nulová",J524,0)</f>
        <v>0</v>
      </c>
      <c r="BJ524" s="17" t="s">
        <v>79</v>
      </c>
      <c r="BK524" s="240">
        <f>ROUND(I524*H524,2)</f>
        <v>0</v>
      </c>
      <c r="BL524" s="17" t="s">
        <v>202</v>
      </c>
      <c r="BM524" s="239" t="s">
        <v>1260</v>
      </c>
    </row>
    <row r="525" spans="1:47" s="2" customFormat="1" ht="12">
      <c r="A525" s="38"/>
      <c r="B525" s="39"/>
      <c r="C525" s="40"/>
      <c r="D525" s="241" t="s">
        <v>137</v>
      </c>
      <c r="E525" s="40"/>
      <c r="F525" s="242" t="s">
        <v>1259</v>
      </c>
      <c r="G525" s="40"/>
      <c r="H525" s="40"/>
      <c r="I525" s="148"/>
      <c r="J525" s="40"/>
      <c r="K525" s="40"/>
      <c r="L525" s="44"/>
      <c r="M525" s="243"/>
      <c r="N525" s="244"/>
      <c r="O525" s="84"/>
      <c r="P525" s="84"/>
      <c r="Q525" s="84"/>
      <c r="R525" s="84"/>
      <c r="S525" s="84"/>
      <c r="T525" s="85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137</v>
      </c>
      <c r="AU525" s="17" t="s">
        <v>89</v>
      </c>
    </row>
    <row r="526" spans="1:65" s="2" customFormat="1" ht="36" customHeight="1">
      <c r="A526" s="38"/>
      <c r="B526" s="39"/>
      <c r="C526" s="228" t="s">
        <v>1261</v>
      </c>
      <c r="D526" s="228" t="s">
        <v>130</v>
      </c>
      <c r="E526" s="229" t="s">
        <v>1262</v>
      </c>
      <c r="F526" s="230" t="s">
        <v>1263</v>
      </c>
      <c r="G526" s="231" t="s">
        <v>341</v>
      </c>
      <c r="H526" s="232">
        <v>1</v>
      </c>
      <c r="I526" s="233"/>
      <c r="J526" s="234">
        <f>ROUND(I526*H526,2)</f>
        <v>0</v>
      </c>
      <c r="K526" s="230" t="s">
        <v>19</v>
      </c>
      <c r="L526" s="44"/>
      <c r="M526" s="235" t="s">
        <v>19</v>
      </c>
      <c r="N526" s="236" t="s">
        <v>43</v>
      </c>
      <c r="O526" s="84"/>
      <c r="P526" s="237">
        <f>O526*H526</f>
        <v>0</v>
      </c>
      <c r="Q526" s="237">
        <v>0</v>
      </c>
      <c r="R526" s="237">
        <f>Q526*H526</f>
        <v>0</v>
      </c>
      <c r="S526" s="237">
        <v>0</v>
      </c>
      <c r="T526" s="238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39" t="s">
        <v>202</v>
      </c>
      <c r="AT526" s="239" t="s">
        <v>130</v>
      </c>
      <c r="AU526" s="239" t="s">
        <v>89</v>
      </c>
      <c r="AY526" s="17" t="s">
        <v>128</v>
      </c>
      <c r="BE526" s="240">
        <f>IF(N526="základní",J526,0)</f>
        <v>0</v>
      </c>
      <c r="BF526" s="240">
        <f>IF(N526="snížená",J526,0)</f>
        <v>0</v>
      </c>
      <c r="BG526" s="240">
        <f>IF(N526="zákl. přenesená",J526,0)</f>
        <v>0</v>
      </c>
      <c r="BH526" s="240">
        <f>IF(N526="sníž. přenesená",J526,0)</f>
        <v>0</v>
      </c>
      <c r="BI526" s="240">
        <f>IF(N526="nulová",J526,0)</f>
        <v>0</v>
      </c>
      <c r="BJ526" s="17" t="s">
        <v>79</v>
      </c>
      <c r="BK526" s="240">
        <f>ROUND(I526*H526,2)</f>
        <v>0</v>
      </c>
      <c r="BL526" s="17" t="s">
        <v>202</v>
      </c>
      <c r="BM526" s="239" t="s">
        <v>1264</v>
      </c>
    </row>
    <row r="527" spans="1:47" s="2" customFormat="1" ht="12">
      <c r="A527" s="38"/>
      <c r="B527" s="39"/>
      <c r="C527" s="40"/>
      <c r="D527" s="241" t="s">
        <v>137</v>
      </c>
      <c r="E527" s="40"/>
      <c r="F527" s="242" t="s">
        <v>1263</v>
      </c>
      <c r="G527" s="40"/>
      <c r="H527" s="40"/>
      <c r="I527" s="148"/>
      <c r="J527" s="40"/>
      <c r="K527" s="40"/>
      <c r="L527" s="44"/>
      <c r="M527" s="243"/>
      <c r="N527" s="244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137</v>
      </c>
      <c r="AU527" s="17" t="s">
        <v>89</v>
      </c>
    </row>
    <row r="528" spans="1:65" s="2" customFormat="1" ht="36" customHeight="1">
      <c r="A528" s="38"/>
      <c r="B528" s="39"/>
      <c r="C528" s="228" t="s">
        <v>1265</v>
      </c>
      <c r="D528" s="228" t="s">
        <v>130</v>
      </c>
      <c r="E528" s="229" t="s">
        <v>1266</v>
      </c>
      <c r="F528" s="230" t="s">
        <v>1267</v>
      </c>
      <c r="G528" s="231" t="s">
        <v>341</v>
      </c>
      <c r="H528" s="232">
        <v>1</v>
      </c>
      <c r="I528" s="233"/>
      <c r="J528" s="234">
        <f>ROUND(I528*H528,2)</f>
        <v>0</v>
      </c>
      <c r="K528" s="230" t="s">
        <v>19</v>
      </c>
      <c r="L528" s="44"/>
      <c r="M528" s="235" t="s">
        <v>19</v>
      </c>
      <c r="N528" s="236" t="s">
        <v>43</v>
      </c>
      <c r="O528" s="84"/>
      <c r="P528" s="237">
        <f>O528*H528</f>
        <v>0</v>
      </c>
      <c r="Q528" s="237">
        <v>0</v>
      </c>
      <c r="R528" s="237">
        <f>Q528*H528</f>
        <v>0</v>
      </c>
      <c r="S528" s="237">
        <v>0</v>
      </c>
      <c r="T528" s="238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9" t="s">
        <v>202</v>
      </c>
      <c r="AT528" s="239" t="s">
        <v>130</v>
      </c>
      <c r="AU528" s="239" t="s">
        <v>89</v>
      </c>
      <c r="AY528" s="17" t="s">
        <v>128</v>
      </c>
      <c r="BE528" s="240">
        <f>IF(N528="základní",J528,0)</f>
        <v>0</v>
      </c>
      <c r="BF528" s="240">
        <f>IF(N528="snížená",J528,0)</f>
        <v>0</v>
      </c>
      <c r="BG528" s="240">
        <f>IF(N528="zákl. přenesená",J528,0)</f>
        <v>0</v>
      </c>
      <c r="BH528" s="240">
        <f>IF(N528="sníž. přenesená",J528,0)</f>
        <v>0</v>
      </c>
      <c r="BI528" s="240">
        <f>IF(N528="nulová",J528,0)</f>
        <v>0</v>
      </c>
      <c r="BJ528" s="17" t="s">
        <v>79</v>
      </c>
      <c r="BK528" s="240">
        <f>ROUND(I528*H528,2)</f>
        <v>0</v>
      </c>
      <c r="BL528" s="17" t="s">
        <v>202</v>
      </c>
      <c r="BM528" s="239" t="s">
        <v>1268</v>
      </c>
    </row>
    <row r="529" spans="1:47" s="2" customFormat="1" ht="12">
      <c r="A529" s="38"/>
      <c r="B529" s="39"/>
      <c r="C529" s="40"/>
      <c r="D529" s="241" t="s">
        <v>137</v>
      </c>
      <c r="E529" s="40"/>
      <c r="F529" s="242" t="s">
        <v>1267</v>
      </c>
      <c r="G529" s="40"/>
      <c r="H529" s="40"/>
      <c r="I529" s="148"/>
      <c r="J529" s="40"/>
      <c r="K529" s="40"/>
      <c r="L529" s="44"/>
      <c r="M529" s="243"/>
      <c r="N529" s="244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137</v>
      </c>
      <c r="AU529" s="17" t="s">
        <v>89</v>
      </c>
    </row>
    <row r="530" spans="1:65" s="2" customFormat="1" ht="24" customHeight="1">
      <c r="A530" s="38"/>
      <c r="B530" s="39"/>
      <c r="C530" s="228" t="s">
        <v>1269</v>
      </c>
      <c r="D530" s="228" t="s">
        <v>130</v>
      </c>
      <c r="E530" s="229" t="s">
        <v>1270</v>
      </c>
      <c r="F530" s="230" t="s">
        <v>1271</v>
      </c>
      <c r="G530" s="231" t="s">
        <v>341</v>
      </c>
      <c r="H530" s="232">
        <v>1</v>
      </c>
      <c r="I530" s="233"/>
      <c r="J530" s="234">
        <f>ROUND(I530*H530,2)</f>
        <v>0</v>
      </c>
      <c r="K530" s="230" t="s">
        <v>19</v>
      </c>
      <c r="L530" s="44"/>
      <c r="M530" s="235" t="s">
        <v>19</v>
      </c>
      <c r="N530" s="236" t="s">
        <v>43</v>
      </c>
      <c r="O530" s="84"/>
      <c r="P530" s="237">
        <f>O530*H530</f>
        <v>0</v>
      </c>
      <c r="Q530" s="237">
        <v>0</v>
      </c>
      <c r="R530" s="237">
        <f>Q530*H530</f>
        <v>0</v>
      </c>
      <c r="S530" s="237">
        <v>0</v>
      </c>
      <c r="T530" s="238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9" t="s">
        <v>202</v>
      </c>
      <c r="AT530" s="239" t="s">
        <v>130</v>
      </c>
      <c r="AU530" s="239" t="s">
        <v>89</v>
      </c>
      <c r="AY530" s="17" t="s">
        <v>128</v>
      </c>
      <c r="BE530" s="240">
        <f>IF(N530="základní",J530,0)</f>
        <v>0</v>
      </c>
      <c r="BF530" s="240">
        <f>IF(N530="snížená",J530,0)</f>
        <v>0</v>
      </c>
      <c r="BG530" s="240">
        <f>IF(N530="zákl. přenesená",J530,0)</f>
        <v>0</v>
      </c>
      <c r="BH530" s="240">
        <f>IF(N530="sníž. přenesená",J530,0)</f>
        <v>0</v>
      </c>
      <c r="BI530" s="240">
        <f>IF(N530="nulová",J530,0)</f>
        <v>0</v>
      </c>
      <c r="BJ530" s="17" t="s">
        <v>79</v>
      </c>
      <c r="BK530" s="240">
        <f>ROUND(I530*H530,2)</f>
        <v>0</v>
      </c>
      <c r="BL530" s="17" t="s">
        <v>202</v>
      </c>
      <c r="BM530" s="239" t="s">
        <v>1272</v>
      </c>
    </row>
    <row r="531" spans="1:47" s="2" customFormat="1" ht="12">
      <c r="A531" s="38"/>
      <c r="B531" s="39"/>
      <c r="C531" s="40"/>
      <c r="D531" s="241" t="s">
        <v>137</v>
      </c>
      <c r="E531" s="40"/>
      <c r="F531" s="242" t="s">
        <v>1271</v>
      </c>
      <c r="G531" s="40"/>
      <c r="H531" s="40"/>
      <c r="I531" s="148"/>
      <c r="J531" s="40"/>
      <c r="K531" s="40"/>
      <c r="L531" s="44"/>
      <c r="M531" s="243"/>
      <c r="N531" s="244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137</v>
      </c>
      <c r="AU531" s="17" t="s">
        <v>89</v>
      </c>
    </row>
    <row r="532" spans="1:65" s="2" customFormat="1" ht="24" customHeight="1">
      <c r="A532" s="38"/>
      <c r="B532" s="39"/>
      <c r="C532" s="228" t="s">
        <v>1273</v>
      </c>
      <c r="D532" s="228" t="s">
        <v>130</v>
      </c>
      <c r="E532" s="229" t="s">
        <v>1274</v>
      </c>
      <c r="F532" s="230" t="s">
        <v>1275</v>
      </c>
      <c r="G532" s="231" t="s">
        <v>341</v>
      </c>
      <c r="H532" s="232">
        <v>2</v>
      </c>
      <c r="I532" s="233"/>
      <c r="J532" s="234">
        <f>ROUND(I532*H532,2)</f>
        <v>0</v>
      </c>
      <c r="K532" s="230" t="s">
        <v>19</v>
      </c>
      <c r="L532" s="44"/>
      <c r="M532" s="235" t="s">
        <v>19</v>
      </c>
      <c r="N532" s="236" t="s">
        <v>43</v>
      </c>
      <c r="O532" s="84"/>
      <c r="P532" s="237">
        <f>O532*H532</f>
        <v>0</v>
      </c>
      <c r="Q532" s="237">
        <v>0</v>
      </c>
      <c r="R532" s="237">
        <f>Q532*H532</f>
        <v>0</v>
      </c>
      <c r="S532" s="237">
        <v>0</v>
      </c>
      <c r="T532" s="238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9" t="s">
        <v>202</v>
      </c>
      <c r="AT532" s="239" t="s">
        <v>130</v>
      </c>
      <c r="AU532" s="239" t="s">
        <v>89</v>
      </c>
      <c r="AY532" s="17" t="s">
        <v>128</v>
      </c>
      <c r="BE532" s="240">
        <f>IF(N532="základní",J532,0)</f>
        <v>0</v>
      </c>
      <c r="BF532" s="240">
        <f>IF(N532="snížená",J532,0)</f>
        <v>0</v>
      </c>
      <c r="BG532" s="240">
        <f>IF(N532="zákl. přenesená",J532,0)</f>
        <v>0</v>
      </c>
      <c r="BH532" s="240">
        <f>IF(N532="sníž. přenesená",J532,0)</f>
        <v>0</v>
      </c>
      <c r="BI532" s="240">
        <f>IF(N532="nulová",J532,0)</f>
        <v>0</v>
      </c>
      <c r="BJ532" s="17" t="s">
        <v>79</v>
      </c>
      <c r="BK532" s="240">
        <f>ROUND(I532*H532,2)</f>
        <v>0</v>
      </c>
      <c r="BL532" s="17" t="s">
        <v>202</v>
      </c>
      <c r="BM532" s="239" t="s">
        <v>1276</v>
      </c>
    </row>
    <row r="533" spans="1:47" s="2" customFormat="1" ht="12">
      <c r="A533" s="38"/>
      <c r="B533" s="39"/>
      <c r="C533" s="40"/>
      <c r="D533" s="241" t="s">
        <v>137</v>
      </c>
      <c r="E533" s="40"/>
      <c r="F533" s="242" t="s">
        <v>1275</v>
      </c>
      <c r="G533" s="40"/>
      <c r="H533" s="40"/>
      <c r="I533" s="148"/>
      <c r="J533" s="40"/>
      <c r="K533" s="40"/>
      <c r="L533" s="44"/>
      <c r="M533" s="243"/>
      <c r="N533" s="244"/>
      <c r="O533" s="84"/>
      <c r="P533" s="84"/>
      <c r="Q533" s="84"/>
      <c r="R533" s="84"/>
      <c r="S533" s="84"/>
      <c r="T533" s="85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137</v>
      </c>
      <c r="AU533" s="17" t="s">
        <v>89</v>
      </c>
    </row>
    <row r="534" spans="1:65" s="2" customFormat="1" ht="24" customHeight="1">
      <c r="A534" s="38"/>
      <c r="B534" s="39"/>
      <c r="C534" s="228" t="s">
        <v>1277</v>
      </c>
      <c r="D534" s="228" t="s">
        <v>130</v>
      </c>
      <c r="E534" s="229" t="s">
        <v>1278</v>
      </c>
      <c r="F534" s="230" t="s">
        <v>1279</v>
      </c>
      <c r="G534" s="231" t="s">
        <v>341</v>
      </c>
      <c r="H534" s="232">
        <v>5</v>
      </c>
      <c r="I534" s="233"/>
      <c r="J534" s="234">
        <f>ROUND(I534*H534,2)</f>
        <v>0</v>
      </c>
      <c r="K534" s="230" t="s">
        <v>19</v>
      </c>
      <c r="L534" s="44"/>
      <c r="M534" s="235" t="s">
        <v>19</v>
      </c>
      <c r="N534" s="236" t="s">
        <v>43</v>
      </c>
      <c r="O534" s="84"/>
      <c r="P534" s="237">
        <f>O534*H534</f>
        <v>0</v>
      </c>
      <c r="Q534" s="237">
        <v>0</v>
      </c>
      <c r="R534" s="237">
        <f>Q534*H534</f>
        <v>0</v>
      </c>
      <c r="S534" s="237">
        <v>0</v>
      </c>
      <c r="T534" s="238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9" t="s">
        <v>202</v>
      </c>
      <c r="AT534" s="239" t="s">
        <v>130</v>
      </c>
      <c r="AU534" s="239" t="s">
        <v>89</v>
      </c>
      <c r="AY534" s="17" t="s">
        <v>128</v>
      </c>
      <c r="BE534" s="240">
        <f>IF(N534="základní",J534,0)</f>
        <v>0</v>
      </c>
      <c r="BF534" s="240">
        <f>IF(N534="snížená",J534,0)</f>
        <v>0</v>
      </c>
      <c r="BG534" s="240">
        <f>IF(N534="zákl. přenesená",J534,0)</f>
        <v>0</v>
      </c>
      <c r="BH534" s="240">
        <f>IF(N534="sníž. přenesená",J534,0)</f>
        <v>0</v>
      </c>
      <c r="BI534" s="240">
        <f>IF(N534="nulová",J534,0)</f>
        <v>0</v>
      </c>
      <c r="BJ534" s="17" t="s">
        <v>79</v>
      </c>
      <c r="BK534" s="240">
        <f>ROUND(I534*H534,2)</f>
        <v>0</v>
      </c>
      <c r="BL534" s="17" t="s">
        <v>202</v>
      </c>
      <c r="BM534" s="239" t="s">
        <v>1280</v>
      </c>
    </row>
    <row r="535" spans="1:47" s="2" customFormat="1" ht="12">
      <c r="A535" s="38"/>
      <c r="B535" s="39"/>
      <c r="C535" s="40"/>
      <c r="D535" s="241" t="s">
        <v>137</v>
      </c>
      <c r="E535" s="40"/>
      <c r="F535" s="242" t="s">
        <v>1279</v>
      </c>
      <c r="G535" s="40"/>
      <c r="H535" s="40"/>
      <c r="I535" s="148"/>
      <c r="J535" s="40"/>
      <c r="K535" s="40"/>
      <c r="L535" s="44"/>
      <c r="M535" s="243"/>
      <c r="N535" s="244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137</v>
      </c>
      <c r="AU535" s="17" t="s">
        <v>89</v>
      </c>
    </row>
    <row r="536" spans="1:65" s="2" customFormat="1" ht="24" customHeight="1">
      <c r="A536" s="38"/>
      <c r="B536" s="39"/>
      <c r="C536" s="228" t="s">
        <v>1281</v>
      </c>
      <c r="D536" s="228" t="s">
        <v>130</v>
      </c>
      <c r="E536" s="229" t="s">
        <v>1282</v>
      </c>
      <c r="F536" s="230" t="s">
        <v>1283</v>
      </c>
      <c r="G536" s="231" t="s">
        <v>341</v>
      </c>
      <c r="H536" s="232">
        <v>1</v>
      </c>
      <c r="I536" s="233"/>
      <c r="J536" s="234">
        <f>ROUND(I536*H536,2)</f>
        <v>0</v>
      </c>
      <c r="K536" s="230" t="s">
        <v>19</v>
      </c>
      <c r="L536" s="44"/>
      <c r="M536" s="235" t="s">
        <v>19</v>
      </c>
      <c r="N536" s="236" t="s">
        <v>43</v>
      </c>
      <c r="O536" s="84"/>
      <c r="P536" s="237">
        <f>O536*H536</f>
        <v>0</v>
      </c>
      <c r="Q536" s="237">
        <v>0</v>
      </c>
      <c r="R536" s="237">
        <f>Q536*H536</f>
        <v>0</v>
      </c>
      <c r="S536" s="237">
        <v>0</v>
      </c>
      <c r="T536" s="238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39" t="s">
        <v>202</v>
      </c>
      <c r="AT536" s="239" t="s">
        <v>130</v>
      </c>
      <c r="AU536" s="239" t="s">
        <v>89</v>
      </c>
      <c r="AY536" s="17" t="s">
        <v>128</v>
      </c>
      <c r="BE536" s="240">
        <f>IF(N536="základní",J536,0)</f>
        <v>0</v>
      </c>
      <c r="BF536" s="240">
        <f>IF(N536="snížená",J536,0)</f>
        <v>0</v>
      </c>
      <c r="BG536" s="240">
        <f>IF(N536="zákl. přenesená",J536,0)</f>
        <v>0</v>
      </c>
      <c r="BH536" s="240">
        <f>IF(N536="sníž. přenesená",J536,0)</f>
        <v>0</v>
      </c>
      <c r="BI536" s="240">
        <f>IF(N536="nulová",J536,0)</f>
        <v>0</v>
      </c>
      <c r="BJ536" s="17" t="s">
        <v>79</v>
      </c>
      <c r="BK536" s="240">
        <f>ROUND(I536*H536,2)</f>
        <v>0</v>
      </c>
      <c r="BL536" s="17" t="s">
        <v>202</v>
      </c>
      <c r="BM536" s="239" t="s">
        <v>1284</v>
      </c>
    </row>
    <row r="537" spans="1:47" s="2" customFormat="1" ht="12">
      <c r="A537" s="38"/>
      <c r="B537" s="39"/>
      <c r="C537" s="40"/>
      <c r="D537" s="241" t="s">
        <v>137</v>
      </c>
      <c r="E537" s="40"/>
      <c r="F537" s="242" t="s">
        <v>1283</v>
      </c>
      <c r="G537" s="40"/>
      <c r="H537" s="40"/>
      <c r="I537" s="148"/>
      <c r="J537" s="40"/>
      <c r="K537" s="40"/>
      <c r="L537" s="44"/>
      <c r="M537" s="243"/>
      <c r="N537" s="244"/>
      <c r="O537" s="84"/>
      <c r="P537" s="84"/>
      <c r="Q537" s="84"/>
      <c r="R537" s="84"/>
      <c r="S537" s="84"/>
      <c r="T537" s="85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137</v>
      </c>
      <c r="AU537" s="17" t="s">
        <v>89</v>
      </c>
    </row>
    <row r="538" spans="1:65" s="2" customFormat="1" ht="24" customHeight="1">
      <c r="A538" s="38"/>
      <c r="B538" s="39"/>
      <c r="C538" s="228" t="s">
        <v>1285</v>
      </c>
      <c r="D538" s="228" t="s">
        <v>130</v>
      </c>
      <c r="E538" s="229" t="s">
        <v>1286</v>
      </c>
      <c r="F538" s="230" t="s">
        <v>1287</v>
      </c>
      <c r="G538" s="231" t="s">
        <v>341</v>
      </c>
      <c r="H538" s="232">
        <v>1</v>
      </c>
      <c r="I538" s="233"/>
      <c r="J538" s="234">
        <f>ROUND(I538*H538,2)</f>
        <v>0</v>
      </c>
      <c r="K538" s="230" t="s">
        <v>19</v>
      </c>
      <c r="L538" s="44"/>
      <c r="M538" s="235" t="s">
        <v>19</v>
      </c>
      <c r="N538" s="236" t="s">
        <v>43</v>
      </c>
      <c r="O538" s="84"/>
      <c r="P538" s="237">
        <f>O538*H538</f>
        <v>0</v>
      </c>
      <c r="Q538" s="237">
        <v>0</v>
      </c>
      <c r="R538" s="237">
        <f>Q538*H538</f>
        <v>0</v>
      </c>
      <c r="S538" s="237">
        <v>0</v>
      </c>
      <c r="T538" s="238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39" t="s">
        <v>202</v>
      </c>
      <c r="AT538" s="239" t="s">
        <v>130</v>
      </c>
      <c r="AU538" s="239" t="s">
        <v>89</v>
      </c>
      <c r="AY538" s="17" t="s">
        <v>128</v>
      </c>
      <c r="BE538" s="240">
        <f>IF(N538="základní",J538,0)</f>
        <v>0</v>
      </c>
      <c r="BF538" s="240">
        <f>IF(N538="snížená",J538,0)</f>
        <v>0</v>
      </c>
      <c r="BG538" s="240">
        <f>IF(N538="zákl. přenesená",J538,0)</f>
        <v>0</v>
      </c>
      <c r="BH538" s="240">
        <f>IF(N538="sníž. přenesená",J538,0)</f>
        <v>0</v>
      </c>
      <c r="BI538" s="240">
        <f>IF(N538="nulová",J538,0)</f>
        <v>0</v>
      </c>
      <c r="BJ538" s="17" t="s">
        <v>79</v>
      </c>
      <c r="BK538" s="240">
        <f>ROUND(I538*H538,2)</f>
        <v>0</v>
      </c>
      <c r="BL538" s="17" t="s">
        <v>202</v>
      </c>
      <c r="BM538" s="239" t="s">
        <v>1288</v>
      </c>
    </row>
    <row r="539" spans="1:47" s="2" customFormat="1" ht="12">
      <c r="A539" s="38"/>
      <c r="B539" s="39"/>
      <c r="C539" s="40"/>
      <c r="D539" s="241" t="s">
        <v>137</v>
      </c>
      <c r="E539" s="40"/>
      <c r="F539" s="242" t="s">
        <v>1287</v>
      </c>
      <c r="G539" s="40"/>
      <c r="H539" s="40"/>
      <c r="I539" s="148"/>
      <c r="J539" s="40"/>
      <c r="K539" s="40"/>
      <c r="L539" s="44"/>
      <c r="M539" s="243"/>
      <c r="N539" s="244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137</v>
      </c>
      <c r="AU539" s="17" t="s">
        <v>89</v>
      </c>
    </row>
    <row r="540" spans="1:65" s="2" customFormat="1" ht="24" customHeight="1">
      <c r="A540" s="38"/>
      <c r="B540" s="39"/>
      <c r="C540" s="228" t="s">
        <v>1289</v>
      </c>
      <c r="D540" s="228" t="s">
        <v>130</v>
      </c>
      <c r="E540" s="229" t="s">
        <v>1290</v>
      </c>
      <c r="F540" s="230" t="s">
        <v>1291</v>
      </c>
      <c r="G540" s="231" t="s">
        <v>341</v>
      </c>
      <c r="H540" s="232">
        <v>1</v>
      </c>
      <c r="I540" s="233"/>
      <c r="J540" s="234">
        <f>ROUND(I540*H540,2)</f>
        <v>0</v>
      </c>
      <c r="K540" s="230" t="s">
        <v>19</v>
      </c>
      <c r="L540" s="44"/>
      <c r="M540" s="235" t="s">
        <v>19</v>
      </c>
      <c r="N540" s="236" t="s">
        <v>43</v>
      </c>
      <c r="O540" s="84"/>
      <c r="P540" s="237">
        <f>O540*H540</f>
        <v>0</v>
      </c>
      <c r="Q540" s="237">
        <v>0</v>
      </c>
      <c r="R540" s="237">
        <f>Q540*H540</f>
        <v>0</v>
      </c>
      <c r="S540" s="237">
        <v>0</v>
      </c>
      <c r="T540" s="238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9" t="s">
        <v>202</v>
      </c>
      <c r="AT540" s="239" t="s">
        <v>130</v>
      </c>
      <c r="AU540" s="239" t="s">
        <v>89</v>
      </c>
      <c r="AY540" s="17" t="s">
        <v>128</v>
      </c>
      <c r="BE540" s="240">
        <f>IF(N540="základní",J540,0)</f>
        <v>0</v>
      </c>
      <c r="BF540" s="240">
        <f>IF(N540="snížená",J540,0)</f>
        <v>0</v>
      </c>
      <c r="BG540" s="240">
        <f>IF(N540="zákl. přenesená",J540,0)</f>
        <v>0</v>
      </c>
      <c r="BH540" s="240">
        <f>IF(N540="sníž. přenesená",J540,0)</f>
        <v>0</v>
      </c>
      <c r="BI540" s="240">
        <f>IF(N540="nulová",J540,0)</f>
        <v>0</v>
      </c>
      <c r="BJ540" s="17" t="s">
        <v>79</v>
      </c>
      <c r="BK540" s="240">
        <f>ROUND(I540*H540,2)</f>
        <v>0</v>
      </c>
      <c r="BL540" s="17" t="s">
        <v>202</v>
      </c>
      <c r="BM540" s="239" t="s">
        <v>1292</v>
      </c>
    </row>
    <row r="541" spans="1:47" s="2" customFormat="1" ht="12">
      <c r="A541" s="38"/>
      <c r="B541" s="39"/>
      <c r="C541" s="40"/>
      <c r="D541" s="241" t="s">
        <v>137</v>
      </c>
      <c r="E541" s="40"/>
      <c r="F541" s="242" t="s">
        <v>1291</v>
      </c>
      <c r="G541" s="40"/>
      <c r="H541" s="40"/>
      <c r="I541" s="148"/>
      <c r="J541" s="40"/>
      <c r="K541" s="40"/>
      <c r="L541" s="44"/>
      <c r="M541" s="243"/>
      <c r="N541" s="244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137</v>
      </c>
      <c r="AU541" s="17" t="s">
        <v>89</v>
      </c>
    </row>
    <row r="542" spans="1:65" s="2" customFormat="1" ht="24" customHeight="1">
      <c r="A542" s="38"/>
      <c r="B542" s="39"/>
      <c r="C542" s="228" t="s">
        <v>1293</v>
      </c>
      <c r="D542" s="228" t="s">
        <v>130</v>
      </c>
      <c r="E542" s="229" t="s">
        <v>1294</v>
      </c>
      <c r="F542" s="230" t="s">
        <v>1295</v>
      </c>
      <c r="G542" s="231" t="s">
        <v>341</v>
      </c>
      <c r="H542" s="232">
        <v>1</v>
      </c>
      <c r="I542" s="233"/>
      <c r="J542" s="234">
        <f>ROUND(I542*H542,2)</f>
        <v>0</v>
      </c>
      <c r="K542" s="230" t="s">
        <v>19</v>
      </c>
      <c r="L542" s="44"/>
      <c r="M542" s="235" t="s">
        <v>19</v>
      </c>
      <c r="N542" s="236" t="s">
        <v>43</v>
      </c>
      <c r="O542" s="84"/>
      <c r="P542" s="237">
        <f>O542*H542</f>
        <v>0</v>
      </c>
      <c r="Q542" s="237">
        <v>0</v>
      </c>
      <c r="R542" s="237">
        <f>Q542*H542</f>
        <v>0</v>
      </c>
      <c r="S542" s="237">
        <v>0</v>
      </c>
      <c r="T542" s="238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39" t="s">
        <v>202</v>
      </c>
      <c r="AT542" s="239" t="s">
        <v>130</v>
      </c>
      <c r="AU542" s="239" t="s">
        <v>89</v>
      </c>
      <c r="AY542" s="17" t="s">
        <v>128</v>
      </c>
      <c r="BE542" s="240">
        <f>IF(N542="základní",J542,0)</f>
        <v>0</v>
      </c>
      <c r="BF542" s="240">
        <f>IF(N542="snížená",J542,0)</f>
        <v>0</v>
      </c>
      <c r="BG542" s="240">
        <f>IF(N542="zákl. přenesená",J542,0)</f>
        <v>0</v>
      </c>
      <c r="BH542" s="240">
        <f>IF(N542="sníž. přenesená",J542,0)</f>
        <v>0</v>
      </c>
      <c r="BI542" s="240">
        <f>IF(N542="nulová",J542,0)</f>
        <v>0</v>
      </c>
      <c r="BJ542" s="17" t="s">
        <v>79</v>
      </c>
      <c r="BK542" s="240">
        <f>ROUND(I542*H542,2)</f>
        <v>0</v>
      </c>
      <c r="BL542" s="17" t="s">
        <v>202</v>
      </c>
      <c r="BM542" s="239" t="s">
        <v>1296</v>
      </c>
    </row>
    <row r="543" spans="1:47" s="2" customFormat="1" ht="12">
      <c r="A543" s="38"/>
      <c r="B543" s="39"/>
      <c r="C543" s="40"/>
      <c r="D543" s="241" t="s">
        <v>137</v>
      </c>
      <c r="E543" s="40"/>
      <c r="F543" s="242" t="s">
        <v>1295</v>
      </c>
      <c r="G543" s="40"/>
      <c r="H543" s="40"/>
      <c r="I543" s="148"/>
      <c r="J543" s="40"/>
      <c r="K543" s="40"/>
      <c r="L543" s="44"/>
      <c r="M543" s="243"/>
      <c r="N543" s="244"/>
      <c r="O543" s="84"/>
      <c r="P543" s="84"/>
      <c r="Q543" s="84"/>
      <c r="R543" s="84"/>
      <c r="S543" s="84"/>
      <c r="T543" s="85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137</v>
      </c>
      <c r="AU543" s="17" t="s">
        <v>89</v>
      </c>
    </row>
    <row r="544" spans="1:65" s="2" customFormat="1" ht="24" customHeight="1">
      <c r="A544" s="38"/>
      <c r="B544" s="39"/>
      <c r="C544" s="228" t="s">
        <v>1297</v>
      </c>
      <c r="D544" s="228" t="s">
        <v>130</v>
      </c>
      <c r="E544" s="229" t="s">
        <v>1298</v>
      </c>
      <c r="F544" s="230" t="s">
        <v>1299</v>
      </c>
      <c r="G544" s="231" t="s">
        <v>341</v>
      </c>
      <c r="H544" s="232">
        <v>1</v>
      </c>
      <c r="I544" s="233"/>
      <c r="J544" s="234">
        <f>ROUND(I544*H544,2)</f>
        <v>0</v>
      </c>
      <c r="K544" s="230" t="s">
        <v>19</v>
      </c>
      <c r="L544" s="44"/>
      <c r="M544" s="235" t="s">
        <v>19</v>
      </c>
      <c r="N544" s="236" t="s">
        <v>43</v>
      </c>
      <c r="O544" s="84"/>
      <c r="P544" s="237">
        <f>O544*H544</f>
        <v>0</v>
      </c>
      <c r="Q544" s="237">
        <v>0</v>
      </c>
      <c r="R544" s="237">
        <f>Q544*H544</f>
        <v>0</v>
      </c>
      <c r="S544" s="237">
        <v>0</v>
      </c>
      <c r="T544" s="238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9" t="s">
        <v>202</v>
      </c>
      <c r="AT544" s="239" t="s">
        <v>130</v>
      </c>
      <c r="AU544" s="239" t="s">
        <v>89</v>
      </c>
      <c r="AY544" s="17" t="s">
        <v>128</v>
      </c>
      <c r="BE544" s="240">
        <f>IF(N544="základní",J544,0)</f>
        <v>0</v>
      </c>
      <c r="BF544" s="240">
        <f>IF(N544="snížená",J544,0)</f>
        <v>0</v>
      </c>
      <c r="BG544" s="240">
        <f>IF(N544="zákl. přenesená",J544,0)</f>
        <v>0</v>
      </c>
      <c r="BH544" s="240">
        <f>IF(N544="sníž. přenesená",J544,0)</f>
        <v>0</v>
      </c>
      <c r="BI544" s="240">
        <f>IF(N544="nulová",J544,0)</f>
        <v>0</v>
      </c>
      <c r="BJ544" s="17" t="s">
        <v>79</v>
      </c>
      <c r="BK544" s="240">
        <f>ROUND(I544*H544,2)</f>
        <v>0</v>
      </c>
      <c r="BL544" s="17" t="s">
        <v>202</v>
      </c>
      <c r="BM544" s="239" t="s">
        <v>1300</v>
      </c>
    </row>
    <row r="545" spans="1:47" s="2" customFormat="1" ht="12">
      <c r="A545" s="38"/>
      <c r="B545" s="39"/>
      <c r="C545" s="40"/>
      <c r="D545" s="241" t="s">
        <v>137</v>
      </c>
      <c r="E545" s="40"/>
      <c r="F545" s="242" t="s">
        <v>1299</v>
      </c>
      <c r="G545" s="40"/>
      <c r="H545" s="40"/>
      <c r="I545" s="148"/>
      <c r="J545" s="40"/>
      <c r="K545" s="40"/>
      <c r="L545" s="44"/>
      <c r="M545" s="243"/>
      <c r="N545" s="244"/>
      <c r="O545" s="84"/>
      <c r="P545" s="84"/>
      <c r="Q545" s="84"/>
      <c r="R545" s="84"/>
      <c r="S545" s="84"/>
      <c r="T545" s="85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137</v>
      </c>
      <c r="AU545" s="17" t="s">
        <v>89</v>
      </c>
    </row>
    <row r="546" spans="1:65" s="2" customFormat="1" ht="24" customHeight="1">
      <c r="A546" s="38"/>
      <c r="B546" s="39"/>
      <c r="C546" s="228" t="s">
        <v>1301</v>
      </c>
      <c r="D546" s="228" t="s">
        <v>130</v>
      </c>
      <c r="E546" s="229" t="s">
        <v>1302</v>
      </c>
      <c r="F546" s="230" t="s">
        <v>1303</v>
      </c>
      <c r="G546" s="231" t="s">
        <v>341</v>
      </c>
      <c r="H546" s="232">
        <v>1</v>
      </c>
      <c r="I546" s="233"/>
      <c r="J546" s="234">
        <f>ROUND(I546*H546,2)</f>
        <v>0</v>
      </c>
      <c r="K546" s="230" t="s">
        <v>19</v>
      </c>
      <c r="L546" s="44"/>
      <c r="M546" s="235" t="s">
        <v>19</v>
      </c>
      <c r="N546" s="236" t="s">
        <v>43</v>
      </c>
      <c r="O546" s="84"/>
      <c r="P546" s="237">
        <f>O546*H546</f>
        <v>0</v>
      </c>
      <c r="Q546" s="237">
        <v>0</v>
      </c>
      <c r="R546" s="237">
        <f>Q546*H546</f>
        <v>0</v>
      </c>
      <c r="S546" s="237">
        <v>0</v>
      </c>
      <c r="T546" s="238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39" t="s">
        <v>202</v>
      </c>
      <c r="AT546" s="239" t="s">
        <v>130</v>
      </c>
      <c r="AU546" s="239" t="s">
        <v>89</v>
      </c>
      <c r="AY546" s="17" t="s">
        <v>128</v>
      </c>
      <c r="BE546" s="240">
        <f>IF(N546="základní",J546,0)</f>
        <v>0</v>
      </c>
      <c r="BF546" s="240">
        <f>IF(N546="snížená",J546,0)</f>
        <v>0</v>
      </c>
      <c r="BG546" s="240">
        <f>IF(N546="zákl. přenesená",J546,0)</f>
        <v>0</v>
      </c>
      <c r="BH546" s="240">
        <f>IF(N546="sníž. přenesená",J546,0)</f>
        <v>0</v>
      </c>
      <c r="BI546" s="240">
        <f>IF(N546="nulová",J546,0)</f>
        <v>0</v>
      </c>
      <c r="BJ546" s="17" t="s">
        <v>79</v>
      </c>
      <c r="BK546" s="240">
        <f>ROUND(I546*H546,2)</f>
        <v>0</v>
      </c>
      <c r="BL546" s="17" t="s">
        <v>202</v>
      </c>
      <c r="BM546" s="239" t="s">
        <v>1304</v>
      </c>
    </row>
    <row r="547" spans="1:47" s="2" customFormat="1" ht="12">
      <c r="A547" s="38"/>
      <c r="B547" s="39"/>
      <c r="C547" s="40"/>
      <c r="D547" s="241" t="s">
        <v>137</v>
      </c>
      <c r="E547" s="40"/>
      <c r="F547" s="242" t="s">
        <v>1303</v>
      </c>
      <c r="G547" s="40"/>
      <c r="H547" s="40"/>
      <c r="I547" s="148"/>
      <c r="J547" s="40"/>
      <c r="K547" s="40"/>
      <c r="L547" s="44"/>
      <c r="M547" s="243"/>
      <c r="N547" s="244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137</v>
      </c>
      <c r="AU547" s="17" t="s">
        <v>89</v>
      </c>
    </row>
    <row r="548" spans="1:65" s="2" customFormat="1" ht="24" customHeight="1">
      <c r="A548" s="38"/>
      <c r="B548" s="39"/>
      <c r="C548" s="228" t="s">
        <v>1305</v>
      </c>
      <c r="D548" s="228" t="s">
        <v>130</v>
      </c>
      <c r="E548" s="229" t="s">
        <v>1306</v>
      </c>
      <c r="F548" s="230" t="s">
        <v>1307</v>
      </c>
      <c r="G548" s="231" t="s">
        <v>341</v>
      </c>
      <c r="H548" s="232">
        <v>1</v>
      </c>
      <c r="I548" s="233"/>
      <c r="J548" s="234">
        <f>ROUND(I548*H548,2)</f>
        <v>0</v>
      </c>
      <c r="K548" s="230" t="s">
        <v>19</v>
      </c>
      <c r="L548" s="44"/>
      <c r="M548" s="235" t="s">
        <v>19</v>
      </c>
      <c r="N548" s="236" t="s">
        <v>43</v>
      </c>
      <c r="O548" s="84"/>
      <c r="P548" s="237">
        <f>O548*H548</f>
        <v>0</v>
      </c>
      <c r="Q548" s="237">
        <v>0</v>
      </c>
      <c r="R548" s="237">
        <f>Q548*H548</f>
        <v>0</v>
      </c>
      <c r="S548" s="237">
        <v>0</v>
      </c>
      <c r="T548" s="238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39" t="s">
        <v>202</v>
      </c>
      <c r="AT548" s="239" t="s">
        <v>130</v>
      </c>
      <c r="AU548" s="239" t="s">
        <v>89</v>
      </c>
      <c r="AY548" s="17" t="s">
        <v>128</v>
      </c>
      <c r="BE548" s="240">
        <f>IF(N548="základní",J548,0)</f>
        <v>0</v>
      </c>
      <c r="BF548" s="240">
        <f>IF(N548="snížená",J548,0)</f>
        <v>0</v>
      </c>
      <c r="BG548" s="240">
        <f>IF(N548="zákl. přenesená",J548,0)</f>
        <v>0</v>
      </c>
      <c r="BH548" s="240">
        <f>IF(N548="sníž. přenesená",J548,0)</f>
        <v>0</v>
      </c>
      <c r="BI548" s="240">
        <f>IF(N548="nulová",J548,0)</f>
        <v>0</v>
      </c>
      <c r="BJ548" s="17" t="s">
        <v>79</v>
      </c>
      <c r="BK548" s="240">
        <f>ROUND(I548*H548,2)</f>
        <v>0</v>
      </c>
      <c r="BL548" s="17" t="s">
        <v>202</v>
      </c>
      <c r="BM548" s="239" t="s">
        <v>1308</v>
      </c>
    </row>
    <row r="549" spans="1:47" s="2" customFormat="1" ht="12">
      <c r="A549" s="38"/>
      <c r="B549" s="39"/>
      <c r="C549" s="40"/>
      <c r="D549" s="241" t="s">
        <v>137</v>
      </c>
      <c r="E549" s="40"/>
      <c r="F549" s="242" t="s">
        <v>1307</v>
      </c>
      <c r="G549" s="40"/>
      <c r="H549" s="40"/>
      <c r="I549" s="148"/>
      <c r="J549" s="40"/>
      <c r="K549" s="40"/>
      <c r="L549" s="44"/>
      <c r="M549" s="243"/>
      <c r="N549" s="244"/>
      <c r="O549" s="84"/>
      <c r="P549" s="84"/>
      <c r="Q549" s="84"/>
      <c r="R549" s="84"/>
      <c r="S549" s="84"/>
      <c r="T549" s="85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137</v>
      </c>
      <c r="AU549" s="17" t="s">
        <v>89</v>
      </c>
    </row>
    <row r="550" spans="1:63" s="12" customFormat="1" ht="20.85" customHeight="1">
      <c r="A550" s="12"/>
      <c r="B550" s="212"/>
      <c r="C550" s="213"/>
      <c r="D550" s="214" t="s">
        <v>71</v>
      </c>
      <c r="E550" s="226" t="s">
        <v>1309</v>
      </c>
      <c r="F550" s="226" t="s">
        <v>1310</v>
      </c>
      <c r="G550" s="213"/>
      <c r="H550" s="213"/>
      <c r="I550" s="216"/>
      <c r="J550" s="227">
        <f>BK550</f>
        <v>0</v>
      </c>
      <c r="K550" s="213"/>
      <c r="L550" s="218"/>
      <c r="M550" s="219"/>
      <c r="N550" s="220"/>
      <c r="O550" s="220"/>
      <c r="P550" s="221">
        <f>SUM(P551:P686)</f>
        <v>0</v>
      </c>
      <c r="Q550" s="220"/>
      <c r="R550" s="221">
        <f>SUM(R551:R686)</f>
        <v>0</v>
      </c>
      <c r="S550" s="220"/>
      <c r="T550" s="222">
        <f>SUM(T551:T686)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23" t="s">
        <v>81</v>
      </c>
      <c r="AT550" s="224" t="s">
        <v>71</v>
      </c>
      <c r="AU550" s="224" t="s">
        <v>81</v>
      </c>
      <c r="AY550" s="223" t="s">
        <v>128</v>
      </c>
      <c r="BK550" s="225">
        <f>SUM(BK551:BK686)</f>
        <v>0</v>
      </c>
    </row>
    <row r="551" spans="1:65" s="2" customFormat="1" ht="36" customHeight="1">
      <c r="A551" s="38"/>
      <c r="B551" s="39"/>
      <c r="C551" s="228" t="s">
        <v>1311</v>
      </c>
      <c r="D551" s="228" t="s">
        <v>130</v>
      </c>
      <c r="E551" s="229" t="s">
        <v>1312</v>
      </c>
      <c r="F551" s="230" t="s">
        <v>1313</v>
      </c>
      <c r="G551" s="231" t="s">
        <v>133</v>
      </c>
      <c r="H551" s="232">
        <v>31.5</v>
      </c>
      <c r="I551" s="233"/>
      <c r="J551" s="234">
        <f>ROUND(I551*H551,2)</f>
        <v>0</v>
      </c>
      <c r="K551" s="230" t="s">
        <v>19</v>
      </c>
      <c r="L551" s="44"/>
      <c r="M551" s="235" t="s">
        <v>19</v>
      </c>
      <c r="N551" s="236" t="s">
        <v>43</v>
      </c>
      <c r="O551" s="84"/>
      <c r="P551" s="237">
        <f>O551*H551</f>
        <v>0</v>
      </c>
      <c r="Q551" s="237">
        <v>0</v>
      </c>
      <c r="R551" s="237">
        <f>Q551*H551</f>
        <v>0</v>
      </c>
      <c r="S551" s="237">
        <v>0</v>
      </c>
      <c r="T551" s="238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9" t="s">
        <v>202</v>
      </c>
      <c r="AT551" s="239" t="s">
        <v>130</v>
      </c>
      <c r="AU551" s="239" t="s">
        <v>89</v>
      </c>
      <c r="AY551" s="17" t="s">
        <v>128</v>
      </c>
      <c r="BE551" s="240">
        <f>IF(N551="základní",J551,0)</f>
        <v>0</v>
      </c>
      <c r="BF551" s="240">
        <f>IF(N551="snížená",J551,0)</f>
        <v>0</v>
      </c>
      <c r="BG551" s="240">
        <f>IF(N551="zákl. přenesená",J551,0)</f>
        <v>0</v>
      </c>
      <c r="BH551" s="240">
        <f>IF(N551="sníž. přenesená",J551,0)</f>
        <v>0</v>
      </c>
      <c r="BI551" s="240">
        <f>IF(N551="nulová",J551,0)</f>
        <v>0</v>
      </c>
      <c r="BJ551" s="17" t="s">
        <v>79</v>
      </c>
      <c r="BK551" s="240">
        <f>ROUND(I551*H551,2)</f>
        <v>0</v>
      </c>
      <c r="BL551" s="17" t="s">
        <v>202</v>
      </c>
      <c r="BM551" s="239" t="s">
        <v>1314</v>
      </c>
    </row>
    <row r="552" spans="1:47" s="2" customFormat="1" ht="12">
      <c r="A552" s="38"/>
      <c r="B552" s="39"/>
      <c r="C552" s="40"/>
      <c r="D552" s="241" t="s">
        <v>137</v>
      </c>
      <c r="E552" s="40"/>
      <c r="F552" s="242" t="s">
        <v>1315</v>
      </c>
      <c r="G552" s="40"/>
      <c r="H552" s="40"/>
      <c r="I552" s="148"/>
      <c r="J552" s="40"/>
      <c r="K552" s="40"/>
      <c r="L552" s="44"/>
      <c r="M552" s="243"/>
      <c r="N552" s="244"/>
      <c r="O552" s="84"/>
      <c r="P552" s="84"/>
      <c r="Q552" s="84"/>
      <c r="R552" s="84"/>
      <c r="S552" s="84"/>
      <c r="T552" s="85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137</v>
      </c>
      <c r="AU552" s="17" t="s">
        <v>89</v>
      </c>
    </row>
    <row r="553" spans="1:65" s="2" customFormat="1" ht="48" customHeight="1">
      <c r="A553" s="38"/>
      <c r="B553" s="39"/>
      <c r="C553" s="228" t="s">
        <v>1316</v>
      </c>
      <c r="D553" s="228" t="s">
        <v>130</v>
      </c>
      <c r="E553" s="229" t="s">
        <v>1317</v>
      </c>
      <c r="F553" s="230" t="s">
        <v>1318</v>
      </c>
      <c r="G553" s="231" t="s">
        <v>133</v>
      </c>
      <c r="H553" s="232">
        <v>88</v>
      </c>
      <c r="I553" s="233"/>
      <c r="J553" s="234">
        <f>ROUND(I553*H553,2)</f>
        <v>0</v>
      </c>
      <c r="K553" s="230" t="s">
        <v>19</v>
      </c>
      <c r="L553" s="44"/>
      <c r="M553" s="235" t="s">
        <v>19</v>
      </c>
      <c r="N553" s="236" t="s">
        <v>43</v>
      </c>
      <c r="O553" s="84"/>
      <c r="P553" s="237">
        <f>O553*H553</f>
        <v>0</v>
      </c>
      <c r="Q553" s="237">
        <v>0</v>
      </c>
      <c r="R553" s="237">
        <f>Q553*H553</f>
        <v>0</v>
      </c>
      <c r="S553" s="237">
        <v>0</v>
      </c>
      <c r="T553" s="238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39" t="s">
        <v>202</v>
      </c>
      <c r="AT553" s="239" t="s">
        <v>130</v>
      </c>
      <c r="AU553" s="239" t="s">
        <v>89</v>
      </c>
      <c r="AY553" s="17" t="s">
        <v>128</v>
      </c>
      <c r="BE553" s="240">
        <f>IF(N553="základní",J553,0)</f>
        <v>0</v>
      </c>
      <c r="BF553" s="240">
        <f>IF(N553="snížená",J553,0)</f>
        <v>0</v>
      </c>
      <c r="BG553" s="240">
        <f>IF(N553="zákl. přenesená",J553,0)</f>
        <v>0</v>
      </c>
      <c r="BH553" s="240">
        <f>IF(N553="sníž. přenesená",J553,0)</f>
        <v>0</v>
      </c>
      <c r="BI553" s="240">
        <f>IF(N553="nulová",J553,0)</f>
        <v>0</v>
      </c>
      <c r="BJ553" s="17" t="s">
        <v>79</v>
      </c>
      <c r="BK553" s="240">
        <f>ROUND(I553*H553,2)</f>
        <v>0</v>
      </c>
      <c r="BL553" s="17" t="s">
        <v>202</v>
      </c>
      <c r="BM553" s="239" t="s">
        <v>1319</v>
      </c>
    </row>
    <row r="554" spans="1:47" s="2" customFormat="1" ht="12">
      <c r="A554" s="38"/>
      <c r="B554" s="39"/>
      <c r="C554" s="40"/>
      <c r="D554" s="241" t="s">
        <v>137</v>
      </c>
      <c r="E554" s="40"/>
      <c r="F554" s="242" t="s">
        <v>1320</v>
      </c>
      <c r="G554" s="40"/>
      <c r="H554" s="40"/>
      <c r="I554" s="148"/>
      <c r="J554" s="40"/>
      <c r="K554" s="40"/>
      <c r="L554" s="44"/>
      <c r="M554" s="243"/>
      <c r="N554" s="244"/>
      <c r="O554" s="84"/>
      <c r="P554" s="84"/>
      <c r="Q554" s="84"/>
      <c r="R554" s="84"/>
      <c r="S554" s="84"/>
      <c r="T554" s="85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137</v>
      </c>
      <c r="AU554" s="17" t="s">
        <v>89</v>
      </c>
    </row>
    <row r="555" spans="1:65" s="2" customFormat="1" ht="48" customHeight="1">
      <c r="A555" s="38"/>
      <c r="B555" s="39"/>
      <c r="C555" s="228" t="s">
        <v>1321</v>
      </c>
      <c r="D555" s="228" t="s">
        <v>130</v>
      </c>
      <c r="E555" s="229" t="s">
        <v>1322</v>
      </c>
      <c r="F555" s="230" t="s">
        <v>1323</v>
      </c>
      <c r="G555" s="231" t="s">
        <v>334</v>
      </c>
      <c r="H555" s="232">
        <v>12</v>
      </c>
      <c r="I555" s="233"/>
      <c r="J555" s="234">
        <f>ROUND(I555*H555,2)</f>
        <v>0</v>
      </c>
      <c r="K555" s="230" t="s">
        <v>19</v>
      </c>
      <c r="L555" s="44"/>
      <c r="M555" s="235" t="s">
        <v>19</v>
      </c>
      <c r="N555" s="236" t="s">
        <v>43</v>
      </c>
      <c r="O555" s="84"/>
      <c r="P555" s="237">
        <f>O555*H555</f>
        <v>0</v>
      </c>
      <c r="Q555" s="237">
        <v>0</v>
      </c>
      <c r="R555" s="237">
        <f>Q555*H555</f>
        <v>0</v>
      </c>
      <c r="S555" s="237">
        <v>0</v>
      </c>
      <c r="T555" s="238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39" t="s">
        <v>202</v>
      </c>
      <c r="AT555" s="239" t="s">
        <v>130</v>
      </c>
      <c r="AU555" s="239" t="s">
        <v>89</v>
      </c>
      <c r="AY555" s="17" t="s">
        <v>128</v>
      </c>
      <c r="BE555" s="240">
        <f>IF(N555="základní",J555,0)</f>
        <v>0</v>
      </c>
      <c r="BF555" s="240">
        <f>IF(N555="snížená",J555,0)</f>
        <v>0</v>
      </c>
      <c r="BG555" s="240">
        <f>IF(N555="zákl. přenesená",J555,0)</f>
        <v>0</v>
      </c>
      <c r="BH555" s="240">
        <f>IF(N555="sníž. přenesená",J555,0)</f>
        <v>0</v>
      </c>
      <c r="BI555" s="240">
        <f>IF(N555="nulová",J555,0)</f>
        <v>0</v>
      </c>
      <c r="BJ555" s="17" t="s">
        <v>79</v>
      </c>
      <c r="BK555" s="240">
        <f>ROUND(I555*H555,2)</f>
        <v>0</v>
      </c>
      <c r="BL555" s="17" t="s">
        <v>202</v>
      </c>
      <c r="BM555" s="239" t="s">
        <v>1324</v>
      </c>
    </row>
    <row r="556" spans="1:47" s="2" customFormat="1" ht="12">
      <c r="A556" s="38"/>
      <c r="B556" s="39"/>
      <c r="C556" s="40"/>
      <c r="D556" s="241" t="s">
        <v>137</v>
      </c>
      <c r="E556" s="40"/>
      <c r="F556" s="242" t="s">
        <v>1325</v>
      </c>
      <c r="G556" s="40"/>
      <c r="H556" s="40"/>
      <c r="I556" s="148"/>
      <c r="J556" s="40"/>
      <c r="K556" s="40"/>
      <c r="L556" s="44"/>
      <c r="M556" s="243"/>
      <c r="N556" s="244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137</v>
      </c>
      <c r="AU556" s="17" t="s">
        <v>89</v>
      </c>
    </row>
    <row r="557" spans="1:65" s="2" customFormat="1" ht="48" customHeight="1">
      <c r="A557" s="38"/>
      <c r="B557" s="39"/>
      <c r="C557" s="228" t="s">
        <v>1326</v>
      </c>
      <c r="D557" s="228" t="s">
        <v>130</v>
      </c>
      <c r="E557" s="229" t="s">
        <v>1327</v>
      </c>
      <c r="F557" s="230" t="s">
        <v>1328</v>
      </c>
      <c r="G557" s="231" t="s">
        <v>334</v>
      </c>
      <c r="H557" s="232">
        <v>8</v>
      </c>
      <c r="I557" s="233"/>
      <c r="J557" s="234">
        <f>ROUND(I557*H557,2)</f>
        <v>0</v>
      </c>
      <c r="K557" s="230" t="s">
        <v>19</v>
      </c>
      <c r="L557" s="44"/>
      <c r="M557" s="235" t="s">
        <v>19</v>
      </c>
      <c r="N557" s="236" t="s">
        <v>43</v>
      </c>
      <c r="O557" s="84"/>
      <c r="P557" s="237">
        <f>O557*H557</f>
        <v>0</v>
      </c>
      <c r="Q557" s="237">
        <v>0</v>
      </c>
      <c r="R557" s="237">
        <f>Q557*H557</f>
        <v>0</v>
      </c>
      <c r="S557" s="237">
        <v>0</v>
      </c>
      <c r="T557" s="238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39" t="s">
        <v>202</v>
      </c>
      <c r="AT557" s="239" t="s">
        <v>130</v>
      </c>
      <c r="AU557" s="239" t="s">
        <v>89</v>
      </c>
      <c r="AY557" s="17" t="s">
        <v>128</v>
      </c>
      <c r="BE557" s="240">
        <f>IF(N557="základní",J557,0)</f>
        <v>0</v>
      </c>
      <c r="BF557" s="240">
        <f>IF(N557="snížená",J557,0)</f>
        <v>0</v>
      </c>
      <c r="BG557" s="240">
        <f>IF(N557="zákl. přenesená",J557,0)</f>
        <v>0</v>
      </c>
      <c r="BH557" s="240">
        <f>IF(N557="sníž. přenesená",J557,0)</f>
        <v>0</v>
      </c>
      <c r="BI557" s="240">
        <f>IF(N557="nulová",J557,0)</f>
        <v>0</v>
      </c>
      <c r="BJ557" s="17" t="s">
        <v>79</v>
      </c>
      <c r="BK557" s="240">
        <f>ROUND(I557*H557,2)</f>
        <v>0</v>
      </c>
      <c r="BL557" s="17" t="s">
        <v>202</v>
      </c>
      <c r="BM557" s="239" t="s">
        <v>1329</v>
      </c>
    </row>
    <row r="558" spans="1:47" s="2" customFormat="1" ht="12">
      <c r="A558" s="38"/>
      <c r="B558" s="39"/>
      <c r="C558" s="40"/>
      <c r="D558" s="241" t="s">
        <v>137</v>
      </c>
      <c r="E558" s="40"/>
      <c r="F558" s="242" t="s">
        <v>1330</v>
      </c>
      <c r="G558" s="40"/>
      <c r="H558" s="40"/>
      <c r="I558" s="148"/>
      <c r="J558" s="40"/>
      <c r="K558" s="40"/>
      <c r="L558" s="44"/>
      <c r="M558" s="243"/>
      <c r="N558" s="244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137</v>
      </c>
      <c r="AU558" s="17" t="s">
        <v>89</v>
      </c>
    </row>
    <row r="559" spans="1:65" s="2" customFormat="1" ht="48" customHeight="1">
      <c r="A559" s="38"/>
      <c r="B559" s="39"/>
      <c r="C559" s="228" t="s">
        <v>1331</v>
      </c>
      <c r="D559" s="228" t="s">
        <v>130</v>
      </c>
      <c r="E559" s="229" t="s">
        <v>1332</v>
      </c>
      <c r="F559" s="230" t="s">
        <v>1333</v>
      </c>
      <c r="G559" s="231" t="s">
        <v>133</v>
      </c>
      <c r="H559" s="232">
        <v>36.5</v>
      </c>
      <c r="I559" s="233"/>
      <c r="J559" s="234">
        <f>ROUND(I559*H559,2)</f>
        <v>0</v>
      </c>
      <c r="K559" s="230" t="s">
        <v>19</v>
      </c>
      <c r="L559" s="44"/>
      <c r="M559" s="235" t="s">
        <v>19</v>
      </c>
      <c r="N559" s="236" t="s">
        <v>43</v>
      </c>
      <c r="O559" s="84"/>
      <c r="P559" s="237">
        <f>O559*H559</f>
        <v>0</v>
      </c>
      <c r="Q559" s="237">
        <v>0</v>
      </c>
      <c r="R559" s="237">
        <f>Q559*H559</f>
        <v>0</v>
      </c>
      <c r="S559" s="237">
        <v>0</v>
      </c>
      <c r="T559" s="238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39" t="s">
        <v>202</v>
      </c>
      <c r="AT559" s="239" t="s">
        <v>130</v>
      </c>
      <c r="AU559" s="239" t="s">
        <v>89</v>
      </c>
      <c r="AY559" s="17" t="s">
        <v>128</v>
      </c>
      <c r="BE559" s="240">
        <f>IF(N559="základní",J559,0)</f>
        <v>0</v>
      </c>
      <c r="BF559" s="240">
        <f>IF(N559="snížená",J559,0)</f>
        <v>0</v>
      </c>
      <c r="BG559" s="240">
        <f>IF(N559="zákl. přenesená",J559,0)</f>
        <v>0</v>
      </c>
      <c r="BH559" s="240">
        <f>IF(N559="sníž. přenesená",J559,0)</f>
        <v>0</v>
      </c>
      <c r="BI559" s="240">
        <f>IF(N559="nulová",J559,0)</f>
        <v>0</v>
      </c>
      <c r="BJ559" s="17" t="s">
        <v>79</v>
      </c>
      <c r="BK559" s="240">
        <f>ROUND(I559*H559,2)</f>
        <v>0</v>
      </c>
      <c r="BL559" s="17" t="s">
        <v>202</v>
      </c>
      <c r="BM559" s="239" t="s">
        <v>1334</v>
      </c>
    </row>
    <row r="560" spans="1:47" s="2" customFormat="1" ht="12">
      <c r="A560" s="38"/>
      <c r="B560" s="39"/>
      <c r="C560" s="40"/>
      <c r="D560" s="241" t="s">
        <v>137</v>
      </c>
      <c r="E560" s="40"/>
      <c r="F560" s="242" t="s">
        <v>1335</v>
      </c>
      <c r="G560" s="40"/>
      <c r="H560" s="40"/>
      <c r="I560" s="148"/>
      <c r="J560" s="40"/>
      <c r="K560" s="40"/>
      <c r="L560" s="44"/>
      <c r="M560" s="243"/>
      <c r="N560" s="244"/>
      <c r="O560" s="84"/>
      <c r="P560" s="84"/>
      <c r="Q560" s="84"/>
      <c r="R560" s="84"/>
      <c r="S560" s="84"/>
      <c r="T560" s="85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137</v>
      </c>
      <c r="AU560" s="17" t="s">
        <v>89</v>
      </c>
    </row>
    <row r="561" spans="1:65" s="2" customFormat="1" ht="48" customHeight="1">
      <c r="A561" s="38"/>
      <c r="B561" s="39"/>
      <c r="C561" s="228" t="s">
        <v>1336</v>
      </c>
      <c r="D561" s="228" t="s">
        <v>130</v>
      </c>
      <c r="E561" s="229" t="s">
        <v>1337</v>
      </c>
      <c r="F561" s="230" t="s">
        <v>1338</v>
      </c>
      <c r="G561" s="231" t="s">
        <v>133</v>
      </c>
      <c r="H561" s="232">
        <v>88</v>
      </c>
      <c r="I561" s="233"/>
      <c r="J561" s="234">
        <f>ROUND(I561*H561,2)</f>
        <v>0</v>
      </c>
      <c r="K561" s="230" t="s">
        <v>19</v>
      </c>
      <c r="L561" s="44"/>
      <c r="M561" s="235" t="s">
        <v>19</v>
      </c>
      <c r="N561" s="236" t="s">
        <v>43</v>
      </c>
      <c r="O561" s="84"/>
      <c r="P561" s="237">
        <f>O561*H561</f>
        <v>0</v>
      </c>
      <c r="Q561" s="237">
        <v>0</v>
      </c>
      <c r="R561" s="237">
        <f>Q561*H561</f>
        <v>0</v>
      </c>
      <c r="S561" s="237">
        <v>0</v>
      </c>
      <c r="T561" s="238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39" t="s">
        <v>202</v>
      </c>
      <c r="AT561" s="239" t="s">
        <v>130</v>
      </c>
      <c r="AU561" s="239" t="s">
        <v>89</v>
      </c>
      <c r="AY561" s="17" t="s">
        <v>128</v>
      </c>
      <c r="BE561" s="240">
        <f>IF(N561="základní",J561,0)</f>
        <v>0</v>
      </c>
      <c r="BF561" s="240">
        <f>IF(N561="snížená",J561,0)</f>
        <v>0</v>
      </c>
      <c r="BG561" s="240">
        <f>IF(N561="zákl. přenesená",J561,0)</f>
        <v>0</v>
      </c>
      <c r="BH561" s="240">
        <f>IF(N561="sníž. přenesená",J561,0)</f>
        <v>0</v>
      </c>
      <c r="BI561" s="240">
        <f>IF(N561="nulová",J561,0)</f>
        <v>0</v>
      </c>
      <c r="BJ561" s="17" t="s">
        <v>79</v>
      </c>
      <c r="BK561" s="240">
        <f>ROUND(I561*H561,2)</f>
        <v>0</v>
      </c>
      <c r="BL561" s="17" t="s">
        <v>202</v>
      </c>
      <c r="BM561" s="239" t="s">
        <v>1339</v>
      </c>
    </row>
    <row r="562" spans="1:47" s="2" customFormat="1" ht="12">
      <c r="A562" s="38"/>
      <c r="B562" s="39"/>
      <c r="C562" s="40"/>
      <c r="D562" s="241" t="s">
        <v>137</v>
      </c>
      <c r="E562" s="40"/>
      <c r="F562" s="242" t="s">
        <v>1340</v>
      </c>
      <c r="G562" s="40"/>
      <c r="H562" s="40"/>
      <c r="I562" s="148"/>
      <c r="J562" s="40"/>
      <c r="K562" s="40"/>
      <c r="L562" s="44"/>
      <c r="M562" s="243"/>
      <c r="N562" s="244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137</v>
      </c>
      <c r="AU562" s="17" t="s">
        <v>89</v>
      </c>
    </row>
    <row r="563" spans="1:65" s="2" customFormat="1" ht="48" customHeight="1">
      <c r="A563" s="38"/>
      <c r="B563" s="39"/>
      <c r="C563" s="228" t="s">
        <v>1341</v>
      </c>
      <c r="D563" s="228" t="s">
        <v>130</v>
      </c>
      <c r="E563" s="229" t="s">
        <v>1342</v>
      </c>
      <c r="F563" s="230" t="s">
        <v>1343</v>
      </c>
      <c r="G563" s="231" t="s">
        <v>133</v>
      </c>
      <c r="H563" s="232">
        <v>92</v>
      </c>
      <c r="I563" s="233"/>
      <c r="J563" s="234">
        <f>ROUND(I563*H563,2)</f>
        <v>0</v>
      </c>
      <c r="K563" s="230" t="s">
        <v>19</v>
      </c>
      <c r="L563" s="44"/>
      <c r="M563" s="235" t="s">
        <v>19</v>
      </c>
      <c r="N563" s="236" t="s">
        <v>43</v>
      </c>
      <c r="O563" s="84"/>
      <c r="P563" s="237">
        <f>O563*H563</f>
        <v>0</v>
      </c>
      <c r="Q563" s="237">
        <v>0</v>
      </c>
      <c r="R563" s="237">
        <f>Q563*H563</f>
        <v>0</v>
      </c>
      <c r="S563" s="237">
        <v>0</v>
      </c>
      <c r="T563" s="238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39" t="s">
        <v>202</v>
      </c>
      <c r="AT563" s="239" t="s">
        <v>130</v>
      </c>
      <c r="AU563" s="239" t="s">
        <v>89</v>
      </c>
      <c r="AY563" s="17" t="s">
        <v>128</v>
      </c>
      <c r="BE563" s="240">
        <f>IF(N563="základní",J563,0)</f>
        <v>0</v>
      </c>
      <c r="BF563" s="240">
        <f>IF(N563="snížená",J563,0)</f>
        <v>0</v>
      </c>
      <c r="BG563" s="240">
        <f>IF(N563="zákl. přenesená",J563,0)</f>
        <v>0</v>
      </c>
      <c r="BH563" s="240">
        <f>IF(N563="sníž. přenesená",J563,0)</f>
        <v>0</v>
      </c>
      <c r="BI563" s="240">
        <f>IF(N563="nulová",J563,0)</f>
        <v>0</v>
      </c>
      <c r="BJ563" s="17" t="s">
        <v>79</v>
      </c>
      <c r="BK563" s="240">
        <f>ROUND(I563*H563,2)</f>
        <v>0</v>
      </c>
      <c r="BL563" s="17" t="s">
        <v>202</v>
      </c>
      <c r="BM563" s="239" t="s">
        <v>1344</v>
      </c>
    </row>
    <row r="564" spans="1:47" s="2" customFormat="1" ht="12">
      <c r="A564" s="38"/>
      <c r="B564" s="39"/>
      <c r="C564" s="40"/>
      <c r="D564" s="241" t="s">
        <v>137</v>
      </c>
      <c r="E564" s="40"/>
      <c r="F564" s="242" t="s">
        <v>1345</v>
      </c>
      <c r="G564" s="40"/>
      <c r="H564" s="40"/>
      <c r="I564" s="148"/>
      <c r="J564" s="40"/>
      <c r="K564" s="40"/>
      <c r="L564" s="44"/>
      <c r="M564" s="243"/>
      <c r="N564" s="244"/>
      <c r="O564" s="84"/>
      <c r="P564" s="84"/>
      <c r="Q564" s="84"/>
      <c r="R564" s="84"/>
      <c r="S564" s="84"/>
      <c r="T564" s="85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137</v>
      </c>
      <c r="AU564" s="17" t="s">
        <v>89</v>
      </c>
    </row>
    <row r="565" spans="1:65" s="2" customFormat="1" ht="36" customHeight="1">
      <c r="A565" s="38"/>
      <c r="B565" s="39"/>
      <c r="C565" s="228" t="s">
        <v>1346</v>
      </c>
      <c r="D565" s="228" t="s">
        <v>130</v>
      </c>
      <c r="E565" s="229" t="s">
        <v>1347</v>
      </c>
      <c r="F565" s="230" t="s">
        <v>1348</v>
      </c>
      <c r="G565" s="231" t="s">
        <v>133</v>
      </c>
      <c r="H565" s="232">
        <v>31</v>
      </c>
      <c r="I565" s="233"/>
      <c r="J565" s="234">
        <f>ROUND(I565*H565,2)</f>
        <v>0</v>
      </c>
      <c r="K565" s="230" t="s">
        <v>19</v>
      </c>
      <c r="L565" s="44"/>
      <c r="M565" s="235" t="s">
        <v>19</v>
      </c>
      <c r="N565" s="236" t="s">
        <v>43</v>
      </c>
      <c r="O565" s="84"/>
      <c r="P565" s="237">
        <f>O565*H565</f>
        <v>0</v>
      </c>
      <c r="Q565" s="237">
        <v>0</v>
      </c>
      <c r="R565" s="237">
        <f>Q565*H565</f>
        <v>0</v>
      </c>
      <c r="S565" s="237">
        <v>0</v>
      </c>
      <c r="T565" s="238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39" t="s">
        <v>202</v>
      </c>
      <c r="AT565" s="239" t="s">
        <v>130</v>
      </c>
      <c r="AU565" s="239" t="s">
        <v>89</v>
      </c>
      <c r="AY565" s="17" t="s">
        <v>128</v>
      </c>
      <c r="BE565" s="240">
        <f>IF(N565="základní",J565,0)</f>
        <v>0</v>
      </c>
      <c r="BF565" s="240">
        <f>IF(N565="snížená",J565,0)</f>
        <v>0</v>
      </c>
      <c r="BG565" s="240">
        <f>IF(N565="zákl. přenesená",J565,0)</f>
        <v>0</v>
      </c>
      <c r="BH565" s="240">
        <f>IF(N565="sníž. přenesená",J565,0)</f>
        <v>0</v>
      </c>
      <c r="BI565" s="240">
        <f>IF(N565="nulová",J565,0)</f>
        <v>0</v>
      </c>
      <c r="BJ565" s="17" t="s">
        <v>79</v>
      </c>
      <c r="BK565" s="240">
        <f>ROUND(I565*H565,2)</f>
        <v>0</v>
      </c>
      <c r="BL565" s="17" t="s">
        <v>202</v>
      </c>
      <c r="BM565" s="239" t="s">
        <v>1349</v>
      </c>
    </row>
    <row r="566" spans="1:47" s="2" customFormat="1" ht="12">
      <c r="A566" s="38"/>
      <c r="B566" s="39"/>
      <c r="C566" s="40"/>
      <c r="D566" s="241" t="s">
        <v>137</v>
      </c>
      <c r="E566" s="40"/>
      <c r="F566" s="242" t="s">
        <v>1350</v>
      </c>
      <c r="G566" s="40"/>
      <c r="H566" s="40"/>
      <c r="I566" s="148"/>
      <c r="J566" s="40"/>
      <c r="K566" s="40"/>
      <c r="L566" s="44"/>
      <c r="M566" s="243"/>
      <c r="N566" s="244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137</v>
      </c>
      <c r="AU566" s="17" t="s">
        <v>89</v>
      </c>
    </row>
    <row r="567" spans="1:65" s="2" customFormat="1" ht="36" customHeight="1">
      <c r="A567" s="38"/>
      <c r="B567" s="39"/>
      <c r="C567" s="228" t="s">
        <v>1351</v>
      </c>
      <c r="D567" s="228" t="s">
        <v>130</v>
      </c>
      <c r="E567" s="229" t="s">
        <v>1352</v>
      </c>
      <c r="F567" s="230" t="s">
        <v>1353</v>
      </c>
      <c r="G567" s="231" t="s">
        <v>133</v>
      </c>
      <c r="H567" s="232">
        <v>17</v>
      </c>
      <c r="I567" s="233"/>
      <c r="J567" s="234">
        <f>ROUND(I567*H567,2)</f>
        <v>0</v>
      </c>
      <c r="K567" s="230" t="s">
        <v>19</v>
      </c>
      <c r="L567" s="44"/>
      <c r="M567" s="235" t="s">
        <v>19</v>
      </c>
      <c r="N567" s="236" t="s">
        <v>43</v>
      </c>
      <c r="O567" s="84"/>
      <c r="P567" s="237">
        <f>O567*H567</f>
        <v>0</v>
      </c>
      <c r="Q567" s="237">
        <v>0</v>
      </c>
      <c r="R567" s="237">
        <f>Q567*H567</f>
        <v>0</v>
      </c>
      <c r="S567" s="237">
        <v>0</v>
      </c>
      <c r="T567" s="238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39" t="s">
        <v>202</v>
      </c>
      <c r="AT567" s="239" t="s">
        <v>130</v>
      </c>
      <c r="AU567" s="239" t="s">
        <v>89</v>
      </c>
      <c r="AY567" s="17" t="s">
        <v>128</v>
      </c>
      <c r="BE567" s="240">
        <f>IF(N567="základní",J567,0)</f>
        <v>0</v>
      </c>
      <c r="BF567" s="240">
        <f>IF(N567="snížená",J567,0)</f>
        <v>0</v>
      </c>
      <c r="BG567" s="240">
        <f>IF(N567="zákl. přenesená",J567,0)</f>
        <v>0</v>
      </c>
      <c r="BH567" s="240">
        <f>IF(N567="sníž. přenesená",J567,0)</f>
        <v>0</v>
      </c>
      <c r="BI567" s="240">
        <f>IF(N567="nulová",J567,0)</f>
        <v>0</v>
      </c>
      <c r="BJ567" s="17" t="s">
        <v>79</v>
      </c>
      <c r="BK567" s="240">
        <f>ROUND(I567*H567,2)</f>
        <v>0</v>
      </c>
      <c r="BL567" s="17" t="s">
        <v>202</v>
      </c>
      <c r="BM567" s="239" t="s">
        <v>1354</v>
      </c>
    </row>
    <row r="568" spans="1:47" s="2" customFormat="1" ht="12">
      <c r="A568" s="38"/>
      <c r="B568" s="39"/>
      <c r="C568" s="40"/>
      <c r="D568" s="241" t="s">
        <v>137</v>
      </c>
      <c r="E568" s="40"/>
      <c r="F568" s="242" t="s">
        <v>1355</v>
      </c>
      <c r="G568" s="40"/>
      <c r="H568" s="40"/>
      <c r="I568" s="148"/>
      <c r="J568" s="40"/>
      <c r="K568" s="40"/>
      <c r="L568" s="44"/>
      <c r="M568" s="243"/>
      <c r="N568" s="244"/>
      <c r="O568" s="84"/>
      <c r="P568" s="84"/>
      <c r="Q568" s="84"/>
      <c r="R568" s="84"/>
      <c r="S568" s="84"/>
      <c r="T568" s="85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137</v>
      </c>
      <c r="AU568" s="17" t="s">
        <v>89</v>
      </c>
    </row>
    <row r="569" spans="1:65" s="2" customFormat="1" ht="48" customHeight="1">
      <c r="A569" s="38"/>
      <c r="B569" s="39"/>
      <c r="C569" s="228" t="s">
        <v>1356</v>
      </c>
      <c r="D569" s="228" t="s">
        <v>130</v>
      </c>
      <c r="E569" s="229" t="s">
        <v>1357</v>
      </c>
      <c r="F569" s="230" t="s">
        <v>1358</v>
      </c>
      <c r="G569" s="231" t="s">
        <v>133</v>
      </c>
      <c r="H569" s="232">
        <v>165</v>
      </c>
      <c r="I569" s="233"/>
      <c r="J569" s="234">
        <f>ROUND(I569*H569,2)</f>
        <v>0</v>
      </c>
      <c r="K569" s="230" t="s">
        <v>19</v>
      </c>
      <c r="L569" s="44"/>
      <c r="M569" s="235" t="s">
        <v>19</v>
      </c>
      <c r="N569" s="236" t="s">
        <v>43</v>
      </c>
      <c r="O569" s="84"/>
      <c r="P569" s="237">
        <f>O569*H569</f>
        <v>0</v>
      </c>
      <c r="Q569" s="237">
        <v>0</v>
      </c>
      <c r="R569" s="237">
        <f>Q569*H569</f>
        <v>0</v>
      </c>
      <c r="S569" s="237">
        <v>0</v>
      </c>
      <c r="T569" s="238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9" t="s">
        <v>202</v>
      </c>
      <c r="AT569" s="239" t="s">
        <v>130</v>
      </c>
      <c r="AU569" s="239" t="s">
        <v>89</v>
      </c>
      <c r="AY569" s="17" t="s">
        <v>128</v>
      </c>
      <c r="BE569" s="240">
        <f>IF(N569="základní",J569,0)</f>
        <v>0</v>
      </c>
      <c r="BF569" s="240">
        <f>IF(N569="snížená",J569,0)</f>
        <v>0</v>
      </c>
      <c r="BG569" s="240">
        <f>IF(N569="zákl. přenesená",J569,0)</f>
        <v>0</v>
      </c>
      <c r="BH569" s="240">
        <f>IF(N569="sníž. přenesená",J569,0)</f>
        <v>0</v>
      </c>
      <c r="BI569" s="240">
        <f>IF(N569="nulová",J569,0)</f>
        <v>0</v>
      </c>
      <c r="BJ569" s="17" t="s">
        <v>79</v>
      </c>
      <c r="BK569" s="240">
        <f>ROUND(I569*H569,2)</f>
        <v>0</v>
      </c>
      <c r="BL569" s="17" t="s">
        <v>202</v>
      </c>
      <c r="BM569" s="239" t="s">
        <v>1359</v>
      </c>
    </row>
    <row r="570" spans="1:47" s="2" customFormat="1" ht="12">
      <c r="A570" s="38"/>
      <c r="B570" s="39"/>
      <c r="C570" s="40"/>
      <c r="D570" s="241" t="s">
        <v>137</v>
      </c>
      <c r="E570" s="40"/>
      <c r="F570" s="242" t="s">
        <v>1360</v>
      </c>
      <c r="G570" s="40"/>
      <c r="H570" s="40"/>
      <c r="I570" s="148"/>
      <c r="J570" s="40"/>
      <c r="K570" s="40"/>
      <c r="L570" s="44"/>
      <c r="M570" s="243"/>
      <c r="N570" s="244"/>
      <c r="O570" s="84"/>
      <c r="P570" s="84"/>
      <c r="Q570" s="84"/>
      <c r="R570" s="84"/>
      <c r="S570" s="84"/>
      <c r="T570" s="85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137</v>
      </c>
      <c r="AU570" s="17" t="s">
        <v>89</v>
      </c>
    </row>
    <row r="571" spans="1:65" s="2" customFormat="1" ht="36" customHeight="1">
      <c r="A571" s="38"/>
      <c r="B571" s="39"/>
      <c r="C571" s="228" t="s">
        <v>1361</v>
      </c>
      <c r="D571" s="228" t="s">
        <v>130</v>
      </c>
      <c r="E571" s="229" t="s">
        <v>1362</v>
      </c>
      <c r="F571" s="230" t="s">
        <v>1363</v>
      </c>
      <c r="G571" s="231" t="s">
        <v>334</v>
      </c>
      <c r="H571" s="232">
        <v>2</v>
      </c>
      <c r="I571" s="233"/>
      <c r="J571" s="234">
        <f>ROUND(I571*H571,2)</f>
        <v>0</v>
      </c>
      <c r="K571" s="230" t="s">
        <v>19</v>
      </c>
      <c r="L571" s="44"/>
      <c r="M571" s="235" t="s">
        <v>19</v>
      </c>
      <c r="N571" s="236" t="s">
        <v>43</v>
      </c>
      <c r="O571" s="84"/>
      <c r="P571" s="237">
        <f>O571*H571</f>
        <v>0</v>
      </c>
      <c r="Q571" s="237">
        <v>0</v>
      </c>
      <c r="R571" s="237">
        <f>Q571*H571</f>
        <v>0</v>
      </c>
      <c r="S571" s="237">
        <v>0</v>
      </c>
      <c r="T571" s="238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39" t="s">
        <v>202</v>
      </c>
      <c r="AT571" s="239" t="s">
        <v>130</v>
      </c>
      <c r="AU571" s="239" t="s">
        <v>89</v>
      </c>
      <c r="AY571" s="17" t="s">
        <v>128</v>
      </c>
      <c r="BE571" s="240">
        <f>IF(N571="základní",J571,0)</f>
        <v>0</v>
      </c>
      <c r="BF571" s="240">
        <f>IF(N571="snížená",J571,0)</f>
        <v>0</v>
      </c>
      <c r="BG571" s="240">
        <f>IF(N571="zákl. přenesená",J571,0)</f>
        <v>0</v>
      </c>
      <c r="BH571" s="240">
        <f>IF(N571="sníž. přenesená",J571,0)</f>
        <v>0</v>
      </c>
      <c r="BI571" s="240">
        <f>IF(N571="nulová",J571,0)</f>
        <v>0</v>
      </c>
      <c r="BJ571" s="17" t="s">
        <v>79</v>
      </c>
      <c r="BK571" s="240">
        <f>ROUND(I571*H571,2)</f>
        <v>0</v>
      </c>
      <c r="BL571" s="17" t="s">
        <v>202</v>
      </c>
      <c r="BM571" s="239" t="s">
        <v>1364</v>
      </c>
    </row>
    <row r="572" spans="1:47" s="2" customFormat="1" ht="12">
      <c r="A572" s="38"/>
      <c r="B572" s="39"/>
      <c r="C572" s="40"/>
      <c r="D572" s="241" t="s">
        <v>137</v>
      </c>
      <c r="E572" s="40"/>
      <c r="F572" s="242" t="s">
        <v>1365</v>
      </c>
      <c r="G572" s="40"/>
      <c r="H572" s="40"/>
      <c r="I572" s="148"/>
      <c r="J572" s="40"/>
      <c r="K572" s="40"/>
      <c r="L572" s="44"/>
      <c r="M572" s="243"/>
      <c r="N572" s="244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137</v>
      </c>
      <c r="AU572" s="17" t="s">
        <v>89</v>
      </c>
    </row>
    <row r="573" spans="1:65" s="2" customFormat="1" ht="36" customHeight="1">
      <c r="A573" s="38"/>
      <c r="B573" s="39"/>
      <c r="C573" s="228" t="s">
        <v>1366</v>
      </c>
      <c r="D573" s="228" t="s">
        <v>130</v>
      </c>
      <c r="E573" s="229" t="s">
        <v>1367</v>
      </c>
      <c r="F573" s="230" t="s">
        <v>1368</v>
      </c>
      <c r="G573" s="231" t="s">
        <v>334</v>
      </c>
      <c r="H573" s="232">
        <v>7</v>
      </c>
      <c r="I573" s="233"/>
      <c r="J573" s="234">
        <f>ROUND(I573*H573,2)</f>
        <v>0</v>
      </c>
      <c r="K573" s="230" t="s">
        <v>19</v>
      </c>
      <c r="L573" s="44"/>
      <c r="M573" s="235" t="s">
        <v>19</v>
      </c>
      <c r="N573" s="236" t="s">
        <v>43</v>
      </c>
      <c r="O573" s="84"/>
      <c r="P573" s="237">
        <f>O573*H573</f>
        <v>0</v>
      </c>
      <c r="Q573" s="237">
        <v>0</v>
      </c>
      <c r="R573" s="237">
        <f>Q573*H573</f>
        <v>0</v>
      </c>
      <c r="S573" s="237">
        <v>0</v>
      </c>
      <c r="T573" s="238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9" t="s">
        <v>202</v>
      </c>
      <c r="AT573" s="239" t="s">
        <v>130</v>
      </c>
      <c r="AU573" s="239" t="s">
        <v>89</v>
      </c>
      <c r="AY573" s="17" t="s">
        <v>128</v>
      </c>
      <c r="BE573" s="240">
        <f>IF(N573="základní",J573,0)</f>
        <v>0</v>
      </c>
      <c r="BF573" s="240">
        <f>IF(N573="snížená",J573,0)</f>
        <v>0</v>
      </c>
      <c r="BG573" s="240">
        <f>IF(N573="zákl. přenesená",J573,0)</f>
        <v>0</v>
      </c>
      <c r="BH573" s="240">
        <f>IF(N573="sníž. přenesená",J573,0)</f>
        <v>0</v>
      </c>
      <c r="BI573" s="240">
        <f>IF(N573="nulová",J573,0)</f>
        <v>0</v>
      </c>
      <c r="BJ573" s="17" t="s">
        <v>79</v>
      </c>
      <c r="BK573" s="240">
        <f>ROUND(I573*H573,2)</f>
        <v>0</v>
      </c>
      <c r="BL573" s="17" t="s">
        <v>202</v>
      </c>
      <c r="BM573" s="239" t="s">
        <v>1369</v>
      </c>
    </row>
    <row r="574" spans="1:47" s="2" customFormat="1" ht="12">
      <c r="A574" s="38"/>
      <c r="B574" s="39"/>
      <c r="C574" s="40"/>
      <c r="D574" s="241" t="s">
        <v>137</v>
      </c>
      <c r="E574" s="40"/>
      <c r="F574" s="242" t="s">
        <v>1370</v>
      </c>
      <c r="G574" s="40"/>
      <c r="H574" s="40"/>
      <c r="I574" s="148"/>
      <c r="J574" s="40"/>
      <c r="K574" s="40"/>
      <c r="L574" s="44"/>
      <c r="M574" s="243"/>
      <c r="N574" s="244"/>
      <c r="O574" s="84"/>
      <c r="P574" s="84"/>
      <c r="Q574" s="84"/>
      <c r="R574" s="84"/>
      <c r="S574" s="84"/>
      <c r="T574" s="85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137</v>
      </c>
      <c r="AU574" s="17" t="s">
        <v>89</v>
      </c>
    </row>
    <row r="575" spans="1:65" s="2" customFormat="1" ht="36" customHeight="1">
      <c r="A575" s="38"/>
      <c r="B575" s="39"/>
      <c r="C575" s="228" t="s">
        <v>1371</v>
      </c>
      <c r="D575" s="228" t="s">
        <v>130</v>
      </c>
      <c r="E575" s="229" t="s">
        <v>1372</v>
      </c>
      <c r="F575" s="230" t="s">
        <v>1373</v>
      </c>
      <c r="G575" s="231" t="s">
        <v>334</v>
      </c>
      <c r="H575" s="232">
        <v>27</v>
      </c>
      <c r="I575" s="233"/>
      <c r="J575" s="234">
        <f>ROUND(I575*H575,2)</f>
        <v>0</v>
      </c>
      <c r="K575" s="230" t="s">
        <v>19</v>
      </c>
      <c r="L575" s="44"/>
      <c r="M575" s="235" t="s">
        <v>19</v>
      </c>
      <c r="N575" s="236" t="s">
        <v>43</v>
      </c>
      <c r="O575" s="84"/>
      <c r="P575" s="237">
        <f>O575*H575</f>
        <v>0</v>
      </c>
      <c r="Q575" s="237">
        <v>0</v>
      </c>
      <c r="R575" s="237">
        <f>Q575*H575</f>
        <v>0</v>
      </c>
      <c r="S575" s="237">
        <v>0</v>
      </c>
      <c r="T575" s="238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39" t="s">
        <v>202</v>
      </c>
      <c r="AT575" s="239" t="s">
        <v>130</v>
      </c>
      <c r="AU575" s="239" t="s">
        <v>89</v>
      </c>
      <c r="AY575" s="17" t="s">
        <v>128</v>
      </c>
      <c r="BE575" s="240">
        <f>IF(N575="základní",J575,0)</f>
        <v>0</v>
      </c>
      <c r="BF575" s="240">
        <f>IF(N575="snížená",J575,0)</f>
        <v>0</v>
      </c>
      <c r="BG575" s="240">
        <f>IF(N575="zákl. přenesená",J575,0)</f>
        <v>0</v>
      </c>
      <c r="BH575" s="240">
        <f>IF(N575="sníž. přenesená",J575,0)</f>
        <v>0</v>
      </c>
      <c r="BI575" s="240">
        <f>IF(N575="nulová",J575,0)</f>
        <v>0</v>
      </c>
      <c r="BJ575" s="17" t="s">
        <v>79</v>
      </c>
      <c r="BK575" s="240">
        <f>ROUND(I575*H575,2)</f>
        <v>0</v>
      </c>
      <c r="BL575" s="17" t="s">
        <v>202</v>
      </c>
      <c r="BM575" s="239" t="s">
        <v>1374</v>
      </c>
    </row>
    <row r="576" spans="1:47" s="2" customFormat="1" ht="12">
      <c r="A576" s="38"/>
      <c r="B576" s="39"/>
      <c r="C576" s="40"/>
      <c r="D576" s="241" t="s">
        <v>137</v>
      </c>
      <c r="E576" s="40"/>
      <c r="F576" s="242" t="s">
        <v>1375</v>
      </c>
      <c r="G576" s="40"/>
      <c r="H576" s="40"/>
      <c r="I576" s="148"/>
      <c r="J576" s="40"/>
      <c r="K576" s="40"/>
      <c r="L576" s="44"/>
      <c r="M576" s="243"/>
      <c r="N576" s="244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137</v>
      </c>
      <c r="AU576" s="17" t="s">
        <v>89</v>
      </c>
    </row>
    <row r="577" spans="1:65" s="2" customFormat="1" ht="36" customHeight="1">
      <c r="A577" s="38"/>
      <c r="B577" s="39"/>
      <c r="C577" s="228" t="s">
        <v>1376</v>
      </c>
      <c r="D577" s="228" t="s">
        <v>130</v>
      </c>
      <c r="E577" s="229" t="s">
        <v>1377</v>
      </c>
      <c r="F577" s="230" t="s">
        <v>1378</v>
      </c>
      <c r="G577" s="231" t="s">
        <v>1379</v>
      </c>
      <c r="H577" s="232">
        <v>10</v>
      </c>
      <c r="I577" s="233"/>
      <c r="J577" s="234">
        <f>ROUND(I577*H577,2)</f>
        <v>0</v>
      </c>
      <c r="K577" s="230" t="s">
        <v>19</v>
      </c>
      <c r="L577" s="44"/>
      <c r="M577" s="235" t="s">
        <v>19</v>
      </c>
      <c r="N577" s="236" t="s">
        <v>43</v>
      </c>
      <c r="O577" s="84"/>
      <c r="P577" s="237">
        <f>O577*H577</f>
        <v>0</v>
      </c>
      <c r="Q577" s="237">
        <v>0</v>
      </c>
      <c r="R577" s="237">
        <f>Q577*H577</f>
        <v>0</v>
      </c>
      <c r="S577" s="237">
        <v>0</v>
      </c>
      <c r="T577" s="238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39" t="s">
        <v>202</v>
      </c>
      <c r="AT577" s="239" t="s">
        <v>130</v>
      </c>
      <c r="AU577" s="239" t="s">
        <v>89</v>
      </c>
      <c r="AY577" s="17" t="s">
        <v>128</v>
      </c>
      <c r="BE577" s="240">
        <f>IF(N577="základní",J577,0)</f>
        <v>0</v>
      </c>
      <c r="BF577" s="240">
        <f>IF(N577="snížená",J577,0)</f>
        <v>0</v>
      </c>
      <c r="BG577" s="240">
        <f>IF(N577="zákl. přenesená",J577,0)</f>
        <v>0</v>
      </c>
      <c r="BH577" s="240">
        <f>IF(N577="sníž. přenesená",J577,0)</f>
        <v>0</v>
      </c>
      <c r="BI577" s="240">
        <f>IF(N577="nulová",J577,0)</f>
        <v>0</v>
      </c>
      <c r="BJ577" s="17" t="s">
        <v>79</v>
      </c>
      <c r="BK577" s="240">
        <f>ROUND(I577*H577,2)</f>
        <v>0</v>
      </c>
      <c r="BL577" s="17" t="s">
        <v>202</v>
      </c>
      <c r="BM577" s="239" t="s">
        <v>1380</v>
      </c>
    </row>
    <row r="578" spans="1:47" s="2" customFormat="1" ht="12">
      <c r="A578" s="38"/>
      <c r="B578" s="39"/>
      <c r="C578" s="40"/>
      <c r="D578" s="241" t="s">
        <v>137</v>
      </c>
      <c r="E578" s="40"/>
      <c r="F578" s="242" t="s">
        <v>1381</v>
      </c>
      <c r="G578" s="40"/>
      <c r="H578" s="40"/>
      <c r="I578" s="148"/>
      <c r="J578" s="40"/>
      <c r="K578" s="40"/>
      <c r="L578" s="44"/>
      <c r="M578" s="243"/>
      <c r="N578" s="244"/>
      <c r="O578" s="84"/>
      <c r="P578" s="84"/>
      <c r="Q578" s="84"/>
      <c r="R578" s="84"/>
      <c r="S578" s="84"/>
      <c r="T578" s="85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137</v>
      </c>
      <c r="AU578" s="17" t="s">
        <v>89</v>
      </c>
    </row>
    <row r="579" spans="1:65" s="2" customFormat="1" ht="36" customHeight="1">
      <c r="A579" s="38"/>
      <c r="B579" s="39"/>
      <c r="C579" s="228" t="s">
        <v>1382</v>
      </c>
      <c r="D579" s="228" t="s">
        <v>130</v>
      </c>
      <c r="E579" s="229" t="s">
        <v>1383</v>
      </c>
      <c r="F579" s="230" t="s">
        <v>1384</v>
      </c>
      <c r="G579" s="231" t="s">
        <v>334</v>
      </c>
      <c r="H579" s="232">
        <v>4</v>
      </c>
      <c r="I579" s="233"/>
      <c r="J579" s="234">
        <f>ROUND(I579*H579,2)</f>
        <v>0</v>
      </c>
      <c r="K579" s="230" t="s">
        <v>19</v>
      </c>
      <c r="L579" s="44"/>
      <c r="M579" s="235" t="s">
        <v>19</v>
      </c>
      <c r="N579" s="236" t="s">
        <v>43</v>
      </c>
      <c r="O579" s="84"/>
      <c r="P579" s="237">
        <f>O579*H579</f>
        <v>0</v>
      </c>
      <c r="Q579" s="237">
        <v>0</v>
      </c>
      <c r="R579" s="237">
        <f>Q579*H579</f>
        <v>0</v>
      </c>
      <c r="S579" s="237">
        <v>0</v>
      </c>
      <c r="T579" s="238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39" t="s">
        <v>202</v>
      </c>
      <c r="AT579" s="239" t="s">
        <v>130</v>
      </c>
      <c r="AU579" s="239" t="s">
        <v>89</v>
      </c>
      <c r="AY579" s="17" t="s">
        <v>128</v>
      </c>
      <c r="BE579" s="240">
        <f>IF(N579="základní",J579,0)</f>
        <v>0</v>
      </c>
      <c r="BF579" s="240">
        <f>IF(N579="snížená",J579,0)</f>
        <v>0</v>
      </c>
      <c r="BG579" s="240">
        <f>IF(N579="zákl. přenesená",J579,0)</f>
        <v>0</v>
      </c>
      <c r="BH579" s="240">
        <f>IF(N579="sníž. přenesená",J579,0)</f>
        <v>0</v>
      </c>
      <c r="BI579" s="240">
        <f>IF(N579="nulová",J579,0)</f>
        <v>0</v>
      </c>
      <c r="BJ579" s="17" t="s">
        <v>79</v>
      </c>
      <c r="BK579" s="240">
        <f>ROUND(I579*H579,2)</f>
        <v>0</v>
      </c>
      <c r="BL579" s="17" t="s">
        <v>202</v>
      </c>
      <c r="BM579" s="239" t="s">
        <v>1385</v>
      </c>
    </row>
    <row r="580" spans="1:47" s="2" customFormat="1" ht="12">
      <c r="A580" s="38"/>
      <c r="B580" s="39"/>
      <c r="C580" s="40"/>
      <c r="D580" s="241" t="s">
        <v>137</v>
      </c>
      <c r="E580" s="40"/>
      <c r="F580" s="242" t="s">
        <v>1386</v>
      </c>
      <c r="G580" s="40"/>
      <c r="H580" s="40"/>
      <c r="I580" s="148"/>
      <c r="J580" s="40"/>
      <c r="K580" s="40"/>
      <c r="L580" s="44"/>
      <c r="M580" s="243"/>
      <c r="N580" s="244"/>
      <c r="O580" s="84"/>
      <c r="P580" s="84"/>
      <c r="Q580" s="84"/>
      <c r="R580" s="84"/>
      <c r="S580" s="84"/>
      <c r="T580" s="85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137</v>
      </c>
      <c r="AU580" s="17" t="s">
        <v>89</v>
      </c>
    </row>
    <row r="581" spans="1:65" s="2" customFormat="1" ht="36" customHeight="1">
      <c r="A581" s="38"/>
      <c r="B581" s="39"/>
      <c r="C581" s="228" t="s">
        <v>1387</v>
      </c>
      <c r="D581" s="228" t="s">
        <v>130</v>
      </c>
      <c r="E581" s="229" t="s">
        <v>1388</v>
      </c>
      <c r="F581" s="230" t="s">
        <v>1389</v>
      </c>
      <c r="G581" s="231" t="s">
        <v>427</v>
      </c>
      <c r="H581" s="232">
        <v>1</v>
      </c>
      <c r="I581" s="233"/>
      <c r="J581" s="234">
        <f>ROUND(I581*H581,2)</f>
        <v>0</v>
      </c>
      <c r="K581" s="230" t="s">
        <v>19</v>
      </c>
      <c r="L581" s="44"/>
      <c r="M581" s="235" t="s">
        <v>19</v>
      </c>
      <c r="N581" s="236" t="s">
        <v>43</v>
      </c>
      <c r="O581" s="84"/>
      <c r="P581" s="237">
        <f>O581*H581</f>
        <v>0</v>
      </c>
      <c r="Q581" s="237">
        <v>0</v>
      </c>
      <c r="R581" s="237">
        <f>Q581*H581</f>
        <v>0</v>
      </c>
      <c r="S581" s="237">
        <v>0</v>
      </c>
      <c r="T581" s="238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9" t="s">
        <v>202</v>
      </c>
      <c r="AT581" s="239" t="s">
        <v>130</v>
      </c>
      <c r="AU581" s="239" t="s">
        <v>89</v>
      </c>
      <c r="AY581" s="17" t="s">
        <v>128</v>
      </c>
      <c r="BE581" s="240">
        <f>IF(N581="základní",J581,0)</f>
        <v>0</v>
      </c>
      <c r="BF581" s="240">
        <f>IF(N581="snížená",J581,0)</f>
        <v>0</v>
      </c>
      <c r="BG581" s="240">
        <f>IF(N581="zákl. přenesená",J581,0)</f>
        <v>0</v>
      </c>
      <c r="BH581" s="240">
        <f>IF(N581="sníž. přenesená",J581,0)</f>
        <v>0</v>
      </c>
      <c r="BI581" s="240">
        <f>IF(N581="nulová",J581,0)</f>
        <v>0</v>
      </c>
      <c r="BJ581" s="17" t="s">
        <v>79</v>
      </c>
      <c r="BK581" s="240">
        <f>ROUND(I581*H581,2)</f>
        <v>0</v>
      </c>
      <c r="BL581" s="17" t="s">
        <v>202</v>
      </c>
      <c r="BM581" s="239" t="s">
        <v>1390</v>
      </c>
    </row>
    <row r="582" spans="1:47" s="2" customFormat="1" ht="12">
      <c r="A582" s="38"/>
      <c r="B582" s="39"/>
      <c r="C582" s="40"/>
      <c r="D582" s="241" t="s">
        <v>137</v>
      </c>
      <c r="E582" s="40"/>
      <c r="F582" s="242" t="s">
        <v>1391</v>
      </c>
      <c r="G582" s="40"/>
      <c r="H582" s="40"/>
      <c r="I582" s="148"/>
      <c r="J582" s="40"/>
      <c r="K582" s="40"/>
      <c r="L582" s="44"/>
      <c r="M582" s="243"/>
      <c r="N582" s="244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137</v>
      </c>
      <c r="AU582" s="17" t="s">
        <v>89</v>
      </c>
    </row>
    <row r="583" spans="1:65" s="2" customFormat="1" ht="36" customHeight="1">
      <c r="A583" s="38"/>
      <c r="B583" s="39"/>
      <c r="C583" s="228" t="s">
        <v>1392</v>
      </c>
      <c r="D583" s="228" t="s">
        <v>130</v>
      </c>
      <c r="E583" s="229" t="s">
        <v>1393</v>
      </c>
      <c r="F583" s="230" t="s">
        <v>1394</v>
      </c>
      <c r="G583" s="231" t="s">
        <v>1379</v>
      </c>
      <c r="H583" s="232">
        <v>100</v>
      </c>
      <c r="I583" s="233"/>
      <c r="J583" s="234">
        <f>ROUND(I583*H583,2)</f>
        <v>0</v>
      </c>
      <c r="K583" s="230" t="s">
        <v>19</v>
      </c>
      <c r="L583" s="44"/>
      <c r="M583" s="235" t="s">
        <v>19</v>
      </c>
      <c r="N583" s="236" t="s">
        <v>43</v>
      </c>
      <c r="O583" s="84"/>
      <c r="P583" s="237">
        <f>O583*H583</f>
        <v>0</v>
      </c>
      <c r="Q583" s="237">
        <v>0</v>
      </c>
      <c r="R583" s="237">
        <f>Q583*H583</f>
        <v>0</v>
      </c>
      <c r="S583" s="237">
        <v>0</v>
      </c>
      <c r="T583" s="238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39" t="s">
        <v>202</v>
      </c>
      <c r="AT583" s="239" t="s">
        <v>130</v>
      </c>
      <c r="AU583" s="239" t="s">
        <v>89</v>
      </c>
      <c r="AY583" s="17" t="s">
        <v>128</v>
      </c>
      <c r="BE583" s="240">
        <f>IF(N583="základní",J583,0)</f>
        <v>0</v>
      </c>
      <c r="BF583" s="240">
        <f>IF(N583="snížená",J583,0)</f>
        <v>0</v>
      </c>
      <c r="BG583" s="240">
        <f>IF(N583="zákl. přenesená",J583,0)</f>
        <v>0</v>
      </c>
      <c r="BH583" s="240">
        <f>IF(N583="sníž. přenesená",J583,0)</f>
        <v>0</v>
      </c>
      <c r="BI583" s="240">
        <f>IF(N583="nulová",J583,0)</f>
        <v>0</v>
      </c>
      <c r="BJ583" s="17" t="s">
        <v>79</v>
      </c>
      <c r="BK583" s="240">
        <f>ROUND(I583*H583,2)</f>
        <v>0</v>
      </c>
      <c r="BL583" s="17" t="s">
        <v>202</v>
      </c>
      <c r="BM583" s="239" t="s">
        <v>1395</v>
      </c>
    </row>
    <row r="584" spans="1:47" s="2" customFormat="1" ht="12">
      <c r="A584" s="38"/>
      <c r="B584" s="39"/>
      <c r="C584" s="40"/>
      <c r="D584" s="241" t="s">
        <v>137</v>
      </c>
      <c r="E584" s="40"/>
      <c r="F584" s="242" t="s">
        <v>1396</v>
      </c>
      <c r="G584" s="40"/>
      <c r="H584" s="40"/>
      <c r="I584" s="148"/>
      <c r="J584" s="40"/>
      <c r="K584" s="40"/>
      <c r="L584" s="44"/>
      <c r="M584" s="243"/>
      <c r="N584" s="244"/>
      <c r="O584" s="84"/>
      <c r="P584" s="84"/>
      <c r="Q584" s="84"/>
      <c r="R584" s="84"/>
      <c r="S584" s="84"/>
      <c r="T584" s="85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137</v>
      </c>
      <c r="AU584" s="17" t="s">
        <v>89</v>
      </c>
    </row>
    <row r="585" spans="1:65" s="2" customFormat="1" ht="48" customHeight="1">
      <c r="A585" s="38"/>
      <c r="B585" s="39"/>
      <c r="C585" s="228" t="s">
        <v>1397</v>
      </c>
      <c r="D585" s="228" t="s">
        <v>130</v>
      </c>
      <c r="E585" s="229" t="s">
        <v>1398</v>
      </c>
      <c r="F585" s="230" t="s">
        <v>1399</v>
      </c>
      <c r="G585" s="231" t="s">
        <v>133</v>
      </c>
      <c r="H585" s="232">
        <v>227.5</v>
      </c>
      <c r="I585" s="233"/>
      <c r="J585" s="234">
        <f>ROUND(I585*H585,2)</f>
        <v>0</v>
      </c>
      <c r="K585" s="230" t="s">
        <v>19</v>
      </c>
      <c r="L585" s="44"/>
      <c r="M585" s="235" t="s">
        <v>19</v>
      </c>
      <c r="N585" s="236" t="s">
        <v>43</v>
      </c>
      <c r="O585" s="84"/>
      <c r="P585" s="237">
        <f>O585*H585</f>
        <v>0</v>
      </c>
      <c r="Q585" s="237">
        <v>0</v>
      </c>
      <c r="R585" s="237">
        <f>Q585*H585</f>
        <v>0</v>
      </c>
      <c r="S585" s="237">
        <v>0</v>
      </c>
      <c r="T585" s="238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39" t="s">
        <v>202</v>
      </c>
      <c r="AT585" s="239" t="s">
        <v>130</v>
      </c>
      <c r="AU585" s="239" t="s">
        <v>89</v>
      </c>
      <c r="AY585" s="17" t="s">
        <v>128</v>
      </c>
      <c r="BE585" s="240">
        <f>IF(N585="základní",J585,0)</f>
        <v>0</v>
      </c>
      <c r="BF585" s="240">
        <f>IF(N585="snížená",J585,0)</f>
        <v>0</v>
      </c>
      <c r="BG585" s="240">
        <f>IF(N585="zákl. přenesená",J585,0)</f>
        <v>0</v>
      </c>
      <c r="BH585" s="240">
        <f>IF(N585="sníž. přenesená",J585,0)</f>
        <v>0</v>
      </c>
      <c r="BI585" s="240">
        <f>IF(N585="nulová",J585,0)</f>
        <v>0</v>
      </c>
      <c r="BJ585" s="17" t="s">
        <v>79</v>
      </c>
      <c r="BK585" s="240">
        <f>ROUND(I585*H585,2)</f>
        <v>0</v>
      </c>
      <c r="BL585" s="17" t="s">
        <v>202</v>
      </c>
      <c r="BM585" s="239" t="s">
        <v>1400</v>
      </c>
    </row>
    <row r="586" spans="1:47" s="2" customFormat="1" ht="12">
      <c r="A586" s="38"/>
      <c r="B586" s="39"/>
      <c r="C586" s="40"/>
      <c r="D586" s="241" t="s">
        <v>137</v>
      </c>
      <c r="E586" s="40"/>
      <c r="F586" s="242" t="s">
        <v>1401</v>
      </c>
      <c r="G586" s="40"/>
      <c r="H586" s="40"/>
      <c r="I586" s="148"/>
      <c r="J586" s="40"/>
      <c r="K586" s="40"/>
      <c r="L586" s="44"/>
      <c r="M586" s="243"/>
      <c r="N586" s="244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137</v>
      </c>
      <c r="AU586" s="17" t="s">
        <v>89</v>
      </c>
    </row>
    <row r="587" spans="1:65" s="2" customFormat="1" ht="48" customHeight="1">
      <c r="A587" s="38"/>
      <c r="B587" s="39"/>
      <c r="C587" s="228" t="s">
        <v>1402</v>
      </c>
      <c r="D587" s="228" t="s">
        <v>130</v>
      </c>
      <c r="E587" s="229" t="s">
        <v>1403</v>
      </c>
      <c r="F587" s="230" t="s">
        <v>1404</v>
      </c>
      <c r="G587" s="231" t="s">
        <v>334</v>
      </c>
      <c r="H587" s="232">
        <v>1</v>
      </c>
      <c r="I587" s="233"/>
      <c r="J587" s="234">
        <f>ROUND(I587*H587,2)</f>
        <v>0</v>
      </c>
      <c r="K587" s="230" t="s">
        <v>19</v>
      </c>
      <c r="L587" s="44"/>
      <c r="M587" s="235" t="s">
        <v>19</v>
      </c>
      <c r="N587" s="236" t="s">
        <v>43</v>
      </c>
      <c r="O587" s="84"/>
      <c r="P587" s="237">
        <f>O587*H587</f>
        <v>0</v>
      </c>
      <c r="Q587" s="237">
        <v>0</v>
      </c>
      <c r="R587" s="237">
        <f>Q587*H587</f>
        <v>0</v>
      </c>
      <c r="S587" s="237">
        <v>0</v>
      </c>
      <c r="T587" s="238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9" t="s">
        <v>202</v>
      </c>
      <c r="AT587" s="239" t="s">
        <v>130</v>
      </c>
      <c r="AU587" s="239" t="s">
        <v>89</v>
      </c>
      <c r="AY587" s="17" t="s">
        <v>128</v>
      </c>
      <c r="BE587" s="240">
        <f>IF(N587="základní",J587,0)</f>
        <v>0</v>
      </c>
      <c r="BF587" s="240">
        <f>IF(N587="snížená",J587,0)</f>
        <v>0</v>
      </c>
      <c r="BG587" s="240">
        <f>IF(N587="zákl. přenesená",J587,0)</f>
        <v>0</v>
      </c>
      <c r="BH587" s="240">
        <f>IF(N587="sníž. přenesená",J587,0)</f>
        <v>0</v>
      </c>
      <c r="BI587" s="240">
        <f>IF(N587="nulová",J587,0)</f>
        <v>0</v>
      </c>
      <c r="BJ587" s="17" t="s">
        <v>79</v>
      </c>
      <c r="BK587" s="240">
        <f>ROUND(I587*H587,2)</f>
        <v>0</v>
      </c>
      <c r="BL587" s="17" t="s">
        <v>202</v>
      </c>
      <c r="BM587" s="239" t="s">
        <v>1405</v>
      </c>
    </row>
    <row r="588" spans="1:47" s="2" customFormat="1" ht="12">
      <c r="A588" s="38"/>
      <c r="B588" s="39"/>
      <c r="C588" s="40"/>
      <c r="D588" s="241" t="s">
        <v>137</v>
      </c>
      <c r="E588" s="40"/>
      <c r="F588" s="242" t="s">
        <v>1406</v>
      </c>
      <c r="G588" s="40"/>
      <c r="H588" s="40"/>
      <c r="I588" s="148"/>
      <c r="J588" s="40"/>
      <c r="K588" s="40"/>
      <c r="L588" s="44"/>
      <c r="M588" s="243"/>
      <c r="N588" s="244"/>
      <c r="O588" s="84"/>
      <c r="P588" s="84"/>
      <c r="Q588" s="84"/>
      <c r="R588" s="84"/>
      <c r="S588" s="84"/>
      <c r="T588" s="85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137</v>
      </c>
      <c r="AU588" s="17" t="s">
        <v>89</v>
      </c>
    </row>
    <row r="589" spans="1:65" s="2" customFormat="1" ht="36" customHeight="1">
      <c r="A589" s="38"/>
      <c r="B589" s="39"/>
      <c r="C589" s="228" t="s">
        <v>1407</v>
      </c>
      <c r="D589" s="228" t="s">
        <v>130</v>
      </c>
      <c r="E589" s="229" t="s">
        <v>1408</v>
      </c>
      <c r="F589" s="230" t="s">
        <v>1409</v>
      </c>
      <c r="G589" s="231" t="s">
        <v>133</v>
      </c>
      <c r="H589" s="232">
        <v>173.8</v>
      </c>
      <c r="I589" s="233"/>
      <c r="J589" s="234">
        <f>ROUND(I589*H589,2)</f>
        <v>0</v>
      </c>
      <c r="K589" s="230" t="s">
        <v>19</v>
      </c>
      <c r="L589" s="44"/>
      <c r="M589" s="235" t="s">
        <v>19</v>
      </c>
      <c r="N589" s="236" t="s">
        <v>43</v>
      </c>
      <c r="O589" s="84"/>
      <c r="P589" s="237">
        <f>O589*H589</f>
        <v>0</v>
      </c>
      <c r="Q589" s="237">
        <v>0</v>
      </c>
      <c r="R589" s="237">
        <f>Q589*H589</f>
        <v>0</v>
      </c>
      <c r="S589" s="237">
        <v>0</v>
      </c>
      <c r="T589" s="238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39" t="s">
        <v>202</v>
      </c>
      <c r="AT589" s="239" t="s">
        <v>130</v>
      </c>
      <c r="AU589" s="239" t="s">
        <v>89</v>
      </c>
      <c r="AY589" s="17" t="s">
        <v>128</v>
      </c>
      <c r="BE589" s="240">
        <f>IF(N589="základní",J589,0)</f>
        <v>0</v>
      </c>
      <c r="BF589" s="240">
        <f>IF(N589="snížená",J589,0)</f>
        <v>0</v>
      </c>
      <c r="BG589" s="240">
        <f>IF(N589="zákl. přenesená",J589,0)</f>
        <v>0</v>
      </c>
      <c r="BH589" s="240">
        <f>IF(N589="sníž. přenesená",J589,0)</f>
        <v>0</v>
      </c>
      <c r="BI589" s="240">
        <f>IF(N589="nulová",J589,0)</f>
        <v>0</v>
      </c>
      <c r="BJ589" s="17" t="s">
        <v>79</v>
      </c>
      <c r="BK589" s="240">
        <f>ROUND(I589*H589,2)</f>
        <v>0</v>
      </c>
      <c r="BL589" s="17" t="s">
        <v>202</v>
      </c>
      <c r="BM589" s="239" t="s">
        <v>1410</v>
      </c>
    </row>
    <row r="590" spans="1:47" s="2" customFormat="1" ht="12">
      <c r="A590" s="38"/>
      <c r="B590" s="39"/>
      <c r="C590" s="40"/>
      <c r="D590" s="241" t="s">
        <v>137</v>
      </c>
      <c r="E590" s="40"/>
      <c r="F590" s="242" t="s">
        <v>1411</v>
      </c>
      <c r="G590" s="40"/>
      <c r="H590" s="40"/>
      <c r="I590" s="148"/>
      <c r="J590" s="40"/>
      <c r="K590" s="40"/>
      <c r="L590" s="44"/>
      <c r="M590" s="243"/>
      <c r="N590" s="244"/>
      <c r="O590" s="84"/>
      <c r="P590" s="84"/>
      <c r="Q590" s="84"/>
      <c r="R590" s="84"/>
      <c r="S590" s="84"/>
      <c r="T590" s="85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T590" s="17" t="s">
        <v>137</v>
      </c>
      <c r="AU590" s="17" t="s">
        <v>89</v>
      </c>
    </row>
    <row r="591" spans="1:65" s="2" customFormat="1" ht="36" customHeight="1">
      <c r="A591" s="38"/>
      <c r="B591" s="39"/>
      <c r="C591" s="228" t="s">
        <v>1412</v>
      </c>
      <c r="D591" s="228" t="s">
        <v>130</v>
      </c>
      <c r="E591" s="229" t="s">
        <v>1413</v>
      </c>
      <c r="F591" s="230" t="s">
        <v>1414</v>
      </c>
      <c r="G591" s="231" t="s">
        <v>133</v>
      </c>
      <c r="H591" s="232">
        <v>173.8</v>
      </c>
      <c r="I591" s="233"/>
      <c r="J591" s="234">
        <f>ROUND(I591*H591,2)</f>
        <v>0</v>
      </c>
      <c r="K591" s="230" t="s">
        <v>19</v>
      </c>
      <c r="L591" s="44"/>
      <c r="M591" s="235" t="s">
        <v>19</v>
      </c>
      <c r="N591" s="236" t="s">
        <v>43</v>
      </c>
      <c r="O591" s="84"/>
      <c r="P591" s="237">
        <f>O591*H591</f>
        <v>0</v>
      </c>
      <c r="Q591" s="237">
        <v>0</v>
      </c>
      <c r="R591" s="237">
        <f>Q591*H591</f>
        <v>0</v>
      </c>
      <c r="S591" s="237">
        <v>0</v>
      </c>
      <c r="T591" s="238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39" t="s">
        <v>202</v>
      </c>
      <c r="AT591" s="239" t="s">
        <v>130</v>
      </c>
      <c r="AU591" s="239" t="s">
        <v>89</v>
      </c>
      <c r="AY591" s="17" t="s">
        <v>128</v>
      </c>
      <c r="BE591" s="240">
        <f>IF(N591="základní",J591,0)</f>
        <v>0</v>
      </c>
      <c r="BF591" s="240">
        <f>IF(N591="snížená",J591,0)</f>
        <v>0</v>
      </c>
      <c r="BG591" s="240">
        <f>IF(N591="zákl. přenesená",J591,0)</f>
        <v>0</v>
      </c>
      <c r="BH591" s="240">
        <f>IF(N591="sníž. přenesená",J591,0)</f>
        <v>0</v>
      </c>
      <c r="BI591" s="240">
        <f>IF(N591="nulová",J591,0)</f>
        <v>0</v>
      </c>
      <c r="BJ591" s="17" t="s">
        <v>79</v>
      </c>
      <c r="BK591" s="240">
        <f>ROUND(I591*H591,2)</f>
        <v>0</v>
      </c>
      <c r="BL591" s="17" t="s">
        <v>202</v>
      </c>
      <c r="BM591" s="239" t="s">
        <v>1415</v>
      </c>
    </row>
    <row r="592" spans="1:47" s="2" customFormat="1" ht="12">
      <c r="A592" s="38"/>
      <c r="B592" s="39"/>
      <c r="C592" s="40"/>
      <c r="D592" s="241" t="s">
        <v>137</v>
      </c>
      <c r="E592" s="40"/>
      <c r="F592" s="242" t="s">
        <v>1416</v>
      </c>
      <c r="G592" s="40"/>
      <c r="H592" s="40"/>
      <c r="I592" s="148"/>
      <c r="J592" s="40"/>
      <c r="K592" s="40"/>
      <c r="L592" s="44"/>
      <c r="M592" s="243"/>
      <c r="N592" s="244"/>
      <c r="O592" s="84"/>
      <c r="P592" s="84"/>
      <c r="Q592" s="84"/>
      <c r="R592" s="84"/>
      <c r="S592" s="84"/>
      <c r="T592" s="85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137</v>
      </c>
      <c r="AU592" s="17" t="s">
        <v>89</v>
      </c>
    </row>
    <row r="593" spans="1:65" s="2" customFormat="1" ht="36" customHeight="1">
      <c r="A593" s="38"/>
      <c r="B593" s="39"/>
      <c r="C593" s="228" t="s">
        <v>1417</v>
      </c>
      <c r="D593" s="228" t="s">
        <v>130</v>
      </c>
      <c r="E593" s="229" t="s">
        <v>1418</v>
      </c>
      <c r="F593" s="230" t="s">
        <v>1419</v>
      </c>
      <c r="G593" s="231" t="s">
        <v>334</v>
      </c>
      <c r="H593" s="232">
        <v>22</v>
      </c>
      <c r="I593" s="233"/>
      <c r="J593" s="234">
        <f>ROUND(I593*H593,2)</f>
        <v>0</v>
      </c>
      <c r="K593" s="230" t="s">
        <v>19</v>
      </c>
      <c r="L593" s="44"/>
      <c r="M593" s="235" t="s">
        <v>19</v>
      </c>
      <c r="N593" s="236" t="s">
        <v>43</v>
      </c>
      <c r="O593" s="84"/>
      <c r="P593" s="237">
        <f>O593*H593</f>
        <v>0</v>
      </c>
      <c r="Q593" s="237">
        <v>0</v>
      </c>
      <c r="R593" s="237">
        <f>Q593*H593</f>
        <v>0</v>
      </c>
      <c r="S593" s="237">
        <v>0</v>
      </c>
      <c r="T593" s="238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39" t="s">
        <v>202</v>
      </c>
      <c r="AT593" s="239" t="s">
        <v>130</v>
      </c>
      <c r="AU593" s="239" t="s">
        <v>89</v>
      </c>
      <c r="AY593" s="17" t="s">
        <v>128</v>
      </c>
      <c r="BE593" s="240">
        <f>IF(N593="základní",J593,0)</f>
        <v>0</v>
      </c>
      <c r="BF593" s="240">
        <f>IF(N593="snížená",J593,0)</f>
        <v>0</v>
      </c>
      <c r="BG593" s="240">
        <f>IF(N593="zákl. přenesená",J593,0)</f>
        <v>0</v>
      </c>
      <c r="BH593" s="240">
        <f>IF(N593="sníž. přenesená",J593,0)</f>
        <v>0</v>
      </c>
      <c r="BI593" s="240">
        <f>IF(N593="nulová",J593,0)</f>
        <v>0</v>
      </c>
      <c r="BJ593" s="17" t="s">
        <v>79</v>
      </c>
      <c r="BK593" s="240">
        <f>ROUND(I593*H593,2)</f>
        <v>0</v>
      </c>
      <c r="BL593" s="17" t="s">
        <v>202</v>
      </c>
      <c r="BM593" s="239" t="s">
        <v>1420</v>
      </c>
    </row>
    <row r="594" spans="1:47" s="2" customFormat="1" ht="12">
      <c r="A594" s="38"/>
      <c r="B594" s="39"/>
      <c r="C594" s="40"/>
      <c r="D594" s="241" t="s">
        <v>137</v>
      </c>
      <c r="E594" s="40"/>
      <c r="F594" s="242" t="s">
        <v>1421</v>
      </c>
      <c r="G594" s="40"/>
      <c r="H594" s="40"/>
      <c r="I594" s="148"/>
      <c r="J594" s="40"/>
      <c r="K594" s="40"/>
      <c r="L594" s="44"/>
      <c r="M594" s="243"/>
      <c r="N594" s="244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137</v>
      </c>
      <c r="AU594" s="17" t="s">
        <v>89</v>
      </c>
    </row>
    <row r="595" spans="1:65" s="2" customFormat="1" ht="36" customHeight="1">
      <c r="A595" s="38"/>
      <c r="B595" s="39"/>
      <c r="C595" s="228" t="s">
        <v>1422</v>
      </c>
      <c r="D595" s="228" t="s">
        <v>130</v>
      </c>
      <c r="E595" s="229" t="s">
        <v>1423</v>
      </c>
      <c r="F595" s="230" t="s">
        <v>1424</v>
      </c>
      <c r="G595" s="231" t="s">
        <v>133</v>
      </c>
      <c r="H595" s="232">
        <v>120</v>
      </c>
      <c r="I595" s="233"/>
      <c r="J595" s="234">
        <f>ROUND(I595*H595,2)</f>
        <v>0</v>
      </c>
      <c r="K595" s="230" t="s">
        <v>19</v>
      </c>
      <c r="L595" s="44"/>
      <c r="M595" s="235" t="s">
        <v>19</v>
      </c>
      <c r="N595" s="236" t="s">
        <v>43</v>
      </c>
      <c r="O595" s="84"/>
      <c r="P595" s="237">
        <f>O595*H595</f>
        <v>0</v>
      </c>
      <c r="Q595" s="237">
        <v>0</v>
      </c>
      <c r="R595" s="237">
        <f>Q595*H595</f>
        <v>0</v>
      </c>
      <c r="S595" s="237">
        <v>0</v>
      </c>
      <c r="T595" s="238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39" t="s">
        <v>202</v>
      </c>
      <c r="AT595" s="239" t="s">
        <v>130</v>
      </c>
      <c r="AU595" s="239" t="s">
        <v>89</v>
      </c>
      <c r="AY595" s="17" t="s">
        <v>128</v>
      </c>
      <c r="BE595" s="240">
        <f>IF(N595="základní",J595,0)</f>
        <v>0</v>
      </c>
      <c r="BF595" s="240">
        <f>IF(N595="snížená",J595,0)</f>
        <v>0</v>
      </c>
      <c r="BG595" s="240">
        <f>IF(N595="zákl. přenesená",J595,0)</f>
        <v>0</v>
      </c>
      <c r="BH595" s="240">
        <f>IF(N595="sníž. přenesená",J595,0)</f>
        <v>0</v>
      </c>
      <c r="BI595" s="240">
        <f>IF(N595="nulová",J595,0)</f>
        <v>0</v>
      </c>
      <c r="BJ595" s="17" t="s">
        <v>79</v>
      </c>
      <c r="BK595" s="240">
        <f>ROUND(I595*H595,2)</f>
        <v>0</v>
      </c>
      <c r="BL595" s="17" t="s">
        <v>202</v>
      </c>
      <c r="BM595" s="239" t="s">
        <v>1425</v>
      </c>
    </row>
    <row r="596" spans="1:47" s="2" customFormat="1" ht="12">
      <c r="A596" s="38"/>
      <c r="B596" s="39"/>
      <c r="C596" s="40"/>
      <c r="D596" s="241" t="s">
        <v>137</v>
      </c>
      <c r="E596" s="40"/>
      <c r="F596" s="242" t="s">
        <v>1426</v>
      </c>
      <c r="G596" s="40"/>
      <c r="H596" s="40"/>
      <c r="I596" s="148"/>
      <c r="J596" s="40"/>
      <c r="K596" s="40"/>
      <c r="L596" s="44"/>
      <c r="M596" s="243"/>
      <c r="N596" s="244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137</v>
      </c>
      <c r="AU596" s="17" t="s">
        <v>89</v>
      </c>
    </row>
    <row r="597" spans="1:65" s="2" customFormat="1" ht="48" customHeight="1">
      <c r="A597" s="38"/>
      <c r="B597" s="39"/>
      <c r="C597" s="228" t="s">
        <v>1427</v>
      </c>
      <c r="D597" s="228" t="s">
        <v>130</v>
      </c>
      <c r="E597" s="229" t="s">
        <v>1428</v>
      </c>
      <c r="F597" s="230" t="s">
        <v>1429</v>
      </c>
      <c r="G597" s="231" t="s">
        <v>133</v>
      </c>
      <c r="H597" s="232">
        <v>85.5</v>
      </c>
      <c r="I597" s="233"/>
      <c r="J597" s="234">
        <f>ROUND(I597*H597,2)</f>
        <v>0</v>
      </c>
      <c r="K597" s="230" t="s">
        <v>19</v>
      </c>
      <c r="L597" s="44"/>
      <c r="M597" s="235" t="s">
        <v>19</v>
      </c>
      <c r="N597" s="236" t="s">
        <v>43</v>
      </c>
      <c r="O597" s="84"/>
      <c r="P597" s="237">
        <f>O597*H597</f>
        <v>0</v>
      </c>
      <c r="Q597" s="237">
        <v>0</v>
      </c>
      <c r="R597" s="237">
        <f>Q597*H597</f>
        <v>0</v>
      </c>
      <c r="S597" s="237">
        <v>0</v>
      </c>
      <c r="T597" s="238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39" t="s">
        <v>202</v>
      </c>
      <c r="AT597" s="239" t="s">
        <v>130</v>
      </c>
      <c r="AU597" s="239" t="s">
        <v>89</v>
      </c>
      <c r="AY597" s="17" t="s">
        <v>128</v>
      </c>
      <c r="BE597" s="240">
        <f>IF(N597="základní",J597,0)</f>
        <v>0</v>
      </c>
      <c r="BF597" s="240">
        <f>IF(N597="snížená",J597,0)</f>
        <v>0</v>
      </c>
      <c r="BG597" s="240">
        <f>IF(N597="zákl. přenesená",J597,0)</f>
        <v>0</v>
      </c>
      <c r="BH597" s="240">
        <f>IF(N597="sníž. přenesená",J597,0)</f>
        <v>0</v>
      </c>
      <c r="BI597" s="240">
        <f>IF(N597="nulová",J597,0)</f>
        <v>0</v>
      </c>
      <c r="BJ597" s="17" t="s">
        <v>79</v>
      </c>
      <c r="BK597" s="240">
        <f>ROUND(I597*H597,2)</f>
        <v>0</v>
      </c>
      <c r="BL597" s="17" t="s">
        <v>202</v>
      </c>
      <c r="BM597" s="239" t="s">
        <v>1430</v>
      </c>
    </row>
    <row r="598" spans="1:47" s="2" customFormat="1" ht="12">
      <c r="A598" s="38"/>
      <c r="B598" s="39"/>
      <c r="C598" s="40"/>
      <c r="D598" s="241" t="s">
        <v>137</v>
      </c>
      <c r="E598" s="40"/>
      <c r="F598" s="242" t="s">
        <v>1431</v>
      </c>
      <c r="G598" s="40"/>
      <c r="H598" s="40"/>
      <c r="I598" s="148"/>
      <c r="J598" s="40"/>
      <c r="K598" s="40"/>
      <c r="L598" s="44"/>
      <c r="M598" s="243"/>
      <c r="N598" s="244"/>
      <c r="O598" s="84"/>
      <c r="P598" s="84"/>
      <c r="Q598" s="84"/>
      <c r="R598" s="84"/>
      <c r="S598" s="84"/>
      <c r="T598" s="85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137</v>
      </c>
      <c r="AU598" s="17" t="s">
        <v>89</v>
      </c>
    </row>
    <row r="599" spans="1:65" s="2" customFormat="1" ht="36" customHeight="1">
      <c r="A599" s="38"/>
      <c r="B599" s="39"/>
      <c r="C599" s="228" t="s">
        <v>1432</v>
      </c>
      <c r="D599" s="228" t="s">
        <v>130</v>
      </c>
      <c r="E599" s="229" t="s">
        <v>1433</v>
      </c>
      <c r="F599" s="230" t="s">
        <v>1434</v>
      </c>
      <c r="G599" s="231" t="s">
        <v>334</v>
      </c>
      <c r="H599" s="232">
        <v>2</v>
      </c>
      <c r="I599" s="233"/>
      <c r="J599" s="234">
        <f>ROUND(I599*H599,2)</f>
        <v>0</v>
      </c>
      <c r="K599" s="230" t="s">
        <v>19</v>
      </c>
      <c r="L599" s="44"/>
      <c r="M599" s="235" t="s">
        <v>19</v>
      </c>
      <c r="N599" s="236" t="s">
        <v>43</v>
      </c>
      <c r="O599" s="84"/>
      <c r="P599" s="237">
        <f>O599*H599</f>
        <v>0</v>
      </c>
      <c r="Q599" s="237">
        <v>0</v>
      </c>
      <c r="R599" s="237">
        <f>Q599*H599</f>
        <v>0</v>
      </c>
      <c r="S599" s="237">
        <v>0</v>
      </c>
      <c r="T599" s="238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9" t="s">
        <v>202</v>
      </c>
      <c r="AT599" s="239" t="s">
        <v>130</v>
      </c>
      <c r="AU599" s="239" t="s">
        <v>89</v>
      </c>
      <c r="AY599" s="17" t="s">
        <v>128</v>
      </c>
      <c r="BE599" s="240">
        <f>IF(N599="základní",J599,0)</f>
        <v>0</v>
      </c>
      <c r="BF599" s="240">
        <f>IF(N599="snížená",J599,0)</f>
        <v>0</v>
      </c>
      <c r="BG599" s="240">
        <f>IF(N599="zákl. přenesená",J599,0)</f>
        <v>0</v>
      </c>
      <c r="BH599" s="240">
        <f>IF(N599="sníž. přenesená",J599,0)</f>
        <v>0</v>
      </c>
      <c r="BI599" s="240">
        <f>IF(N599="nulová",J599,0)</f>
        <v>0</v>
      </c>
      <c r="BJ599" s="17" t="s">
        <v>79</v>
      </c>
      <c r="BK599" s="240">
        <f>ROUND(I599*H599,2)</f>
        <v>0</v>
      </c>
      <c r="BL599" s="17" t="s">
        <v>202</v>
      </c>
      <c r="BM599" s="239" t="s">
        <v>1435</v>
      </c>
    </row>
    <row r="600" spans="1:47" s="2" customFormat="1" ht="12">
      <c r="A600" s="38"/>
      <c r="B600" s="39"/>
      <c r="C600" s="40"/>
      <c r="D600" s="241" t="s">
        <v>137</v>
      </c>
      <c r="E600" s="40"/>
      <c r="F600" s="242" t="s">
        <v>1436</v>
      </c>
      <c r="G600" s="40"/>
      <c r="H600" s="40"/>
      <c r="I600" s="148"/>
      <c r="J600" s="40"/>
      <c r="K600" s="40"/>
      <c r="L600" s="44"/>
      <c r="M600" s="243"/>
      <c r="N600" s="244"/>
      <c r="O600" s="84"/>
      <c r="P600" s="84"/>
      <c r="Q600" s="84"/>
      <c r="R600" s="84"/>
      <c r="S600" s="84"/>
      <c r="T600" s="85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137</v>
      </c>
      <c r="AU600" s="17" t="s">
        <v>89</v>
      </c>
    </row>
    <row r="601" spans="1:65" s="2" customFormat="1" ht="48" customHeight="1">
      <c r="A601" s="38"/>
      <c r="B601" s="39"/>
      <c r="C601" s="228" t="s">
        <v>1437</v>
      </c>
      <c r="D601" s="228" t="s">
        <v>130</v>
      </c>
      <c r="E601" s="229" t="s">
        <v>1438</v>
      </c>
      <c r="F601" s="230" t="s">
        <v>1439</v>
      </c>
      <c r="G601" s="231" t="s">
        <v>133</v>
      </c>
      <c r="H601" s="232">
        <v>55</v>
      </c>
      <c r="I601" s="233"/>
      <c r="J601" s="234">
        <f>ROUND(I601*H601,2)</f>
        <v>0</v>
      </c>
      <c r="K601" s="230" t="s">
        <v>19</v>
      </c>
      <c r="L601" s="44"/>
      <c r="M601" s="235" t="s">
        <v>19</v>
      </c>
      <c r="N601" s="236" t="s">
        <v>43</v>
      </c>
      <c r="O601" s="84"/>
      <c r="P601" s="237">
        <f>O601*H601</f>
        <v>0</v>
      </c>
      <c r="Q601" s="237">
        <v>0</v>
      </c>
      <c r="R601" s="237">
        <f>Q601*H601</f>
        <v>0</v>
      </c>
      <c r="S601" s="237">
        <v>0</v>
      </c>
      <c r="T601" s="238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39" t="s">
        <v>202</v>
      </c>
      <c r="AT601" s="239" t="s">
        <v>130</v>
      </c>
      <c r="AU601" s="239" t="s">
        <v>89</v>
      </c>
      <c r="AY601" s="17" t="s">
        <v>128</v>
      </c>
      <c r="BE601" s="240">
        <f>IF(N601="základní",J601,0)</f>
        <v>0</v>
      </c>
      <c r="BF601" s="240">
        <f>IF(N601="snížená",J601,0)</f>
        <v>0</v>
      </c>
      <c r="BG601" s="240">
        <f>IF(N601="zákl. přenesená",J601,0)</f>
        <v>0</v>
      </c>
      <c r="BH601" s="240">
        <f>IF(N601="sníž. přenesená",J601,0)</f>
        <v>0</v>
      </c>
      <c r="BI601" s="240">
        <f>IF(N601="nulová",J601,0)</f>
        <v>0</v>
      </c>
      <c r="BJ601" s="17" t="s">
        <v>79</v>
      </c>
      <c r="BK601" s="240">
        <f>ROUND(I601*H601,2)</f>
        <v>0</v>
      </c>
      <c r="BL601" s="17" t="s">
        <v>202</v>
      </c>
      <c r="BM601" s="239" t="s">
        <v>1440</v>
      </c>
    </row>
    <row r="602" spans="1:47" s="2" customFormat="1" ht="12">
      <c r="A602" s="38"/>
      <c r="B602" s="39"/>
      <c r="C602" s="40"/>
      <c r="D602" s="241" t="s">
        <v>137</v>
      </c>
      <c r="E602" s="40"/>
      <c r="F602" s="242" t="s">
        <v>1441</v>
      </c>
      <c r="G602" s="40"/>
      <c r="H602" s="40"/>
      <c r="I602" s="148"/>
      <c r="J602" s="40"/>
      <c r="K602" s="40"/>
      <c r="L602" s="44"/>
      <c r="M602" s="243"/>
      <c r="N602" s="244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137</v>
      </c>
      <c r="AU602" s="17" t="s">
        <v>89</v>
      </c>
    </row>
    <row r="603" spans="1:65" s="2" customFormat="1" ht="48" customHeight="1">
      <c r="A603" s="38"/>
      <c r="B603" s="39"/>
      <c r="C603" s="228" t="s">
        <v>1442</v>
      </c>
      <c r="D603" s="228" t="s">
        <v>130</v>
      </c>
      <c r="E603" s="229" t="s">
        <v>1443</v>
      </c>
      <c r="F603" s="230" t="s">
        <v>1444</v>
      </c>
      <c r="G603" s="231" t="s">
        <v>334</v>
      </c>
      <c r="H603" s="232">
        <v>12</v>
      </c>
      <c r="I603" s="233"/>
      <c r="J603" s="234">
        <f>ROUND(I603*H603,2)</f>
        <v>0</v>
      </c>
      <c r="K603" s="230" t="s">
        <v>19</v>
      </c>
      <c r="L603" s="44"/>
      <c r="M603" s="235" t="s">
        <v>19</v>
      </c>
      <c r="N603" s="236" t="s">
        <v>43</v>
      </c>
      <c r="O603" s="84"/>
      <c r="P603" s="237">
        <f>O603*H603</f>
        <v>0</v>
      </c>
      <c r="Q603" s="237">
        <v>0</v>
      </c>
      <c r="R603" s="237">
        <f>Q603*H603</f>
        <v>0</v>
      </c>
      <c r="S603" s="237">
        <v>0</v>
      </c>
      <c r="T603" s="238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9" t="s">
        <v>202</v>
      </c>
      <c r="AT603" s="239" t="s">
        <v>130</v>
      </c>
      <c r="AU603" s="239" t="s">
        <v>89</v>
      </c>
      <c r="AY603" s="17" t="s">
        <v>128</v>
      </c>
      <c r="BE603" s="240">
        <f>IF(N603="základní",J603,0)</f>
        <v>0</v>
      </c>
      <c r="BF603" s="240">
        <f>IF(N603="snížená",J603,0)</f>
        <v>0</v>
      </c>
      <c r="BG603" s="240">
        <f>IF(N603="zákl. přenesená",J603,0)</f>
        <v>0</v>
      </c>
      <c r="BH603" s="240">
        <f>IF(N603="sníž. přenesená",J603,0)</f>
        <v>0</v>
      </c>
      <c r="BI603" s="240">
        <f>IF(N603="nulová",J603,0)</f>
        <v>0</v>
      </c>
      <c r="BJ603" s="17" t="s">
        <v>79</v>
      </c>
      <c r="BK603" s="240">
        <f>ROUND(I603*H603,2)</f>
        <v>0</v>
      </c>
      <c r="BL603" s="17" t="s">
        <v>202</v>
      </c>
      <c r="BM603" s="239" t="s">
        <v>1445</v>
      </c>
    </row>
    <row r="604" spans="1:47" s="2" customFormat="1" ht="12">
      <c r="A604" s="38"/>
      <c r="B604" s="39"/>
      <c r="C604" s="40"/>
      <c r="D604" s="241" t="s">
        <v>137</v>
      </c>
      <c r="E604" s="40"/>
      <c r="F604" s="242" t="s">
        <v>1446</v>
      </c>
      <c r="G604" s="40"/>
      <c r="H604" s="40"/>
      <c r="I604" s="148"/>
      <c r="J604" s="40"/>
      <c r="K604" s="40"/>
      <c r="L604" s="44"/>
      <c r="M604" s="243"/>
      <c r="N604" s="244"/>
      <c r="O604" s="84"/>
      <c r="P604" s="84"/>
      <c r="Q604" s="84"/>
      <c r="R604" s="84"/>
      <c r="S604" s="84"/>
      <c r="T604" s="85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137</v>
      </c>
      <c r="AU604" s="17" t="s">
        <v>89</v>
      </c>
    </row>
    <row r="605" spans="1:65" s="2" customFormat="1" ht="48" customHeight="1">
      <c r="A605" s="38"/>
      <c r="B605" s="39"/>
      <c r="C605" s="228" t="s">
        <v>1447</v>
      </c>
      <c r="D605" s="228" t="s">
        <v>130</v>
      </c>
      <c r="E605" s="229" t="s">
        <v>1448</v>
      </c>
      <c r="F605" s="230" t="s">
        <v>1449</v>
      </c>
      <c r="G605" s="231" t="s">
        <v>133</v>
      </c>
      <c r="H605" s="232">
        <v>322</v>
      </c>
      <c r="I605" s="233"/>
      <c r="J605" s="234">
        <f>ROUND(I605*H605,2)</f>
        <v>0</v>
      </c>
      <c r="K605" s="230" t="s">
        <v>19</v>
      </c>
      <c r="L605" s="44"/>
      <c r="M605" s="235" t="s">
        <v>19</v>
      </c>
      <c r="N605" s="236" t="s">
        <v>43</v>
      </c>
      <c r="O605" s="84"/>
      <c r="P605" s="237">
        <f>O605*H605</f>
        <v>0</v>
      </c>
      <c r="Q605" s="237">
        <v>0</v>
      </c>
      <c r="R605" s="237">
        <f>Q605*H605</f>
        <v>0</v>
      </c>
      <c r="S605" s="237">
        <v>0</v>
      </c>
      <c r="T605" s="238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39" t="s">
        <v>202</v>
      </c>
      <c r="AT605" s="239" t="s">
        <v>130</v>
      </c>
      <c r="AU605" s="239" t="s">
        <v>89</v>
      </c>
      <c r="AY605" s="17" t="s">
        <v>128</v>
      </c>
      <c r="BE605" s="240">
        <f>IF(N605="základní",J605,0)</f>
        <v>0</v>
      </c>
      <c r="BF605" s="240">
        <f>IF(N605="snížená",J605,0)</f>
        <v>0</v>
      </c>
      <c r="BG605" s="240">
        <f>IF(N605="zákl. přenesená",J605,0)</f>
        <v>0</v>
      </c>
      <c r="BH605" s="240">
        <f>IF(N605="sníž. přenesená",J605,0)</f>
        <v>0</v>
      </c>
      <c r="BI605" s="240">
        <f>IF(N605="nulová",J605,0)</f>
        <v>0</v>
      </c>
      <c r="BJ605" s="17" t="s">
        <v>79</v>
      </c>
      <c r="BK605" s="240">
        <f>ROUND(I605*H605,2)</f>
        <v>0</v>
      </c>
      <c r="BL605" s="17" t="s">
        <v>202</v>
      </c>
      <c r="BM605" s="239" t="s">
        <v>1450</v>
      </c>
    </row>
    <row r="606" spans="1:47" s="2" customFormat="1" ht="12">
      <c r="A606" s="38"/>
      <c r="B606" s="39"/>
      <c r="C606" s="40"/>
      <c r="D606" s="241" t="s">
        <v>137</v>
      </c>
      <c r="E606" s="40"/>
      <c r="F606" s="242" t="s">
        <v>1451</v>
      </c>
      <c r="G606" s="40"/>
      <c r="H606" s="40"/>
      <c r="I606" s="148"/>
      <c r="J606" s="40"/>
      <c r="K606" s="40"/>
      <c r="L606" s="44"/>
      <c r="M606" s="243"/>
      <c r="N606" s="244"/>
      <c r="O606" s="84"/>
      <c r="P606" s="84"/>
      <c r="Q606" s="84"/>
      <c r="R606" s="84"/>
      <c r="S606" s="84"/>
      <c r="T606" s="85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137</v>
      </c>
      <c r="AU606" s="17" t="s">
        <v>89</v>
      </c>
    </row>
    <row r="607" spans="1:65" s="2" customFormat="1" ht="36" customHeight="1">
      <c r="A607" s="38"/>
      <c r="B607" s="39"/>
      <c r="C607" s="228" t="s">
        <v>1452</v>
      </c>
      <c r="D607" s="228" t="s">
        <v>130</v>
      </c>
      <c r="E607" s="229" t="s">
        <v>1453</v>
      </c>
      <c r="F607" s="230" t="s">
        <v>1454</v>
      </c>
      <c r="G607" s="231" t="s">
        <v>334</v>
      </c>
      <c r="H607" s="232">
        <v>3</v>
      </c>
      <c r="I607" s="233"/>
      <c r="J607" s="234">
        <f>ROUND(I607*H607,2)</f>
        <v>0</v>
      </c>
      <c r="K607" s="230" t="s">
        <v>19</v>
      </c>
      <c r="L607" s="44"/>
      <c r="M607" s="235" t="s">
        <v>19</v>
      </c>
      <c r="N607" s="236" t="s">
        <v>43</v>
      </c>
      <c r="O607" s="84"/>
      <c r="P607" s="237">
        <f>O607*H607</f>
        <v>0</v>
      </c>
      <c r="Q607" s="237">
        <v>0</v>
      </c>
      <c r="R607" s="237">
        <f>Q607*H607</f>
        <v>0</v>
      </c>
      <c r="S607" s="237">
        <v>0</v>
      </c>
      <c r="T607" s="238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39" t="s">
        <v>202</v>
      </c>
      <c r="AT607" s="239" t="s">
        <v>130</v>
      </c>
      <c r="AU607" s="239" t="s">
        <v>89</v>
      </c>
      <c r="AY607" s="17" t="s">
        <v>128</v>
      </c>
      <c r="BE607" s="240">
        <f>IF(N607="základní",J607,0)</f>
        <v>0</v>
      </c>
      <c r="BF607" s="240">
        <f>IF(N607="snížená",J607,0)</f>
        <v>0</v>
      </c>
      <c r="BG607" s="240">
        <f>IF(N607="zákl. přenesená",J607,0)</f>
        <v>0</v>
      </c>
      <c r="BH607" s="240">
        <f>IF(N607="sníž. přenesená",J607,0)</f>
        <v>0</v>
      </c>
      <c r="BI607" s="240">
        <f>IF(N607="nulová",J607,0)</f>
        <v>0</v>
      </c>
      <c r="BJ607" s="17" t="s">
        <v>79</v>
      </c>
      <c r="BK607" s="240">
        <f>ROUND(I607*H607,2)</f>
        <v>0</v>
      </c>
      <c r="BL607" s="17" t="s">
        <v>202</v>
      </c>
      <c r="BM607" s="239" t="s">
        <v>1455</v>
      </c>
    </row>
    <row r="608" spans="1:47" s="2" customFormat="1" ht="12">
      <c r="A608" s="38"/>
      <c r="B608" s="39"/>
      <c r="C608" s="40"/>
      <c r="D608" s="241" t="s">
        <v>137</v>
      </c>
      <c r="E608" s="40"/>
      <c r="F608" s="242" t="s">
        <v>1456</v>
      </c>
      <c r="G608" s="40"/>
      <c r="H608" s="40"/>
      <c r="I608" s="148"/>
      <c r="J608" s="40"/>
      <c r="K608" s="40"/>
      <c r="L608" s="44"/>
      <c r="M608" s="243"/>
      <c r="N608" s="244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137</v>
      </c>
      <c r="AU608" s="17" t="s">
        <v>89</v>
      </c>
    </row>
    <row r="609" spans="1:65" s="2" customFormat="1" ht="36" customHeight="1">
      <c r="A609" s="38"/>
      <c r="B609" s="39"/>
      <c r="C609" s="228" t="s">
        <v>1457</v>
      </c>
      <c r="D609" s="228" t="s">
        <v>130</v>
      </c>
      <c r="E609" s="229" t="s">
        <v>1458</v>
      </c>
      <c r="F609" s="230" t="s">
        <v>1459</v>
      </c>
      <c r="G609" s="231" t="s">
        <v>334</v>
      </c>
      <c r="H609" s="232">
        <v>93</v>
      </c>
      <c r="I609" s="233"/>
      <c r="J609" s="234">
        <f>ROUND(I609*H609,2)</f>
        <v>0</v>
      </c>
      <c r="K609" s="230" t="s">
        <v>19</v>
      </c>
      <c r="L609" s="44"/>
      <c r="M609" s="235" t="s">
        <v>19</v>
      </c>
      <c r="N609" s="236" t="s">
        <v>43</v>
      </c>
      <c r="O609" s="84"/>
      <c r="P609" s="237">
        <f>O609*H609</f>
        <v>0</v>
      </c>
      <c r="Q609" s="237">
        <v>0</v>
      </c>
      <c r="R609" s="237">
        <f>Q609*H609</f>
        <v>0</v>
      </c>
      <c r="S609" s="237">
        <v>0</v>
      </c>
      <c r="T609" s="238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9" t="s">
        <v>202</v>
      </c>
      <c r="AT609" s="239" t="s">
        <v>130</v>
      </c>
      <c r="AU609" s="239" t="s">
        <v>89</v>
      </c>
      <c r="AY609" s="17" t="s">
        <v>128</v>
      </c>
      <c r="BE609" s="240">
        <f>IF(N609="základní",J609,0)</f>
        <v>0</v>
      </c>
      <c r="BF609" s="240">
        <f>IF(N609="snížená",J609,0)</f>
        <v>0</v>
      </c>
      <c r="BG609" s="240">
        <f>IF(N609="zákl. přenesená",J609,0)</f>
        <v>0</v>
      </c>
      <c r="BH609" s="240">
        <f>IF(N609="sníž. přenesená",J609,0)</f>
        <v>0</v>
      </c>
      <c r="BI609" s="240">
        <f>IF(N609="nulová",J609,0)</f>
        <v>0</v>
      </c>
      <c r="BJ609" s="17" t="s">
        <v>79</v>
      </c>
      <c r="BK609" s="240">
        <f>ROUND(I609*H609,2)</f>
        <v>0</v>
      </c>
      <c r="BL609" s="17" t="s">
        <v>202</v>
      </c>
      <c r="BM609" s="239" t="s">
        <v>1460</v>
      </c>
    </row>
    <row r="610" spans="1:47" s="2" customFormat="1" ht="12">
      <c r="A610" s="38"/>
      <c r="B610" s="39"/>
      <c r="C610" s="40"/>
      <c r="D610" s="241" t="s">
        <v>137</v>
      </c>
      <c r="E610" s="40"/>
      <c r="F610" s="242" t="s">
        <v>1461</v>
      </c>
      <c r="G610" s="40"/>
      <c r="H610" s="40"/>
      <c r="I610" s="148"/>
      <c r="J610" s="40"/>
      <c r="K610" s="40"/>
      <c r="L610" s="44"/>
      <c r="M610" s="243"/>
      <c r="N610" s="244"/>
      <c r="O610" s="84"/>
      <c r="P610" s="84"/>
      <c r="Q610" s="84"/>
      <c r="R610" s="84"/>
      <c r="S610" s="84"/>
      <c r="T610" s="85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137</v>
      </c>
      <c r="AU610" s="17" t="s">
        <v>89</v>
      </c>
    </row>
    <row r="611" spans="1:65" s="2" customFormat="1" ht="36" customHeight="1">
      <c r="A611" s="38"/>
      <c r="B611" s="39"/>
      <c r="C611" s="228" t="s">
        <v>1462</v>
      </c>
      <c r="D611" s="228" t="s">
        <v>130</v>
      </c>
      <c r="E611" s="229" t="s">
        <v>1463</v>
      </c>
      <c r="F611" s="230" t="s">
        <v>1464</v>
      </c>
      <c r="G611" s="231" t="s">
        <v>1379</v>
      </c>
      <c r="H611" s="232">
        <v>88</v>
      </c>
      <c r="I611" s="233"/>
      <c r="J611" s="234">
        <f>ROUND(I611*H611,2)</f>
        <v>0</v>
      </c>
      <c r="K611" s="230" t="s">
        <v>19</v>
      </c>
      <c r="L611" s="44"/>
      <c r="M611" s="235" t="s">
        <v>19</v>
      </c>
      <c r="N611" s="236" t="s">
        <v>43</v>
      </c>
      <c r="O611" s="84"/>
      <c r="P611" s="237">
        <f>O611*H611</f>
        <v>0</v>
      </c>
      <c r="Q611" s="237">
        <v>0</v>
      </c>
      <c r="R611" s="237">
        <f>Q611*H611</f>
        <v>0</v>
      </c>
      <c r="S611" s="237">
        <v>0</v>
      </c>
      <c r="T611" s="238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39" t="s">
        <v>202</v>
      </c>
      <c r="AT611" s="239" t="s">
        <v>130</v>
      </c>
      <c r="AU611" s="239" t="s">
        <v>89</v>
      </c>
      <c r="AY611" s="17" t="s">
        <v>128</v>
      </c>
      <c r="BE611" s="240">
        <f>IF(N611="základní",J611,0)</f>
        <v>0</v>
      </c>
      <c r="BF611" s="240">
        <f>IF(N611="snížená",J611,0)</f>
        <v>0</v>
      </c>
      <c r="BG611" s="240">
        <f>IF(N611="zákl. přenesená",J611,0)</f>
        <v>0</v>
      </c>
      <c r="BH611" s="240">
        <f>IF(N611="sníž. přenesená",J611,0)</f>
        <v>0</v>
      </c>
      <c r="BI611" s="240">
        <f>IF(N611="nulová",J611,0)</f>
        <v>0</v>
      </c>
      <c r="BJ611" s="17" t="s">
        <v>79</v>
      </c>
      <c r="BK611" s="240">
        <f>ROUND(I611*H611,2)</f>
        <v>0</v>
      </c>
      <c r="BL611" s="17" t="s">
        <v>202</v>
      </c>
      <c r="BM611" s="239" t="s">
        <v>1465</v>
      </c>
    </row>
    <row r="612" spans="1:47" s="2" customFormat="1" ht="12">
      <c r="A612" s="38"/>
      <c r="B612" s="39"/>
      <c r="C612" s="40"/>
      <c r="D612" s="241" t="s">
        <v>137</v>
      </c>
      <c r="E612" s="40"/>
      <c r="F612" s="242" t="s">
        <v>1466</v>
      </c>
      <c r="G612" s="40"/>
      <c r="H612" s="40"/>
      <c r="I612" s="148"/>
      <c r="J612" s="40"/>
      <c r="K612" s="40"/>
      <c r="L612" s="44"/>
      <c r="M612" s="243"/>
      <c r="N612" s="244"/>
      <c r="O612" s="84"/>
      <c r="P612" s="84"/>
      <c r="Q612" s="84"/>
      <c r="R612" s="84"/>
      <c r="S612" s="84"/>
      <c r="T612" s="85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T612" s="17" t="s">
        <v>137</v>
      </c>
      <c r="AU612" s="17" t="s">
        <v>89</v>
      </c>
    </row>
    <row r="613" spans="1:65" s="2" customFormat="1" ht="48" customHeight="1">
      <c r="A613" s="38"/>
      <c r="B613" s="39"/>
      <c r="C613" s="228" t="s">
        <v>1467</v>
      </c>
      <c r="D613" s="228" t="s">
        <v>130</v>
      </c>
      <c r="E613" s="229" t="s">
        <v>1468</v>
      </c>
      <c r="F613" s="230" t="s">
        <v>1469</v>
      </c>
      <c r="G613" s="231" t="s">
        <v>1379</v>
      </c>
      <c r="H613" s="232">
        <v>25</v>
      </c>
      <c r="I613" s="233"/>
      <c r="J613" s="234">
        <f>ROUND(I613*H613,2)</f>
        <v>0</v>
      </c>
      <c r="K613" s="230" t="s">
        <v>19</v>
      </c>
      <c r="L613" s="44"/>
      <c r="M613" s="235" t="s">
        <v>19</v>
      </c>
      <c r="N613" s="236" t="s">
        <v>43</v>
      </c>
      <c r="O613" s="84"/>
      <c r="P613" s="237">
        <f>O613*H613</f>
        <v>0</v>
      </c>
      <c r="Q613" s="237">
        <v>0</v>
      </c>
      <c r="R613" s="237">
        <f>Q613*H613</f>
        <v>0</v>
      </c>
      <c r="S613" s="237">
        <v>0</v>
      </c>
      <c r="T613" s="238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39" t="s">
        <v>202</v>
      </c>
      <c r="AT613" s="239" t="s">
        <v>130</v>
      </c>
      <c r="AU613" s="239" t="s">
        <v>89</v>
      </c>
      <c r="AY613" s="17" t="s">
        <v>128</v>
      </c>
      <c r="BE613" s="240">
        <f>IF(N613="základní",J613,0)</f>
        <v>0</v>
      </c>
      <c r="BF613" s="240">
        <f>IF(N613="snížená",J613,0)</f>
        <v>0</v>
      </c>
      <c r="BG613" s="240">
        <f>IF(N613="zákl. přenesená",J613,0)</f>
        <v>0</v>
      </c>
      <c r="BH613" s="240">
        <f>IF(N613="sníž. přenesená",J613,0)</f>
        <v>0</v>
      </c>
      <c r="BI613" s="240">
        <f>IF(N613="nulová",J613,0)</f>
        <v>0</v>
      </c>
      <c r="BJ613" s="17" t="s">
        <v>79</v>
      </c>
      <c r="BK613" s="240">
        <f>ROUND(I613*H613,2)</f>
        <v>0</v>
      </c>
      <c r="BL613" s="17" t="s">
        <v>202</v>
      </c>
      <c r="BM613" s="239" t="s">
        <v>1470</v>
      </c>
    </row>
    <row r="614" spans="1:47" s="2" customFormat="1" ht="12">
      <c r="A614" s="38"/>
      <c r="B614" s="39"/>
      <c r="C614" s="40"/>
      <c r="D614" s="241" t="s">
        <v>137</v>
      </c>
      <c r="E614" s="40"/>
      <c r="F614" s="242" t="s">
        <v>1471</v>
      </c>
      <c r="G614" s="40"/>
      <c r="H614" s="40"/>
      <c r="I614" s="148"/>
      <c r="J614" s="40"/>
      <c r="K614" s="40"/>
      <c r="L614" s="44"/>
      <c r="M614" s="243"/>
      <c r="N614" s="244"/>
      <c r="O614" s="84"/>
      <c r="P614" s="84"/>
      <c r="Q614" s="84"/>
      <c r="R614" s="84"/>
      <c r="S614" s="84"/>
      <c r="T614" s="85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T614" s="17" t="s">
        <v>137</v>
      </c>
      <c r="AU614" s="17" t="s">
        <v>89</v>
      </c>
    </row>
    <row r="615" spans="1:65" s="2" customFormat="1" ht="36" customHeight="1">
      <c r="A615" s="38"/>
      <c r="B615" s="39"/>
      <c r="C615" s="228" t="s">
        <v>1472</v>
      </c>
      <c r="D615" s="228" t="s">
        <v>130</v>
      </c>
      <c r="E615" s="229" t="s">
        <v>1473</v>
      </c>
      <c r="F615" s="230" t="s">
        <v>1474</v>
      </c>
      <c r="G615" s="231" t="s">
        <v>133</v>
      </c>
      <c r="H615" s="232">
        <v>108</v>
      </c>
      <c r="I615" s="233"/>
      <c r="J615" s="234">
        <f>ROUND(I615*H615,2)</f>
        <v>0</v>
      </c>
      <c r="K615" s="230" t="s">
        <v>19</v>
      </c>
      <c r="L615" s="44"/>
      <c r="M615" s="235" t="s">
        <v>19</v>
      </c>
      <c r="N615" s="236" t="s">
        <v>43</v>
      </c>
      <c r="O615" s="84"/>
      <c r="P615" s="237">
        <f>O615*H615</f>
        <v>0</v>
      </c>
      <c r="Q615" s="237">
        <v>0</v>
      </c>
      <c r="R615" s="237">
        <f>Q615*H615</f>
        <v>0</v>
      </c>
      <c r="S615" s="237">
        <v>0</v>
      </c>
      <c r="T615" s="238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39" t="s">
        <v>202</v>
      </c>
      <c r="AT615" s="239" t="s">
        <v>130</v>
      </c>
      <c r="AU615" s="239" t="s">
        <v>89</v>
      </c>
      <c r="AY615" s="17" t="s">
        <v>128</v>
      </c>
      <c r="BE615" s="240">
        <f>IF(N615="základní",J615,0)</f>
        <v>0</v>
      </c>
      <c r="BF615" s="240">
        <f>IF(N615="snížená",J615,0)</f>
        <v>0</v>
      </c>
      <c r="BG615" s="240">
        <f>IF(N615="zákl. přenesená",J615,0)</f>
        <v>0</v>
      </c>
      <c r="BH615" s="240">
        <f>IF(N615="sníž. přenesená",J615,0)</f>
        <v>0</v>
      </c>
      <c r="BI615" s="240">
        <f>IF(N615="nulová",J615,0)</f>
        <v>0</v>
      </c>
      <c r="BJ615" s="17" t="s">
        <v>79</v>
      </c>
      <c r="BK615" s="240">
        <f>ROUND(I615*H615,2)</f>
        <v>0</v>
      </c>
      <c r="BL615" s="17" t="s">
        <v>202</v>
      </c>
      <c r="BM615" s="239" t="s">
        <v>1475</v>
      </c>
    </row>
    <row r="616" spans="1:47" s="2" customFormat="1" ht="12">
      <c r="A616" s="38"/>
      <c r="B616" s="39"/>
      <c r="C616" s="40"/>
      <c r="D616" s="241" t="s">
        <v>137</v>
      </c>
      <c r="E616" s="40"/>
      <c r="F616" s="242" t="s">
        <v>1476</v>
      </c>
      <c r="G616" s="40"/>
      <c r="H616" s="40"/>
      <c r="I616" s="148"/>
      <c r="J616" s="40"/>
      <c r="K616" s="40"/>
      <c r="L616" s="44"/>
      <c r="M616" s="243"/>
      <c r="N616" s="244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137</v>
      </c>
      <c r="AU616" s="17" t="s">
        <v>89</v>
      </c>
    </row>
    <row r="617" spans="1:65" s="2" customFormat="1" ht="60" customHeight="1">
      <c r="A617" s="38"/>
      <c r="B617" s="39"/>
      <c r="C617" s="228" t="s">
        <v>1477</v>
      </c>
      <c r="D617" s="228" t="s">
        <v>130</v>
      </c>
      <c r="E617" s="229" t="s">
        <v>1478</v>
      </c>
      <c r="F617" s="230" t="s">
        <v>1479</v>
      </c>
      <c r="G617" s="231" t="s">
        <v>133</v>
      </c>
      <c r="H617" s="232">
        <v>150</v>
      </c>
      <c r="I617" s="233"/>
      <c r="J617" s="234">
        <f>ROUND(I617*H617,2)</f>
        <v>0</v>
      </c>
      <c r="K617" s="230" t="s">
        <v>19</v>
      </c>
      <c r="L617" s="44"/>
      <c r="M617" s="235" t="s">
        <v>19</v>
      </c>
      <c r="N617" s="236" t="s">
        <v>43</v>
      </c>
      <c r="O617" s="84"/>
      <c r="P617" s="237">
        <f>O617*H617</f>
        <v>0</v>
      </c>
      <c r="Q617" s="237">
        <v>0</v>
      </c>
      <c r="R617" s="237">
        <f>Q617*H617</f>
        <v>0</v>
      </c>
      <c r="S617" s="237">
        <v>0</v>
      </c>
      <c r="T617" s="238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39" t="s">
        <v>202</v>
      </c>
      <c r="AT617" s="239" t="s">
        <v>130</v>
      </c>
      <c r="AU617" s="239" t="s">
        <v>89</v>
      </c>
      <c r="AY617" s="17" t="s">
        <v>128</v>
      </c>
      <c r="BE617" s="240">
        <f>IF(N617="základní",J617,0)</f>
        <v>0</v>
      </c>
      <c r="BF617" s="240">
        <f>IF(N617="snížená",J617,0)</f>
        <v>0</v>
      </c>
      <c r="BG617" s="240">
        <f>IF(N617="zákl. přenesená",J617,0)</f>
        <v>0</v>
      </c>
      <c r="BH617" s="240">
        <f>IF(N617="sníž. přenesená",J617,0)</f>
        <v>0</v>
      </c>
      <c r="BI617" s="240">
        <f>IF(N617="nulová",J617,0)</f>
        <v>0</v>
      </c>
      <c r="BJ617" s="17" t="s">
        <v>79</v>
      </c>
      <c r="BK617" s="240">
        <f>ROUND(I617*H617,2)</f>
        <v>0</v>
      </c>
      <c r="BL617" s="17" t="s">
        <v>202</v>
      </c>
      <c r="BM617" s="239" t="s">
        <v>1480</v>
      </c>
    </row>
    <row r="618" spans="1:47" s="2" customFormat="1" ht="12">
      <c r="A618" s="38"/>
      <c r="B618" s="39"/>
      <c r="C618" s="40"/>
      <c r="D618" s="241" t="s">
        <v>137</v>
      </c>
      <c r="E618" s="40"/>
      <c r="F618" s="242" t="s">
        <v>1481</v>
      </c>
      <c r="G618" s="40"/>
      <c r="H618" s="40"/>
      <c r="I618" s="148"/>
      <c r="J618" s="40"/>
      <c r="K618" s="40"/>
      <c r="L618" s="44"/>
      <c r="M618" s="243"/>
      <c r="N618" s="244"/>
      <c r="O618" s="84"/>
      <c r="P618" s="84"/>
      <c r="Q618" s="84"/>
      <c r="R618" s="84"/>
      <c r="S618" s="84"/>
      <c r="T618" s="85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137</v>
      </c>
      <c r="AU618" s="17" t="s">
        <v>89</v>
      </c>
    </row>
    <row r="619" spans="1:65" s="2" customFormat="1" ht="36" customHeight="1">
      <c r="A619" s="38"/>
      <c r="B619" s="39"/>
      <c r="C619" s="228" t="s">
        <v>1482</v>
      </c>
      <c r="D619" s="228" t="s">
        <v>130</v>
      </c>
      <c r="E619" s="229" t="s">
        <v>1483</v>
      </c>
      <c r="F619" s="230" t="s">
        <v>1484</v>
      </c>
      <c r="G619" s="231" t="s">
        <v>133</v>
      </c>
      <c r="H619" s="232">
        <v>120</v>
      </c>
      <c r="I619" s="233"/>
      <c r="J619" s="234">
        <f>ROUND(I619*H619,2)</f>
        <v>0</v>
      </c>
      <c r="K619" s="230" t="s">
        <v>19</v>
      </c>
      <c r="L619" s="44"/>
      <c r="M619" s="235" t="s">
        <v>19</v>
      </c>
      <c r="N619" s="236" t="s">
        <v>43</v>
      </c>
      <c r="O619" s="84"/>
      <c r="P619" s="237">
        <f>O619*H619</f>
        <v>0</v>
      </c>
      <c r="Q619" s="237">
        <v>0</v>
      </c>
      <c r="R619" s="237">
        <f>Q619*H619</f>
        <v>0</v>
      </c>
      <c r="S619" s="237">
        <v>0</v>
      </c>
      <c r="T619" s="238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39" t="s">
        <v>202</v>
      </c>
      <c r="AT619" s="239" t="s">
        <v>130</v>
      </c>
      <c r="AU619" s="239" t="s">
        <v>89</v>
      </c>
      <c r="AY619" s="17" t="s">
        <v>128</v>
      </c>
      <c r="BE619" s="240">
        <f>IF(N619="základní",J619,0)</f>
        <v>0</v>
      </c>
      <c r="BF619" s="240">
        <f>IF(N619="snížená",J619,0)</f>
        <v>0</v>
      </c>
      <c r="BG619" s="240">
        <f>IF(N619="zákl. přenesená",J619,0)</f>
        <v>0</v>
      </c>
      <c r="BH619" s="240">
        <f>IF(N619="sníž. přenesená",J619,0)</f>
        <v>0</v>
      </c>
      <c r="BI619" s="240">
        <f>IF(N619="nulová",J619,0)</f>
        <v>0</v>
      </c>
      <c r="BJ619" s="17" t="s">
        <v>79</v>
      </c>
      <c r="BK619" s="240">
        <f>ROUND(I619*H619,2)</f>
        <v>0</v>
      </c>
      <c r="BL619" s="17" t="s">
        <v>202</v>
      </c>
      <c r="BM619" s="239" t="s">
        <v>1485</v>
      </c>
    </row>
    <row r="620" spans="1:47" s="2" customFormat="1" ht="12">
      <c r="A620" s="38"/>
      <c r="B620" s="39"/>
      <c r="C620" s="40"/>
      <c r="D620" s="241" t="s">
        <v>137</v>
      </c>
      <c r="E620" s="40"/>
      <c r="F620" s="242" t="s">
        <v>1486</v>
      </c>
      <c r="G620" s="40"/>
      <c r="H620" s="40"/>
      <c r="I620" s="148"/>
      <c r="J620" s="40"/>
      <c r="K620" s="40"/>
      <c r="L620" s="44"/>
      <c r="M620" s="243"/>
      <c r="N620" s="244"/>
      <c r="O620" s="84"/>
      <c r="P620" s="84"/>
      <c r="Q620" s="84"/>
      <c r="R620" s="84"/>
      <c r="S620" s="84"/>
      <c r="T620" s="85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T620" s="17" t="s">
        <v>137</v>
      </c>
      <c r="AU620" s="17" t="s">
        <v>89</v>
      </c>
    </row>
    <row r="621" spans="1:65" s="2" customFormat="1" ht="48" customHeight="1">
      <c r="A621" s="38"/>
      <c r="B621" s="39"/>
      <c r="C621" s="228" t="s">
        <v>1487</v>
      </c>
      <c r="D621" s="228" t="s">
        <v>130</v>
      </c>
      <c r="E621" s="229" t="s">
        <v>1488</v>
      </c>
      <c r="F621" s="230" t="s">
        <v>1489</v>
      </c>
      <c r="G621" s="231" t="s">
        <v>133</v>
      </c>
      <c r="H621" s="232">
        <v>36.5</v>
      </c>
      <c r="I621" s="233"/>
      <c r="J621" s="234">
        <f>ROUND(I621*H621,2)</f>
        <v>0</v>
      </c>
      <c r="K621" s="230" t="s">
        <v>19</v>
      </c>
      <c r="L621" s="44"/>
      <c r="M621" s="235" t="s">
        <v>19</v>
      </c>
      <c r="N621" s="236" t="s">
        <v>43</v>
      </c>
      <c r="O621" s="84"/>
      <c r="P621" s="237">
        <f>O621*H621</f>
        <v>0</v>
      </c>
      <c r="Q621" s="237">
        <v>0</v>
      </c>
      <c r="R621" s="237">
        <f>Q621*H621</f>
        <v>0</v>
      </c>
      <c r="S621" s="237">
        <v>0</v>
      </c>
      <c r="T621" s="238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39" t="s">
        <v>202</v>
      </c>
      <c r="AT621" s="239" t="s">
        <v>130</v>
      </c>
      <c r="AU621" s="239" t="s">
        <v>89</v>
      </c>
      <c r="AY621" s="17" t="s">
        <v>128</v>
      </c>
      <c r="BE621" s="240">
        <f>IF(N621="základní",J621,0)</f>
        <v>0</v>
      </c>
      <c r="BF621" s="240">
        <f>IF(N621="snížená",J621,0)</f>
        <v>0</v>
      </c>
      <c r="BG621" s="240">
        <f>IF(N621="zákl. přenesená",J621,0)</f>
        <v>0</v>
      </c>
      <c r="BH621" s="240">
        <f>IF(N621="sníž. přenesená",J621,0)</f>
        <v>0</v>
      </c>
      <c r="BI621" s="240">
        <f>IF(N621="nulová",J621,0)</f>
        <v>0</v>
      </c>
      <c r="BJ621" s="17" t="s">
        <v>79</v>
      </c>
      <c r="BK621" s="240">
        <f>ROUND(I621*H621,2)</f>
        <v>0</v>
      </c>
      <c r="BL621" s="17" t="s">
        <v>202</v>
      </c>
      <c r="BM621" s="239" t="s">
        <v>1490</v>
      </c>
    </row>
    <row r="622" spans="1:47" s="2" customFormat="1" ht="12">
      <c r="A622" s="38"/>
      <c r="B622" s="39"/>
      <c r="C622" s="40"/>
      <c r="D622" s="241" t="s">
        <v>137</v>
      </c>
      <c r="E622" s="40"/>
      <c r="F622" s="242" t="s">
        <v>1491</v>
      </c>
      <c r="G622" s="40"/>
      <c r="H622" s="40"/>
      <c r="I622" s="148"/>
      <c r="J622" s="40"/>
      <c r="K622" s="40"/>
      <c r="L622" s="44"/>
      <c r="M622" s="243"/>
      <c r="N622" s="244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137</v>
      </c>
      <c r="AU622" s="17" t="s">
        <v>89</v>
      </c>
    </row>
    <row r="623" spans="1:65" s="2" customFormat="1" ht="48" customHeight="1">
      <c r="A623" s="38"/>
      <c r="B623" s="39"/>
      <c r="C623" s="228" t="s">
        <v>1492</v>
      </c>
      <c r="D623" s="228" t="s">
        <v>130</v>
      </c>
      <c r="E623" s="229" t="s">
        <v>1493</v>
      </c>
      <c r="F623" s="230" t="s">
        <v>1494</v>
      </c>
      <c r="G623" s="231" t="s">
        <v>133</v>
      </c>
      <c r="H623" s="232">
        <v>21</v>
      </c>
      <c r="I623" s="233"/>
      <c r="J623" s="234">
        <f>ROUND(I623*H623,2)</f>
        <v>0</v>
      </c>
      <c r="K623" s="230" t="s">
        <v>19</v>
      </c>
      <c r="L623" s="44"/>
      <c r="M623" s="235" t="s">
        <v>19</v>
      </c>
      <c r="N623" s="236" t="s">
        <v>43</v>
      </c>
      <c r="O623" s="84"/>
      <c r="P623" s="237">
        <f>O623*H623</f>
        <v>0</v>
      </c>
      <c r="Q623" s="237">
        <v>0</v>
      </c>
      <c r="R623" s="237">
        <f>Q623*H623</f>
        <v>0</v>
      </c>
      <c r="S623" s="237">
        <v>0</v>
      </c>
      <c r="T623" s="238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39" t="s">
        <v>202</v>
      </c>
      <c r="AT623" s="239" t="s">
        <v>130</v>
      </c>
      <c r="AU623" s="239" t="s">
        <v>89</v>
      </c>
      <c r="AY623" s="17" t="s">
        <v>128</v>
      </c>
      <c r="BE623" s="240">
        <f>IF(N623="základní",J623,0)</f>
        <v>0</v>
      </c>
      <c r="BF623" s="240">
        <f>IF(N623="snížená",J623,0)</f>
        <v>0</v>
      </c>
      <c r="BG623" s="240">
        <f>IF(N623="zákl. přenesená",J623,0)</f>
        <v>0</v>
      </c>
      <c r="BH623" s="240">
        <f>IF(N623="sníž. přenesená",J623,0)</f>
        <v>0</v>
      </c>
      <c r="BI623" s="240">
        <f>IF(N623="nulová",J623,0)</f>
        <v>0</v>
      </c>
      <c r="BJ623" s="17" t="s">
        <v>79</v>
      </c>
      <c r="BK623" s="240">
        <f>ROUND(I623*H623,2)</f>
        <v>0</v>
      </c>
      <c r="BL623" s="17" t="s">
        <v>202</v>
      </c>
      <c r="BM623" s="239" t="s">
        <v>1495</v>
      </c>
    </row>
    <row r="624" spans="1:47" s="2" customFormat="1" ht="12">
      <c r="A624" s="38"/>
      <c r="B624" s="39"/>
      <c r="C624" s="40"/>
      <c r="D624" s="241" t="s">
        <v>137</v>
      </c>
      <c r="E624" s="40"/>
      <c r="F624" s="242" t="s">
        <v>1496</v>
      </c>
      <c r="G624" s="40"/>
      <c r="H624" s="40"/>
      <c r="I624" s="148"/>
      <c r="J624" s="40"/>
      <c r="K624" s="40"/>
      <c r="L624" s="44"/>
      <c r="M624" s="243"/>
      <c r="N624" s="244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137</v>
      </c>
      <c r="AU624" s="17" t="s">
        <v>89</v>
      </c>
    </row>
    <row r="625" spans="1:65" s="2" customFormat="1" ht="60" customHeight="1">
      <c r="A625" s="38"/>
      <c r="B625" s="39"/>
      <c r="C625" s="228" t="s">
        <v>1497</v>
      </c>
      <c r="D625" s="228" t="s">
        <v>130</v>
      </c>
      <c r="E625" s="229" t="s">
        <v>1498</v>
      </c>
      <c r="F625" s="230" t="s">
        <v>1499</v>
      </c>
      <c r="G625" s="231" t="s">
        <v>334</v>
      </c>
      <c r="H625" s="232">
        <v>2</v>
      </c>
      <c r="I625" s="233"/>
      <c r="J625" s="234">
        <f>ROUND(I625*H625,2)</f>
        <v>0</v>
      </c>
      <c r="K625" s="230" t="s">
        <v>19</v>
      </c>
      <c r="L625" s="44"/>
      <c r="M625" s="235" t="s">
        <v>19</v>
      </c>
      <c r="N625" s="236" t="s">
        <v>43</v>
      </c>
      <c r="O625" s="84"/>
      <c r="P625" s="237">
        <f>O625*H625</f>
        <v>0</v>
      </c>
      <c r="Q625" s="237">
        <v>0</v>
      </c>
      <c r="R625" s="237">
        <f>Q625*H625</f>
        <v>0</v>
      </c>
      <c r="S625" s="237">
        <v>0</v>
      </c>
      <c r="T625" s="238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39" t="s">
        <v>202</v>
      </c>
      <c r="AT625" s="239" t="s">
        <v>130</v>
      </c>
      <c r="AU625" s="239" t="s">
        <v>89</v>
      </c>
      <c r="AY625" s="17" t="s">
        <v>128</v>
      </c>
      <c r="BE625" s="240">
        <f>IF(N625="základní",J625,0)</f>
        <v>0</v>
      </c>
      <c r="BF625" s="240">
        <f>IF(N625="snížená",J625,0)</f>
        <v>0</v>
      </c>
      <c r="BG625" s="240">
        <f>IF(N625="zákl. přenesená",J625,0)</f>
        <v>0</v>
      </c>
      <c r="BH625" s="240">
        <f>IF(N625="sníž. přenesená",J625,0)</f>
        <v>0</v>
      </c>
      <c r="BI625" s="240">
        <f>IF(N625="nulová",J625,0)</f>
        <v>0</v>
      </c>
      <c r="BJ625" s="17" t="s">
        <v>79</v>
      </c>
      <c r="BK625" s="240">
        <f>ROUND(I625*H625,2)</f>
        <v>0</v>
      </c>
      <c r="BL625" s="17" t="s">
        <v>202</v>
      </c>
      <c r="BM625" s="239" t="s">
        <v>1500</v>
      </c>
    </row>
    <row r="626" spans="1:47" s="2" customFormat="1" ht="12">
      <c r="A626" s="38"/>
      <c r="B626" s="39"/>
      <c r="C626" s="40"/>
      <c r="D626" s="241" t="s">
        <v>137</v>
      </c>
      <c r="E626" s="40"/>
      <c r="F626" s="242" t="s">
        <v>1501</v>
      </c>
      <c r="G626" s="40"/>
      <c r="H626" s="40"/>
      <c r="I626" s="148"/>
      <c r="J626" s="40"/>
      <c r="K626" s="40"/>
      <c r="L626" s="44"/>
      <c r="M626" s="243"/>
      <c r="N626" s="244"/>
      <c r="O626" s="84"/>
      <c r="P626" s="84"/>
      <c r="Q626" s="84"/>
      <c r="R626" s="84"/>
      <c r="S626" s="84"/>
      <c r="T626" s="85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T626" s="17" t="s">
        <v>137</v>
      </c>
      <c r="AU626" s="17" t="s">
        <v>89</v>
      </c>
    </row>
    <row r="627" spans="1:65" s="2" customFormat="1" ht="48" customHeight="1">
      <c r="A627" s="38"/>
      <c r="B627" s="39"/>
      <c r="C627" s="228" t="s">
        <v>1502</v>
      </c>
      <c r="D627" s="228" t="s">
        <v>130</v>
      </c>
      <c r="E627" s="229" t="s">
        <v>1503</v>
      </c>
      <c r="F627" s="230" t="s">
        <v>1504</v>
      </c>
      <c r="G627" s="231" t="s">
        <v>334</v>
      </c>
      <c r="H627" s="232">
        <v>2</v>
      </c>
      <c r="I627" s="233"/>
      <c r="J627" s="234">
        <f>ROUND(I627*H627,2)</f>
        <v>0</v>
      </c>
      <c r="K627" s="230" t="s">
        <v>19</v>
      </c>
      <c r="L627" s="44"/>
      <c r="M627" s="235" t="s">
        <v>19</v>
      </c>
      <c r="N627" s="236" t="s">
        <v>43</v>
      </c>
      <c r="O627" s="84"/>
      <c r="P627" s="237">
        <f>O627*H627</f>
        <v>0</v>
      </c>
      <c r="Q627" s="237">
        <v>0</v>
      </c>
      <c r="R627" s="237">
        <f>Q627*H627</f>
        <v>0</v>
      </c>
      <c r="S627" s="237">
        <v>0</v>
      </c>
      <c r="T627" s="238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39" t="s">
        <v>202</v>
      </c>
      <c r="AT627" s="239" t="s">
        <v>130</v>
      </c>
      <c r="AU627" s="239" t="s">
        <v>89</v>
      </c>
      <c r="AY627" s="17" t="s">
        <v>128</v>
      </c>
      <c r="BE627" s="240">
        <f>IF(N627="základní",J627,0)</f>
        <v>0</v>
      </c>
      <c r="BF627" s="240">
        <f>IF(N627="snížená",J627,0)</f>
        <v>0</v>
      </c>
      <c r="BG627" s="240">
        <f>IF(N627="zákl. přenesená",J627,0)</f>
        <v>0</v>
      </c>
      <c r="BH627" s="240">
        <f>IF(N627="sníž. přenesená",J627,0)</f>
        <v>0</v>
      </c>
      <c r="BI627" s="240">
        <f>IF(N627="nulová",J627,0)</f>
        <v>0</v>
      </c>
      <c r="BJ627" s="17" t="s">
        <v>79</v>
      </c>
      <c r="BK627" s="240">
        <f>ROUND(I627*H627,2)</f>
        <v>0</v>
      </c>
      <c r="BL627" s="17" t="s">
        <v>202</v>
      </c>
      <c r="BM627" s="239" t="s">
        <v>1505</v>
      </c>
    </row>
    <row r="628" spans="1:47" s="2" customFormat="1" ht="12">
      <c r="A628" s="38"/>
      <c r="B628" s="39"/>
      <c r="C628" s="40"/>
      <c r="D628" s="241" t="s">
        <v>137</v>
      </c>
      <c r="E628" s="40"/>
      <c r="F628" s="242" t="s">
        <v>1506</v>
      </c>
      <c r="G628" s="40"/>
      <c r="H628" s="40"/>
      <c r="I628" s="148"/>
      <c r="J628" s="40"/>
      <c r="K628" s="40"/>
      <c r="L628" s="44"/>
      <c r="M628" s="243"/>
      <c r="N628" s="244"/>
      <c r="O628" s="84"/>
      <c r="P628" s="84"/>
      <c r="Q628" s="84"/>
      <c r="R628" s="84"/>
      <c r="S628" s="84"/>
      <c r="T628" s="85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137</v>
      </c>
      <c r="AU628" s="17" t="s">
        <v>89</v>
      </c>
    </row>
    <row r="629" spans="1:65" s="2" customFormat="1" ht="36" customHeight="1">
      <c r="A629" s="38"/>
      <c r="B629" s="39"/>
      <c r="C629" s="228" t="s">
        <v>1507</v>
      </c>
      <c r="D629" s="228" t="s">
        <v>130</v>
      </c>
      <c r="E629" s="229" t="s">
        <v>1508</v>
      </c>
      <c r="F629" s="230" t="s">
        <v>1509</v>
      </c>
      <c r="G629" s="231" t="s">
        <v>334</v>
      </c>
      <c r="H629" s="232">
        <v>1</v>
      </c>
      <c r="I629" s="233"/>
      <c r="J629" s="234">
        <f>ROUND(I629*H629,2)</f>
        <v>0</v>
      </c>
      <c r="K629" s="230" t="s">
        <v>19</v>
      </c>
      <c r="L629" s="44"/>
      <c r="M629" s="235" t="s">
        <v>19</v>
      </c>
      <c r="N629" s="236" t="s">
        <v>43</v>
      </c>
      <c r="O629" s="84"/>
      <c r="P629" s="237">
        <f>O629*H629</f>
        <v>0</v>
      </c>
      <c r="Q629" s="237">
        <v>0</v>
      </c>
      <c r="R629" s="237">
        <f>Q629*H629</f>
        <v>0</v>
      </c>
      <c r="S629" s="237">
        <v>0</v>
      </c>
      <c r="T629" s="238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39" t="s">
        <v>202</v>
      </c>
      <c r="AT629" s="239" t="s">
        <v>130</v>
      </c>
      <c r="AU629" s="239" t="s">
        <v>89</v>
      </c>
      <c r="AY629" s="17" t="s">
        <v>128</v>
      </c>
      <c r="BE629" s="240">
        <f>IF(N629="základní",J629,0)</f>
        <v>0</v>
      </c>
      <c r="BF629" s="240">
        <f>IF(N629="snížená",J629,0)</f>
        <v>0</v>
      </c>
      <c r="BG629" s="240">
        <f>IF(N629="zákl. přenesená",J629,0)</f>
        <v>0</v>
      </c>
      <c r="BH629" s="240">
        <f>IF(N629="sníž. přenesená",J629,0)</f>
        <v>0</v>
      </c>
      <c r="BI629" s="240">
        <f>IF(N629="nulová",J629,0)</f>
        <v>0</v>
      </c>
      <c r="BJ629" s="17" t="s">
        <v>79</v>
      </c>
      <c r="BK629" s="240">
        <f>ROUND(I629*H629,2)</f>
        <v>0</v>
      </c>
      <c r="BL629" s="17" t="s">
        <v>202</v>
      </c>
      <c r="BM629" s="239" t="s">
        <v>1510</v>
      </c>
    </row>
    <row r="630" spans="1:47" s="2" customFormat="1" ht="12">
      <c r="A630" s="38"/>
      <c r="B630" s="39"/>
      <c r="C630" s="40"/>
      <c r="D630" s="241" t="s">
        <v>137</v>
      </c>
      <c r="E630" s="40"/>
      <c r="F630" s="242" t="s">
        <v>1511</v>
      </c>
      <c r="G630" s="40"/>
      <c r="H630" s="40"/>
      <c r="I630" s="148"/>
      <c r="J630" s="40"/>
      <c r="K630" s="40"/>
      <c r="L630" s="44"/>
      <c r="M630" s="243"/>
      <c r="N630" s="244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137</v>
      </c>
      <c r="AU630" s="17" t="s">
        <v>89</v>
      </c>
    </row>
    <row r="631" spans="1:65" s="2" customFormat="1" ht="48" customHeight="1">
      <c r="A631" s="38"/>
      <c r="B631" s="39"/>
      <c r="C631" s="228" t="s">
        <v>1512</v>
      </c>
      <c r="D631" s="228" t="s">
        <v>130</v>
      </c>
      <c r="E631" s="229" t="s">
        <v>1513</v>
      </c>
      <c r="F631" s="230" t="s">
        <v>1514</v>
      </c>
      <c r="G631" s="231" t="s">
        <v>133</v>
      </c>
      <c r="H631" s="232">
        <v>60.4</v>
      </c>
      <c r="I631" s="233"/>
      <c r="J631" s="234">
        <f>ROUND(I631*H631,2)</f>
        <v>0</v>
      </c>
      <c r="K631" s="230" t="s">
        <v>19</v>
      </c>
      <c r="L631" s="44"/>
      <c r="M631" s="235" t="s">
        <v>19</v>
      </c>
      <c r="N631" s="236" t="s">
        <v>43</v>
      </c>
      <c r="O631" s="84"/>
      <c r="P631" s="237">
        <f>O631*H631</f>
        <v>0</v>
      </c>
      <c r="Q631" s="237">
        <v>0</v>
      </c>
      <c r="R631" s="237">
        <f>Q631*H631</f>
        <v>0</v>
      </c>
      <c r="S631" s="237">
        <v>0</v>
      </c>
      <c r="T631" s="238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39" t="s">
        <v>202</v>
      </c>
      <c r="AT631" s="239" t="s">
        <v>130</v>
      </c>
      <c r="AU631" s="239" t="s">
        <v>89</v>
      </c>
      <c r="AY631" s="17" t="s">
        <v>128</v>
      </c>
      <c r="BE631" s="240">
        <f>IF(N631="základní",J631,0)</f>
        <v>0</v>
      </c>
      <c r="BF631" s="240">
        <f>IF(N631="snížená",J631,0)</f>
        <v>0</v>
      </c>
      <c r="BG631" s="240">
        <f>IF(N631="zákl. přenesená",J631,0)</f>
        <v>0</v>
      </c>
      <c r="BH631" s="240">
        <f>IF(N631="sníž. přenesená",J631,0)</f>
        <v>0</v>
      </c>
      <c r="BI631" s="240">
        <f>IF(N631="nulová",J631,0)</f>
        <v>0</v>
      </c>
      <c r="BJ631" s="17" t="s">
        <v>79</v>
      </c>
      <c r="BK631" s="240">
        <f>ROUND(I631*H631,2)</f>
        <v>0</v>
      </c>
      <c r="BL631" s="17" t="s">
        <v>202</v>
      </c>
      <c r="BM631" s="239" t="s">
        <v>1515</v>
      </c>
    </row>
    <row r="632" spans="1:47" s="2" customFormat="1" ht="12">
      <c r="A632" s="38"/>
      <c r="B632" s="39"/>
      <c r="C632" s="40"/>
      <c r="D632" s="241" t="s">
        <v>137</v>
      </c>
      <c r="E632" s="40"/>
      <c r="F632" s="242" t="s">
        <v>1516</v>
      </c>
      <c r="G632" s="40"/>
      <c r="H632" s="40"/>
      <c r="I632" s="148"/>
      <c r="J632" s="40"/>
      <c r="K632" s="40"/>
      <c r="L632" s="44"/>
      <c r="M632" s="243"/>
      <c r="N632" s="244"/>
      <c r="O632" s="84"/>
      <c r="P632" s="84"/>
      <c r="Q632" s="84"/>
      <c r="R632" s="84"/>
      <c r="S632" s="84"/>
      <c r="T632" s="85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T632" s="17" t="s">
        <v>137</v>
      </c>
      <c r="AU632" s="17" t="s">
        <v>89</v>
      </c>
    </row>
    <row r="633" spans="1:65" s="2" customFormat="1" ht="60" customHeight="1">
      <c r="A633" s="38"/>
      <c r="B633" s="39"/>
      <c r="C633" s="228" t="s">
        <v>1517</v>
      </c>
      <c r="D633" s="228" t="s">
        <v>130</v>
      </c>
      <c r="E633" s="229" t="s">
        <v>1518</v>
      </c>
      <c r="F633" s="230" t="s">
        <v>1519</v>
      </c>
      <c r="G633" s="231" t="s">
        <v>427</v>
      </c>
      <c r="H633" s="232">
        <v>1</v>
      </c>
      <c r="I633" s="233"/>
      <c r="J633" s="234">
        <f>ROUND(I633*H633,2)</f>
        <v>0</v>
      </c>
      <c r="K633" s="230" t="s">
        <v>19</v>
      </c>
      <c r="L633" s="44"/>
      <c r="M633" s="235" t="s">
        <v>19</v>
      </c>
      <c r="N633" s="236" t="s">
        <v>43</v>
      </c>
      <c r="O633" s="84"/>
      <c r="P633" s="237">
        <f>O633*H633</f>
        <v>0</v>
      </c>
      <c r="Q633" s="237">
        <v>0</v>
      </c>
      <c r="R633" s="237">
        <f>Q633*H633</f>
        <v>0</v>
      </c>
      <c r="S633" s="237">
        <v>0</v>
      </c>
      <c r="T633" s="238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9" t="s">
        <v>202</v>
      </c>
      <c r="AT633" s="239" t="s">
        <v>130</v>
      </c>
      <c r="AU633" s="239" t="s">
        <v>89</v>
      </c>
      <c r="AY633" s="17" t="s">
        <v>128</v>
      </c>
      <c r="BE633" s="240">
        <f>IF(N633="základní",J633,0)</f>
        <v>0</v>
      </c>
      <c r="BF633" s="240">
        <f>IF(N633="snížená",J633,0)</f>
        <v>0</v>
      </c>
      <c r="BG633" s="240">
        <f>IF(N633="zákl. přenesená",J633,0)</f>
        <v>0</v>
      </c>
      <c r="BH633" s="240">
        <f>IF(N633="sníž. přenesená",J633,0)</f>
        <v>0</v>
      </c>
      <c r="BI633" s="240">
        <f>IF(N633="nulová",J633,0)</f>
        <v>0</v>
      </c>
      <c r="BJ633" s="17" t="s">
        <v>79</v>
      </c>
      <c r="BK633" s="240">
        <f>ROUND(I633*H633,2)</f>
        <v>0</v>
      </c>
      <c r="BL633" s="17" t="s">
        <v>202</v>
      </c>
      <c r="BM633" s="239" t="s">
        <v>1520</v>
      </c>
    </row>
    <row r="634" spans="1:47" s="2" customFormat="1" ht="12">
      <c r="A634" s="38"/>
      <c r="B634" s="39"/>
      <c r="C634" s="40"/>
      <c r="D634" s="241" t="s">
        <v>137</v>
      </c>
      <c r="E634" s="40"/>
      <c r="F634" s="242" t="s">
        <v>1521</v>
      </c>
      <c r="G634" s="40"/>
      <c r="H634" s="40"/>
      <c r="I634" s="148"/>
      <c r="J634" s="40"/>
      <c r="K634" s="40"/>
      <c r="L634" s="44"/>
      <c r="M634" s="243"/>
      <c r="N634" s="244"/>
      <c r="O634" s="84"/>
      <c r="P634" s="84"/>
      <c r="Q634" s="84"/>
      <c r="R634" s="84"/>
      <c r="S634" s="84"/>
      <c r="T634" s="85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7" t="s">
        <v>137</v>
      </c>
      <c r="AU634" s="17" t="s">
        <v>89</v>
      </c>
    </row>
    <row r="635" spans="1:65" s="2" customFormat="1" ht="48" customHeight="1">
      <c r="A635" s="38"/>
      <c r="B635" s="39"/>
      <c r="C635" s="228" t="s">
        <v>1522</v>
      </c>
      <c r="D635" s="228" t="s">
        <v>130</v>
      </c>
      <c r="E635" s="229" t="s">
        <v>1523</v>
      </c>
      <c r="F635" s="230" t="s">
        <v>1524</v>
      </c>
      <c r="G635" s="231" t="s">
        <v>334</v>
      </c>
      <c r="H635" s="232">
        <v>1</v>
      </c>
      <c r="I635" s="233"/>
      <c r="J635" s="234">
        <f>ROUND(I635*H635,2)</f>
        <v>0</v>
      </c>
      <c r="K635" s="230" t="s">
        <v>19</v>
      </c>
      <c r="L635" s="44"/>
      <c r="M635" s="235" t="s">
        <v>19</v>
      </c>
      <c r="N635" s="236" t="s">
        <v>43</v>
      </c>
      <c r="O635" s="84"/>
      <c r="P635" s="237">
        <f>O635*H635</f>
        <v>0</v>
      </c>
      <c r="Q635" s="237">
        <v>0</v>
      </c>
      <c r="R635" s="237">
        <f>Q635*H635</f>
        <v>0</v>
      </c>
      <c r="S635" s="237">
        <v>0</v>
      </c>
      <c r="T635" s="238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9" t="s">
        <v>202</v>
      </c>
      <c r="AT635" s="239" t="s">
        <v>130</v>
      </c>
      <c r="AU635" s="239" t="s">
        <v>89</v>
      </c>
      <c r="AY635" s="17" t="s">
        <v>128</v>
      </c>
      <c r="BE635" s="240">
        <f>IF(N635="základní",J635,0)</f>
        <v>0</v>
      </c>
      <c r="BF635" s="240">
        <f>IF(N635="snížená",J635,0)</f>
        <v>0</v>
      </c>
      <c r="BG635" s="240">
        <f>IF(N635="zákl. přenesená",J635,0)</f>
        <v>0</v>
      </c>
      <c r="BH635" s="240">
        <f>IF(N635="sníž. přenesená",J635,0)</f>
        <v>0</v>
      </c>
      <c r="BI635" s="240">
        <f>IF(N635="nulová",J635,0)</f>
        <v>0</v>
      </c>
      <c r="BJ635" s="17" t="s">
        <v>79</v>
      </c>
      <c r="BK635" s="240">
        <f>ROUND(I635*H635,2)</f>
        <v>0</v>
      </c>
      <c r="BL635" s="17" t="s">
        <v>202</v>
      </c>
      <c r="BM635" s="239" t="s">
        <v>1525</v>
      </c>
    </row>
    <row r="636" spans="1:47" s="2" customFormat="1" ht="12">
      <c r="A636" s="38"/>
      <c r="B636" s="39"/>
      <c r="C636" s="40"/>
      <c r="D636" s="241" t="s">
        <v>137</v>
      </c>
      <c r="E636" s="40"/>
      <c r="F636" s="242" t="s">
        <v>1526</v>
      </c>
      <c r="G636" s="40"/>
      <c r="H636" s="40"/>
      <c r="I636" s="148"/>
      <c r="J636" s="40"/>
      <c r="K636" s="40"/>
      <c r="L636" s="44"/>
      <c r="M636" s="243"/>
      <c r="N636" s="244"/>
      <c r="O636" s="84"/>
      <c r="P636" s="84"/>
      <c r="Q636" s="84"/>
      <c r="R636" s="84"/>
      <c r="S636" s="84"/>
      <c r="T636" s="85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137</v>
      </c>
      <c r="AU636" s="17" t="s">
        <v>89</v>
      </c>
    </row>
    <row r="637" spans="1:65" s="2" customFormat="1" ht="48" customHeight="1">
      <c r="A637" s="38"/>
      <c r="B637" s="39"/>
      <c r="C637" s="228" t="s">
        <v>1527</v>
      </c>
      <c r="D637" s="228" t="s">
        <v>130</v>
      </c>
      <c r="E637" s="229" t="s">
        <v>1528</v>
      </c>
      <c r="F637" s="230" t="s">
        <v>1529</v>
      </c>
      <c r="G637" s="231" t="s">
        <v>133</v>
      </c>
      <c r="H637" s="232">
        <v>340</v>
      </c>
      <c r="I637" s="233"/>
      <c r="J637" s="234">
        <f>ROUND(I637*H637,2)</f>
        <v>0</v>
      </c>
      <c r="K637" s="230" t="s">
        <v>19</v>
      </c>
      <c r="L637" s="44"/>
      <c r="M637" s="235" t="s">
        <v>19</v>
      </c>
      <c r="N637" s="236" t="s">
        <v>43</v>
      </c>
      <c r="O637" s="84"/>
      <c r="P637" s="237">
        <f>O637*H637</f>
        <v>0</v>
      </c>
      <c r="Q637" s="237">
        <v>0</v>
      </c>
      <c r="R637" s="237">
        <f>Q637*H637</f>
        <v>0</v>
      </c>
      <c r="S637" s="237">
        <v>0</v>
      </c>
      <c r="T637" s="238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39" t="s">
        <v>202</v>
      </c>
      <c r="AT637" s="239" t="s">
        <v>130</v>
      </c>
      <c r="AU637" s="239" t="s">
        <v>89</v>
      </c>
      <c r="AY637" s="17" t="s">
        <v>128</v>
      </c>
      <c r="BE637" s="240">
        <f>IF(N637="základní",J637,0)</f>
        <v>0</v>
      </c>
      <c r="BF637" s="240">
        <f>IF(N637="snížená",J637,0)</f>
        <v>0</v>
      </c>
      <c r="BG637" s="240">
        <f>IF(N637="zákl. přenesená",J637,0)</f>
        <v>0</v>
      </c>
      <c r="BH637" s="240">
        <f>IF(N637="sníž. přenesená",J637,0)</f>
        <v>0</v>
      </c>
      <c r="BI637" s="240">
        <f>IF(N637="nulová",J637,0)</f>
        <v>0</v>
      </c>
      <c r="BJ637" s="17" t="s">
        <v>79</v>
      </c>
      <c r="BK637" s="240">
        <f>ROUND(I637*H637,2)</f>
        <v>0</v>
      </c>
      <c r="BL637" s="17" t="s">
        <v>202</v>
      </c>
      <c r="BM637" s="239" t="s">
        <v>1530</v>
      </c>
    </row>
    <row r="638" spans="1:47" s="2" customFormat="1" ht="12">
      <c r="A638" s="38"/>
      <c r="B638" s="39"/>
      <c r="C638" s="40"/>
      <c r="D638" s="241" t="s">
        <v>137</v>
      </c>
      <c r="E638" s="40"/>
      <c r="F638" s="242" t="s">
        <v>1531</v>
      </c>
      <c r="G638" s="40"/>
      <c r="H638" s="40"/>
      <c r="I638" s="148"/>
      <c r="J638" s="40"/>
      <c r="K638" s="40"/>
      <c r="L638" s="44"/>
      <c r="M638" s="243"/>
      <c r="N638" s="244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137</v>
      </c>
      <c r="AU638" s="17" t="s">
        <v>89</v>
      </c>
    </row>
    <row r="639" spans="1:65" s="2" customFormat="1" ht="36" customHeight="1">
      <c r="A639" s="38"/>
      <c r="B639" s="39"/>
      <c r="C639" s="228" t="s">
        <v>1532</v>
      </c>
      <c r="D639" s="228" t="s">
        <v>130</v>
      </c>
      <c r="E639" s="229" t="s">
        <v>1533</v>
      </c>
      <c r="F639" s="230" t="s">
        <v>1534</v>
      </c>
      <c r="G639" s="231" t="s">
        <v>334</v>
      </c>
      <c r="H639" s="232">
        <v>2</v>
      </c>
      <c r="I639" s="233"/>
      <c r="J639" s="234">
        <f>ROUND(I639*H639,2)</f>
        <v>0</v>
      </c>
      <c r="K639" s="230" t="s">
        <v>19</v>
      </c>
      <c r="L639" s="44"/>
      <c r="M639" s="235" t="s">
        <v>19</v>
      </c>
      <c r="N639" s="236" t="s">
        <v>43</v>
      </c>
      <c r="O639" s="84"/>
      <c r="P639" s="237">
        <f>O639*H639</f>
        <v>0</v>
      </c>
      <c r="Q639" s="237">
        <v>0</v>
      </c>
      <c r="R639" s="237">
        <f>Q639*H639</f>
        <v>0</v>
      </c>
      <c r="S639" s="237">
        <v>0</v>
      </c>
      <c r="T639" s="238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39" t="s">
        <v>202</v>
      </c>
      <c r="AT639" s="239" t="s">
        <v>130</v>
      </c>
      <c r="AU639" s="239" t="s">
        <v>89</v>
      </c>
      <c r="AY639" s="17" t="s">
        <v>128</v>
      </c>
      <c r="BE639" s="240">
        <f>IF(N639="základní",J639,0)</f>
        <v>0</v>
      </c>
      <c r="BF639" s="240">
        <f>IF(N639="snížená",J639,0)</f>
        <v>0</v>
      </c>
      <c r="BG639" s="240">
        <f>IF(N639="zákl. přenesená",J639,0)</f>
        <v>0</v>
      </c>
      <c r="BH639" s="240">
        <f>IF(N639="sníž. přenesená",J639,0)</f>
        <v>0</v>
      </c>
      <c r="BI639" s="240">
        <f>IF(N639="nulová",J639,0)</f>
        <v>0</v>
      </c>
      <c r="BJ639" s="17" t="s">
        <v>79</v>
      </c>
      <c r="BK639" s="240">
        <f>ROUND(I639*H639,2)</f>
        <v>0</v>
      </c>
      <c r="BL639" s="17" t="s">
        <v>202</v>
      </c>
      <c r="BM639" s="239" t="s">
        <v>1535</v>
      </c>
    </row>
    <row r="640" spans="1:47" s="2" customFormat="1" ht="12">
      <c r="A640" s="38"/>
      <c r="B640" s="39"/>
      <c r="C640" s="40"/>
      <c r="D640" s="241" t="s">
        <v>137</v>
      </c>
      <c r="E640" s="40"/>
      <c r="F640" s="242" t="s">
        <v>1536</v>
      </c>
      <c r="G640" s="40"/>
      <c r="H640" s="40"/>
      <c r="I640" s="148"/>
      <c r="J640" s="40"/>
      <c r="K640" s="40"/>
      <c r="L640" s="44"/>
      <c r="M640" s="243"/>
      <c r="N640" s="244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137</v>
      </c>
      <c r="AU640" s="17" t="s">
        <v>89</v>
      </c>
    </row>
    <row r="641" spans="1:65" s="2" customFormat="1" ht="36" customHeight="1">
      <c r="A641" s="38"/>
      <c r="B641" s="39"/>
      <c r="C641" s="228" t="s">
        <v>1537</v>
      </c>
      <c r="D641" s="228" t="s">
        <v>130</v>
      </c>
      <c r="E641" s="229" t="s">
        <v>1538</v>
      </c>
      <c r="F641" s="230" t="s">
        <v>1539</v>
      </c>
      <c r="G641" s="231" t="s">
        <v>334</v>
      </c>
      <c r="H641" s="232">
        <v>74</v>
      </c>
      <c r="I641" s="233"/>
      <c r="J641" s="234">
        <f>ROUND(I641*H641,2)</f>
        <v>0</v>
      </c>
      <c r="K641" s="230" t="s">
        <v>19</v>
      </c>
      <c r="L641" s="44"/>
      <c r="M641" s="235" t="s">
        <v>19</v>
      </c>
      <c r="N641" s="236" t="s">
        <v>43</v>
      </c>
      <c r="O641" s="84"/>
      <c r="P641" s="237">
        <f>O641*H641</f>
        <v>0</v>
      </c>
      <c r="Q641" s="237">
        <v>0</v>
      </c>
      <c r="R641" s="237">
        <f>Q641*H641</f>
        <v>0</v>
      </c>
      <c r="S641" s="237">
        <v>0</v>
      </c>
      <c r="T641" s="238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39" t="s">
        <v>202</v>
      </c>
      <c r="AT641" s="239" t="s">
        <v>130</v>
      </c>
      <c r="AU641" s="239" t="s">
        <v>89</v>
      </c>
      <c r="AY641" s="17" t="s">
        <v>128</v>
      </c>
      <c r="BE641" s="240">
        <f>IF(N641="základní",J641,0)</f>
        <v>0</v>
      </c>
      <c r="BF641" s="240">
        <f>IF(N641="snížená",J641,0)</f>
        <v>0</v>
      </c>
      <c r="BG641" s="240">
        <f>IF(N641="zákl. přenesená",J641,0)</f>
        <v>0</v>
      </c>
      <c r="BH641" s="240">
        <f>IF(N641="sníž. přenesená",J641,0)</f>
        <v>0</v>
      </c>
      <c r="BI641" s="240">
        <f>IF(N641="nulová",J641,0)</f>
        <v>0</v>
      </c>
      <c r="BJ641" s="17" t="s">
        <v>79</v>
      </c>
      <c r="BK641" s="240">
        <f>ROUND(I641*H641,2)</f>
        <v>0</v>
      </c>
      <c r="BL641" s="17" t="s">
        <v>202</v>
      </c>
      <c r="BM641" s="239" t="s">
        <v>1540</v>
      </c>
    </row>
    <row r="642" spans="1:47" s="2" customFormat="1" ht="12">
      <c r="A642" s="38"/>
      <c r="B642" s="39"/>
      <c r="C642" s="40"/>
      <c r="D642" s="241" t="s">
        <v>137</v>
      </c>
      <c r="E642" s="40"/>
      <c r="F642" s="242" t="s">
        <v>1541</v>
      </c>
      <c r="G642" s="40"/>
      <c r="H642" s="40"/>
      <c r="I642" s="148"/>
      <c r="J642" s="40"/>
      <c r="K642" s="40"/>
      <c r="L642" s="44"/>
      <c r="M642" s="243"/>
      <c r="N642" s="244"/>
      <c r="O642" s="84"/>
      <c r="P642" s="84"/>
      <c r="Q642" s="84"/>
      <c r="R642" s="84"/>
      <c r="S642" s="84"/>
      <c r="T642" s="85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137</v>
      </c>
      <c r="AU642" s="17" t="s">
        <v>89</v>
      </c>
    </row>
    <row r="643" spans="1:65" s="2" customFormat="1" ht="36" customHeight="1">
      <c r="A643" s="38"/>
      <c r="B643" s="39"/>
      <c r="C643" s="228" t="s">
        <v>1542</v>
      </c>
      <c r="D643" s="228" t="s">
        <v>130</v>
      </c>
      <c r="E643" s="229" t="s">
        <v>1543</v>
      </c>
      <c r="F643" s="230" t="s">
        <v>1544</v>
      </c>
      <c r="G643" s="231" t="s">
        <v>1379</v>
      </c>
      <c r="H643" s="232">
        <v>218</v>
      </c>
      <c r="I643" s="233"/>
      <c r="J643" s="234">
        <f>ROUND(I643*H643,2)</f>
        <v>0</v>
      </c>
      <c r="K643" s="230" t="s">
        <v>19</v>
      </c>
      <c r="L643" s="44"/>
      <c r="M643" s="235" t="s">
        <v>19</v>
      </c>
      <c r="N643" s="236" t="s">
        <v>43</v>
      </c>
      <c r="O643" s="84"/>
      <c r="P643" s="237">
        <f>O643*H643</f>
        <v>0</v>
      </c>
      <c r="Q643" s="237">
        <v>0</v>
      </c>
      <c r="R643" s="237">
        <f>Q643*H643</f>
        <v>0</v>
      </c>
      <c r="S643" s="237">
        <v>0</v>
      </c>
      <c r="T643" s="238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39" t="s">
        <v>202</v>
      </c>
      <c r="AT643" s="239" t="s">
        <v>130</v>
      </c>
      <c r="AU643" s="239" t="s">
        <v>89</v>
      </c>
      <c r="AY643" s="17" t="s">
        <v>128</v>
      </c>
      <c r="BE643" s="240">
        <f>IF(N643="základní",J643,0)</f>
        <v>0</v>
      </c>
      <c r="BF643" s="240">
        <f>IF(N643="snížená",J643,0)</f>
        <v>0</v>
      </c>
      <c r="BG643" s="240">
        <f>IF(N643="zákl. přenesená",J643,0)</f>
        <v>0</v>
      </c>
      <c r="BH643" s="240">
        <f>IF(N643="sníž. přenesená",J643,0)</f>
        <v>0</v>
      </c>
      <c r="BI643" s="240">
        <f>IF(N643="nulová",J643,0)</f>
        <v>0</v>
      </c>
      <c r="BJ643" s="17" t="s">
        <v>79</v>
      </c>
      <c r="BK643" s="240">
        <f>ROUND(I643*H643,2)</f>
        <v>0</v>
      </c>
      <c r="BL643" s="17" t="s">
        <v>202</v>
      </c>
      <c r="BM643" s="239" t="s">
        <v>1545</v>
      </c>
    </row>
    <row r="644" spans="1:47" s="2" customFormat="1" ht="12">
      <c r="A644" s="38"/>
      <c r="B644" s="39"/>
      <c r="C644" s="40"/>
      <c r="D644" s="241" t="s">
        <v>137</v>
      </c>
      <c r="E644" s="40"/>
      <c r="F644" s="242" t="s">
        <v>1546</v>
      </c>
      <c r="G644" s="40"/>
      <c r="H644" s="40"/>
      <c r="I644" s="148"/>
      <c r="J644" s="40"/>
      <c r="K644" s="40"/>
      <c r="L644" s="44"/>
      <c r="M644" s="243"/>
      <c r="N644" s="244"/>
      <c r="O644" s="84"/>
      <c r="P644" s="84"/>
      <c r="Q644" s="84"/>
      <c r="R644" s="84"/>
      <c r="S644" s="84"/>
      <c r="T644" s="85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7" t="s">
        <v>137</v>
      </c>
      <c r="AU644" s="17" t="s">
        <v>89</v>
      </c>
    </row>
    <row r="645" spans="1:65" s="2" customFormat="1" ht="60" customHeight="1">
      <c r="A645" s="38"/>
      <c r="B645" s="39"/>
      <c r="C645" s="228" t="s">
        <v>1547</v>
      </c>
      <c r="D645" s="228" t="s">
        <v>130</v>
      </c>
      <c r="E645" s="229" t="s">
        <v>1548</v>
      </c>
      <c r="F645" s="230" t="s">
        <v>1549</v>
      </c>
      <c r="G645" s="231" t="s">
        <v>334</v>
      </c>
      <c r="H645" s="232">
        <v>1</v>
      </c>
      <c r="I645" s="233"/>
      <c r="J645" s="234">
        <f>ROUND(I645*H645,2)</f>
        <v>0</v>
      </c>
      <c r="K645" s="230" t="s">
        <v>19</v>
      </c>
      <c r="L645" s="44"/>
      <c r="M645" s="235" t="s">
        <v>19</v>
      </c>
      <c r="N645" s="236" t="s">
        <v>43</v>
      </c>
      <c r="O645" s="84"/>
      <c r="P645" s="237">
        <f>O645*H645</f>
        <v>0</v>
      </c>
      <c r="Q645" s="237">
        <v>0</v>
      </c>
      <c r="R645" s="237">
        <f>Q645*H645</f>
        <v>0</v>
      </c>
      <c r="S645" s="237">
        <v>0</v>
      </c>
      <c r="T645" s="238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39" t="s">
        <v>202</v>
      </c>
      <c r="AT645" s="239" t="s">
        <v>130</v>
      </c>
      <c r="AU645" s="239" t="s">
        <v>89</v>
      </c>
      <c r="AY645" s="17" t="s">
        <v>128</v>
      </c>
      <c r="BE645" s="240">
        <f>IF(N645="základní",J645,0)</f>
        <v>0</v>
      </c>
      <c r="BF645" s="240">
        <f>IF(N645="snížená",J645,0)</f>
        <v>0</v>
      </c>
      <c r="BG645" s="240">
        <f>IF(N645="zákl. přenesená",J645,0)</f>
        <v>0</v>
      </c>
      <c r="BH645" s="240">
        <f>IF(N645="sníž. přenesená",J645,0)</f>
        <v>0</v>
      </c>
      <c r="BI645" s="240">
        <f>IF(N645="nulová",J645,0)</f>
        <v>0</v>
      </c>
      <c r="BJ645" s="17" t="s">
        <v>79</v>
      </c>
      <c r="BK645" s="240">
        <f>ROUND(I645*H645,2)</f>
        <v>0</v>
      </c>
      <c r="BL645" s="17" t="s">
        <v>202</v>
      </c>
      <c r="BM645" s="239" t="s">
        <v>1550</v>
      </c>
    </row>
    <row r="646" spans="1:47" s="2" customFormat="1" ht="12">
      <c r="A646" s="38"/>
      <c r="B646" s="39"/>
      <c r="C646" s="40"/>
      <c r="D646" s="241" t="s">
        <v>137</v>
      </c>
      <c r="E646" s="40"/>
      <c r="F646" s="242" t="s">
        <v>1551</v>
      </c>
      <c r="G646" s="40"/>
      <c r="H646" s="40"/>
      <c r="I646" s="148"/>
      <c r="J646" s="40"/>
      <c r="K646" s="40"/>
      <c r="L646" s="44"/>
      <c r="M646" s="243"/>
      <c r="N646" s="244"/>
      <c r="O646" s="84"/>
      <c r="P646" s="84"/>
      <c r="Q646" s="84"/>
      <c r="R646" s="84"/>
      <c r="S646" s="84"/>
      <c r="T646" s="85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T646" s="17" t="s">
        <v>137</v>
      </c>
      <c r="AU646" s="17" t="s">
        <v>89</v>
      </c>
    </row>
    <row r="647" spans="1:65" s="2" customFormat="1" ht="36" customHeight="1">
      <c r="A647" s="38"/>
      <c r="B647" s="39"/>
      <c r="C647" s="228" t="s">
        <v>1552</v>
      </c>
      <c r="D647" s="228" t="s">
        <v>130</v>
      </c>
      <c r="E647" s="229" t="s">
        <v>1553</v>
      </c>
      <c r="F647" s="230" t="s">
        <v>1554</v>
      </c>
      <c r="G647" s="231" t="s">
        <v>133</v>
      </c>
      <c r="H647" s="232">
        <v>47</v>
      </c>
      <c r="I647" s="233"/>
      <c r="J647" s="234">
        <f>ROUND(I647*H647,2)</f>
        <v>0</v>
      </c>
      <c r="K647" s="230" t="s">
        <v>19</v>
      </c>
      <c r="L647" s="44"/>
      <c r="M647" s="235" t="s">
        <v>19</v>
      </c>
      <c r="N647" s="236" t="s">
        <v>43</v>
      </c>
      <c r="O647" s="84"/>
      <c r="P647" s="237">
        <f>O647*H647</f>
        <v>0</v>
      </c>
      <c r="Q647" s="237">
        <v>0</v>
      </c>
      <c r="R647" s="237">
        <f>Q647*H647</f>
        <v>0</v>
      </c>
      <c r="S647" s="237">
        <v>0</v>
      </c>
      <c r="T647" s="238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39" t="s">
        <v>202</v>
      </c>
      <c r="AT647" s="239" t="s">
        <v>130</v>
      </c>
      <c r="AU647" s="239" t="s">
        <v>89</v>
      </c>
      <c r="AY647" s="17" t="s">
        <v>128</v>
      </c>
      <c r="BE647" s="240">
        <f>IF(N647="základní",J647,0)</f>
        <v>0</v>
      </c>
      <c r="BF647" s="240">
        <f>IF(N647="snížená",J647,0)</f>
        <v>0</v>
      </c>
      <c r="BG647" s="240">
        <f>IF(N647="zákl. přenesená",J647,0)</f>
        <v>0</v>
      </c>
      <c r="BH647" s="240">
        <f>IF(N647="sníž. přenesená",J647,0)</f>
        <v>0</v>
      </c>
      <c r="BI647" s="240">
        <f>IF(N647="nulová",J647,0)</f>
        <v>0</v>
      </c>
      <c r="BJ647" s="17" t="s">
        <v>79</v>
      </c>
      <c r="BK647" s="240">
        <f>ROUND(I647*H647,2)</f>
        <v>0</v>
      </c>
      <c r="BL647" s="17" t="s">
        <v>202</v>
      </c>
      <c r="BM647" s="239" t="s">
        <v>1555</v>
      </c>
    </row>
    <row r="648" spans="1:47" s="2" customFormat="1" ht="12">
      <c r="A648" s="38"/>
      <c r="B648" s="39"/>
      <c r="C648" s="40"/>
      <c r="D648" s="241" t="s">
        <v>137</v>
      </c>
      <c r="E648" s="40"/>
      <c r="F648" s="242" t="s">
        <v>1556</v>
      </c>
      <c r="G648" s="40"/>
      <c r="H648" s="40"/>
      <c r="I648" s="148"/>
      <c r="J648" s="40"/>
      <c r="K648" s="40"/>
      <c r="L648" s="44"/>
      <c r="M648" s="243"/>
      <c r="N648" s="244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137</v>
      </c>
      <c r="AU648" s="17" t="s">
        <v>89</v>
      </c>
    </row>
    <row r="649" spans="1:65" s="2" customFormat="1" ht="60" customHeight="1">
      <c r="A649" s="38"/>
      <c r="B649" s="39"/>
      <c r="C649" s="228" t="s">
        <v>1557</v>
      </c>
      <c r="D649" s="228" t="s">
        <v>130</v>
      </c>
      <c r="E649" s="229" t="s">
        <v>1558</v>
      </c>
      <c r="F649" s="230" t="s">
        <v>1559</v>
      </c>
      <c r="G649" s="231" t="s">
        <v>334</v>
      </c>
      <c r="H649" s="232">
        <v>4</v>
      </c>
      <c r="I649" s="233"/>
      <c r="J649" s="234">
        <f>ROUND(I649*H649,2)</f>
        <v>0</v>
      </c>
      <c r="K649" s="230" t="s">
        <v>19</v>
      </c>
      <c r="L649" s="44"/>
      <c r="M649" s="235" t="s">
        <v>19</v>
      </c>
      <c r="N649" s="236" t="s">
        <v>43</v>
      </c>
      <c r="O649" s="84"/>
      <c r="P649" s="237">
        <f>O649*H649</f>
        <v>0</v>
      </c>
      <c r="Q649" s="237">
        <v>0</v>
      </c>
      <c r="R649" s="237">
        <f>Q649*H649</f>
        <v>0</v>
      </c>
      <c r="S649" s="237">
        <v>0</v>
      </c>
      <c r="T649" s="238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39" t="s">
        <v>202</v>
      </c>
      <c r="AT649" s="239" t="s">
        <v>130</v>
      </c>
      <c r="AU649" s="239" t="s">
        <v>89</v>
      </c>
      <c r="AY649" s="17" t="s">
        <v>128</v>
      </c>
      <c r="BE649" s="240">
        <f>IF(N649="základní",J649,0)</f>
        <v>0</v>
      </c>
      <c r="BF649" s="240">
        <f>IF(N649="snížená",J649,0)</f>
        <v>0</v>
      </c>
      <c r="BG649" s="240">
        <f>IF(N649="zákl. přenesená",J649,0)</f>
        <v>0</v>
      </c>
      <c r="BH649" s="240">
        <f>IF(N649="sníž. přenesená",J649,0)</f>
        <v>0</v>
      </c>
      <c r="BI649" s="240">
        <f>IF(N649="nulová",J649,0)</f>
        <v>0</v>
      </c>
      <c r="BJ649" s="17" t="s">
        <v>79</v>
      </c>
      <c r="BK649" s="240">
        <f>ROUND(I649*H649,2)</f>
        <v>0</v>
      </c>
      <c r="BL649" s="17" t="s">
        <v>202</v>
      </c>
      <c r="BM649" s="239" t="s">
        <v>1560</v>
      </c>
    </row>
    <row r="650" spans="1:47" s="2" customFormat="1" ht="12">
      <c r="A650" s="38"/>
      <c r="B650" s="39"/>
      <c r="C650" s="40"/>
      <c r="D650" s="241" t="s">
        <v>137</v>
      </c>
      <c r="E650" s="40"/>
      <c r="F650" s="242" t="s">
        <v>1561</v>
      </c>
      <c r="G650" s="40"/>
      <c r="H650" s="40"/>
      <c r="I650" s="148"/>
      <c r="J650" s="40"/>
      <c r="K650" s="40"/>
      <c r="L650" s="44"/>
      <c r="M650" s="243"/>
      <c r="N650" s="244"/>
      <c r="O650" s="84"/>
      <c r="P650" s="84"/>
      <c r="Q650" s="84"/>
      <c r="R650" s="84"/>
      <c r="S650" s="84"/>
      <c r="T650" s="85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137</v>
      </c>
      <c r="AU650" s="17" t="s">
        <v>89</v>
      </c>
    </row>
    <row r="651" spans="1:65" s="2" customFormat="1" ht="36" customHeight="1">
      <c r="A651" s="38"/>
      <c r="B651" s="39"/>
      <c r="C651" s="228" t="s">
        <v>1562</v>
      </c>
      <c r="D651" s="228" t="s">
        <v>130</v>
      </c>
      <c r="E651" s="229" t="s">
        <v>1563</v>
      </c>
      <c r="F651" s="230" t="s">
        <v>1564</v>
      </c>
      <c r="G651" s="231" t="s">
        <v>1379</v>
      </c>
      <c r="H651" s="232">
        <v>104</v>
      </c>
      <c r="I651" s="233"/>
      <c r="J651" s="234">
        <f>ROUND(I651*H651,2)</f>
        <v>0</v>
      </c>
      <c r="K651" s="230" t="s">
        <v>19</v>
      </c>
      <c r="L651" s="44"/>
      <c r="M651" s="235" t="s">
        <v>19</v>
      </c>
      <c r="N651" s="236" t="s">
        <v>43</v>
      </c>
      <c r="O651" s="84"/>
      <c r="P651" s="237">
        <f>O651*H651</f>
        <v>0</v>
      </c>
      <c r="Q651" s="237">
        <v>0</v>
      </c>
      <c r="R651" s="237">
        <f>Q651*H651</f>
        <v>0</v>
      </c>
      <c r="S651" s="237">
        <v>0</v>
      </c>
      <c r="T651" s="238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39" t="s">
        <v>202</v>
      </c>
      <c r="AT651" s="239" t="s">
        <v>130</v>
      </c>
      <c r="AU651" s="239" t="s">
        <v>89</v>
      </c>
      <c r="AY651" s="17" t="s">
        <v>128</v>
      </c>
      <c r="BE651" s="240">
        <f>IF(N651="základní",J651,0)</f>
        <v>0</v>
      </c>
      <c r="BF651" s="240">
        <f>IF(N651="snížená",J651,0)</f>
        <v>0</v>
      </c>
      <c r="BG651" s="240">
        <f>IF(N651="zákl. přenesená",J651,0)</f>
        <v>0</v>
      </c>
      <c r="BH651" s="240">
        <f>IF(N651="sníž. přenesená",J651,0)</f>
        <v>0</v>
      </c>
      <c r="BI651" s="240">
        <f>IF(N651="nulová",J651,0)</f>
        <v>0</v>
      </c>
      <c r="BJ651" s="17" t="s">
        <v>79</v>
      </c>
      <c r="BK651" s="240">
        <f>ROUND(I651*H651,2)</f>
        <v>0</v>
      </c>
      <c r="BL651" s="17" t="s">
        <v>202</v>
      </c>
      <c r="BM651" s="239" t="s">
        <v>1565</v>
      </c>
    </row>
    <row r="652" spans="1:47" s="2" customFormat="1" ht="12">
      <c r="A652" s="38"/>
      <c r="B652" s="39"/>
      <c r="C652" s="40"/>
      <c r="D652" s="241" t="s">
        <v>137</v>
      </c>
      <c r="E652" s="40"/>
      <c r="F652" s="242" t="s">
        <v>1566</v>
      </c>
      <c r="G652" s="40"/>
      <c r="H652" s="40"/>
      <c r="I652" s="148"/>
      <c r="J652" s="40"/>
      <c r="K652" s="40"/>
      <c r="L652" s="44"/>
      <c r="M652" s="243"/>
      <c r="N652" s="244"/>
      <c r="O652" s="84"/>
      <c r="P652" s="84"/>
      <c r="Q652" s="84"/>
      <c r="R652" s="84"/>
      <c r="S652" s="84"/>
      <c r="T652" s="85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137</v>
      </c>
      <c r="AU652" s="17" t="s">
        <v>89</v>
      </c>
    </row>
    <row r="653" spans="1:65" s="2" customFormat="1" ht="36" customHeight="1">
      <c r="A653" s="38"/>
      <c r="B653" s="39"/>
      <c r="C653" s="228" t="s">
        <v>1567</v>
      </c>
      <c r="D653" s="228" t="s">
        <v>130</v>
      </c>
      <c r="E653" s="229" t="s">
        <v>1568</v>
      </c>
      <c r="F653" s="230" t="s">
        <v>1569</v>
      </c>
      <c r="G653" s="231" t="s">
        <v>334</v>
      </c>
      <c r="H653" s="232">
        <v>8</v>
      </c>
      <c r="I653" s="233"/>
      <c r="J653" s="234">
        <f>ROUND(I653*H653,2)</f>
        <v>0</v>
      </c>
      <c r="K653" s="230" t="s">
        <v>19</v>
      </c>
      <c r="L653" s="44"/>
      <c r="M653" s="235" t="s">
        <v>19</v>
      </c>
      <c r="N653" s="236" t="s">
        <v>43</v>
      </c>
      <c r="O653" s="84"/>
      <c r="P653" s="237">
        <f>O653*H653</f>
        <v>0</v>
      </c>
      <c r="Q653" s="237">
        <v>0</v>
      </c>
      <c r="R653" s="237">
        <f>Q653*H653</f>
        <v>0</v>
      </c>
      <c r="S653" s="237">
        <v>0</v>
      </c>
      <c r="T653" s="238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39" t="s">
        <v>202</v>
      </c>
      <c r="AT653" s="239" t="s">
        <v>130</v>
      </c>
      <c r="AU653" s="239" t="s">
        <v>89</v>
      </c>
      <c r="AY653" s="17" t="s">
        <v>128</v>
      </c>
      <c r="BE653" s="240">
        <f>IF(N653="základní",J653,0)</f>
        <v>0</v>
      </c>
      <c r="BF653" s="240">
        <f>IF(N653="snížená",J653,0)</f>
        <v>0</v>
      </c>
      <c r="BG653" s="240">
        <f>IF(N653="zákl. přenesená",J653,0)</f>
        <v>0</v>
      </c>
      <c r="BH653" s="240">
        <f>IF(N653="sníž. přenesená",J653,0)</f>
        <v>0</v>
      </c>
      <c r="BI653" s="240">
        <f>IF(N653="nulová",J653,0)</f>
        <v>0</v>
      </c>
      <c r="BJ653" s="17" t="s">
        <v>79</v>
      </c>
      <c r="BK653" s="240">
        <f>ROUND(I653*H653,2)</f>
        <v>0</v>
      </c>
      <c r="BL653" s="17" t="s">
        <v>202</v>
      </c>
      <c r="BM653" s="239" t="s">
        <v>1570</v>
      </c>
    </row>
    <row r="654" spans="1:47" s="2" customFormat="1" ht="12">
      <c r="A654" s="38"/>
      <c r="B654" s="39"/>
      <c r="C654" s="40"/>
      <c r="D654" s="241" t="s">
        <v>137</v>
      </c>
      <c r="E654" s="40"/>
      <c r="F654" s="242" t="s">
        <v>1571</v>
      </c>
      <c r="G654" s="40"/>
      <c r="H654" s="40"/>
      <c r="I654" s="148"/>
      <c r="J654" s="40"/>
      <c r="K654" s="40"/>
      <c r="L654" s="44"/>
      <c r="M654" s="243"/>
      <c r="N654" s="244"/>
      <c r="O654" s="84"/>
      <c r="P654" s="84"/>
      <c r="Q654" s="84"/>
      <c r="R654" s="84"/>
      <c r="S654" s="84"/>
      <c r="T654" s="85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7" t="s">
        <v>137</v>
      </c>
      <c r="AU654" s="17" t="s">
        <v>89</v>
      </c>
    </row>
    <row r="655" spans="1:65" s="2" customFormat="1" ht="36" customHeight="1">
      <c r="A655" s="38"/>
      <c r="B655" s="39"/>
      <c r="C655" s="228" t="s">
        <v>1572</v>
      </c>
      <c r="D655" s="228" t="s">
        <v>130</v>
      </c>
      <c r="E655" s="229" t="s">
        <v>1573</v>
      </c>
      <c r="F655" s="230" t="s">
        <v>1574</v>
      </c>
      <c r="G655" s="231" t="s">
        <v>334</v>
      </c>
      <c r="H655" s="232">
        <v>2</v>
      </c>
      <c r="I655" s="233"/>
      <c r="J655" s="234">
        <f>ROUND(I655*H655,2)</f>
        <v>0</v>
      </c>
      <c r="K655" s="230" t="s">
        <v>19</v>
      </c>
      <c r="L655" s="44"/>
      <c r="M655" s="235" t="s">
        <v>19</v>
      </c>
      <c r="N655" s="236" t="s">
        <v>43</v>
      </c>
      <c r="O655" s="84"/>
      <c r="P655" s="237">
        <f>O655*H655</f>
        <v>0</v>
      </c>
      <c r="Q655" s="237">
        <v>0</v>
      </c>
      <c r="R655" s="237">
        <f>Q655*H655</f>
        <v>0</v>
      </c>
      <c r="S655" s="237">
        <v>0</v>
      </c>
      <c r="T655" s="238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39" t="s">
        <v>202</v>
      </c>
      <c r="AT655" s="239" t="s">
        <v>130</v>
      </c>
      <c r="AU655" s="239" t="s">
        <v>89</v>
      </c>
      <c r="AY655" s="17" t="s">
        <v>128</v>
      </c>
      <c r="BE655" s="240">
        <f>IF(N655="základní",J655,0)</f>
        <v>0</v>
      </c>
      <c r="BF655" s="240">
        <f>IF(N655="snížená",J655,0)</f>
        <v>0</v>
      </c>
      <c r="BG655" s="240">
        <f>IF(N655="zákl. přenesená",J655,0)</f>
        <v>0</v>
      </c>
      <c r="BH655" s="240">
        <f>IF(N655="sníž. přenesená",J655,0)</f>
        <v>0</v>
      </c>
      <c r="BI655" s="240">
        <f>IF(N655="nulová",J655,0)</f>
        <v>0</v>
      </c>
      <c r="BJ655" s="17" t="s">
        <v>79</v>
      </c>
      <c r="BK655" s="240">
        <f>ROUND(I655*H655,2)</f>
        <v>0</v>
      </c>
      <c r="BL655" s="17" t="s">
        <v>202</v>
      </c>
      <c r="BM655" s="239" t="s">
        <v>1575</v>
      </c>
    </row>
    <row r="656" spans="1:47" s="2" customFormat="1" ht="12">
      <c r="A656" s="38"/>
      <c r="B656" s="39"/>
      <c r="C656" s="40"/>
      <c r="D656" s="241" t="s">
        <v>137</v>
      </c>
      <c r="E656" s="40"/>
      <c r="F656" s="242" t="s">
        <v>1576</v>
      </c>
      <c r="G656" s="40"/>
      <c r="H656" s="40"/>
      <c r="I656" s="148"/>
      <c r="J656" s="40"/>
      <c r="K656" s="40"/>
      <c r="L656" s="44"/>
      <c r="M656" s="243"/>
      <c r="N656" s="244"/>
      <c r="O656" s="84"/>
      <c r="P656" s="84"/>
      <c r="Q656" s="84"/>
      <c r="R656" s="84"/>
      <c r="S656" s="84"/>
      <c r="T656" s="85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7" t="s">
        <v>137</v>
      </c>
      <c r="AU656" s="17" t="s">
        <v>89</v>
      </c>
    </row>
    <row r="657" spans="1:65" s="2" customFormat="1" ht="36" customHeight="1">
      <c r="A657" s="38"/>
      <c r="B657" s="39"/>
      <c r="C657" s="228" t="s">
        <v>1577</v>
      </c>
      <c r="D657" s="228" t="s">
        <v>130</v>
      </c>
      <c r="E657" s="229" t="s">
        <v>1578</v>
      </c>
      <c r="F657" s="230" t="s">
        <v>1579</v>
      </c>
      <c r="G657" s="231" t="s">
        <v>334</v>
      </c>
      <c r="H657" s="232">
        <v>2</v>
      </c>
      <c r="I657" s="233"/>
      <c r="J657" s="234">
        <f>ROUND(I657*H657,2)</f>
        <v>0</v>
      </c>
      <c r="K657" s="230" t="s">
        <v>19</v>
      </c>
      <c r="L657" s="44"/>
      <c r="M657" s="235" t="s">
        <v>19</v>
      </c>
      <c r="N657" s="236" t="s">
        <v>43</v>
      </c>
      <c r="O657" s="84"/>
      <c r="P657" s="237">
        <f>O657*H657</f>
        <v>0</v>
      </c>
      <c r="Q657" s="237">
        <v>0</v>
      </c>
      <c r="R657" s="237">
        <f>Q657*H657</f>
        <v>0</v>
      </c>
      <c r="S657" s="237">
        <v>0</v>
      </c>
      <c r="T657" s="238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39" t="s">
        <v>202</v>
      </c>
      <c r="AT657" s="239" t="s">
        <v>130</v>
      </c>
      <c r="AU657" s="239" t="s">
        <v>89</v>
      </c>
      <c r="AY657" s="17" t="s">
        <v>128</v>
      </c>
      <c r="BE657" s="240">
        <f>IF(N657="základní",J657,0)</f>
        <v>0</v>
      </c>
      <c r="BF657" s="240">
        <f>IF(N657="snížená",J657,0)</f>
        <v>0</v>
      </c>
      <c r="BG657" s="240">
        <f>IF(N657="zákl. přenesená",J657,0)</f>
        <v>0</v>
      </c>
      <c r="BH657" s="240">
        <f>IF(N657="sníž. přenesená",J657,0)</f>
        <v>0</v>
      </c>
      <c r="BI657" s="240">
        <f>IF(N657="nulová",J657,0)</f>
        <v>0</v>
      </c>
      <c r="BJ657" s="17" t="s">
        <v>79</v>
      </c>
      <c r="BK657" s="240">
        <f>ROUND(I657*H657,2)</f>
        <v>0</v>
      </c>
      <c r="BL657" s="17" t="s">
        <v>202</v>
      </c>
      <c r="BM657" s="239" t="s">
        <v>1580</v>
      </c>
    </row>
    <row r="658" spans="1:47" s="2" customFormat="1" ht="12">
      <c r="A658" s="38"/>
      <c r="B658" s="39"/>
      <c r="C658" s="40"/>
      <c r="D658" s="241" t="s">
        <v>137</v>
      </c>
      <c r="E658" s="40"/>
      <c r="F658" s="242" t="s">
        <v>1581</v>
      </c>
      <c r="G658" s="40"/>
      <c r="H658" s="40"/>
      <c r="I658" s="148"/>
      <c r="J658" s="40"/>
      <c r="K658" s="40"/>
      <c r="L658" s="44"/>
      <c r="M658" s="243"/>
      <c r="N658" s="244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137</v>
      </c>
      <c r="AU658" s="17" t="s">
        <v>89</v>
      </c>
    </row>
    <row r="659" spans="1:65" s="2" customFormat="1" ht="36" customHeight="1">
      <c r="A659" s="38"/>
      <c r="B659" s="39"/>
      <c r="C659" s="228" t="s">
        <v>1582</v>
      </c>
      <c r="D659" s="228" t="s">
        <v>130</v>
      </c>
      <c r="E659" s="229" t="s">
        <v>1583</v>
      </c>
      <c r="F659" s="230" t="s">
        <v>1584</v>
      </c>
      <c r="G659" s="231" t="s">
        <v>334</v>
      </c>
      <c r="H659" s="232">
        <v>4</v>
      </c>
      <c r="I659" s="233"/>
      <c r="J659" s="234">
        <f>ROUND(I659*H659,2)</f>
        <v>0</v>
      </c>
      <c r="K659" s="230" t="s">
        <v>19</v>
      </c>
      <c r="L659" s="44"/>
      <c r="M659" s="235" t="s">
        <v>19</v>
      </c>
      <c r="N659" s="236" t="s">
        <v>43</v>
      </c>
      <c r="O659" s="84"/>
      <c r="P659" s="237">
        <f>O659*H659</f>
        <v>0</v>
      </c>
      <c r="Q659" s="237">
        <v>0</v>
      </c>
      <c r="R659" s="237">
        <f>Q659*H659</f>
        <v>0</v>
      </c>
      <c r="S659" s="237">
        <v>0</v>
      </c>
      <c r="T659" s="238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9" t="s">
        <v>202</v>
      </c>
      <c r="AT659" s="239" t="s">
        <v>130</v>
      </c>
      <c r="AU659" s="239" t="s">
        <v>89</v>
      </c>
      <c r="AY659" s="17" t="s">
        <v>128</v>
      </c>
      <c r="BE659" s="240">
        <f>IF(N659="základní",J659,0)</f>
        <v>0</v>
      </c>
      <c r="BF659" s="240">
        <f>IF(N659="snížená",J659,0)</f>
        <v>0</v>
      </c>
      <c r="BG659" s="240">
        <f>IF(N659="zákl. přenesená",J659,0)</f>
        <v>0</v>
      </c>
      <c r="BH659" s="240">
        <f>IF(N659="sníž. přenesená",J659,0)</f>
        <v>0</v>
      </c>
      <c r="BI659" s="240">
        <f>IF(N659="nulová",J659,0)</f>
        <v>0</v>
      </c>
      <c r="BJ659" s="17" t="s">
        <v>79</v>
      </c>
      <c r="BK659" s="240">
        <f>ROUND(I659*H659,2)</f>
        <v>0</v>
      </c>
      <c r="BL659" s="17" t="s">
        <v>202</v>
      </c>
      <c r="BM659" s="239" t="s">
        <v>1585</v>
      </c>
    </row>
    <row r="660" spans="1:47" s="2" customFormat="1" ht="12">
      <c r="A660" s="38"/>
      <c r="B660" s="39"/>
      <c r="C660" s="40"/>
      <c r="D660" s="241" t="s">
        <v>137</v>
      </c>
      <c r="E660" s="40"/>
      <c r="F660" s="242" t="s">
        <v>1586</v>
      </c>
      <c r="G660" s="40"/>
      <c r="H660" s="40"/>
      <c r="I660" s="148"/>
      <c r="J660" s="40"/>
      <c r="K660" s="40"/>
      <c r="L660" s="44"/>
      <c r="M660" s="243"/>
      <c r="N660" s="244"/>
      <c r="O660" s="84"/>
      <c r="P660" s="84"/>
      <c r="Q660" s="84"/>
      <c r="R660" s="84"/>
      <c r="S660" s="84"/>
      <c r="T660" s="85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T660" s="17" t="s">
        <v>137</v>
      </c>
      <c r="AU660" s="17" t="s">
        <v>89</v>
      </c>
    </row>
    <row r="661" spans="1:65" s="2" customFormat="1" ht="36" customHeight="1">
      <c r="A661" s="38"/>
      <c r="B661" s="39"/>
      <c r="C661" s="228" t="s">
        <v>1587</v>
      </c>
      <c r="D661" s="228" t="s">
        <v>130</v>
      </c>
      <c r="E661" s="229" t="s">
        <v>1588</v>
      </c>
      <c r="F661" s="230" t="s">
        <v>1589</v>
      </c>
      <c r="G661" s="231" t="s">
        <v>334</v>
      </c>
      <c r="H661" s="232">
        <v>48</v>
      </c>
      <c r="I661" s="233"/>
      <c r="J661" s="234">
        <f>ROUND(I661*H661,2)</f>
        <v>0</v>
      </c>
      <c r="K661" s="230" t="s">
        <v>19</v>
      </c>
      <c r="L661" s="44"/>
      <c r="M661" s="235" t="s">
        <v>19</v>
      </c>
      <c r="N661" s="236" t="s">
        <v>43</v>
      </c>
      <c r="O661" s="84"/>
      <c r="P661" s="237">
        <f>O661*H661</f>
        <v>0</v>
      </c>
      <c r="Q661" s="237">
        <v>0</v>
      </c>
      <c r="R661" s="237">
        <f>Q661*H661</f>
        <v>0</v>
      </c>
      <c r="S661" s="237">
        <v>0</v>
      </c>
      <c r="T661" s="238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39" t="s">
        <v>202</v>
      </c>
      <c r="AT661" s="239" t="s">
        <v>130</v>
      </c>
      <c r="AU661" s="239" t="s">
        <v>89</v>
      </c>
      <c r="AY661" s="17" t="s">
        <v>128</v>
      </c>
      <c r="BE661" s="240">
        <f>IF(N661="základní",J661,0)</f>
        <v>0</v>
      </c>
      <c r="BF661" s="240">
        <f>IF(N661="snížená",J661,0)</f>
        <v>0</v>
      </c>
      <c r="BG661" s="240">
        <f>IF(N661="zákl. přenesená",J661,0)</f>
        <v>0</v>
      </c>
      <c r="BH661" s="240">
        <f>IF(N661="sníž. přenesená",J661,0)</f>
        <v>0</v>
      </c>
      <c r="BI661" s="240">
        <f>IF(N661="nulová",J661,0)</f>
        <v>0</v>
      </c>
      <c r="BJ661" s="17" t="s">
        <v>79</v>
      </c>
      <c r="BK661" s="240">
        <f>ROUND(I661*H661,2)</f>
        <v>0</v>
      </c>
      <c r="BL661" s="17" t="s">
        <v>202</v>
      </c>
      <c r="BM661" s="239" t="s">
        <v>1590</v>
      </c>
    </row>
    <row r="662" spans="1:47" s="2" customFormat="1" ht="12">
      <c r="A662" s="38"/>
      <c r="B662" s="39"/>
      <c r="C662" s="40"/>
      <c r="D662" s="241" t="s">
        <v>137</v>
      </c>
      <c r="E662" s="40"/>
      <c r="F662" s="242" t="s">
        <v>1591</v>
      </c>
      <c r="G662" s="40"/>
      <c r="H662" s="40"/>
      <c r="I662" s="148"/>
      <c r="J662" s="40"/>
      <c r="K662" s="40"/>
      <c r="L662" s="44"/>
      <c r="M662" s="243"/>
      <c r="N662" s="244"/>
      <c r="O662" s="84"/>
      <c r="P662" s="84"/>
      <c r="Q662" s="84"/>
      <c r="R662" s="84"/>
      <c r="S662" s="84"/>
      <c r="T662" s="85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7" t="s">
        <v>137</v>
      </c>
      <c r="AU662" s="17" t="s">
        <v>89</v>
      </c>
    </row>
    <row r="663" spans="1:65" s="2" customFormat="1" ht="36" customHeight="1">
      <c r="A663" s="38"/>
      <c r="B663" s="39"/>
      <c r="C663" s="228" t="s">
        <v>1592</v>
      </c>
      <c r="D663" s="228" t="s">
        <v>130</v>
      </c>
      <c r="E663" s="229" t="s">
        <v>1593</v>
      </c>
      <c r="F663" s="230" t="s">
        <v>1594</v>
      </c>
      <c r="G663" s="231" t="s">
        <v>334</v>
      </c>
      <c r="H663" s="232">
        <v>8</v>
      </c>
      <c r="I663" s="233"/>
      <c r="J663" s="234">
        <f>ROUND(I663*H663,2)</f>
        <v>0</v>
      </c>
      <c r="K663" s="230" t="s">
        <v>19</v>
      </c>
      <c r="L663" s="44"/>
      <c r="M663" s="235" t="s">
        <v>19</v>
      </c>
      <c r="N663" s="236" t="s">
        <v>43</v>
      </c>
      <c r="O663" s="84"/>
      <c r="P663" s="237">
        <f>O663*H663</f>
        <v>0</v>
      </c>
      <c r="Q663" s="237">
        <v>0</v>
      </c>
      <c r="R663" s="237">
        <f>Q663*H663</f>
        <v>0</v>
      </c>
      <c r="S663" s="237">
        <v>0</v>
      </c>
      <c r="T663" s="238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39" t="s">
        <v>202</v>
      </c>
      <c r="AT663" s="239" t="s">
        <v>130</v>
      </c>
      <c r="AU663" s="239" t="s">
        <v>89</v>
      </c>
      <c r="AY663" s="17" t="s">
        <v>128</v>
      </c>
      <c r="BE663" s="240">
        <f>IF(N663="základní",J663,0)</f>
        <v>0</v>
      </c>
      <c r="BF663" s="240">
        <f>IF(N663="snížená",J663,0)</f>
        <v>0</v>
      </c>
      <c r="BG663" s="240">
        <f>IF(N663="zákl. přenesená",J663,0)</f>
        <v>0</v>
      </c>
      <c r="BH663" s="240">
        <f>IF(N663="sníž. přenesená",J663,0)</f>
        <v>0</v>
      </c>
      <c r="BI663" s="240">
        <f>IF(N663="nulová",J663,0)</f>
        <v>0</v>
      </c>
      <c r="BJ663" s="17" t="s">
        <v>79</v>
      </c>
      <c r="BK663" s="240">
        <f>ROUND(I663*H663,2)</f>
        <v>0</v>
      </c>
      <c r="BL663" s="17" t="s">
        <v>202</v>
      </c>
      <c r="BM663" s="239" t="s">
        <v>1595</v>
      </c>
    </row>
    <row r="664" spans="1:47" s="2" customFormat="1" ht="12">
      <c r="A664" s="38"/>
      <c r="B664" s="39"/>
      <c r="C664" s="40"/>
      <c r="D664" s="241" t="s">
        <v>137</v>
      </c>
      <c r="E664" s="40"/>
      <c r="F664" s="242" t="s">
        <v>1596</v>
      </c>
      <c r="G664" s="40"/>
      <c r="H664" s="40"/>
      <c r="I664" s="148"/>
      <c r="J664" s="40"/>
      <c r="K664" s="40"/>
      <c r="L664" s="44"/>
      <c r="M664" s="243"/>
      <c r="N664" s="244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137</v>
      </c>
      <c r="AU664" s="17" t="s">
        <v>89</v>
      </c>
    </row>
    <row r="665" spans="1:65" s="2" customFormat="1" ht="36" customHeight="1">
      <c r="A665" s="38"/>
      <c r="B665" s="39"/>
      <c r="C665" s="228" t="s">
        <v>1597</v>
      </c>
      <c r="D665" s="228" t="s">
        <v>130</v>
      </c>
      <c r="E665" s="229" t="s">
        <v>1598</v>
      </c>
      <c r="F665" s="230" t="s">
        <v>1599</v>
      </c>
      <c r="G665" s="231" t="s">
        <v>334</v>
      </c>
      <c r="H665" s="232">
        <v>8</v>
      </c>
      <c r="I665" s="233"/>
      <c r="J665" s="234">
        <f>ROUND(I665*H665,2)</f>
        <v>0</v>
      </c>
      <c r="K665" s="230" t="s">
        <v>19</v>
      </c>
      <c r="L665" s="44"/>
      <c r="M665" s="235" t="s">
        <v>19</v>
      </c>
      <c r="N665" s="236" t="s">
        <v>43</v>
      </c>
      <c r="O665" s="84"/>
      <c r="P665" s="237">
        <f>O665*H665</f>
        <v>0</v>
      </c>
      <c r="Q665" s="237">
        <v>0</v>
      </c>
      <c r="R665" s="237">
        <f>Q665*H665</f>
        <v>0</v>
      </c>
      <c r="S665" s="237">
        <v>0</v>
      </c>
      <c r="T665" s="238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39" t="s">
        <v>202</v>
      </c>
      <c r="AT665" s="239" t="s">
        <v>130</v>
      </c>
      <c r="AU665" s="239" t="s">
        <v>89</v>
      </c>
      <c r="AY665" s="17" t="s">
        <v>128</v>
      </c>
      <c r="BE665" s="240">
        <f>IF(N665="základní",J665,0)</f>
        <v>0</v>
      </c>
      <c r="BF665" s="240">
        <f>IF(N665="snížená",J665,0)</f>
        <v>0</v>
      </c>
      <c r="BG665" s="240">
        <f>IF(N665="zákl. přenesená",J665,0)</f>
        <v>0</v>
      </c>
      <c r="BH665" s="240">
        <f>IF(N665="sníž. přenesená",J665,0)</f>
        <v>0</v>
      </c>
      <c r="BI665" s="240">
        <f>IF(N665="nulová",J665,0)</f>
        <v>0</v>
      </c>
      <c r="BJ665" s="17" t="s">
        <v>79</v>
      </c>
      <c r="BK665" s="240">
        <f>ROUND(I665*H665,2)</f>
        <v>0</v>
      </c>
      <c r="BL665" s="17" t="s">
        <v>202</v>
      </c>
      <c r="BM665" s="239" t="s">
        <v>1600</v>
      </c>
    </row>
    <row r="666" spans="1:47" s="2" customFormat="1" ht="12">
      <c r="A666" s="38"/>
      <c r="B666" s="39"/>
      <c r="C666" s="40"/>
      <c r="D666" s="241" t="s">
        <v>137</v>
      </c>
      <c r="E666" s="40"/>
      <c r="F666" s="242" t="s">
        <v>1601</v>
      </c>
      <c r="G666" s="40"/>
      <c r="H666" s="40"/>
      <c r="I666" s="148"/>
      <c r="J666" s="40"/>
      <c r="K666" s="40"/>
      <c r="L666" s="44"/>
      <c r="M666" s="243"/>
      <c r="N666" s="244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137</v>
      </c>
      <c r="AU666" s="17" t="s">
        <v>89</v>
      </c>
    </row>
    <row r="667" spans="1:65" s="2" customFormat="1" ht="36" customHeight="1">
      <c r="A667" s="38"/>
      <c r="B667" s="39"/>
      <c r="C667" s="228" t="s">
        <v>1602</v>
      </c>
      <c r="D667" s="228" t="s">
        <v>130</v>
      </c>
      <c r="E667" s="229" t="s">
        <v>1603</v>
      </c>
      <c r="F667" s="230" t="s">
        <v>1604</v>
      </c>
      <c r="G667" s="231" t="s">
        <v>334</v>
      </c>
      <c r="H667" s="232">
        <v>8</v>
      </c>
      <c r="I667" s="233"/>
      <c r="J667" s="234">
        <f>ROUND(I667*H667,2)</f>
        <v>0</v>
      </c>
      <c r="K667" s="230" t="s">
        <v>19</v>
      </c>
      <c r="L667" s="44"/>
      <c r="M667" s="235" t="s">
        <v>19</v>
      </c>
      <c r="N667" s="236" t="s">
        <v>43</v>
      </c>
      <c r="O667" s="84"/>
      <c r="P667" s="237">
        <f>O667*H667</f>
        <v>0</v>
      </c>
      <c r="Q667" s="237">
        <v>0</v>
      </c>
      <c r="R667" s="237">
        <f>Q667*H667</f>
        <v>0</v>
      </c>
      <c r="S667" s="237">
        <v>0</v>
      </c>
      <c r="T667" s="238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39" t="s">
        <v>202</v>
      </c>
      <c r="AT667" s="239" t="s">
        <v>130</v>
      </c>
      <c r="AU667" s="239" t="s">
        <v>89</v>
      </c>
      <c r="AY667" s="17" t="s">
        <v>128</v>
      </c>
      <c r="BE667" s="240">
        <f>IF(N667="základní",J667,0)</f>
        <v>0</v>
      </c>
      <c r="BF667" s="240">
        <f>IF(N667="snížená",J667,0)</f>
        <v>0</v>
      </c>
      <c r="BG667" s="240">
        <f>IF(N667="zákl. přenesená",J667,0)</f>
        <v>0</v>
      </c>
      <c r="BH667" s="240">
        <f>IF(N667="sníž. přenesená",J667,0)</f>
        <v>0</v>
      </c>
      <c r="BI667" s="240">
        <f>IF(N667="nulová",J667,0)</f>
        <v>0</v>
      </c>
      <c r="BJ667" s="17" t="s">
        <v>79</v>
      </c>
      <c r="BK667" s="240">
        <f>ROUND(I667*H667,2)</f>
        <v>0</v>
      </c>
      <c r="BL667" s="17" t="s">
        <v>202</v>
      </c>
      <c r="BM667" s="239" t="s">
        <v>1605</v>
      </c>
    </row>
    <row r="668" spans="1:47" s="2" customFormat="1" ht="12">
      <c r="A668" s="38"/>
      <c r="B668" s="39"/>
      <c r="C668" s="40"/>
      <c r="D668" s="241" t="s">
        <v>137</v>
      </c>
      <c r="E668" s="40"/>
      <c r="F668" s="242" t="s">
        <v>1606</v>
      </c>
      <c r="G668" s="40"/>
      <c r="H668" s="40"/>
      <c r="I668" s="148"/>
      <c r="J668" s="40"/>
      <c r="K668" s="40"/>
      <c r="L668" s="44"/>
      <c r="M668" s="243"/>
      <c r="N668" s="244"/>
      <c r="O668" s="84"/>
      <c r="P668" s="84"/>
      <c r="Q668" s="84"/>
      <c r="R668" s="84"/>
      <c r="S668" s="84"/>
      <c r="T668" s="85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T668" s="17" t="s">
        <v>137</v>
      </c>
      <c r="AU668" s="17" t="s">
        <v>89</v>
      </c>
    </row>
    <row r="669" spans="1:65" s="2" customFormat="1" ht="36" customHeight="1">
      <c r="A669" s="38"/>
      <c r="B669" s="39"/>
      <c r="C669" s="228" t="s">
        <v>1607</v>
      </c>
      <c r="D669" s="228" t="s">
        <v>130</v>
      </c>
      <c r="E669" s="229" t="s">
        <v>1608</v>
      </c>
      <c r="F669" s="230" t="s">
        <v>1609</v>
      </c>
      <c r="G669" s="231" t="s">
        <v>1379</v>
      </c>
      <c r="H669" s="232">
        <v>150</v>
      </c>
      <c r="I669" s="233"/>
      <c r="J669" s="234">
        <f>ROUND(I669*H669,2)</f>
        <v>0</v>
      </c>
      <c r="K669" s="230" t="s">
        <v>19</v>
      </c>
      <c r="L669" s="44"/>
      <c r="M669" s="235" t="s">
        <v>19</v>
      </c>
      <c r="N669" s="236" t="s">
        <v>43</v>
      </c>
      <c r="O669" s="84"/>
      <c r="P669" s="237">
        <f>O669*H669</f>
        <v>0</v>
      </c>
      <c r="Q669" s="237">
        <v>0</v>
      </c>
      <c r="R669" s="237">
        <f>Q669*H669</f>
        <v>0</v>
      </c>
      <c r="S669" s="237">
        <v>0</v>
      </c>
      <c r="T669" s="238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39" t="s">
        <v>202</v>
      </c>
      <c r="AT669" s="239" t="s">
        <v>130</v>
      </c>
      <c r="AU669" s="239" t="s">
        <v>89</v>
      </c>
      <c r="AY669" s="17" t="s">
        <v>128</v>
      </c>
      <c r="BE669" s="240">
        <f>IF(N669="základní",J669,0)</f>
        <v>0</v>
      </c>
      <c r="BF669" s="240">
        <f>IF(N669="snížená",J669,0)</f>
        <v>0</v>
      </c>
      <c r="BG669" s="240">
        <f>IF(N669="zákl. přenesená",J669,0)</f>
        <v>0</v>
      </c>
      <c r="BH669" s="240">
        <f>IF(N669="sníž. přenesená",J669,0)</f>
        <v>0</v>
      </c>
      <c r="BI669" s="240">
        <f>IF(N669="nulová",J669,0)</f>
        <v>0</v>
      </c>
      <c r="BJ669" s="17" t="s">
        <v>79</v>
      </c>
      <c r="BK669" s="240">
        <f>ROUND(I669*H669,2)</f>
        <v>0</v>
      </c>
      <c r="BL669" s="17" t="s">
        <v>202</v>
      </c>
      <c r="BM669" s="239" t="s">
        <v>1610</v>
      </c>
    </row>
    <row r="670" spans="1:47" s="2" customFormat="1" ht="12">
      <c r="A670" s="38"/>
      <c r="B670" s="39"/>
      <c r="C670" s="40"/>
      <c r="D670" s="241" t="s">
        <v>137</v>
      </c>
      <c r="E670" s="40"/>
      <c r="F670" s="242" t="s">
        <v>1611</v>
      </c>
      <c r="G670" s="40"/>
      <c r="H670" s="40"/>
      <c r="I670" s="148"/>
      <c r="J670" s="40"/>
      <c r="K670" s="40"/>
      <c r="L670" s="44"/>
      <c r="M670" s="243"/>
      <c r="N670" s="244"/>
      <c r="O670" s="84"/>
      <c r="P670" s="84"/>
      <c r="Q670" s="84"/>
      <c r="R670" s="84"/>
      <c r="S670" s="84"/>
      <c r="T670" s="85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T670" s="17" t="s">
        <v>137</v>
      </c>
      <c r="AU670" s="17" t="s">
        <v>89</v>
      </c>
    </row>
    <row r="671" spans="1:65" s="2" customFormat="1" ht="36" customHeight="1">
      <c r="A671" s="38"/>
      <c r="B671" s="39"/>
      <c r="C671" s="228" t="s">
        <v>1612</v>
      </c>
      <c r="D671" s="228" t="s">
        <v>130</v>
      </c>
      <c r="E671" s="229" t="s">
        <v>1613</v>
      </c>
      <c r="F671" s="230" t="s">
        <v>1614</v>
      </c>
      <c r="G671" s="231" t="s">
        <v>334</v>
      </c>
      <c r="H671" s="232">
        <v>41</v>
      </c>
      <c r="I671" s="233"/>
      <c r="J671" s="234">
        <f>ROUND(I671*H671,2)</f>
        <v>0</v>
      </c>
      <c r="K671" s="230" t="s">
        <v>19</v>
      </c>
      <c r="L671" s="44"/>
      <c r="M671" s="235" t="s">
        <v>19</v>
      </c>
      <c r="N671" s="236" t="s">
        <v>43</v>
      </c>
      <c r="O671" s="84"/>
      <c r="P671" s="237">
        <f>O671*H671</f>
        <v>0</v>
      </c>
      <c r="Q671" s="237">
        <v>0</v>
      </c>
      <c r="R671" s="237">
        <f>Q671*H671</f>
        <v>0</v>
      </c>
      <c r="S671" s="237">
        <v>0</v>
      </c>
      <c r="T671" s="238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39" t="s">
        <v>202</v>
      </c>
      <c r="AT671" s="239" t="s">
        <v>130</v>
      </c>
      <c r="AU671" s="239" t="s">
        <v>89</v>
      </c>
      <c r="AY671" s="17" t="s">
        <v>128</v>
      </c>
      <c r="BE671" s="240">
        <f>IF(N671="základní",J671,0)</f>
        <v>0</v>
      </c>
      <c r="BF671" s="240">
        <f>IF(N671="snížená",J671,0)</f>
        <v>0</v>
      </c>
      <c r="BG671" s="240">
        <f>IF(N671="zákl. přenesená",J671,0)</f>
        <v>0</v>
      </c>
      <c r="BH671" s="240">
        <f>IF(N671="sníž. přenesená",J671,0)</f>
        <v>0</v>
      </c>
      <c r="BI671" s="240">
        <f>IF(N671="nulová",J671,0)</f>
        <v>0</v>
      </c>
      <c r="BJ671" s="17" t="s">
        <v>79</v>
      </c>
      <c r="BK671" s="240">
        <f>ROUND(I671*H671,2)</f>
        <v>0</v>
      </c>
      <c r="BL671" s="17" t="s">
        <v>202</v>
      </c>
      <c r="BM671" s="239" t="s">
        <v>1615</v>
      </c>
    </row>
    <row r="672" spans="1:47" s="2" customFormat="1" ht="12">
      <c r="A672" s="38"/>
      <c r="B672" s="39"/>
      <c r="C672" s="40"/>
      <c r="D672" s="241" t="s">
        <v>137</v>
      </c>
      <c r="E672" s="40"/>
      <c r="F672" s="242" t="s">
        <v>1616</v>
      </c>
      <c r="G672" s="40"/>
      <c r="H672" s="40"/>
      <c r="I672" s="148"/>
      <c r="J672" s="40"/>
      <c r="K672" s="40"/>
      <c r="L672" s="44"/>
      <c r="M672" s="243"/>
      <c r="N672" s="244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137</v>
      </c>
      <c r="AU672" s="17" t="s">
        <v>89</v>
      </c>
    </row>
    <row r="673" spans="1:65" s="2" customFormat="1" ht="36" customHeight="1">
      <c r="A673" s="38"/>
      <c r="B673" s="39"/>
      <c r="C673" s="228" t="s">
        <v>1617</v>
      </c>
      <c r="D673" s="228" t="s">
        <v>130</v>
      </c>
      <c r="E673" s="229" t="s">
        <v>1618</v>
      </c>
      <c r="F673" s="230" t="s">
        <v>1619</v>
      </c>
      <c r="G673" s="231" t="s">
        <v>334</v>
      </c>
      <c r="H673" s="232">
        <v>33</v>
      </c>
      <c r="I673" s="233"/>
      <c r="J673" s="234">
        <f>ROUND(I673*H673,2)</f>
        <v>0</v>
      </c>
      <c r="K673" s="230" t="s">
        <v>19</v>
      </c>
      <c r="L673" s="44"/>
      <c r="M673" s="235" t="s">
        <v>19</v>
      </c>
      <c r="N673" s="236" t="s">
        <v>43</v>
      </c>
      <c r="O673" s="84"/>
      <c r="P673" s="237">
        <f>O673*H673</f>
        <v>0</v>
      </c>
      <c r="Q673" s="237">
        <v>0</v>
      </c>
      <c r="R673" s="237">
        <f>Q673*H673</f>
        <v>0</v>
      </c>
      <c r="S673" s="237">
        <v>0</v>
      </c>
      <c r="T673" s="238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9" t="s">
        <v>202</v>
      </c>
      <c r="AT673" s="239" t="s">
        <v>130</v>
      </c>
      <c r="AU673" s="239" t="s">
        <v>89</v>
      </c>
      <c r="AY673" s="17" t="s">
        <v>128</v>
      </c>
      <c r="BE673" s="240">
        <f>IF(N673="základní",J673,0)</f>
        <v>0</v>
      </c>
      <c r="BF673" s="240">
        <f>IF(N673="snížená",J673,0)</f>
        <v>0</v>
      </c>
      <c r="BG673" s="240">
        <f>IF(N673="zákl. přenesená",J673,0)</f>
        <v>0</v>
      </c>
      <c r="BH673" s="240">
        <f>IF(N673="sníž. přenesená",J673,0)</f>
        <v>0</v>
      </c>
      <c r="BI673" s="240">
        <f>IF(N673="nulová",J673,0)</f>
        <v>0</v>
      </c>
      <c r="BJ673" s="17" t="s">
        <v>79</v>
      </c>
      <c r="BK673" s="240">
        <f>ROUND(I673*H673,2)</f>
        <v>0</v>
      </c>
      <c r="BL673" s="17" t="s">
        <v>202</v>
      </c>
      <c r="BM673" s="239" t="s">
        <v>1620</v>
      </c>
    </row>
    <row r="674" spans="1:47" s="2" customFormat="1" ht="12">
      <c r="A674" s="38"/>
      <c r="B674" s="39"/>
      <c r="C674" s="40"/>
      <c r="D674" s="241" t="s">
        <v>137</v>
      </c>
      <c r="E674" s="40"/>
      <c r="F674" s="242" t="s">
        <v>1621</v>
      </c>
      <c r="G674" s="40"/>
      <c r="H674" s="40"/>
      <c r="I674" s="148"/>
      <c r="J674" s="40"/>
      <c r="K674" s="40"/>
      <c r="L674" s="44"/>
      <c r="M674" s="243"/>
      <c r="N674" s="244"/>
      <c r="O674" s="84"/>
      <c r="P674" s="84"/>
      <c r="Q674" s="84"/>
      <c r="R674" s="84"/>
      <c r="S674" s="84"/>
      <c r="T674" s="85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T674" s="17" t="s">
        <v>137</v>
      </c>
      <c r="AU674" s="17" t="s">
        <v>89</v>
      </c>
    </row>
    <row r="675" spans="1:65" s="2" customFormat="1" ht="48" customHeight="1">
      <c r="A675" s="38"/>
      <c r="B675" s="39"/>
      <c r="C675" s="228" t="s">
        <v>1622</v>
      </c>
      <c r="D675" s="228" t="s">
        <v>130</v>
      </c>
      <c r="E675" s="229" t="s">
        <v>1623</v>
      </c>
      <c r="F675" s="230" t="s">
        <v>1624</v>
      </c>
      <c r="G675" s="231" t="s">
        <v>334</v>
      </c>
      <c r="H675" s="232">
        <v>9</v>
      </c>
      <c r="I675" s="233"/>
      <c r="J675" s="234">
        <f>ROUND(I675*H675,2)</f>
        <v>0</v>
      </c>
      <c r="K675" s="230" t="s">
        <v>19</v>
      </c>
      <c r="L675" s="44"/>
      <c r="M675" s="235" t="s">
        <v>19</v>
      </c>
      <c r="N675" s="236" t="s">
        <v>43</v>
      </c>
      <c r="O675" s="84"/>
      <c r="P675" s="237">
        <f>O675*H675</f>
        <v>0</v>
      </c>
      <c r="Q675" s="237">
        <v>0</v>
      </c>
      <c r="R675" s="237">
        <f>Q675*H675</f>
        <v>0</v>
      </c>
      <c r="S675" s="237">
        <v>0</v>
      </c>
      <c r="T675" s="238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39" t="s">
        <v>202</v>
      </c>
      <c r="AT675" s="239" t="s">
        <v>130</v>
      </c>
      <c r="AU675" s="239" t="s">
        <v>89</v>
      </c>
      <c r="AY675" s="17" t="s">
        <v>128</v>
      </c>
      <c r="BE675" s="240">
        <f>IF(N675="základní",J675,0)</f>
        <v>0</v>
      </c>
      <c r="BF675" s="240">
        <f>IF(N675="snížená",J675,0)</f>
        <v>0</v>
      </c>
      <c r="BG675" s="240">
        <f>IF(N675="zákl. přenesená",J675,0)</f>
        <v>0</v>
      </c>
      <c r="BH675" s="240">
        <f>IF(N675="sníž. přenesená",J675,0)</f>
        <v>0</v>
      </c>
      <c r="BI675" s="240">
        <f>IF(N675="nulová",J675,0)</f>
        <v>0</v>
      </c>
      <c r="BJ675" s="17" t="s">
        <v>79</v>
      </c>
      <c r="BK675" s="240">
        <f>ROUND(I675*H675,2)</f>
        <v>0</v>
      </c>
      <c r="BL675" s="17" t="s">
        <v>202</v>
      </c>
      <c r="BM675" s="239" t="s">
        <v>1625</v>
      </c>
    </row>
    <row r="676" spans="1:47" s="2" customFormat="1" ht="12">
      <c r="A676" s="38"/>
      <c r="B676" s="39"/>
      <c r="C676" s="40"/>
      <c r="D676" s="241" t="s">
        <v>137</v>
      </c>
      <c r="E676" s="40"/>
      <c r="F676" s="242" t="s">
        <v>1626</v>
      </c>
      <c r="G676" s="40"/>
      <c r="H676" s="40"/>
      <c r="I676" s="148"/>
      <c r="J676" s="40"/>
      <c r="K676" s="40"/>
      <c r="L676" s="44"/>
      <c r="M676" s="243"/>
      <c r="N676" s="244"/>
      <c r="O676" s="84"/>
      <c r="P676" s="84"/>
      <c r="Q676" s="84"/>
      <c r="R676" s="84"/>
      <c r="S676" s="84"/>
      <c r="T676" s="85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T676" s="17" t="s">
        <v>137</v>
      </c>
      <c r="AU676" s="17" t="s">
        <v>89</v>
      </c>
    </row>
    <row r="677" spans="1:65" s="2" customFormat="1" ht="36" customHeight="1">
      <c r="A677" s="38"/>
      <c r="B677" s="39"/>
      <c r="C677" s="228" t="s">
        <v>1627</v>
      </c>
      <c r="D677" s="228" t="s">
        <v>130</v>
      </c>
      <c r="E677" s="229" t="s">
        <v>1628</v>
      </c>
      <c r="F677" s="230" t="s">
        <v>1629</v>
      </c>
      <c r="G677" s="231" t="s">
        <v>1379</v>
      </c>
      <c r="H677" s="232">
        <v>58</v>
      </c>
      <c r="I677" s="233"/>
      <c r="J677" s="234">
        <f>ROUND(I677*H677,2)</f>
        <v>0</v>
      </c>
      <c r="K677" s="230" t="s">
        <v>19</v>
      </c>
      <c r="L677" s="44"/>
      <c r="M677" s="235" t="s">
        <v>19</v>
      </c>
      <c r="N677" s="236" t="s">
        <v>43</v>
      </c>
      <c r="O677" s="84"/>
      <c r="P677" s="237">
        <f>O677*H677</f>
        <v>0</v>
      </c>
      <c r="Q677" s="237">
        <v>0</v>
      </c>
      <c r="R677" s="237">
        <f>Q677*H677</f>
        <v>0</v>
      </c>
      <c r="S677" s="237">
        <v>0</v>
      </c>
      <c r="T677" s="238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39" t="s">
        <v>202</v>
      </c>
      <c r="AT677" s="239" t="s">
        <v>130</v>
      </c>
      <c r="AU677" s="239" t="s">
        <v>89</v>
      </c>
      <c r="AY677" s="17" t="s">
        <v>128</v>
      </c>
      <c r="BE677" s="240">
        <f>IF(N677="základní",J677,0)</f>
        <v>0</v>
      </c>
      <c r="BF677" s="240">
        <f>IF(N677="snížená",J677,0)</f>
        <v>0</v>
      </c>
      <c r="BG677" s="240">
        <f>IF(N677="zákl. přenesená",J677,0)</f>
        <v>0</v>
      </c>
      <c r="BH677" s="240">
        <f>IF(N677="sníž. přenesená",J677,0)</f>
        <v>0</v>
      </c>
      <c r="BI677" s="240">
        <f>IF(N677="nulová",J677,0)</f>
        <v>0</v>
      </c>
      <c r="BJ677" s="17" t="s">
        <v>79</v>
      </c>
      <c r="BK677" s="240">
        <f>ROUND(I677*H677,2)</f>
        <v>0</v>
      </c>
      <c r="BL677" s="17" t="s">
        <v>202</v>
      </c>
      <c r="BM677" s="239" t="s">
        <v>1630</v>
      </c>
    </row>
    <row r="678" spans="1:47" s="2" customFormat="1" ht="12">
      <c r="A678" s="38"/>
      <c r="B678" s="39"/>
      <c r="C678" s="40"/>
      <c r="D678" s="241" t="s">
        <v>137</v>
      </c>
      <c r="E678" s="40"/>
      <c r="F678" s="242" t="s">
        <v>1631</v>
      </c>
      <c r="G678" s="40"/>
      <c r="H678" s="40"/>
      <c r="I678" s="148"/>
      <c r="J678" s="40"/>
      <c r="K678" s="40"/>
      <c r="L678" s="44"/>
      <c r="M678" s="243"/>
      <c r="N678" s="244"/>
      <c r="O678" s="84"/>
      <c r="P678" s="84"/>
      <c r="Q678" s="84"/>
      <c r="R678" s="84"/>
      <c r="S678" s="84"/>
      <c r="T678" s="85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137</v>
      </c>
      <c r="AU678" s="17" t="s">
        <v>89</v>
      </c>
    </row>
    <row r="679" spans="1:65" s="2" customFormat="1" ht="60" customHeight="1">
      <c r="A679" s="38"/>
      <c r="B679" s="39"/>
      <c r="C679" s="228" t="s">
        <v>1632</v>
      </c>
      <c r="D679" s="228" t="s">
        <v>130</v>
      </c>
      <c r="E679" s="229" t="s">
        <v>1633</v>
      </c>
      <c r="F679" s="230" t="s">
        <v>1634</v>
      </c>
      <c r="G679" s="231" t="s">
        <v>1379</v>
      </c>
      <c r="H679" s="232">
        <v>115</v>
      </c>
      <c r="I679" s="233"/>
      <c r="J679" s="234">
        <f>ROUND(I679*H679,2)</f>
        <v>0</v>
      </c>
      <c r="K679" s="230" t="s">
        <v>19</v>
      </c>
      <c r="L679" s="44"/>
      <c r="M679" s="235" t="s">
        <v>19</v>
      </c>
      <c r="N679" s="236" t="s">
        <v>43</v>
      </c>
      <c r="O679" s="84"/>
      <c r="P679" s="237">
        <f>O679*H679</f>
        <v>0</v>
      </c>
      <c r="Q679" s="237">
        <v>0</v>
      </c>
      <c r="R679" s="237">
        <f>Q679*H679</f>
        <v>0</v>
      </c>
      <c r="S679" s="237">
        <v>0</v>
      </c>
      <c r="T679" s="238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39" t="s">
        <v>202</v>
      </c>
      <c r="AT679" s="239" t="s">
        <v>130</v>
      </c>
      <c r="AU679" s="239" t="s">
        <v>89</v>
      </c>
      <c r="AY679" s="17" t="s">
        <v>128</v>
      </c>
      <c r="BE679" s="240">
        <f>IF(N679="základní",J679,0)</f>
        <v>0</v>
      </c>
      <c r="BF679" s="240">
        <f>IF(N679="snížená",J679,0)</f>
        <v>0</v>
      </c>
      <c r="BG679" s="240">
        <f>IF(N679="zákl. přenesená",J679,0)</f>
        <v>0</v>
      </c>
      <c r="BH679" s="240">
        <f>IF(N679="sníž. přenesená",J679,0)</f>
        <v>0</v>
      </c>
      <c r="BI679" s="240">
        <f>IF(N679="nulová",J679,0)</f>
        <v>0</v>
      </c>
      <c r="BJ679" s="17" t="s">
        <v>79</v>
      </c>
      <c r="BK679" s="240">
        <f>ROUND(I679*H679,2)</f>
        <v>0</v>
      </c>
      <c r="BL679" s="17" t="s">
        <v>202</v>
      </c>
      <c r="BM679" s="239" t="s">
        <v>1635</v>
      </c>
    </row>
    <row r="680" spans="1:47" s="2" customFormat="1" ht="12">
      <c r="A680" s="38"/>
      <c r="B680" s="39"/>
      <c r="C680" s="40"/>
      <c r="D680" s="241" t="s">
        <v>137</v>
      </c>
      <c r="E680" s="40"/>
      <c r="F680" s="242" t="s">
        <v>1636</v>
      </c>
      <c r="G680" s="40"/>
      <c r="H680" s="40"/>
      <c r="I680" s="148"/>
      <c r="J680" s="40"/>
      <c r="K680" s="40"/>
      <c r="L680" s="44"/>
      <c r="M680" s="243"/>
      <c r="N680" s="244"/>
      <c r="O680" s="84"/>
      <c r="P680" s="84"/>
      <c r="Q680" s="84"/>
      <c r="R680" s="84"/>
      <c r="S680" s="84"/>
      <c r="T680" s="85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T680" s="17" t="s">
        <v>137</v>
      </c>
      <c r="AU680" s="17" t="s">
        <v>89</v>
      </c>
    </row>
    <row r="681" spans="1:65" s="2" customFormat="1" ht="36" customHeight="1">
      <c r="A681" s="38"/>
      <c r="B681" s="39"/>
      <c r="C681" s="228" t="s">
        <v>1637</v>
      </c>
      <c r="D681" s="228" t="s">
        <v>130</v>
      </c>
      <c r="E681" s="229" t="s">
        <v>1638</v>
      </c>
      <c r="F681" s="230" t="s">
        <v>1639</v>
      </c>
      <c r="G681" s="231" t="s">
        <v>1379</v>
      </c>
      <c r="H681" s="232">
        <v>250</v>
      </c>
      <c r="I681" s="233"/>
      <c r="J681" s="234">
        <f>ROUND(I681*H681,2)</f>
        <v>0</v>
      </c>
      <c r="K681" s="230" t="s">
        <v>19</v>
      </c>
      <c r="L681" s="44"/>
      <c r="M681" s="235" t="s">
        <v>19</v>
      </c>
      <c r="N681" s="236" t="s">
        <v>43</v>
      </c>
      <c r="O681" s="84"/>
      <c r="P681" s="237">
        <f>O681*H681</f>
        <v>0</v>
      </c>
      <c r="Q681" s="237">
        <v>0</v>
      </c>
      <c r="R681" s="237">
        <f>Q681*H681</f>
        <v>0</v>
      </c>
      <c r="S681" s="237">
        <v>0</v>
      </c>
      <c r="T681" s="238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39" t="s">
        <v>202</v>
      </c>
      <c r="AT681" s="239" t="s">
        <v>130</v>
      </c>
      <c r="AU681" s="239" t="s">
        <v>89</v>
      </c>
      <c r="AY681" s="17" t="s">
        <v>128</v>
      </c>
      <c r="BE681" s="240">
        <f>IF(N681="základní",J681,0)</f>
        <v>0</v>
      </c>
      <c r="BF681" s="240">
        <f>IF(N681="snížená",J681,0)</f>
        <v>0</v>
      </c>
      <c r="BG681" s="240">
        <f>IF(N681="zákl. přenesená",J681,0)</f>
        <v>0</v>
      </c>
      <c r="BH681" s="240">
        <f>IF(N681="sníž. přenesená",J681,0)</f>
        <v>0</v>
      </c>
      <c r="BI681" s="240">
        <f>IF(N681="nulová",J681,0)</f>
        <v>0</v>
      </c>
      <c r="BJ681" s="17" t="s">
        <v>79</v>
      </c>
      <c r="BK681" s="240">
        <f>ROUND(I681*H681,2)</f>
        <v>0</v>
      </c>
      <c r="BL681" s="17" t="s">
        <v>202</v>
      </c>
      <c r="BM681" s="239" t="s">
        <v>1640</v>
      </c>
    </row>
    <row r="682" spans="1:47" s="2" customFormat="1" ht="12">
      <c r="A682" s="38"/>
      <c r="B682" s="39"/>
      <c r="C682" s="40"/>
      <c r="D682" s="241" t="s">
        <v>137</v>
      </c>
      <c r="E682" s="40"/>
      <c r="F682" s="242" t="s">
        <v>1641</v>
      </c>
      <c r="G682" s="40"/>
      <c r="H682" s="40"/>
      <c r="I682" s="148"/>
      <c r="J682" s="40"/>
      <c r="K682" s="40"/>
      <c r="L682" s="44"/>
      <c r="M682" s="243"/>
      <c r="N682" s="244"/>
      <c r="O682" s="84"/>
      <c r="P682" s="84"/>
      <c r="Q682" s="84"/>
      <c r="R682" s="84"/>
      <c r="S682" s="84"/>
      <c r="T682" s="85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137</v>
      </c>
      <c r="AU682" s="17" t="s">
        <v>89</v>
      </c>
    </row>
    <row r="683" spans="1:65" s="2" customFormat="1" ht="48" customHeight="1">
      <c r="A683" s="38"/>
      <c r="B683" s="39"/>
      <c r="C683" s="228" t="s">
        <v>1642</v>
      </c>
      <c r="D683" s="228" t="s">
        <v>130</v>
      </c>
      <c r="E683" s="229" t="s">
        <v>1643</v>
      </c>
      <c r="F683" s="230" t="s">
        <v>1644</v>
      </c>
      <c r="G683" s="231" t="s">
        <v>334</v>
      </c>
      <c r="H683" s="232">
        <v>1</v>
      </c>
      <c r="I683" s="233"/>
      <c r="J683" s="234">
        <f>ROUND(I683*H683,2)</f>
        <v>0</v>
      </c>
      <c r="K683" s="230" t="s">
        <v>19</v>
      </c>
      <c r="L683" s="44"/>
      <c r="M683" s="235" t="s">
        <v>19</v>
      </c>
      <c r="N683" s="236" t="s">
        <v>43</v>
      </c>
      <c r="O683" s="84"/>
      <c r="P683" s="237">
        <f>O683*H683</f>
        <v>0</v>
      </c>
      <c r="Q683" s="237">
        <v>0</v>
      </c>
      <c r="R683" s="237">
        <f>Q683*H683</f>
        <v>0</v>
      </c>
      <c r="S683" s="237">
        <v>0</v>
      </c>
      <c r="T683" s="238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39" t="s">
        <v>202</v>
      </c>
      <c r="AT683" s="239" t="s">
        <v>130</v>
      </c>
      <c r="AU683" s="239" t="s">
        <v>89</v>
      </c>
      <c r="AY683" s="17" t="s">
        <v>128</v>
      </c>
      <c r="BE683" s="240">
        <f>IF(N683="základní",J683,0)</f>
        <v>0</v>
      </c>
      <c r="BF683" s="240">
        <f>IF(N683="snížená",J683,0)</f>
        <v>0</v>
      </c>
      <c r="BG683" s="240">
        <f>IF(N683="zákl. přenesená",J683,0)</f>
        <v>0</v>
      </c>
      <c r="BH683" s="240">
        <f>IF(N683="sníž. přenesená",J683,0)</f>
        <v>0</v>
      </c>
      <c r="BI683" s="240">
        <f>IF(N683="nulová",J683,0)</f>
        <v>0</v>
      </c>
      <c r="BJ683" s="17" t="s">
        <v>79</v>
      </c>
      <c r="BK683" s="240">
        <f>ROUND(I683*H683,2)</f>
        <v>0</v>
      </c>
      <c r="BL683" s="17" t="s">
        <v>202</v>
      </c>
      <c r="BM683" s="239" t="s">
        <v>1645</v>
      </c>
    </row>
    <row r="684" spans="1:47" s="2" customFormat="1" ht="12">
      <c r="A684" s="38"/>
      <c r="B684" s="39"/>
      <c r="C684" s="40"/>
      <c r="D684" s="241" t="s">
        <v>137</v>
      </c>
      <c r="E684" s="40"/>
      <c r="F684" s="242" t="s">
        <v>1646</v>
      </c>
      <c r="G684" s="40"/>
      <c r="H684" s="40"/>
      <c r="I684" s="148"/>
      <c r="J684" s="40"/>
      <c r="K684" s="40"/>
      <c r="L684" s="44"/>
      <c r="M684" s="243"/>
      <c r="N684" s="244"/>
      <c r="O684" s="84"/>
      <c r="P684" s="84"/>
      <c r="Q684" s="84"/>
      <c r="R684" s="84"/>
      <c r="S684" s="84"/>
      <c r="T684" s="85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7" t="s">
        <v>137</v>
      </c>
      <c r="AU684" s="17" t="s">
        <v>89</v>
      </c>
    </row>
    <row r="685" spans="1:65" s="2" customFormat="1" ht="48" customHeight="1">
      <c r="A685" s="38"/>
      <c r="B685" s="39"/>
      <c r="C685" s="228" t="s">
        <v>1647</v>
      </c>
      <c r="D685" s="228" t="s">
        <v>130</v>
      </c>
      <c r="E685" s="229" t="s">
        <v>1648</v>
      </c>
      <c r="F685" s="230" t="s">
        <v>1649</v>
      </c>
      <c r="G685" s="231" t="s">
        <v>334</v>
      </c>
      <c r="H685" s="232">
        <v>1</v>
      </c>
      <c r="I685" s="233"/>
      <c r="J685" s="234">
        <f>ROUND(I685*H685,2)</f>
        <v>0</v>
      </c>
      <c r="K685" s="230" t="s">
        <v>19</v>
      </c>
      <c r="L685" s="44"/>
      <c r="M685" s="235" t="s">
        <v>19</v>
      </c>
      <c r="N685" s="236" t="s">
        <v>43</v>
      </c>
      <c r="O685" s="84"/>
      <c r="P685" s="237">
        <f>O685*H685</f>
        <v>0</v>
      </c>
      <c r="Q685" s="237">
        <v>0</v>
      </c>
      <c r="R685" s="237">
        <f>Q685*H685</f>
        <v>0</v>
      </c>
      <c r="S685" s="237">
        <v>0</v>
      </c>
      <c r="T685" s="238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9" t="s">
        <v>202</v>
      </c>
      <c r="AT685" s="239" t="s">
        <v>130</v>
      </c>
      <c r="AU685" s="239" t="s">
        <v>89</v>
      </c>
      <c r="AY685" s="17" t="s">
        <v>128</v>
      </c>
      <c r="BE685" s="240">
        <f>IF(N685="základní",J685,0)</f>
        <v>0</v>
      </c>
      <c r="BF685" s="240">
        <f>IF(N685="snížená",J685,0)</f>
        <v>0</v>
      </c>
      <c r="BG685" s="240">
        <f>IF(N685="zákl. přenesená",J685,0)</f>
        <v>0</v>
      </c>
      <c r="BH685" s="240">
        <f>IF(N685="sníž. přenesená",J685,0)</f>
        <v>0</v>
      </c>
      <c r="BI685" s="240">
        <f>IF(N685="nulová",J685,0)</f>
        <v>0</v>
      </c>
      <c r="BJ685" s="17" t="s">
        <v>79</v>
      </c>
      <c r="BK685" s="240">
        <f>ROUND(I685*H685,2)</f>
        <v>0</v>
      </c>
      <c r="BL685" s="17" t="s">
        <v>202</v>
      </c>
      <c r="BM685" s="239" t="s">
        <v>1650</v>
      </c>
    </row>
    <row r="686" spans="1:47" s="2" customFormat="1" ht="12">
      <c r="A686" s="38"/>
      <c r="B686" s="39"/>
      <c r="C686" s="40"/>
      <c r="D686" s="241" t="s">
        <v>137</v>
      </c>
      <c r="E686" s="40"/>
      <c r="F686" s="242" t="s">
        <v>1651</v>
      </c>
      <c r="G686" s="40"/>
      <c r="H686" s="40"/>
      <c r="I686" s="148"/>
      <c r="J686" s="40"/>
      <c r="K686" s="40"/>
      <c r="L686" s="44"/>
      <c r="M686" s="243"/>
      <c r="N686" s="244"/>
      <c r="O686" s="84"/>
      <c r="P686" s="84"/>
      <c r="Q686" s="84"/>
      <c r="R686" s="84"/>
      <c r="S686" s="84"/>
      <c r="T686" s="85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T686" s="17" t="s">
        <v>137</v>
      </c>
      <c r="AU686" s="17" t="s">
        <v>89</v>
      </c>
    </row>
    <row r="687" spans="1:63" s="12" customFormat="1" ht="20.85" customHeight="1">
      <c r="A687" s="12"/>
      <c r="B687" s="212"/>
      <c r="C687" s="213"/>
      <c r="D687" s="214" t="s">
        <v>71</v>
      </c>
      <c r="E687" s="226" t="s">
        <v>1652</v>
      </c>
      <c r="F687" s="226" t="s">
        <v>1653</v>
      </c>
      <c r="G687" s="213"/>
      <c r="H687" s="213"/>
      <c r="I687" s="216"/>
      <c r="J687" s="227">
        <f>BK687</f>
        <v>0</v>
      </c>
      <c r="K687" s="213"/>
      <c r="L687" s="218"/>
      <c r="M687" s="219"/>
      <c r="N687" s="220"/>
      <c r="O687" s="220"/>
      <c r="P687" s="221">
        <f>SUM(P688:P825)</f>
        <v>0</v>
      </c>
      <c r="Q687" s="220"/>
      <c r="R687" s="221">
        <f>SUM(R688:R825)</f>
        <v>0</v>
      </c>
      <c r="S687" s="220"/>
      <c r="T687" s="222">
        <f>SUM(T688:T825)</f>
        <v>0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223" t="s">
        <v>81</v>
      </c>
      <c r="AT687" s="224" t="s">
        <v>71</v>
      </c>
      <c r="AU687" s="224" t="s">
        <v>81</v>
      </c>
      <c r="AY687" s="223" t="s">
        <v>128</v>
      </c>
      <c r="BK687" s="225">
        <f>SUM(BK688:BK825)</f>
        <v>0</v>
      </c>
    </row>
    <row r="688" spans="1:65" s="2" customFormat="1" ht="24" customHeight="1">
      <c r="A688" s="38"/>
      <c r="B688" s="39"/>
      <c r="C688" s="228" t="s">
        <v>1654</v>
      </c>
      <c r="D688" s="228" t="s">
        <v>130</v>
      </c>
      <c r="E688" s="229" t="s">
        <v>1655</v>
      </c>
      <c r="F688" s="230" t="s">
        <v>1656</v>
      </c>
      <c r="G688" s="231" t="s">
        <v>334</v>
      </c>
      <c r="H688" s="232">
        <v>1</v>
      </c>
      <c r="I688" s="233"/>
      <c r="J688" s="234">
        <f>ROUND(I688*H688,2)</f>
        <v>0</v>
      </c>
      <c r="K688" s="230" t="s">
        <v>19</v>
      </c>
      <c r="L688" s="44"/>
      <c r="M688" s="235" t="s">
        <v>19</v>
      </c>
      <c r="N688" s="236" t="s">
        <v>43</v>
      </c>
      <c r="O688" s="84"/>
      <c r="P688" s="237">
        <f>O688*H688</f>
        <v>0</v>
      </c>
      <c r="Q688" s="237">
        <v>0</v>
      </c>
      <c r="R688" s="237">
        <f>Q688*H688</f>
        <v>0</v>
      </c>
      <c r="S688" s="237">
        <v>0</v>
      </c>
      <c r="T688" s="238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39" t="s">
        <v>202</v>
      </c>
      <c r="AT688" s="239" t="s">
        <v>130</v>
      </c>
      <c r="AU688" s="239" t="s">
        <v>89</v>
      </c>
      <c r="AY688" s="17" t="s">
        <v>128</v>
      </c>
      <c r="BE688" s="240">
        <f>IF(N688="základní",J688,0)</f>
        <v>0</v>
      </c>
      <c r="BF688" s="240">
        <f>IF(N688="snížená",J688,0)</f>
        <v>0</v>
      </c>
      <c r="BG688" s="240">
        <f>IF(N688="zákl. přenesená",J688,0)</f>
        <v>0</v>
      </c>
      <c r="BH688" s="240">
        <f>IF(N688="sníž. přenesená",J688,0)</f>
        <v>0</v>
      </c>
      <c r="BI688" s="240">
        <f>IF(N688="nulová",J688,0)</f>
        <v>0</v>
      </c>
      <c r="BJ688" s="17" t="s">
        <v>79</v>
      </c>
      <c r="BK688" s="240">
        <f>ROUND(I688*H688,2)</f>
        <v>0</v>
      </c>
      <c r="BL688" s="17" t="s">
        <v>202</v>
      </c>
      <c r="BM688" s="239" t="s">
        <v>1657</v>
      </c>
    </row>
    <row r="689" spans="1:47" s="2" customFormat="1" ht="12">
      <c r="A689" s="38"/>
      <c r="B689" s="39"/>
      <c r="C689" s="40"/>
      <c r="D689" s="241" t="s">
        <v>137</v>
      </c>
      <c r="E689" s="40"/>
      <c r="F689" s="242" t="s">
        <v>1658</v>
      </c>
      <c r="G689" s="40"/>
      <c r="H689" s="40"/>
      <c r="I689" s="148"/>
      <c r="J689" s="40"/>
      <c r="K689" s="40"/>
      <c r="L689" s="44"/>
      <c r="M689" s="243"/>
      <c r="N689" s="244"/>
      <c r="O689" s="84"/>
      <c r="P689" s="84"/>
      <c r="Q689" s="84"/>
      <c r="R689" s="84"/>
      <c r="S689" s="84"/>
      <c r="T689" s="85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T689" s="17" t="s">
        <v>137</v>
      </c>
      <c r="AU689" s="17" t="s">
        <v>89</v>
      </c>
    </row>
    <row r="690" spans="1:65" s="2" customFormat="1" ht="36" customHeight="1">
      <c r="A690" s="38"/>
      <c r="B690" s="39"/>
      <c r="C690" s="228" t="s">
        <v>1659</v>
      </c>
      <c r="D690" s="228" t="s">
        <v>130</v>
      </c>
      <c r="E690" s="229" t="s">
        <v>1660</v>
      </c>
      <c r="F690" s="230" t="s">
        <v>1661</v>
      </c>
      <c r="G690" s="231" t="s">
        <v>334</v>
      </c>
      <c r="H690" s="232">
        <v>1</v>
      </c>
      <c r="I690" s="233"/>
      <c r="J690" s="234">
        <f>ROUND(I690*H690,2)</f>
        <v>0</v>
      </c>
      <c r="K690" s="230" t="s">
        <v>19</v>
      </c>
      <c r="L690" s="44"/>
      <c r="M690" s="235" t="s">
        <v>19</v>
      </c>
      <c r="N690" s="236" t="s">
        <v>43</v>
      </c>
      <c r="O690" s="84"/>
      <c r="P690" s="237">
        <f>O690*H690</f>
        <v>0</v>
      </c>
      <c r="Q690" s="237">
        <v>0</v>
      </c>
      <c r="R690" s="237">
        <f>Q690*H690</f>
        <v>0</v>
      </c>
      <c r="S690" s="237">
        <v>0</v>
      </c>
      <c r="T690" s="238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39" t="s">
        <v>202</v>
      </c>
      <c r="AT690" s="239" t="s">
        <v>130</v>
      </c>
      <c r="AU690" s="239" t="s">
        <v>89</v>
      </c>
      <c r="AY690" s="17" t="s">
        <v>128</v>
      </c>
      <c r="BE690" s="240">
        <f>IF(N690="základní",J690,0)</f>
        <v>0</v>
      </c>
      <c r="BF690" s="240">
        <f>IF(N690="snížená",J690,0)</f>
        <v>0</v>
      </c>
      <c r="BG690" s="240">
        <f>IF(N690="zákl. přenesená",J690,0)</f>
        <v>0</v>
      </c>
      <c r="BH690" s="240">
        <f>IF(N690="sníž. přenesená",J690,0)</f>
        <v>0</v>
      </c>
      <c r="BI690" s="240">
        <f>IF(N690="nulová",J690,0)</f>
        <v>0</v>
      </c>
      <c r="BJ690" s="17" t="s">
        <v>79</v>
      </c>
      <c r="BK690" s="240">
        <f>ROUND(I690*H690,2)</f>
        <v>0</v>
      </c>
      <c r="BL690" s="17" t="s">
        <v>202</v>
      </c>
      <c r="BM690" s="239" t="s">
        <v>1662</v>
      </c>
    </row>
    <row r="691" spans="1:47" s="2" customFormat="1" ht="12">
      <c r="A691" s="38"/>
      <c r="B691" s="39"/>
      <c r="C691" s="40"/>
      <c r="D691" s="241" t="s">
        <v>137</v>
      </c>
      <c r="E691" s="40"/>
      <c r="F691" s="242" t="s">
        <v>1661</v>
      </c>
      <c r="G691" s="40"/>
      <c r="H691" s="40"/>
      <c r="I691" s="148"/>
      <c r="J691" s="40"/>
      <c r="K691" s="40"/>
      <c r="L691" s="44"/>
      <c r="M691" s="243"/>
      <c r="N691" s="244"/>
      <c r="O691" s="84"/>
      <c r="P691" s="84"/>
      <c r="Q691" s="84"/>
      <c r="R691" s="84"/>
      <c r="S691" s="84"/>
      <c r="T691" s="85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T691" s="17" t="s">
        <v>137</v>
      </c>
      <c r="AU691" s="17" t="s">
        <v>89</v>
      </c>
    </row>
    <row r="692" spans="1:65" s="2" customFormat="1" ht="24" customHeight="1">
      <c r="A692" s="38"/>
      <c r="B692" s="39"/>
      <c r="C692" s="228" t="s">
        <v>1663</v>
      </c>
      <c r="D692" s="228" t="s">
        <v>130</v>
      </c>
      <c r="E692" s="229" t="s">
        <v>1664</v>
      </c>
      <c r="F692" s="230" t="s">
        <v>1665</v>
      </c>
      <c r="G692" s="231" t="s">
        <v>334</v>
      </c>
      <c r="H692" s="232">
        <v>1</v>
      </c>
      <c r="I692" s="233"/>
      <c r="J692" s="234">
        <f>ROUND(I692*H692,2)</f>
        <v>0</v>
      </c>
      <c r="K692" s="230" t="s">
        <v>19</v>
      </c>
      <c r="L692" s="44"/>
      <c r="M692" s="235" t="s">
        <v>19</v>
      </c>
      <c r="N692" s="236" t="s">
        <v>43</v>
      </c>
      <c r="O692" s="84"/>
      <c r="P692" s="237">
        <f>O692*H692</f>
        <v>0</v>
      </c>
      <c r="Q692" s="237">
        <v>0</v>
      </c>
      <c r="R692" s="237">
        <f>Q692*H692</f>
        <v>0</v>
      </c>
      <c r="S692" s="237">
        <v>0</v>
      </c>
      <c r="T692" s="238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9" t="s">
        <v>202</v>
      </c>
      <c r="AT692" s="239" t="s">
        <v>130</v>
      </c>
      <c r="AU692" s="239" t="s">
        <v>89</v>
      </c>
      <c r="AY692" s="17" t="s">
        <v>128</v>
      </c>
      <c r="BE692" s="240">
        <f>IF(N692="základní",J692,0)</f>
        <v>0</v>
      </c>
      <c r="BF692" s="240">
        <f>IF(N692="snížená",J692,0)</f>
        <v>0</v>
      </c>
      <c r="BG692" s="240">
        <f>IF(N692="zákl. přenesená",J692,0)</f>
        <v>0</v>
      </c>
      <c r="BH692" s="240">
        <f>IF(N692="sníž. přenesená",J692,0)</f>
        <v>0</v>
      </c>
      <c r="BI692" s="240">
        <f>IF(N692="nulová",J692,0)</f>
        <v>0</v>
      </c>
      <c r="BJ692" s="17" t="s">
        <v>79</v>
      </c>
      <c r="BK692" s="240">
        <f>ROUND(I692*H692,2)</f>
        <v>0</v>
      </c>
      <c r="BL692" s="17" t="s">
        <v>202</v>
      </c>
      <c r="BM692" s="239" t="s">
        <v>1666</v>
      </c>
    </row>
    <row r="693" spans="1:47" s="2" customFormat="1" ht="12">
      <c r="A693" s="38"/>
      <c r="B693" s="39"/>
      <c r="C693" s="40"/>
      <c r="D693" s="241" t="s">
        <v>137</v>
      </c>
      <c r="E693" s="40"/>
      <c r="F693" s="242" t="s">
        <v>1665</v>
      </c>
      <c r="G693" s="40"/>
      <c r="H693" s="40"/>
      <c r="I693" s="148"/>
      <c r="J693" s="40"/>
      <c r="K693" s="40"/>
      <c r="L693" s="44"/>
      <c r="M693" s="243"/>
      <c r="N693" s="244"/>
      <c r="O693" s="84"/>
      <c r="P693" s="84"/>
      <c r="Q693" s="84"/>
      <c r="R693" s="84"/>
      <c r="S693" s="84"/>
      <c r="T693" s="85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137</v>
      </c>
      <c r="AU693" s="17" t="s">
        <v>89</v>
      </c>
    </row>
    <row r="694" spans="1:65" s="2" customFormat="1" ht="24" customHeight="1">
      <c r="A694" s="38"/>
      <c r="B694" s="39"/>
      <c r="C694" s="228" t="s">
        <v>1667</v>
      </c>
      <c r="D694" s="228" t="s">
        <v>130</v>
      </c>
      <c r="E694" s="229" t="s">
        <v>1668</v>
      </c>
      <c r="F694" s="230" t="s">
        <v>1669</v>
      </c>
      <c r="G694" s="231" t="s">
        <v>334</v>
      </c>
      <c r="H694" s="232">
        <v>3</v>
      </c>
      <c r="I694" s="233"/>
      <c r="J694" s="234">
        <f>ROUND(I694*H694,2)</f>
        <v>0</v>
      </c>
      <c r="K694" s="230" t="s">
        <v>19</v>
      </c>
      <c r="L694" s="44"/>
      <c r="M694" s="235" t="s">
        <v>19</v>
      </c>
      <c r="N694" s="236" t="s">
        <v>43</v>
      </c>
      <c r="O694" s="84"/>
      <c r="P694" s="237">
        <f>O694*H694</f>
        <v>0</v>
      </c>
      <c r="Q694" s="237">
        <v>0</v>
      </c>
      <c r="R694" s="237">
        <f>Q694*H694</f>
        <v>0</v>
      </c>
      <c r="S694" s="237">
        <v>0</v>
      </c>
      <c r="T694" s="238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39" t="s">
        <v>202</v>
      </c>
      <c r="AT694" s="239" t="s">
        <v>130</v>
      </c>
      <c r="AU694" s="239" t="s">
        <v>89</v>
      </c>
      <c r="AY694" s="17" t="s">
        <v>128</v>
      </c>
      <c r="BE694" s="240">
        <f>IF(N694="základní",J694,0)</f>
        <v>0</v>
      </c>
      <c r="BF694" s="240">
        <f>IF(N694="snížená",J694,0)</f>
        <v>0</v>
      </c>
      <c r="BG694" s="240">
        <f>IF(N694="zákl. přenesená",J694,0)</f>
        <v>0</v>
      </c>
      <c r="BH694" s="240">
        <f>IF(N694="sníž. přenesená",J694,0)</f>
        <v>0</v>
      </c>
      <c r="BI694" s="240">
        <f>IF(N694="nulová",J694,0)</f>
        <v>0</v>
      </c>
      <c r="BJ694" s="17" t="s">
        <v>79</v>
      </c>
      <c r="BK694" s="240">
        <f>ROUND(I694*H694,2)</f>
        <v>0</v>
      </c>
      <c r="BL694" s="17" t="s">
        <v>202</v>
      </c>
      <c r="BM694" s="239" t="s">
        <v>1670</v>
      </c>
    </row>
    <row r="695" spans="1:47" s="2" customFormat="1" ht="12">
      <c r="A695" s="38"/>
      <c r="B695" s="39"/>
      <c r="C695" s="40"/>
      <c r="D695" s="241" t="s">
        <v>137</v>
      </c>
      <c r="E695" s="40"/>
      <c r="F695" s="242" t="s">
        <v>1669</v>
      </c>
      <c r="G695" s="40"/>
      <c r="H695" s="40"/>
      <c r="I695" s="148"/>
      <c r="J695" s="40"/>
      <c r="K695" s="40"/>
      <c r="L695" s="44"/>
      <c r="M695" s="243"/>
      <c r="N695" s="244"/>
      <c r="O695" s="84"/>
      <c r="P695" s="84"/>
      <c r="Q695" s="84"/>
      <c r="R695" s="84"/>
      <c r="S695" s="84"/>
      <c r="T695" s="85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7" t="s">
        <v>137</v>
      </c>
      <c r="AU695" s="17" t="s">
        <v>89</v>
      </c>
    </row>
    <row r="696" spans="1:65" s="2" customFormat="1" ht="36" customHeight="1">
      <c r="A696" s="38"/>
      <c r="B696" s="39"/>
      <c r="C696" s="228" t="s">
        <v>1671</v>
      </c>
      <c r="D696" s="228" t="s">
        <v>130</v>
      </c>
      <c r="E696" s="229" t="s">
        <v>1672</v>
      </c>
      <c r="F696" s="230" t="s">
        <v>1673</v>
      </c>
      <c r="G696" s="231" t="s">
        <v>334</v>
      </c>
      <c r="H696" s="232">
        <v>9</v>
      </c>
      <c r="I696" s="233"/>
      <c r="J696" s="234">
        <f>ROUND(I696*H696,2)</f>
        <v>0</v>
      </c>
      <c r="K696" s="230" t="s">
        <v>19</v>
      </c>
      <c r="L696" s="44"/>
      <c r="M696" s="235" t="s">
        <v>19</v>
      </c>
      <c r="N696" s="236" t="s">
        <v>43</v>
      </c>
      <c r="O696" s="84"/>
      <c r="P696" s="237">
        <f>O696*H696</f>
        <v>0</v>
      </c>
      <c r="Q696" s="237">
        <v>0</v>
      </c>
      <c r="R696" s="237">
        <f>Q696*H696</f>
        <v>0</v>
      </c>
      <c r="S696" s="237">
        <v>0</v>
      </c>
      <c r="T696" s="238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39" t="s">
        <v>202</v>
      </c>
      <c r="AT696" s="239" t="s">
        <v>130</v>
      </c>
      <c r="AU696" s="239" t="s">
        <v>89</v>
      </c>
      <c r="AY696" s="17" t="s">
        <v>128</v>
      </c>
      <c r="BE696" s="240">
        <f>IF(N696="základní",J696,0)</f>
        <v>0</v>
      </c>
      <c r="BF696" s="240">
        <f>IF(N696="snížená",J696,0)</f>
        <v>0</v>
      </c>
      <c r="BG696" s="240">
        <f>IF(N696="zákl. přenesená",J696,0)</f>
        <v>0</v>
      </c>
      <c r="BH696" s="240">
        <f>IF(N696="sníž. přenesená",J696,0)</f>
        <v>0</v>
      </c>
      <c r="BI696" s="240">
        <f>IF(N696="nulová",J696,0)</f>
        <v>0</v>
      </c>
      <c r="BJ696" s="17" t="s">
        <v>79</v>
      </c>
      <c r="BK696" s="240">
        <f>ROUND(I696*H696,2)</f>
        <v>0</v>
      </c>
      <c r="BL696" s="17" t="s">
        <v>202</v>
      </c>
      <c r="BM696" s="239" t="s">
        <v>1674</v>
      </c>
    </row>
    <row r="697" spans="1:47" s="2" customFormat="1" ht="12">
      <c r="A697" s="38"/>
      <c r="B697" s="39"/>
      <c r="C697" s="40"/>
      <c r="D697" s="241" t="s">
        <v>137</v>
      </c>
      <c r="E697" s="40"/>
      <c r="F697" s="242" t="s">
        <v>1673</v>
      </c>
      <c r="G697" s="40"/>
      <c r="H697" s="40"/>
      <c r="I697" s="148"/>
      <c r="J697" s="40"/>
      <c r="K697" s="40"/>
      <c r="L697" s="44"/>
      <c r="M697" s="243"/>
      <c r="N697" s="244"/>
      <c r="O697" s="84"/>
      <c r="P697" s="84"/>
      <c r="Q697" s="84"/>
      <c r="R697" s="84"/>
      <c r="S697" s="84"/>
      <c r="T697" s="85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7" t="s">
        <v>137</v>
      </c>
      <c r="AU697" s="17" t="s">
        <v>89</v>
      </c>
    </row>
    <row r="698" spans="1:65" s="2" customFormat="1" ht="36" customHeight="1">
      <c r="A698" s="38"/>
      <c r="B698" s="39"/>
      <c r="C698" s="228" t="s">
        <v>1675</v>
      </c>
      <c r="D698" s="228" t="s">
        <v>130</v>
      </c>
      <c r="E698" s="229" t="s">
        <v>1676</v>
      </c>
      <c r="F698" s="230" t="s">
        <v>1677</v>
      </c>
      <c r="G698" s="231" t="s">
        <v>334</v>
      </c>
      <c r="H698" s="232">
        <v>18</v>
      </c>
      <c r="I698" s="233"/>
      <c r="J698" s="234">
        <f>ROUND(I698*H698,2)</f>
        <v>0</v>
      </c>
      <c r="K698" s="230" t="s">
        <v>19</v>
      </c>
      <c r="L698" s="44"/>
      <c r="M698" s="235" t="s">
        <v>19</v>
      </c>
      <c r="N698" s="236" t="s">
        <v>43</v>
      </c>
      <c r="O698" s="84"/>
      <c r="P698" s="237">
        <f>O698*H698</f>
        <v>0</v>
      </c>
      <c r="Q698" s="237">
        <v>0</v>
      </c>
      <c r="R698" s="237">
        <f>Q698*H698</f>
        <v>0</v>
      </c>
      <c r="S698" s="237">
        <v>0</v>
      </c>
      <c r="T698" s="238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39" t="s">
        <v>202</v>
      </c>
      <c r="AT698" s="239" t="s">
        <v>130</v>
      </c>
      <c r="AU698" s="239" t="s">
        <v>89</v>
      </c>
      <c r="AY698" s="17" t="s">
        <v>128</v>
      </c>
      <c r="BE698" s="240">
        <f>IF(N698="základní",J698,0)</f>
        <v>0</v>
      </c>
      <c r="BF698" s="240">
        <f>IF(N698="snížená",J698,0)</f>
        <v>0</v>
      </c>
      <c r="BG698" s="240">
        <f>IF(N698="zákl. přenesená",J698,0)</f>
        <v>0</v>
      </c>
      <c r="BH698" s="240">
        <f>IF(N698="sníž. přenesená",J698,0)</f>
        <v>0</v>
      </c>
      <c r="BI698" s="240">
        <f>IF(N698="nulová",J698,0)</f>
        <v>0</v>
      </c>
      <c r="BJ698" s="17" t="s">
        <v>79</v>
      </c>
      <c r="BK698" s="240">
        <f>ROUND(I698*H698,2)</f>
        <v>0</v>
      </c>
      <c r="BL698" s="17" t="s">
        <v>202</v>
      </c>
      <c r="BM698" s="239" t="s">
        <v>1678</v>
      </c>
    </row>
    <row r="699" spans="1:47" s="2" customFormat="1" ht="12">
      <c r="A699" s="38"/>
      <c r="B699" s="39"/>
      <c r="C699" s="40"/>
      <c r="D699" s="241" t="s">
        <v>137</v>
      </c>
      <c r="E699" s="40"/>
      <c r="F699" s="242" t="s">
        <v>1677</v>
      </c>
      <c r="G699" s="40"/>
      <c r="H699" s="40"/>
      <c r="I699" s="148"/>
      <c r="J699" s="40"/>
      <c r="K699" s="40"/>
      <c r="L699" s="44"/>
      <c r="M699" s="243"/>
      <c r="N699" s="244"/>
      <c r="O699" s="84"/>
      <c r="P699" s="84"/>
      <c r="Q699" s="84"/>
      <c r="R699" s="84"/>
      <c r="S699" s="84"/>
      <c r="T699" s="85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137</v>
      </c>
      <c r="AU699" s="17" t="s">
        <v>89</v>
      </c>
    </row>
    <row r="700" spans="1:65" s="2" customFormat="1" ht="36" customHeight="1">
      <c r="A700" s="38"/>
      <c r="B700" s="39"/>
      <c r="C700" s="228" t="s">
        <v>1679</v>
      </c>
      <c r="D700" s="228" t="s">
        <v>130</v>
      </c>
      <c r="E700" s="229" t="s">
        <v>1680</v>
      </c>
      <c r="F700" s="230" t="s">
        <v>1681</v>
      </c>
      <c r="G700" s="231" t="s">
        <v>427</v>
      </c>
      <c r="H700" s="232">
        <v>2</v>
      </c>
      <c r="I700" s="233"/>
      <c r="J700" s="234">
        <f>ROUND(I700*H700,2)</f>
        <v>0</v>
      </c>
      <c r="K700" s="230" t="s">
        <v>19</v>
      </c>
      <c r="L700" s="44"/>
      <c r="M700" s="235" t="s">
        <v>19</v>
      </c>
      <c r="N700" s="236" t="s">
        <v>43</v>
      </c>
      <c r="O700" s="84"/>
      <c r="P700" s="237">
        <f>O700*H700</f>
        <v>0</v>
      </c>
      <c r="Q700" s="237">
        <v>0</v>
      </c>
      <c r="R700" s="237">
        <f>Q700*H700</f>
        <v>0</v>
      </c>
      <c r="S700" s="237">
        <v>0</v>
      </c>
      <c r="T700" s="238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39" t="s">
        <v>202</v>
      </c>
      <c r="AT700" s="239" t="s">
        <v>130</v>
      </c>
      <c r="AU700" s="239" t="s">
        <v>89</v>
      </c>
      <c r="AY700" s="17" t="s">
        <v>128</v>
      </c>
      <c r="BE700" s="240">
        <f>IF(N700="základní",J700,0)</f>
        <v>0</v>
      </c>
      <c r="BF700" s="240">
        <f>IF(N700="snížená",J700,0)</f>
        <v>0</v>
      </c>
      <c r="BG700" s="240">
        <f>IF(N700="zákl. přenesená",J700,0)</f>
        <v>0</v>
      </c>
      <c r="BH700" s="240">
        <f>IF(N700="sníž. přenesená",J700,0)</f>
        <v>0</v>
      </c>
      <c r="BI700" s="240">
        <f>IF(N700="nulová",J700,0)</f>
        <v>0</v>
      </c>
      <c r="BJ700" s="17" t="s">
        <v>79</v>
      </c>
      <c r="BK700" s="240">
        <f>ROUND(I700*H700,2)</f>
        <v>0</v>
      </c>
      <c r="BL700" s="17" t="s">
        <v>202</v>
      </c>
      <c r="BM700" s="239" t="s">
        <v>1682</v>
      </c>
    </row>
    <row r="701" spans="1:47" s="2" customFormat="1" ht="12">
      <c r="A701" s="38"/>
      <c r="B701" s="39"/>
      <c r="C701" s="40"/>
      <c r="D701" s="241" t="s">
        <v>137</v>
      </c>
      <c r="E701" s="40"/>
      <c r="F701" s="242" t="s">
        <v>1681</v>
      </c>
      <c r="G701" s="40"/>
      <c r="H701" s="40"/>
      <c r="I701" s="148"/>
      <c r="J701" s="40"/>
      <c r="K701" s="40"/>
      <c r="L701" s="44"/>
      <c r="M701" s="243"/>
      <c r="N701" s="244"/>
      <c r="O701" s="84"/>
      <c r="P701" s="84"/>
      <c r="Q701" s="84"/>
      <c r="R701" s="84"/>
      <c r="S701" s="84"/>
      <c r="T701" s="85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T701" s="17" t="s">
        <v>137</v>
      </c>
      <c r="AU701" s="17" t="s">
        <v>89</v>
      </c>
    </row>
    <row r="702" spans="1:65" s="2" customFormat="1" ht="36" customHeight="1">
      <c r="A702" s="38"/>
      <c r="B702" s="39"/>
      <c r="C702" s="228" t="s">
        <v>1683</v>
      </c>
      <c r="D702" s="228" t="s">
        <v>130</v>
      </c>
      <c r="E702" s="229" t="s">
        <v>1684</v>
      </c>
      <c r="F702" s="230" t="s">
        <v>1685</v>
      </c>
      <c r="G702" s="231" t="s">
        <v>427</v>
      </c>
      <c r="H702" s="232">
        <v>1</v>
      </c>
      <c r="I702" s="233"/>
      <c r="J702" s="234">
        <f>ROUND(I702*H702,2)</f>
        <v>0</v>
      </c>
      <c r="K702" s="230" t="s">
        <v>19</v>
      </c>
      <c r="L702" s="44"/>
      <c r="M702" s="235" t="s">
        <v>19</v>
      </c>
      <c r="N702" s="236" t="s">
        <v>43</v>
      </c>
      <c r="O702" s="84"/>
      <c r="P702" s="237">
        <f>O702*H702</f>
        <v>0</v>
      </c>
      <c r="Q702" s="237">
        <v>0</v>
      </c>
      <c r="R702" s="237">
        <f>Q702*H702</f>
        <v>0</v>
      </c>
      <c r="S702" s="237">
        <v>0</v>
      </c>
      <c r="T702" s="238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9" t="s">
        <v>202</v>
      </c>
      <c r="AT702" s="239" t="s">
        <v>130</v>
      </c>
      <c r="AU702" s="239" t="s">
        <v>89</v>
      </c>
      <c r="AY702" s="17" t="s">
        <v>128</v>
      </c>
      <c r="BE702" s="240">
        <f>IF(N702="základní",J702,0)</f>
        <v>0</v>
      </c>
      <c r="BF702" s="240">
        <f>IF(N702="snížená",J702,0)</f>
        <v>0</v>
      </c>
      <c r="BG702" s="240">
        <f>IF(N702="zákl. přenesená",J702,0)</f>
        <v>0</v>
      </c>
      <c r="BH702" s="240">
        <f>IF(N702="sníž. přenesená",J702,0)</f>
        <v>0</v>
      </c>
      <c r="BI702" s="240">
        <f>IF(N702="nulová",J702,0)</f>
        <v>0</v>
      </c>
      <c r="BJ702" s="17" t="s">
        <v>79</v>
      </c>
      <c r="BK702" s="240">
        <f>ROUND(I702*H702,2)</f>
        <v>0</v>
      </c>
      <c r="BL702" s="17" t="s">
        <v>202</v>
      </c>
      <c r="BM702" s="239" t="s">
        <v>1686</v>
      </c>
    </row>
    <row r="703" spans="1:47" s="2" customFormat="1" ht="12">
      <c r="A703" s="38"/>
      <c r="B703" s="39"/>
      <c r="C703" s="40"/>
      <c r="D703" s="241" t="s">
        <v>137</v>
      </c>
      <c r="E703" s="40"/>
      <c r="F703" s="242" t="s">
        <v>1685</v>
      </c>
      <c r="G703" s="40"/>
      <c r="H703" s="40"/>
      <c r="I703" s="148"/>
      <c r="J703" s="40"/>
      <c r="K703" s="40"/>
      <c r="L703" s="44"/>
      <c r="M703" s="243"/>
      <c r="N703" s="244"/>
      <c r="O703" s="84"/>
      <c r="P703" s="84"/>
      <c r="Q703" s="84"/>
      <c r="R703" s="84"/>
      <c r="S703" s="84"/>
      <c r="T703" s="85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T703" s="17" t="s">
        <v>137</v>
      </c>
      <c r="AU703" s="17" t="s">
        <v>89</v>
      </c>
    </row>
    <row r="704" spans="1:65" s="2" customFormat="1" ht="36" customHeight="1">
      <c r="A704" s="38"/>
      <c r="B704" s="39"/>
      <c r="C704" s="228" t="s">
        <v>1687</v>
      </c>
      <c r="D704" s="228" t="s">
        <v>130</v>
      </c>
      <c r="E704" s="229" t="s">
        <v>1688</v>
      </c>
      <c r="F704" s="230" t="s">
        <v>1689</v>
      </c>
      <c r="G704" s="231" t="s">
        <v>334</v>
      </c>
      <c r="H704" s="232">
        <v>3</v>
      </c>
      <c r="I704" s="233"/>
      <c r="J704" s="234">
        <f>ROUND(I704*H704,2)</f>
        <v>0</v>
      </c>
      <c r="K704" s="230" t="s">
        <v>19</v>
      </c>
      <c r="L704" s="44"/>
      <c r="M704" s="235" t="s">
        <v>19</v>
      </c>
      <c r="N704" s="236" t="s">
        <v>43</v>
      </c>
      <c r="O704" s="84"/>
      <c r="P704" s="237">
        <f>O704*H704</f>
        <v>0</v>
      </c>
      <c r="Q704" s="237">
        <v>0</v>
      </c>
      <c r="R704" s="237">
        <f>Q704*H704</f>
        <v>0</v>
      </c>
      <c r="S704" s="237">
        <v>0</v>
      </c>
      <c r="T704" s="238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39" t="s">
        <v>202</v>
      </c>
      <c r="AT704" s="239" t="s">
        <v>130</v>
      </c>
      <c r="AU704" s="239" t="s">
        <v>89</v>
      </c>
      <c r="AY704" s="17" t="s">
        <v>128</v>
      </c>
      <c r="BE704" s="240">
        <f>IF(N704="základní",J704,0)</f>
        <v>0</v>
      </c>
      <c r="BF704" s="240">
        <f>IF(N704="snížená",J704,0)</f>
        <v>0</v>
      </c>
      <c r="BG704" s="240">
        <f>IF(N704="zákl. přenesená",J704,0)</f>
        <v>0</v>
      </c>
      <c r="BH704" s="240">
        <f>IF(N704="sníž. přenesená",J704,0)</f>
        <v>0</v>
      </c>
      <c r="BI704" s="240">
        <f>IF(N704="nulová",J704,0)</f>
        <v>0</v>
      </c>
      <c r="BJ704" s="17" t="s">
        <v>79</v>
      </c>
      <c r="BK704" s="240">
        <f>ROUND(I704*H704,2)</f>
        <v>0</v>
      </c>
      <c r="BL704" s="17" t="s">
        <v>202</v>
      </c>
      <c r="BM704" s="239" t="s">
        <v>1690</v>
      </c>
    </row>
    <row r="705" spans="1:47" s="2" customFormat="1" ht="12">
      <c r="A705" s="38"/>
      <c r="B705" s="39"/>
      <c r="C705" s="40"/>
      <c r="D705" s="241" t="s">
        <v>137</v>
      </c>
      <c r="E705" s="40"/>
      <c r="F705" s="242" t="s">
        <v>1689</v>
      </c>
      <c r="G705" s="40"/>
      <c r="H705" s="40"/>
      <c r="I705" s="148"/>
      <c r="J705" s="40"/>
      <c r="K705" s="40"/>
      <c r="L705" s="44"/>
      <c r="M705" s="243"/>
      <c r="N705" s="244"/>
      <c r="O705" s="84"/>
      <c r="P705" s="84"/>
      <c r="Q705" s="84"/>
      <c r="R705" s="84"/>
      <c r="S705" s="84"/>
      <c r="T705" s="85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T705" s="17" t="s">
        <v>137</v>
      </c>
      <c r="AU705" s="17" t="s">
        <v>89</v>
      </c>
    </row>
    <row r="706" spans="1:65" s="2" customFormat="1" ht="24" customHeight="1">
      <c r="A706" s="38"/>
      <c r="B706" s="39"/>
      <c r="C706" s="228" t="s">
        <v>1691</v>
      </c>
      <c r="D706" s="228" t="s">
        <v>130</v>
      </c>
      <c r="E706" s="229" t="s">
        <v>1692</v>
      </c>
      <c r="F706" s="230" t="s">
        <v>1693</v>
      </c>
      <c r="G706" s="231" t="s">
        <v>334</v>
      </c>
      <c r="H706" s="232">
        <v>1</v>
      </c>
      <c r="I706" s="233"/>
      <c r="J706" s="234">
        <f>ROUND(I706*H706,2)</f>
        <v>0</v>
      </c>
      <c r="K706" s="230" t="s">
        <v>19</v>
      </c>
      <c r="L706" s="44"/>
      <c r="M706" s="235" t="s">
        <v>19</v>
      </c>
      <c r="N706" s="236" t="s">
        <v>43</v>
      </c>
      <c r="O706" s="84"/>
      <c r="P706" s="237">
        <f>O706*H706</f>
        <v>0</v>
      </c>
      <c r="Q706" s="237">
        <v>0</v>
      </c>
      <c r="R706" s="237">
        <f>Q706*H706</f>
        <v>0</v>
      </c>
      <c r="S706" s="237">
        <v>0</v>
      </c>
      <c r="T706" s="238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39" t="s">
        <v>202</v>
      </c>
      <c r="AT706" s="239" t="s">
        <v>130</v>
      </c>
      <c r="AU706" s="239" t="s">
        <v>89</v>
      </c>
      <c r="AY706" s="17" t="s">
        <v>128</v>
      </c>
      <c r="BE706" s="240">
        <f>IF(N706="základní",J706,0)</f>
        <v>0</v>
      </c>
      <c r="BF706" s="240">
        <f>IF(N706="snížená",J706,0)</f>
        <v>0</v>
      </c>
      <c r="BG706" s="240">
        <f>IF(N706="zákl. přenesená",J706,0)</f>
        <v>0</v>
      </c>
      <c r="BH706" s="240">
        <f>IF(N706="sníž. přenesená",J706,0)</f>
        <v>0</v>
      </c>
      <c r="BI706" s="240">
        <f>IF(N706="nulová",J706,0)</f>
        <v>0</v>
      </c>
      <c r="BJ706" s="17" t="s">
        <v>79</v>
      </c>
      <c r="BK706" s="240">
        <f>ROUND(I706*H706,2)</f>
        <v>0</v>
      </c>
      <c r="BL706" s="17" t="s">
        <v>202</v>
      </c>
      <c r="BM706" s="239" t="s">
        <v>1694</v>
      </c>
    </row>
    <row r="707" spans="1:47" s="2" customFormat="1" ht="12">
      <c r="A707" s="38"/>
      <c r="B707" s="39"/>
      <c r="C707" s="40"/>
      <c r="D707" s="241" t="s">
        <v>137</v>
      </c>
      <c r="E707" s="40"/>
      <c r="F707" s="242" t="s">
        <v>1693</v>
      </c>
      <c r="G707" s="40"/>
      <c r="H707" s="40"/>
      <c r="I707" s="148"/>
      <c r="J707" s="40"/>
      <c r="K707" s="40"/>
      <c r="L707" s="44"/>
      <c r="M707" s="243"/>
      <c r="N707" s="244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137</v>
      </c>
      <c r="AU707" s="17" t="s">
        <v>89</v>
      </c>
    </row>
    <row r="708" spans="1:65" s="2" customFormat="1" ht="24" customHeight="1">
      <c r="A708" s="38"/>
      <c r="B708" s="39"/>
      <c r="C708" s="228" t="s">
        <v>1695</v>
      </c>
      <c r="D708" s="228" t="s">
        <v>130</v>
      </c>
      <c r="E708" s="229" t="s">
        <v>1696</v>
      </c>
      <c r="F708" s="230" t="s">
        <v>1697</v>
      </c>
      <c r="G708" s="231" t="s">
        <v>334</v>
      </c>
      <c r="H708" s="232">
        <v>2</v>
      </c>
      <c r="I708" s="233"/>
      <c r="J708" s="234">
        <f>ROUND(I708*H708,2)</f>
        <v>0</v>
      </c>
      <c r="K708" s="230" t="s">
        <v>19</v>
      </c>
      <c r="L708" s="44"/>
      <c r="M708" s="235" t="s">
        <v>19</v>
      </c>
      <c r="N708" s="236" t="s">
        <v>43</v>
      </c>
      <c r="O708" s="84"/>
      <c r="P708" s="237">
        <f>O708*H708</f>
        <v>0</v>
      </c>
      <c r="Q708" s="237">
        <v>0</v>
      </c>
      <c r="R708" s="237">
        <f>Q708*H708</f>
        <v>0</v>
      </c>
      <c r="S708" s="237">
        <v>0</v>
      </c>
      <c r="T708" s="238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39" t="s">
        <v>202</v>
      </c>
      <c r="AT708" s="239" t="s">
        <v>130</v>
      </c>
      <c r="AU708" s="239" t="s">
        <v>89</v>
      </c>
      <c r="AY708" s="17" t="s">
        <v>128</v>
      </c>
      <c r="BE708" s="240">
        <f>IF(N708="základní",J708,0)</f>
        <v>0</v>
      </c>
      <c r="BF708" s="240">
        <f>IF(N708="snížená",J708,0)</f>
        <v>0</v>
      </c>
      <c r="BG708" s="240">
        <f>IF(N708="zákl. přenesená",J708,0)</f>
        <v>0</v>
      </c>
      <c r="BH708" s="240">
        <f>IF(N708="sníž. přenesená",J708,0)</f>
        <v>0</v>
      </c>
      <c r="BI708" s="240">
        <f>IF(N708="nulová",J708,0)</f>
        <v>0</v>
      </c>
      <c r="BJ708" s="17" t="s">
        <v>79</v>
      </c>
      <c r="BK708" s="240">
        <f>ROUND(I708*H708,2)</f>
        <v>0</v>
      </c>
      <c r="BL708" s="17" t="s">
        <v>202</v>
      </c>
      <c r="BM708" s="239" t="s">
        <v>1698</v>
      </c>
    </row>
    <row r="709" spans="1:47" s="2" customFormat="1" ht="12">
      <c r="A709" s="38"/>
      <c r="B709" s="39"/>
      <c r="C709" s="40"/>
      <c r="D709" s="241" t="s">
        <v>137</v>
      </c>
      <c r="E709" s="40"/>
      <c r="F709" s="242" t="s">
        <v>1697</v>
      </c>
      <c r="G709" s="40"/>
      <c r="H709" s="40"/>
      <c r="I709" s="148"/>
      <c r="J709" s="40"/>
      <c r="K709" s="40"/>
      <c r="L709" s="44"/>
      <c r="M709" s="243"/>
      <c r="N709" s="244"/>
      <c r="O709" s="84"/>
      <c r="P709" s="84"/>
      <c r="Q709" s="84"/>
      <c r="R709" s="84"/>
      <c r="S709" s="84"/>
      <c r="T709" s="85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T709" s="17" t="s">
        <v>137</v>
      </c>
      <c r="AU709" s="17" t="s">
        <v>89</v>
      </c>
    </row>
    <row r="710" spans="1:65" s="2" customFormat="1" ht="36" customHeight="1">
      <c r="A710" s="38"/>
      <c r="B710" s="39"/>
      <c r="C710" s="228" t="s">
        <v>1699</v>
      </c>
      <c r="D710" s="228" t="s">
        <v>130</v>
      </c>
      <c r="E710" s="229" t="s">
        <v>1700</v>
      </c>
      <c r="F710" s="230" t="s">
        <v>1701</v>
      </c>
      <c r="G710" s="231" t="s">
        <v>334</v>
      </c>
      <c r="H710" s="232">
        <v>3</v>
      </c>
      <c r="I710" s="233"/>
      <c r="J710" s="234">
        <f>ROUND(I710*H710,2)</f>
        <v>0</v>
      </c>
      <c r="K710" s="230" t="s">
        <v>19</v>
      </c>
      <c r="L710" s="44"/>
      <c r="M710" s="235" t="s">
        <v>19</v>
      </c>
      <c r="N710" s="236" t="s">
        <v>43</v>
      </c>
      <c r="O710" s="84"/>
      <c r="P710" s="237">
        <f>O710*H710</f>
        <v>0</v>
      </c>
      <c r="Q710" s="237">
        <v>0</v>
      </c>
      <c r="R710" s="237">
        <f>Q710*H710</f>
        <v>0</v>
      </c>
      <c r="S710" s="237">
        <v>0</v>
      </c>
      <c r="T710" s="238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39" t="s">
        <v>202</v>
      </c>
      <c r="AT710" s="239" t="s">
        <v>130</v>
      </c>
      <c r="AU710" s="239" t="s">
        <v>89</v>
      </c>
      <c r="AY710" s="17" t="s">
        <v>128</v>
      </c>
      <c r="BE710" s="240">
        <f>IF(N710="základní",J710,0)</f>
        <v>0</v>
      </c>
      <c r="BF710" s="240">
        <f>IF(N710="snížená",J710,0)</f>
        <v>0</v>
      </c>
      <c r="BG710" s="240">
        <f>IF(N710="zákl. přenesená",J710,0)</f>
        <v>0</v>
      </c>
      <c r="BH710" s="240">
        <f>IF(N710="sníž. přenesená",J710,0)</f>
        <v>0</v>
      </c>
      <c r="BI710" s="240">
        <f>IF(N710="nulová",J710,0)</f>
        <v>0</v>
      </c>
      <c r="BJ710" s="17" t="s">
        <v>79</v>
      </c>
      <c r="BK710" s="240">
        <f>ROUND(I710*H710,2)</f>
        <v>0</v>
      </c>
      <c r="BL710" s="17" t="s">
        <v>202</v>
      </c>
      <c r="BM710" s="239" t="s">
        <v>1702</v>
      </c>
    </row>
    <row r="711" spans="1:47" s="2" customFormat="1" ht="12">
      <c r="A711" s="38"/>
      <c r="B711" s="39"/>
      <c r="C711" s="40"/>
      <c r="D711" s="241" t="s">
        <v>137</v>
      </c>
      <c r="E711" s="40"/>
      <c r="F711" s="242" t="s">
        <v>1701</v>
      </c>
      <c r="G711" s="40"/>
      <c r="H711" s="40"/>
      <c r="I711" s="148"/>
      <c r="J711" s="40"/>
      <c r="K711" s="40"/>
      <c r="L711" s="44"/>
      <c r="M711" s="243"/>
      <c r="N711" s="244"/>
      <c r="O711" s="84"/>
      <c r="P711" s="84"/>
      <c r="Q711" s="84"/>
      <c r="R711" s="84"/>
      <c r="S711" s="84"/>
      <c r="T711" s="85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T711" s="17" t="s">
        <v>137</v>
      </c>
      <c r="AU711" s="17" t="s">
        <v>89</v>
      </c>
    </row>
    <row r="712" spans="1:65" s="2" customFormat="1" ht="36" customHeight="1">
      <c r="A712" s="38"/>
      <c r="B712" s="39"/>
      <c r="C712" s="228" t="s">
        <v>1703</v>
      </c>
      <c r="D712" s="228" t="s">
        <v>130</v>
      </c>
      <c r="E712" s="229" t="s">
        <v>1704</v>
      </c>
      <c r="F712" s="230" t="s">
        <v>1705</v>
      </c>
      <c r="G712" s="231" t="s">
        <v>334</v>
      </c>
      <c r="H712" s="232">
        <v>6</v>
      </c>
      <c r="I712" s="233"/>
      <c r="J712" s="234">
        <f>ROUND(I712*H712,2)</f>
        <v>0</v>
      </c>
      <c r="K712" s="230" t="s">
        <v>19</v>
      </c>
      <c r="L712" s="44"/>
      <c r="M712" s="235" t="s">
        <v>19</v>
      </c>
      <c r="N712" s="236" t="s">
        <v>43</v>
      </c>
      <c r="O712" s="84"/>
      <c r="P712" s="237">
        <f>O712*H712</f>
        <v>0</v>
      </c>
      <c r="Q712" s="237">
        <v>0</v>
      </c>
      <c r="R712" s="237">
        <f>Q712*H712</f>
        <v>0</v>
      </c>
      <c r="S712" s="237">
        <v>0</v>
      </c>
      <c r="T712" s="238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39" t="s">
        <v>202</v>
      </c>
      <c r="AT712" s="239" t="s">
        <v>130</v>
      </c>
      <c r="AU712" s="239" t="s">
        <v>89</v>
      </c>
      <c r="AY712" s="17" t="s">
        <v>128</v>
      </c>
      <c r="BE712" s="240">
        <f>IF(N712="základní",J712,0)</f>
        <v>0</v>
      </c>
      <c r="BF712" s="240">
        <f>IF(N712="snížená",J712,0)</f>
        <v>0</v>
      </c>
      <c r="BG712" s="240">
        <f>IF(N712="zákl. přenesená",J712,0)</f>
        <v>0</v>
      </c>
      <c r="BH712" s="240">
        <f>IF(N712="sníž. přenesená",J712,0)</f>
        <v>0</v>
      </c>
      <c r="BI712" s="240">
        <f>IF(N712="nulová",J712,0)</f>
        <v>0</v>
      </c>
      <c r="BJ712" s="17" t="s">
        <v>79</v>
      </c>
      <c r="BK712" s="240">
        <f>ROUND(I712*H712,2)</f>
        <v>0</v>
      </c>
      <c r="BL712" s="17" t="s">
        <v>202</v>
      </c>
      <c r="BM712" s="239" t="s">
        <v>1706</v>
      </c>
    </row>
    <row r="713" spans="1:47" s="2" customFormat="1" ht="12">
      <c r="A713" s="38"/>
      <c r="B713" s="39"/>
      <c r="C713" s="40"/>
      <c r="D713" s="241" t="s">
        <v>137</v>
      </c>
      <c r="E713" s="40"/>
      <c r="F713" s="242" t="s">
        <v>1705</v>
      </c>
      <c r="G713" s="40"/>
      <c r="H713" s="40"/>
      <c r="I713" s="148"/>
      <c r="J713" s="40"/>
      <c r="K713" s="40"/>
      <c r="L713" s="44"/>
      <c r="M713" s="243"/>
      <c r="N713" s="244"/>
      <c r="O713" s="84"/>
      <c r="P713" s="84"/>
      <c r="Q713" s="84"/>
      <c r="R713" s="84"/>
      <c r="S713" s="84"/>
      <c r="T713" s="85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T713" s="17" t="s">
        <v>137</v>
      </c>
      <c r="AU713" s="17" t="s">
        <v>89</v>
      </c>
    </row>
    <row r="714" spans="1:65" s="2" customFormat="1" ht="36" customHeight="1">
      <c r="A714" s="38"/>
      <c r="B714" s="39"/>
      <c r="C714" s="228" t="s">
        <v>1707</v>
      </c>
      <c r="D714" s="228" t="s">
        <v>130</v>
      </c>
      <c r="E714" s="229" t="s">
        <v>1708</v>
      </c>
      <c r="F714" s="230" t="s">
        <v>1709</v>
      </c>
      <c r="G714" s="231" t="s">
        <v>334</v>
      </c>
      <c r="H714" s="232">
        <v>1</v>
      </c>
      <c r="I714" s="233"/>
      <c r="J714" s="234">
        <f>ROUND(I714*H714,2)</f>
        <v>0</v>
      </c>
      <c r="K714" s="230" t="s">
        <v>19</v>
      </c>
      <c r="L714" s="44"/>
      <c r="M714" s="235" t="s">
        <v>19</v>
      </c>
      <c r="N714" s="236" t="s">
        <v>43</v>
      </c>
      <c r="O714" s="84"/>
      <c r="P714" s="237">
        <f>O714*H714</f>
        <v>0</v>
      </c>
      <c r="Q714" s="237">
        <v>0</v>
      </c>
      <c r="R714" s="237">
        <f>Q714*H714</f>
        <v>0</v>
      </c>
      <c r="S714" s="237">
        <v>0</v>
      </c>
      <c r="T714" s="238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39" t="s">
        <v>202</v>
      </c>
      <c r="AT714" s="239" t="s">
        <v>130</v>
      </c>
      <c r="AU714" s="239" t="s">
        <v>89</v>
      </c>
      <c r="AY714" s="17" t="s">
        <v>128</v>
      </c>
      <c r="BE714" s="240">
        <f>IF(N714="základní",J714,0)</f>
        <v>0</v>
      </c>
      <c r="BF714" s="240">
        <f>IF(N714="snížená",J714,0)</f>
        <v>0</v>
      </c>
      <c r="BG714" s="240">
        <f>IF(N714="zákl. přenesená",J714,0)</f>
        <v>0</v>
      </c>
      <c r="BH714" s="240">
        <f>IF(N714="sníž. přenesená",J714,0)</f>
        <v>0</v>
      </c>
      <c r="BI714" s="240">
        <f>IF(N714="nulová",J714,0)</f>
        <v>0</v>
      </c>
      <c r="BJ714" s="17" t="s">
        <v>79</v>
      </c>
      <c r="BK714" s="240">
        <f>ROUND(I714*H714,2)</f>
        <v>0</v>
      </c>
      <c r="BL714" s="17" t="s">
        <v>202</v>
      </c>
      <c r="BM714" s="239" t="s">
        <v>1710</v>
      </c>
    </row>
    <row r="715" spans="1:47" s="2" customFormat="1" ht="12">
      <c r="A715" s="38"/>
      <c r="B715" s="39"/>
      <c r="C715" s="40"/>
      <c r="D715" s="241" t="s">
        <v>137</v>
      </c>
      <c r="E715" s="40"/>
      <c r="F715" s="242" t="s">
        <v>1709</v>
      </c>
      <c r="G715" s="40"/>
      <c r="H715" s="40"/>
      <c r="I715" s="148"/>
      <c r="J715" s="40"/>
      <c r="K715" s="40"/>
      <c r="L715" s="44"/>
      <c r="M715" s="243"/>
      <c r="N715" s="244"/>
      <c r="O715" s="84"/>
      <c r="P715" s="84"/>
      <c r="Q715" s="84"/>
      <c r="R715" s="84"/>
      <c r="S715" s="84"/>
      <c r="T715" s="85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T715" s="17" t="s">
        <v>137</v>
      </c>
      <c r="AU715" s="17" t="s">
        <v>89</v>
      </c>
    </row>
    <row r="716" spans="1:65" s="2" customFormat="1" ht="36" customHeight="1">
      <c r="A716" s="38"/>
      <c r="B716" s="39"/>
      <c r="C716" s="228" t="s">
        <v>1711</v>
      </c>
      <c r="D716" s="228" t="s">
        <v>130</v>
      </c>
      <c r="E716" s="229" t="s">
        <v>1712</v>
      </c>
      <c r="F716" s="230" t="s">
        <v>1713</v>
      </c>
      <c r="G716" s="231" t="s">
        <v>334</v>
      </c>
      <c r="H716" s="232">
        <v>1</v>
      </c>
      <c r="I716" s="233"/>
      <c r="J716" s="234">
        <f>ROUND(I716*H716,2)</f>
        <v>0</v>
      </c>
      <c r="K716" s="230" t="s">
        <v>19</v>
      </c>
      <c r="L716" s="44"/>
      <c r="M716" s="235" t="s">
        <v>19</v>
      </c>
      <c r="N716" s="236" t="s">
        <v>43</v>
      </c>
      <c r="O716" s="84"/>
      <c r="P716" s="237">
        <f>O716*H716</f>
        <v>0</v>
      </c>
      <c r="Q716" s="237">
        <v>0</v>
      </c>
      <c r="R716" s="237">
        <f>Q716*H716</f>
        <v>0</v>
      </c>
      <c r="S716" s="237">
        <v>0</v>
      </c>
      <c r="T716" s="238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39" t="s">
        <v>202</v>
      </c>
      <c r="AT716" s="239" t="s">
        <v>130</v>
      </c>
      <c r="AU716" s="239" t="s">
        <v>89</v>
      </c>
      <c r="AY716" s="17" t="s">
        <v>128</v>
      </c>
      <c r="BE716" s="240">
        <f>IF(N716="základní",J716,0)</f>
        <v>0</v>
      </c>
      <c r="BF716" s="240">
        <f>IF(N716="snížená",J716,0)</f>
        <v>0</v>
      </c>
      <c r="BG716" s="240">
        <f>IF(N716="zákl. přenesená",J716,0)</f>
        <v>0</v>
      </c>
      <c r="BH716" s="240">
        <f>IF(N716="sníž. přenesená",J716,0)</f>
        <v>0</v>
      </c>
      <c r="BI716" s="240">
        <f>IF(N716="nulová",J716,0)</f>
        <v>0</v>
      </c>
      <c r="BJ716" s="17" t="s">
        <v>79</v>
      </c>
      <c r="BK716" s="240">
        <f>ROUND(I716*H716,2)</f>
        <v>0</v>
      </c>
      <c r="BL716" s="17" t="s">
        <v>202</v>
      </c>
      <c r="BM716" s="239" t="s">
        <v>1714</v>
      </c>
    </row>
    <row r="717" spans="1:47" s="2" customFormat="1" ht="12">
      <c r="A717" s="38"/>
      <c r="B717" s="39"/>
      <c r="C717" s="40"/>
      <c r="D717" s="241" t="s">
        <v>137</v>
      </c>
      <c r="E717" s="40"/>
      <c r="F717" s="242" t="s">
        <v>1713</v>
      </c>
      <c r="G717" s="40"/>
      <c r="H717" s="40"/>
      <c r="I717" s="148"/>
      <c r="J717" s="40"/>
      <c r="K717" s="40"/>
      <c r="L717" s="44"/>
      <c r="M717" s="243"/>
      <c r="N717" s="244"/>
      <c r="O717" s="84"/>
      <c r="P717" s="84"/>
      <c r="Q717" s="84"/>
      <c r="R717" s="84"/>
      <c r="S717" s="84"/>
      <c r="T717" s="85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T717" s="17" t="s">
        <v>137</v>
      </c>
      <c r="AU717" s="17" t="s">
        <v>89</v>
      </c>
    </row>
    <row r="718" spans="1:65" s="2" customFormat="1" ht="36" customHeight="1">
      <c r="A718" s="38"/>
      <c r="B718" s="39"/>
      <c r="C718" s="228" t="s">
        <v>1715</v>
      </c>
      <c r="D718" s="228" t="s">
        <v>130</v>
      </c>
      <c r="E718" s="229" t="s">
        <v>1716</v>
      </c>
      <c r="F718" s="230" t="s">
        <v>1717</v>
      </c>
      <c r="G718" s="231" t="s">
        <v>334</v>
      </c>
      <c r="H718" s="232">
        <v>1</v>
      </c>
      <c r="I718" s="233"/>
      <c r="J718" s="234">
        <f>ROUND(I718*H718,2)</f>
        <v>0</v>
      </c>
      <c r="K718" s="230" t="s">
        <v>19</v>
      </c>
      <c r="L718" s="44"/>
      <c r="M718" s="235" t="s">
        <v>19</v>
      </c>
      <c r="N718" s="236" t="s">
        <v>43</v>
      </c>
      <c r="O718" s="84"/>
      <c r="P718" s="237">
        <f>O718*H718</f>
        <v>0</v>
      </c>
      <c r="Q718" s="237">
        <v>0</v>
      </c>
      <c r="R718" s="237">
        <f>Q718*H718</f>
        <v>0</v>
      </c>
      <c r="S718" s="237">
        <v>0</v>
      </c>
      <c r="T718" s="238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39" t="s">
        <v>202</v>
      </c>
      <c r="AT718" s="239" t="s">
        <v>130</v>
      </c>
      <c r="AU718" s="239" t="s">
        <v>89</v>
      </c>
      <c r="AY718" s="17" t="s">
        <v>128</v>
      </c>
      <c r="BE718" s="240">
        <f>IF(N718="základní",J718,0)</f>
        <v>0</v>
      </c>
      <c r="BF718" s="240">
        <f>IF(N718="snížená",J718,0)</f>
        <v>0</v>
      </c>
      <c r="BG718" s="240">
        <f>IF(N718="zákl. přenesená",J718,0)</f>
        <v>0</v>
      </c>
      <c r="BH718" s="240">
        <f>IF(N718="sníž. přenesená",J718,0)</f>
        <v>0</v>
      </c>
      <c r="BI718" s="240">
        <f>IF(N718="nulová",J718,0)</f>
        <v>0</v>
      </c>
      <c r="BJ718" s="17" t="s">
        <v>79</v>
      </c>
      <c r="BK718" s="240">
        <f>ROUND(I718*H718,2)</f>
        <v>0</v>
      </c>
      <c r="BL718" s="17" t="s">
        <v>202</v>
      </c>
      <c r="BM718" s="239" t="s">
        <v>1718</v>
      </c>
    </row>
    <row r="719" spans="1:47" s="2" customFormat="1" ht="12">
      <c r="A719" s="38"/>
      <c r="B719" s="39"/>
      <c r="C719" s="40"/>
      <c r="D719" s="241" t="s">
        <v>137</v>
      </c>
      <c r="E719" s="40"/>
      <c r="F719" s="242" t="s">
        <v>1717</v>
      </c>
      <c r="G719" s="40"/>
      <c r="H719" s="40"/>
      <c r="I719" s="148"/>
      <c r="J719" s="40"/>
      <c r="K719" s="40"/>
      <c r="L719" s="44"/>
      <c r="M719" s="243"/>
      <c r="N719" s="244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137</v>
      </c>
      <c r="AU719" s="17" t="s">
        <v>89</v>
      </c>
    </row>
    <row r="720" spans="1:65" s="2" customFormat="1" ht="24" customHeight="1">
      <c r="A720" s="38"/>
      <c r="B720" s="39"/>
      <c r="C720" s="228" t="s">
        <v>1719</v>
      </c>
      <c r="D720" s="228" t="s">
        <v>130</v>
      </c>
      <c r="E720" s="229" t="s">
        <v>1720</v>
      </c>
      <c r="F720" s="230" t="s">
        <v>1721</v>
      </c>
      <c r="G720" s="231" t="s">
        <v>334</v>
      </c>
      <c r="H720" s="232">
        <v>1</v>
      </c>
      <c r="I720" s="233"/>
      <c r="J720" s="234">
        <f>ROUND(I720*H720,2)</f>
        <v>0</v>
      </c>
      <c r="K720" s="230" t="s">
        <v>19</v>
      </c>
      <c r="L720" s="44"/>
      <c r="M720" s="235" t="s">
        <v>19</v>
      </c>
      <c r="N720" s="236" t="s">
        <v>43</v>
      </c>
      <c r="O720" s="84"/>
      <c r="P720" s="237">
        <f>O720*H720</f>
        <v>0</v>
      </c>
      <c r="Q720" s="237">
        <v>0</v>
      </c>
      <c r="R720" s="237">
        <f>Q720*H720</f>
        <v>0</v>
      </c>
      <c r="S720" s="237">
        <v>0</v>
      </c>
      <c r="T720" s="238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9" t="s">
        <v>202</v>
      </c>
      <c r="AT720" s="239" t="s">
        <v>130</v>
      </c>
      <c r="AU720" s="239" t="s">
        <v>89</v>
      </c>
      <c r="AY720" s="17" t="s">
        <v>128</v>
      </c>
      <c r="BE720" s="240">
        <f>IF(N720="základní",J720,0)</f>
        <v>0</v>
      </c>
      <c r="BF720" s="240">
        <f>IF(N720="snížená",J720,0)</f>
        <v>0</v>
      </c>
      <c r="BG720" s="240">
        <f>IF(N720="zákl. přenesená",J720,0)</f>
        <v>0</v>
      </c>
      <c r="BH720" s="240">
        <f>IF(N720="sníž. přenesená",J720,0)</f>
        <v>0</v>
      </c>
      <c r="BI720" s="240">
        <f>IF(N720="nulová",J720,0)</f>
        <v>0</v>
      </c>
      <c r="BJ720" s="17" t="s">
        <v>79</v>
      </c>
      <c r="BK720" s="240">
        <f>ROUND(I720*H720,2)</f>
        <v>0</v>
      </c>
      <c r="BL720" s="17" t="s">
        <v>202</v>
      </c>
      <c r="BM720" s="239" t="s">
        <v>1722</v>
      </c>
    </row>
    <row r="721" spans="1:47" s="2" customFormat="1" ht="12">
      <c r="A721" s="38"/>
      <c r="B721" s="39"/>
      <c r="C721" s="40"/>
      <c r="D721" s="241" t="s">
        <v>137</v>
      </c>
      <c r="E721" s="40"/>
      <c r="F721" s="242" t="s">
        <v>1721</v>
      </c>
      <c r="G721" s="40"/>
      <c r="H721" s="40"/>
      <c r="I721" s="148"/>
      <c r="J721" s="40"/>
      <c r="K721" s="40"/>
      <c r="L721" s="44"/>
      <c r="M721" s="243"/>
      <c r="N721" s="244"/>
      <c r="O721" s="84"/>
      <c r="P721" s="84"/>
      <c r="Q721" s="84"/>
      <c r="R721" s="84"/>
      <c r="S721" s="84"/>
      <c r="T721" s="85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T721" s="17" t="s">
        <v>137</v>
      </c>
      <c r="AU721" s="17" t="s">
        <v>89</v>
      </c>
    </row>
    <row r="722" spans="1:65" s="2" customFormat="1" ht="24" customHeight="1">
      <c r="A722" s="38"/>
      <c r="B722" s="39"/>
      <c r="C722" s="228" t="s">
        <v>1723</v>
      </c>
      <c r="D722" s="228" t="s">
        <v>130</v>
      </c>
      <c r="E722" s="229" t="s">
        <v>1724</v>
      </c>
      <c r="F722" s="230" t="s">
        <v>1725</v>
      </c>
      <c r="G722" s="231" t="s">
        <v>334</v>
      </c>
      <c r="H722" s="232">
        <v>1</v>
      </c>
      <c r="I722" s="233"/>
      <c r="J722" s="234">
        <f>ROUND(I722*H722,2)</f>
        <v>0</v>
      </c>
      <c r="K722" s="230" t="s">
        <v>19</v>
      </c>
      <c r="L722" s="44"/>
      <c r="M722" s="235" t="s">
        <v>19</v>
      </c>
      <c r="N722" s="236" t="s">
        <v>43</v>
      </c>
      <c r="O722" s="84"/>
      <c r="P722" s="237">
        <f>O722*H722</f>
        <v>0</v>
      </c>
      <c r="Q722" s="237">
        <v>0</v>
      </c>
      <c r="R722" s="237">
        <f>Q722*H722</f>
        <v>0</v>
      </c>
      <c r="S722" s="237">
        <v>0</v>
      </c>
      <c r="T722" s="238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39" t="s">
        <v>202</v>
      </c>
      <c r="AT722" s="239" t="s">
        <v>130</v>
      </c>
      <c r="AU722" s="239" t="s">
        <v>89</v>
      </c>
      <c r="AY722" s="17" t="s">
        <v>128</v>
      </c>
      <c r="BE722" s="240">
        <f>IF(N722="základní",J722,0)</f>
        <v>0</v>
      </c>
      <c r="BF722" s="240">
        <f>IF(N722="snížená",J722,0)</f>
        <v>0</v>
      </c>
      <c r="BG722" s="240">
        <f>IF(N722="zákl. přenesená",J722,0)</f>
        <v>0</v>
      </c>
      <c r="BH722" s="240">
        <f>IF(N722="sníž. přenesená",J722,0)</f>
        <v>0</v>
      </c>
      <c r="BI722" s="240">
        <f>IF(N722="nulová",J722,0)</f>
        <v>0</v>
      </c>
      <c r="BJ722" s="17" t="s">
        <v>79</v>
      </c>
      <c r="BK722" s="240">
        <f>ROUND(I722*H722,2)</f>
        <v>0</v>
      </c>
      <c r="BL722" s="17" t="s">
        <v>202</v>
      </c>
      <c r="BM722" s="239" t="s">
        <v>1726</v>
      </c>
    </row>
    <row r="723" spans="1:47" s="2" customFormat="1" ht="12">
      <c r="A723" s="38"/>
      <c r="B723" s="39"/>
      <c r="C723" s="40"/>
      <c r="D723" s="241" t="s">
        <v>137</v>
      </c>
      <c r="E723" s="40"/>
      <c r="F723" s="242" t="s">
        <v>1725</v>
      </c>
      <c r="G723" s="40"/>
      <c r="H723" s="40"/>
      <c r="I723" s="148"/>
      <c r="J723" s="40"/>
      <c r="K723" s="40"/>
      <c r="L723" s="44"/>
      <c r="M723" s="243"/>
      <c r="N723" s="244"/>
      <c r="O723" s="84"/>
      <c r="P723" s="84"/>
      <c r="Q723" s="84"/>
      <c r="R723" s="84"/>
      <c r="S723" s="84"/>
      <c r="T723" s="85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7" t="s">
        <v>137</v>
      </c>
      <c r="AU723" s="17" t="s">
        <v>89</v>
      </c>
    </row>
    <row r="724" spans="1:65" s="2" customFormat="1" ht="36" customHeight="1">
      <c r="A724" s="38"/>
      <c r="B724" s="39"/>
      <c r="C724" s="228" t="s">
        <v>1727</v>
      </c>
      <c r="D724" s="228" t="s">
        <v>130</v>
      </c>
      <c r="E724" s="229" t="s">
        <v>1728</v>
      </c>
      <c r="F724" s="230" t="s">
        <v>1729</v>
      </c>
      <c r="G724" s="231" t="s">
        <v>334</v>
      </c>
      <c r="H724" s="232">
        <v>1</v>
      </c>
      <c r="I724" s="233"/>
      <c r="J724" s="234">
        <f>ROUND(I724*H724,2)</f>
        <v>0</v>
      </c>
      <c r="K724" s="230" t="s">
        <v>19</v>
      </c>
      <c r="L724" s="44"/>
      <c r="M724" s="235" t="s">
        <v>19</v>
      </c>
      <c r="N724" s="236" t="s">
        <v>43</v>
      </c>
      <c r="O724" s="84"/>
      <c r="P724" s="237">
        <f>O724*H724</f>
        <v>0</v>
      </c>
      <c r="Q724" s="237">
        <v>0</v>
      </c>
      <c r="R724" s="237">
        <f>Q724*H724</f>
        <v>0</v>
      </c>
      <c r="S724" s="237">
        <v>0</v>
      </c>
      <c r="T724" s="238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9" t="s">
        <v>202</v>
      </c>
      <c r="AT724" s="239" t="s">
        <v>130</v>
      </c>
      <c r="AU724" s="239" t="s">
        <v>89</v>
      </c>
      <c r="AY724" s="17" t="s">
        <v>128</v>
      </c>
      <c r="BE724" s="240">
        <f>IF(N724="základní",J724,0)</f>
        <v>0</v>
      </c>
      <c r="BF724" s="240">
        <f>IF(N724="snížená",J724,0)</f>
        <v>0</v>
      </c>
      <c r="BG724" s="240">
        <f>IF(N724="zákl. přenesená",J724,0)</f>
        <v>0</v>
      </c>
      <c r="BH724" s="240">
        <f>IF(N724="sníž. přenesená",J724,0)</f>
        <v>0</v>
      </c>
      <c r="BI724" s="240">
        <f>IF(N724="nulová",J724,0)</f>
        <v>0</v>
      </c>
      <c r="BJ724" s="17" t="s">
        <v>79</v>
      </c>
      <c r="BK724" s="240">
        <f>ROUND(I724*H724,2)</f>
        <v>0</v>
      </c>
      <c r="BL724" s="17" t="s">
        <v>202</v>
      </c>
      <c r="BM724" s="239" t="s">
        <v>1730</v>
      </c>
    </row>
    <row r="725" spans="1:47" s="2" customFormat="1" ht="12">
      <c r="A725" s="38"/>
      <c r="B725" s="39"/>
      <c r="C725" s="40"/>
      <c r="D725" s="241" t="s">
        <v>137</v>
      </c>
      <c r="E725" s="40"/>
      <c r="F725" s="242" t="s">
        <v>1729</v>
      </c>
      <c r="G725" s="40"/>
      <c r="H725" s="40"/>
      <c r="I725" s="148"/>
      <c r="J725" s="40"/>
      <c r="K725" s="40"/>
      <c r="L725" s="44"/>
      <c r="M725" s="243"/>
      <c r="N725" s="244"/>
      <c r="O725" s="84"/>
      <c r="P725" s="84"/>
      <c r="Q725" s="84"/>
      <c r="R725" s="84"/>
      <c r="S725" s="84"/>
      <c r="T725" s="85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T725" s="17" t="s">
        <v>137</v>
      </c>
      <c r="AU725" s="17" t="s">
        <v>89</v>
      </c>
    </row>
    <row r="726" spans="1:65" s="2" customFormat="1" ht="24" customHeight="1">
      <c r="A726" s="38"/>
      <c r="B726" s="39"/>
      <c r="C726" s="228" t="s">
        <v>1731</v>
      </c>
      <c r="D726" s="228" t="s">
        <v>130</v>
      </c>
      <c r="E726" s="229" t="s">
        <v>1732</v>
      </c>
      <c r="F726" s="230" t="s">
        <v>1733</v>
      </c>
      <c r="G726" s="231" t="s">
        <v>334</v>
      </c>
      <c r="H726" s="232">
        <v>14</v>
      </c>
      <c r="I726" s="233"/>
      <c r="J726" s="234">
        <f>ROUND(I726*H726,2)</f>
        <v>0</v>
      </c>
      <c r="K726" s="230" t="s">
        <v>19</v>
      </c>
      <c r="L726" s="44"/>
      <c r="M726" s="235" t="s">
        <v>19</v>
      </c>
      <c r="N726" s="236" t="s">
        <v>43</v>
      </c>
      <c r="O726" s="84"/>
      <c r="P726" s="237">
        <f>O726*H726</f>
        <v>0</v>
      </c>
      <c r="Q726" s="237">
        <v>0</v>
      </c>
      <c r="R726" s="237">
        <f>Q726*H726</f>
        <v>0</v>
      </c>
      <c r="S726" s="237">
        <v>0</v>
      </c>
      <c r="T726" s="238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39" t="s">
        <v>202</v>
      </c>
      <c r="AT726" s="239" t="s">
        <v>130</v>
      </c>
      <c r="AU726" s="239" t="s">
        <v>89</v>
      </c>
      <c r="AY726" s="17" t="s">
        <v>128</v>
      </c>
      <c r="BE726" s="240">
        <f>IF(N726="základní",J726,0)</f>
        <v>0</v>
      </c>
      <c r="BF726" s="240">
        <f>IF(N726="snížená",J726,0)</f>
        <v>0</v>
      </c>
      <c r="BG726" s="240">
        <f>IF(N726="zákl. přenesená",J726,0)</f>
        <v>0</v>
      </c>
      <c r="BH726" s="240">
        <f>IF(N726="sníž. přenesená",J726,0)</f>
        <v>0</v>
      </c>
      <c r="BI726" s="240">
        <f>IF(N726="nulová",J726,0)</f>
        <v>0</v>
      </c>
      <c r="BJ726" s="17" t="s">
        <v>79</v>
      </c>
      <c r="BK726" s="240">
        <f>ROUND(I726*H726,2)</f>
        <v>0</v>
      </c>
      <c r="BL726" s="17" t="s">
        <v>202</v>
      </c>
      <c r="BM726" s="239" t="s">
        <v>1734</v>
      </c>
    </row>
    <row r="727" spans="1:47" s="2" customFormat="1" ht="12">
      <c r="A727" s="38"/>
      <c r="B727" s="39"/>
      <c r="C727" s="40"/>
      <c r="D727" s="241" t="s">
        <v>137</v>
      </c>
      <c r="E727" s="40"/>
      <c r="F727" s="242" t="s">
        <v>1733</v>
      </c>
      <c r="G727" s="40"/>
      <c r="H727" s="40"/>
      <c r="I727" s="148"/>
      <c r="J727" s="40"/>
      <c r="K727" s="40"/>
      <c r="L727" s="44"/>
      <c r="M727" s="243"/>
      <c r="N727" s="244"/>
      <c r="O727" s="84"/>
      <c r="P727" s="84"/>
      <c r="Q727" s="84"/>
      <c r="R727" s="84"/>
      <c r="S727" s="84"/>
      <c r="T727" s="85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T727" s="17" t="s">
        <v>137</v>
      </c>
      <c r="AU727" s="17" t="s">
        <v>89</v>
      </c>
    </row>
    <row r="728" spans="1:65" s="2" customFormat="1" ht="36" customHeight="1">
      <c r="A728" s="38"/>
      <c r="B728" s="39"/>
      <c r="C728" s="228" t="s">
        <v>1735</v>
      </c>
      <c r="D728" s="228" t="s">
        <v>130</v>
      </c>
      <c r="E728" s="229" t="s">
        <v>1736</v>
      </c>
      <c r="F728" s="230" t="s">
        <v>1737</v>
      </c>
      <c r="G728" s="231" t="s">
        <v>334</v>
      </c>
      <c r="H728" s="232">
        <v>1</v>
      </c>
      <c r="I728" s="233"/>
      <c r="J728" s="234">
        <f>ROUND(I728*H728,2)</f>
        <v>0</v>
      </c>
      <c r="K728" s="230" t="s">
        <v>19</v>
      </c>
      <c r="L728" s="44"/>
      <c r="M728" s="235" t="s">
        <v>19</v>
      </c>
      <c r="N728" s="236" t="s">
        <v>43</v>
      </c>
      <c r="O728" s="84"/>
      <c r="P728" s="237">
        <f>O728*H728</f>
        <v>0</v>
      </c>
      <c r="Q728" s="237">
        <v>0</v>
      </c>
      <c r="R728" s="237">
        <f>Q728*H728</f>
        <v>0</v>
      </c>
      <c r="S728" s="237">
        <v>0</v>
      </c>
      <c r="T728" s="238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39" t="s">
        <v>202</v>
      </c>
      <c r="AT728" s="239" t="s">
        <v>130</v>
      </c>
      <c r="AU728" s="239" t="s">
        <v>89</v>
      </c>
      <c r="AY728" s="17" t="s">
        <v>128</v>
      </c>
      <c r="BE728" s="240">
        <f>IF(N728="základní",J728,0)</f>
        <v>0</v>
      </c>
      <c r="BF728" s="240">
        <f>IF(N728="snížená",J728,0)</f>
        <v>0</v>
      </c>
      <c r="BG728" s="240">
        <f>IF(N728="zákl. přenesená",J728,0)</f>
        <v>0</v>
      </c>
      <c r="BH728" s="240">
        <f>IF(N728="sníž. přenesená",J728,0)</f>
        <v>0</v>
      </c>
      <c r="BI728" s="240">
        <f>IF(N728="nulová",J728,0)</f>
        <v>0</v>
      </c>
      <c r="BJ728" s="17" t="s">
        <v>79</v>
      </c>
      <c r="BK728" s="240">
        <f>ROUND(I728*H728,2)</f>
        <v>0</v>
      </c>
      <c r="BL728" s="17" t="s">
        <v>202</v>
      </c>
      <c r="BM728" s="239" t="s">
        <v>1738</v>
      </c>
    </row>
    <row r="729" spans="1:47" s="2" customFormat="1" ht="12">
      <c r="A729" s="38"/>
      <c r="B729" s="39"/>
      <c r="C729" s="40"/>
      <c r="D729" s="241" t="s">
        <v>137</v>
      </c>
      <c r="E729" s="40"/>
      <c r="F729" s="242" t="s">
        <v>1737</v>
      </c>
      <c r="G729" s="40"/>
      <c r="H729" s="40"/>
      <c r="I729" s="148"/>
      <c r="J729" s="40"/>
      <c r="K729" s="40"/>
      <c r="L729" s="44"/>
      <c r="M729" s="243"/>
      <c r="N729" s="244"/>
      <c r="O729" s="84"/>
      <c r="P729" s="84"/>
      <c r="Q729" s="84"/>
      <c r="R729" s="84"/>
      <c r="S729" s="84"/>
      <c r="T729" s="85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T729" s="17" t="s">
        <v>137</v>
      </c>
      <c r="AU729" s="17" t="s">
        <v>89</v>
      </c>
    </row>
    <row r="730" spans="1:65" s="2" customFormat="1" ht="36" customHeight="1">
      <c r="A730" s="38"/>
      <c r="B730" s="39"/>
      <c r="C730" s="228" t="s">
        <v>1739</v>
      </c>
      <c r="D730" s="228" t="s">
        <v>130</v>
      </c>
      <c r="E730" s="229" t="s">
        <v>1740</v>
      </c>
      <c r="F730" s="230" t="s">
        <v>1741</v>
      </c>
      <c r="G730" s="231" t="s">
        <v>334</v>
      </c>
      <c r="H730" s="232">
        <v>1</v>
      </c>
      <c r="I730" s="233"/>
      <c r="J730" s="234">
        <f>ROUND(I730*H730,2)</f>
        <v>0</v>
      </c>
      <c r="K730" s="230" t="s">
        <v>19</v>
      </c>
      <c r="L730" s="44"/>
      <c r="M730" s="235" t="s">
        <v>19</v>
      </c>
      <c r="N730" s="236" t="s">
        <v>43</v>
      </c>
      <c r="O730" s="84"/>
      <c r="P730" s="237">
        <f>O730*H730</f>
        <v>0</v>
      </c>
      <c r="Q730" s="237">
        <v>0</v>
      </c>
      <c r="R730" s="237">
        <f>Q730*H730</f>
        <v>0</v>
      </c>
      <c r="S730" s="237">
        <v>0</v>
      </c>
      <c r="T730" s="238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39" t="s">
        <v>202</v>
      </c>
      <c r="AT730" s="239" t="s">
        <v>130</v>
      </c>
      <c r="AU730" s="239" t="s">
        <v>89</v>
      </c>
      <c r="AY730" s="17" t="s">
        <v>128</v>
      </c>
      <c r="BE730" s="240">
        <f>IF(N730="základní",J730,0)</f>
        <v>0</v>
      </c>
      <c r="BF730" s="240">
        <f>IF(N730="snížená",J730,0)</f>
        <v>0</v>
      </c>
      <c r="BG730" s="240">
        <f>IF(N730="zákl. přenesená",J730,0)</f>
        <v>0</v>
      </c>
      <c r="BH730" s="240">
        <f>IF(N730="sníž. přenesená",J730,0)</f>
        <v>0</v>
      </c>
      <c r="BI730" s="240">
        <f>IF(N730="nulová",J730,0)</f>
        <v>0</v>
      </c>
      <c r="BJ730" s="17" t="s">
        <v>79</v>
      </c>
      <c r="BK730" s="240">
        <f>ROUND(I730*H730,2)</f>
        <v>0</v>
      </c>
      <c r="BL730" s="17" t="s">
        <v>202</v>
      </c>
      <c r="BM730" s="239" t="s">
        <v>1742</v>
      </c>
    </row>
    <row r="731" spans="1:47" s="2" customFormat="1" ht="12">
      <c r="A731" s="38"/>
      <c r="B731" s="39"/>
      <c r="C731" s="40"/>
      <c r="D731" s="241" t="s">
        <v>137</v>
      </c>
      <c r="E731" s="40"/>
      <c r="F731" s="242" t="s">
        <v>1741</v>
      </c>
      <c r="G731" s="40"/>
      <c r="H731" s="40"/>
      <c r="I731" s="148"/>
      <c r="J731" s="40"/>
      <c r="K731" s="40"/>
      <c r="L731" s="44"/>
      <c r="M731" s="243"/>
      <c r="N731" s="244"/>
      <c r="O731" s="84"/>
      <c r="P731" s="84"/>
      <c r="Q731" s="84"/>
      <c r="R731" s="84"/>
      <c r="S731" s="84"/>
      <c r="T731" s="85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7" t="s">
        <v>137</v>
      </c>
      <c r="AU731" s="17" t="s">
        <v>89</v>
      </c>
    </row>
    <row r="732" spans="1:65" s="2" customFormat="1" ht="36" customHeight="1">
      <c r="A732" s="38"/>
      <c r="B732" s="39"/>
      <c r="C732" s="228" t="s">
        <v>1743</v>
      </c>
      <c r="D732" s="228" t="s">
        <v>130</v>
      </c>
      <c r="E732" s="229" t="s">
        <v>1744</v>
      </c>
      <c r="F732" s="230" t="s">
        <v>1745</v>
      </c>
      <c r="G732" s="231" t="s">
        <v>334</v>
      </c>
      <c r="H732" s="232">
        <v>1</v>
      </c>
      <c r="I732" s="233"/>
      <c r="J732" s="234">
        <f>ROUND(I732*H732,2)</f>
        <v>0</v>
      </c>
      <c r="K732" s="230" t="s">
        <v>19</v>
      </c>
      <c r="L732" s="44"/>
      <c r="M732" s="235" t="s">
        <v>19</v>
      </c>
      <c r="N732" s="236" t="s">
        <v>43</v>
      </c>
      <c r="O732" s="84"/>
      <c r="P732" s="237">
        <f>O732*H732</f>
        <v>0</v>
      </c>
      <c r="Q732" s="237">
        <v>0</v>
      </c>
      <c r="R732" s="237">
        <f>Q732*H732</f>
        <v>0</v>
      </c>
      <c r="S732" s="237">
        <v>0</v>
      </c>
      <c r="T732" s="238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39" t="s">
        <v>202</v>
      </c>
      <c r="AT732" s="239" t="s">
        <v>130</v>
      </c>
      <c r="AU732" s="239" t="s">
        <v>89</v>
      </c>
      <c r="AY732" s="17" t="s">
        <v>128</v>
      </c>
      <c r="BE732" s="240">
        <f>IF(N732="základní",J732,0)</f>
        <v>0</v>
      </c>
      <c r="BF732" s="240">
        <f>IF(N732="snížená",J732,0)</f>
        <v>0</v>
      </c>
      <c r="BG732" s="240">
        <f>IF(N732="zákl. přenesená",J732,0)</f>
        <v>0</v>
      </c>
      <c r="BH732" s="240">
        <f>IF(N732="sníž. přenesená",J732,0)</f>
        <v>0</v>
      </c>
      <c r="BI732" s="240">
        <f>IF(N732="nulová",J732,0)</f>
        <v>0</v>
      </c>
      <c r="BJ732" s="17" t="s">
        <v>79</v>
      </c>
      <c r="BK732" s="240">
        <f>ROUND(I732*H732,2)</f>
        <v>0</v>
      </c>
      <c r="BL732" s="17" t="s">
        <v>202</v>
      </c>
      <c r="BM732" s="239" t="s">
        <v>1746</v>
      </c>
    </row>
    <row r="733" spans="1:47" s="2" customFormat="1" ht="12">
      <c r="A733" s="38"/>
      <c r="B733" s="39"/>
      <c r="C733" s="40"/>
      <c r="D733" s="241" t="s">
        <v>137</v>
      </c>
      <c r="E733" s="40"/>
      <c r="F733" s="242" t="s">
        <v>1745</v>
      </c>
      <c r="G733" s="40"/>
      <c r="H733" s="40"/>
      <c r="I733" s="148"/>
      <c r="J733" s="40"/>
      <c r="K733" s="40"/>
      <c r="L733" s="44"/>
      <c r="M733" s="243"/>
      <c r="N733" s="244"/>
      <c r="O733" s="84"/>
      <c r="P733" s="84"/>
      <c r="Q733" s="84"/>
      <c r="R733" s="84"/>
      <c r="S733" s="84"/>
      <c r="T733" s="85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137</v>
      </c>
      <c r="AU733" s="17" t="s">
        <v>89</v>
      </c>
    </row>
    <row r="734" spans="1:65" s="2" customFormat="1" ht="36" customHeight="1">
      <c r="A734" s="38"/>
      <c r="B734" s="39"/>
      <c r="C734" s="228" t="s">
        <v>1747</v>
      </c>
      <c r="D734" s="228" t="s">
        <v>130</v>
      </c>
      <c r="E734" s="229" t="s">
        <v>1748</v>
      </c>
      <c r="F734" s="230" t="s">
        <v>1749</v>
      </c>
      <c r="G734" s="231" t="s">
        <v>334</v>
      </c>
      <c r="H734" s="232">
        <v>2</v>
      </c>
      <c r="I734" s="233"/>
      <c r="J734" s="234">
        <f>ROUND(I734*H734,2)</f>
        <v>0</v>
      </c>
      <c r="K734" s="230" t="s">
        <v>19</v>
      </c>
      <c r="L734" s="44"/>
      <c r="M734" s="235" t="s">
        <v>19</v>
      </c>
      <c r="N734" s="236" t="s">
        <v>43</v>
      </c>
      <c r="O734" s="84"/>
      <c r="P734" s="237">
        <f>O734*H734</f>
        <v>0</v>
      </c>
      <c r="Q734" s="237">
        <v>0</v>
      </c>
      <c r="R734" s="237">
        <f>Q734*H734</f>
        <v>0</v>
      </c>
      <c r="S734" s="237">
        <v>0</v>
      </c>
      <c r="T734" s="238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39" t="s">
        <v>202</v>
      </c>
      <c r="AT734" s="239" t="s">
        <v>130</v>
      </c>
      <c r="AU734" s="239" t="s">
        <v>89</v>
      </c>
      <c r="AY734" s="17" t="s">
        <v>128</v>
      </c>
      <c r="BE734" s="240">
        <f>IF(N734="základní",J734,0)</f>
        <v>0</v>
      </c>
      <c r="BF734" s="240">
        <f>IF(N734="snížená",J734,0)</f>
        <v>0</v>
      </c>
      <c r="BG734" s="240">
        <f>IF(N734="zákl. přenesená",J734,0)</f>
        <v>0</v>
      </c>
      <c r="BH734" s="240">
        <f>IF(N734="sníž. přenesená",J734,0)</f>
        <v>0</v>
      </c>
      <c r="BI734" s="240">
        <f>IF(N734="nulová",J734,0)</f>
        <v>0</v>
      </c>
      <c r="BJ734" s="17" t="s">
        <v>79</v>
      </c>
      <c r="BK734" s="240">
        <f>ROUND(I734*H734,2)</f>
        <v>0</v>
      </c>
      <c r="BL734" s="17" t="s">
        <v>202</v>
      </c>
      <c r="BM734" s="239" t="s">
        <v>1750</v>
      </c>
    </row>
    <row r="735" spans="1:47" s="2" customFormat="1" ht="12">
      <c r="A735" s="38"/>
      <c r="B735" s="39"/>
      <c r="C735" s="40"/>
      <c r="D735" s="241" t="s">
        <v>137</v>
      </c>
      <c r="E735" s="40"/>
      <c r="F735" s="242" t="s">
        <v>1749</v>
      </c>
      <c r="G735" s="40"/>
      <c r="H735" s="40"/>
      <c r="I735" s="148"/>
      <c r="J735" s="40"/>
      <c r="K735" s="40"/>
      <c r="L735" s="44"/>
      <c r="M735" s="243"/>
      <c r="N735" s="244"/>
      <c r="O735" s="84"/>
      <c r="P735" s="84"/>
      <c r="Q735" s="84"/>
      <c r="R735" s="84"/>
      <c r="S735" s="84"/>
      <c r="T735" s="85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7" t="s">
        <v>137</v>
      </c>
      <c r="AU735" s="17" t="s">
        <v>89</v>
      </c>
    </row>
    <row r="736" spans="1:65" s="2" customFormat="1" ht="24" customHeight="1">
      <c r="A736" s="38"/>
      <c r="B736" s="39"/>
      <c r="C736" s="228" t="s">
        <v>1751</v>
      </c>
      <c r="D736" s="228" t="s">
        <v>130</v>
      </c>
      <c r="E736" s="229" t="s">
        <v>1752</v>
      </c>
      <c r="F736" s="230" t="s">
        <v>1753</v>
      </c>
      <c r="G736" s="231" t="s">
        <v>334</v>
      </c>
      <c r="H736" s="232">
        <v>2</v>
      </c>
      <c r="I736" s="233"/>
      <c r="J736" s="234">
        <f>ROUND(I736*H736,2)</f>
        <v>0</v>
      </c>
      <c r="K736" s="230" t="s">
        <v>19</v>
      </c>
      <c r="L736" s="44"/>
      <c r="M736" s="235" t="s">
        <v>19</v>
      </c>
      <c r="N736" s="236" t="s">
        <v>43</v>
      </c>
      <c r="O736" s="84"/>
      <c r="P736" s="237">
        <f>O736*H736</f>
        <v>0</v>
      </c>
      <c r="Q736" s="237">
        <v>0</v>
      </c>
      <c r="R736" s="237">
        <f>Q736*H736</f>
        <v>0</v>
      </c>
      <c r="S736" s="237">
        <v>0</v>
      </c>
      <c r="T736" s="238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39" t="s">
        <v>202</v>
      </c>
      <c r="AT736" s="239" t="s">
        <v>130</v>
      </c>
      <c r="AU736" s="239" t="s">
        <v>89</v>
      </c>
      <c r="AY736" s="17" t="s">
        <v>128</v>
      </c>
      <c r="BE736" s="240">
        <f>IF(N736="základní",J736,0)</f>
        <v>0</v>
      </c>
      <c r="BF736" s="240">
        <f>IF(N736="snížená",J736,0)</f>
        <v>0</v>
      </c>
      <c r="BG736" s="240">
        <f>IF(N736="zákl. přenesená",J736,0)</f>
        <v>0</v>
      </c>
      <c r="BH736" s="240">
        <f>IF(N736="sníž. přenesená",J736,0)</f>
        <v>0</v>
      </c>
      <c r="BI736" s="240">
        <f>IF(N736="nulová",J736,0)</f>
        <v>0</v>
      </c>
      <c r="BJ736" s="17" t="s">
        <v>79</v>
      </c>
      <c r="BK736" s="240">
        <f>ROUND(I736*H736,2)</f>
        <v>0</v>
      </c>
      <c r="BL736" s="17" t="s">
        <v>202</v>
      </c>
      <c r="BM736" s="239" t="s">
        <v>1754</v>
      </c>
    </row>
    <row r="737" spans="1:47" s="2" customFormat="1" ht="12">
      <c r="A737" s="38"/>
      <c r="B737" s="39"/>
      <c r="C737" s="40"/>
      <c r="D737" s="241" t="s">
        <v>137</v>
      </c>
      <c r="E737" s="40"/>
      <c r="F737" s="242" t="s">
        <v>1753</v>
      </c>
      <c r="G737" s="40"/>
      <c r="H737" s="40"/>
      <c r="I737" s="148"/>
      <c r="J737" s="40"/>
      <c r="K737" s="40"/>
      <c r="L737" s="44"/>
      <c r="M737" s="243"/>
      <c r="N737" s="244"/>
      <c r="O737" s="84"/>
      <c r="P737" s="84"/>
      <c r="Q737" s="84"/>
      <c r="R737" s="84"/>
      <c r="S737" s="84"/>
      <c r="T737" s="85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T737" s="17" t="s">
        <v>137</v>
      </c>
      <c r="AU737" s="17" t="s">
        <v>89</v>
      </c>
    </row>
    <row r="738" spans="1:65" s="2" customFormat="1" ht="36" customHeight="1">
      <c r="A738" s="38"/>
      <c r="B738" s="39"/>
      <c r="C738" s="228" t="s">
        <v>1755</v>
      </c>
      <c r="D738" s="228" t="s">
        <v>130</v>
      </c>
      <c r="E738" s="229" t="s">
        <v>1756</v>
      </c>
      <c r="F738" s="230" t="s">
        <v>1757</v>
      </c>
      <c r="G738" s="231" t="s">
        <v>334</v>
      </c>
      <c r="H738" s="232">
        <v>1</v>
      </c>
      <c r="I738" s="233"/>
      <c r="J738" s="234">
        <f>ROUND(I738*H738,2)</f>
        <v>0</v>
      </c>
      <c r="K738" s="230" t="s">
        <v>19</v>
      </c>
      <c r="L738" s="44"/>
      <c r="M738" s="235" t="s">
        <v>19</v>
      </c>
      <c r="N738" s="236" t="s">
        <v>43</v>
      </c>
      <c r="O738" s="84"/>
      <c r="P738" s="237">
        <f>O738*H738</f>
        <v>0</v>
      </c>
      <c r="Q738" s="237">
        <v>0</v>
      </c>
      <c r="R738" s="237">
        <f>Q738*H738</f>
        <v>0</v>
      </c>
      <c r="S738" s="237">
        <v>0</v>
      </c>
      <c r="T738" s="238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39" t="s">
        <v>202</v>
      </c>
      <c r="AT738" s="239" t="s">
        <v>130</v>
      </c>
      <c r="AU738" s="239" t="s">
        <v>89</v>
      </c>
      <c r="AY738" s="17" t="s">
        <v>128</v>
      </c>
      <c r="BE738" s="240">
        <f>IF(N738="základní",J738,0)</f>
        <v>0</v>
      </c>
      <c r="BF738" s="240">
        <f>IF(N738="snížená",J738,0)</f>
        <v>0</v>
      </c>
      <c r="BG738" s="240">
        <f>IF(N738="zákl. přenesená",J738,0)</f>
        <v>0</v>
      </c>
      <c r="BH738" s="240">
        <f>IF(N738="sníž. přenesená",J738,0)</f>
        <v>0</v>
      </c>
      <c r="BI738" s="240">
        <f>IF(N738="nulová",J738,0)</f>
        <v>0</v>
      </c>
      <c r="BJ738" s="17" t="s">
        <v>79</v>
      </c>
      <c r="BK738" s="240">
        <f>ROUND(I738*H738,2)</f>
        <v>0</v>
      </c>
      <c r="BL738" s="17" t="s">
        <v>202</v>
      </c>
      <c r="BM738" s="239" t="s">
        <v>1758</v>
      </c>
    </row>
    <row r="739" spans="1:47" s="2" customFormat="1" ht="12">
      <c r="A739" s="38"/>
      <c r="B739" s="39"/>
      <c r="C739" s="40"/>
      <c r="D739" s="241" t="s">
        <v>137</v>
      </c>
      <c r="E739" s="40"/>
      <c r="F739" s="242" t="s">
        <v>1757</v>
      </c>
      <c r="G739" s="40"/>
      <c r="H739" s="40"/>
      <c r="I739" s="148"/>
      <c r="J739" s="40"/>
      <c r="K739" s="40"/>
      <c r="L739" s="44"/>
      <c r="M739" s="243"/>
      <c r="N739" s="244"/>
      <c r="O739" s="84"/>
      <c r="P739" s="84"/>
      <c r="Q739" s="84"/>
      <c r="R739" s="84"/>
      <c r="S739" s="84"/>
      <c r="T739" s="85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T739" s="17" t="s">
        <v>137</v>
      </c>
      <c r="AU739" s="17" t="s">
        <v>89</v>
      </c>
    </row>
    <row r="740" spans="1:65" s="2" customFormat="1" ht="36" customHeight="1">
      <c r="A740" s="38"/>
      <c r="B740" s="39"/>
      <c r="C740" s="228" t="s">
        <v>1759</v>
      </c>
      <c r="D740" s="228" t="s">
        <v>130</v>
      </c>
      <c r="E740" s="229" t="s">
        <v>1760</v>
      </c>
      <c r="F740" s="230" t="s">
        <v>1761</v>
      </c>
      <c r="G740" s="231" t="s">
        <v>334</v>
      </c>
      <c r="H740" s="232">
        <v>1</v>
      </c>
      <c r="I740" s="233"/>
      <c r="J740" s="234">
        <f>ROUND(I740*H740,2)</f>
        <v>0</v>
      </c>
      <c r="K740" s="230" t="s">
        <v>19</v>
      </c>
      <c r="L740" s="44"/>
      <c r="M740" s="235" t="s">
        <v>19</v>
      </c>
      <c r="N740" s="236" t="s">
        <v>43</v>
      </c>
      <c r="O740" s="84"/>
      <c r="P740" s="237">
        <f>O740*H740</f>
        <v>0</v>
      </c>
      <c r="Q740" s="237">
        <v>0</v>
      </c>
      <c r="R740" s="237">
        <f>Q740*H740</f>
        <v>0</v>
      </c>
      <c r="S740" s="237">
        <v>0</v>
      </c>
      <c r="T740" s="238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39" t="s">
        <v>202</v>
      </c>
      <c r="AT740" s="239" t="s">
        <v>130</v>
      </c>
      <c r="AU740" s="239" t="s">
        <v>89</v>
      </c>
      <c r="AY740" s="17" t="s">
        <v>128</v>
      </c>
      <c r="BE740" s="240">
        <f>IF(N740="základní",J740,0)</f>
        <v>0</v>
      </c>
      <c r="BF740" s="240">
        <f>IF(N740="snížená",J740,0)</f>
        <v>0</v>
      </c>
      <c r="BG740" s="240">
        <f>IF(N740="zákl. přenesená",J740,0)</f>
        <v>0</v>
      </c>
      <c r="BH740" s="240">
        <f>IF(N740="sníž. přenesená",J740,0)</f>
        <v>0</v>
      </c>
      <c r="BI740" s="240">
        <f>IF(N740="nulová",J740,0)</f>
        <v>0</v>
      </c>
      <c r="BJ740" s="17" t="s">
        <v>79</v>
      </c>
      <c r="BK740" s="240">
        <f>ROUND(I740*H740,2)</f>
        <v>0</v>
      </c>
      <c r="BL740" s="17" t="s">
        <v>202</v>
      </c>
      <c r="BM740" s="239" t="s">
        <v>1762</v>
      </c>
    </row>
    <row r="741" spans="1:47" s="2" customFormat="1" ht="12">
      <c r="A741" s="38"/>
      <c r="B741" s="39"/>
      <c r="C741" s="40"/>
      <c r="D741" s="241" t="s">
        <v>137</v>
      </c>
      <c r="E741" s="40"/>
      <c r="F741" s="242" t="s">
        <v>1761</v>
      </c>
      <c r="G741" s="40"/>
      <c r="H741" s="40"/>
      <c r="I741" s="148"/>
      <c r="J741" s="40"/>
      <c r="K741" s="40"/>
      <c r="L741" s="44"/>
      <c r="M741" s="243"/>
      <c r="N741" s="244"/>
      <c r="O741" s="84"/>
      <c r="P741" s="84"/>
      <c r="Q741" s="84"/>
      <c r="R741" s="84"/>
      <c r="S741" s="84"/>
      <c r="T741" s="85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T741" s="17" t="s">
        <v>137</v>
      </c>
      <c r="AU741" s="17" t="s">
        <v>89</v>
      </c>
    </row>
    <row r="742" spans="1:65" s="2" customFormat="1" ht="24" customHeight="1">
      <c r="A742" s="38"/>
      <c r="B742" s="39"/>
      <c r="C742" s="228" t="s">
        <v>1763</v>
      </c>
      <c r="D742" s="228" t="s">
        <v>130</v>
      </c>
      <c r="E742" s="229" t="s">
        <v>1764</v>
      </c>
      <c r="F742" s="230" t="s">
        <v>1765</v>
      </c>
      <c r="G742" s="231" t="s">
        <v>334</v>
      </c>
      <c r="H742" s="232">
        <v>1</v>
      </c>
      <c r="I742" s="233"/>
      <c r="J742" s="234">
        <f>ROUND(I742*H742,2)</f>
        <v>0</v>
      </c>
      <c r="K742" s="230" t="s">
        <v>19</v>
      </c>
      <c r="L742" s="44"/>
      <c r="M742" s="235" t="s">
        <v>19</v>
      </c>
      <c r="N742" s="236" t="s">
        <v>43</v>
      </c>
      <c r="O742" s="84"/>
      <c r="P742" s="237">
        <f>O742*H742</f>
        <v>0</v>
      </c>
      <c r="Q742" s="237">
        <v>0</v>
      </c>
      <c r="R742" s="237">
        <f>Q742*H742</f>
        <v>0</v>
      </c>
      <c r="S742" s="237">
        <v>0</v>
      </c>
      <c r="T742" s="238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39" t="s">
        <v>202</v>
      </c>
      <c r="AT742" s="239" t="s">
        <v>130</v>
      </c>
      <c r="AU742" s="239" t="s">
        <v>89</v>
      </c>
      <c r="AY742" s="17" t="s">
        <v>128</v>
      </c>
      <c r="BE742" s="240">
        <f>IF(N742="základní",J742,0)</f>
        <v>0</v>
      </c>
      <c r="BF742" s="240">
        <f>IF(N742="snížená",J742,0)</f>
        <v>0</v>
      </c>
      <c r="BG742" s="240">
        <f>IF(N742="zákl. přenesená",J742,0)</f>
        <v>0</v>
      </c>
      <c r="BH742" s="240">
        <f>IF(N742="sníž. přenesená",J742,0)</f>
        <v>0</v>
      </c>
      <c r="BI742" s="240">
        <f>IF(N742="nulová",J742,0)</f>
        <v>0</v>
      </c>
      <c r="BJ742" s="17" t="s">
        <v>79</v>
      </c>
      <c r="BK742" s="240">
        <f>ROUND(I742*H742,2)</f>
        <v>0</v>
      </c>
      <c r="BL742" s="17" t="s">
        <v>202</v>
      </c>
      <c r="BM742" s="239" t="s">
        <v>1766</v>
      </c>
    </row>
    <row r="743" spans="1:47" s="2" customFormat="1" ht="12">
      <c r="A743" s="38"/>
      <c r="B743" s="39"/>
      <c r="C743" s="40"/>
      <c r="D743" s="241" t="s">
        <v>137</v>
      </c>
      <c r="E743" s="40"/>
      <c r="F743" s="242" t="s">
        <v>1765</v>
      </c>
      <c r="G743" s="40"/>
      <c r="H743" s="40"/>
      <c r="I743" s="148"/>
      <c r="J743" s="40"/>
      <c r="K743" s="40"/>
      <c r="L743" s="44"/>
      <c r="M743" s="243"/>
      <c r="N743" s="244"/>
      <c r="O743" s="84"/>
      <c r="P743" s="84"/>
      <c r="Q743" s="84"/>
      <c r="R743" s="84"/>
      <c r="S743" s="84"/>
      <c r="T743" s="85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7" t="s">
        <v>137</v>
      </c>
      <c r="AU743" s="17" t="s">
        <v>89</v>
      </c>
    </row>
    <row r="744" spans="1:65" s="2" customFormat="1" ht="36" customHeight="1">
      <c r="A744" s="38"/>
      <c r="B744" s="39"/>
      <c r="C744" s="228" t="s">
        <v>1767</v>
      </c>
      <c r="D744" s="228" t="s">
        <v>130</v>
      </c>
      <c r="E744" s="229" t="s">
        <v>1768</v>
      </c>
      <c r="F744" s="230" t="s">
        <v>1769</v>
      </c>
      <c r="G744" s="231" t="s">
        <v>334</v>
      </c>
      <c r="H744" s="232">
        <v>1</v>
      </c>
      <c r="I744" s="233"/>
      <c r="J744" s="234">
        <f>ROUND(I744*H744,2)</f>
        <v>0</v>
      </c>
      <c r="K744" s="230" t="s">
        <v>19</v>
      </c>
      <c r="L744" s="44"/>
      <c r="M744" s="235" t="s">
        <v>19</v>
      </c>
      <c r="N744" s="236" t="s">
        <v>43</v>
      </c>
      <c r="O744" s="84"/>
      <c r="P744" s="237">
        <f>O744*H744</f>
        <v>0</v>
      </c>
      <c r="Q744" s="237">
        <v>0</v>
      </c>
      <c r="R744" s="237">
        <f>Q744*H744</f>
        <v>0</v>
      </c>
      <c r="S744" s="237">
        <v>0</v>
      </c>
      <c r="T744" s="238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39" t="s">
        <v>202</v>
      </c>
      <c r="AT744" s="239" t="s">
        <v>130</v>
      </c>
      <c r="AU744" s="239" t="s">
        <v>89</v>
      </c>
      <c r="AY744" s="17" t="s">
        <v>128</v>
      </c>
      <c r="BE744" s="240">
        <f>IF(N744="základní",J744,0)</f>
        <v>0</v>
      </c>
      <c r="BF744" s="240">
        <f>IF(N744="snížená",J744,0)</f>
        <v>0</v>
      </c>
      <c r="BG744" s="240">
        <f>IF(N744="zákl. přenesená",J744,0)</f>
        <v>0</v>
      </c>
      <c r="BH744" s="240">
        <f>IF(N744="sníž. přenesená",J744,0)</f>
        <v>0</v>
      </c>
      <c r="BI744" s="240">
        <f>IF(N744="nulová",J744,0)</f>
        <v>0</v>
      </c>
      <c r="BJ744" s="17" t="s">
        <v>79</v>
      </c>
      <c r="BK744" s="240">
        <f>ROUND(I744*H744,2)</f>
        <v>0</v>
      </c>
      <c r="BL744" s="17" t="s">
        <v>202</v>
      </c>
      <c r="BM744" s="239" t="s">
        <v>1770</v>
      </c>
    </row>
    <row r="745" spans="1:47" s="2" customFormat="1" ht="12">
      <c r="A745" s="38"/>
      <c r="B745" s="39"/>
      <c r="C745" s="40"/>
      <c r="D745" s="241" t="s">
        <v>137</v>
      </c>
      <c r="E745" s="40"/>
      <c r="F745" s="242" t="s">
        <v>1769</v>
      </c>
      <c r="G745" s="40"/>
      <c r="H745" s="40"/>
      <c r="I745" s="148"/>
      <c r="J745" s="40"/>
      <c r="K745" s="40"/>
      <c r="L745" s="44"/>
      <c r="M745" s="243"/>
      <c r="N745" s="244"/>
      <c r="O745" s="84"/>
      <c r="P745" s="84"/>
      <c r="Q745" s="84"/>
      <c r="R745" s="84"/>
      <c r="S745" s="84"/>
      <c r="T745" s="85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7" t="s">
        <v>137</v>
      </c>
      <c r="AU745" s="17" t="s">
        <v>89</v>
      </c>
    </row>
    <row r="746" spans="1:65" s="2" customFormat="1" ht="36" customHeight="1">
      <c r="A746" s="38"/>
      <c r="B746" s="39"/>
      <c r="C746" s="228" t="s">
        <v>1771</v>
      </c>
      <c r="D746" s="228" t="s">
        <v>130</v>
      </c>
      <c r="E746" s="229" t="s">
        <v>1772</v>
      </c>
      <c r="F746" s="230" t="s">
        <v>1773</v>
      </c>
      <c r="G746" s="231" t="s">
        <v>334</v>
      </c>
      <c r="H746" s="232">
        <v>1</v>
      </c>
      <c r="I746" s="233"/>
      <c r="J746" s="234">
        <f>ROUND(I746*H746,2)</f>
        <v>0</v>
      </c>
      <c r="K746" s="230" t="s">
        <v>19</v>
      </c>
      <c r="L746" s="44"/>
      <c r="M746" s="235" t="s">
        <v>19</v>
      </c>
      <c r="N746" s="236" t="s">
        <v>43</v>
      </c>
      <c r="O746" s="84"/>
      <c r="P746" s="237">
        <f>O746*H746</f>
        <v>0</v>
      </c>
      <c r="Q746" s="237">
        <v>0</v>
      </c>
      <c r="R746" s="237">
        <f>Q746*H746</f>
        <v>0</v>
      </c>
      <c r="S746" s="237">
        <v>0</v>
      </c>
      <c r="T746" s="238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39" t="s">
        <v>202</v>
      </c>
      <c r="AT746" s="239" t="s">
        <v>130</v>
      </c>
      <c r="AU746" s="239" t="s">
        <v>89</v>
      </c>
      <c r="AY746" s="17" t="s">
        <v>128</v>
      </c>
      <c r="BE746" s="240">
        <f>IF(N746="základní",J746,0)</f>
        <v>0</v>
      </c>
      <c r="BF746" s="240">
        <f>IF(N746="snížená",J746,0)</f>
        <v>0</v>
      </c>
      <c r="BG746" s="240">
        <f>IF(N746="zákl. přenesená",J746,0)</f>
        <v>0</v>
      </c>
      <c r="BH746" s="240">
        <f>IF(N746="sníž. přenesená",J746,0)</f>
        <v>0</v>
      </c>
      <c r="BI746" s="240">
        <f>IF(N746="nulová",J746,0)</f>
        <v>0</v>
      </c>
      <c r="BJ746" s="17" t="s">
        <v>79</v>
      </c>
      <c r="BK746" s="240">
        <f>ROUND(I746*H746,2)</f>
        <v>0</v>
      </c>
      <c r="BL746" s="17" t="s">
        <v>202</v>
      </c>
      <c r="BM746" s="239" t="s">
        <v>1774</v>
      </c>
    </row>
    <row r="747" spans="1:47" s="2" customFormat="1" ht="12">
      <c r="A747" s="38"/>
      <c r="B747" s="39"/>
      <c r="C747" s="40"/>
      <c r="D747" s="241" t="s">
        <v>137</v>
      </c>
      <c r="E747" s="40"/>
      <c r="F747" s="242" t="s">
        <v>1773</v>
      </c>
      <c r="G747" s="40"/>
      <c r="H747" s="40"/>
      <c r="I747" s="148"/>
      <c r="J747" s="40"/>
      <c r="K747" s="40"/>
      <c r="L747" s="44"/>
      <c r="M747" s="243"/>
      <c r="N747" s="244"/>
      <c r="O747" s="84"/>
      <c r="P747" s="84"/>
      <c r="Q747" s="84"/>
      <c r="R747" s="84"/>
      <c r="S747" s="84"/>
      <c r="T747" s="85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137</v>
      </c>
      <c r="AU747" s="17" t="s">
        <v>89</v>
      </c>
    </row>
    <row r="748" spans="1:65" s="2" customFormat="1" ht="36" customHeight="1">
      <c r="A748" s="38"/>
      <c r="B748" s="39"/>
      <c r="C748" s="228" t="s">
        <v>1775</v>
      </c>
      <c r="D748" s="228" t="s">
        <v>130</v>
      </c>
      <c r="E748" s="229" t="s">
        <v>1776</v>
      </c>
      <c r="F748" s="230" t="s">
        <v>1777</v>
      </c>
      <c r="G748" s="231" t="s">
        <v>334</v>
      </c>
      <c r="H748" s="232">
        <v>1</v>
      </c>
      <c r="I748" s="233"/>
      <c r="J748" s="234">
        <f>ROUND(I748*H748,2)</f>
        <v>0</v>
      </c>
      <c r="K748" s="230" t="s">
        <v>19</v>
      </c>
      <c r="L748" s="44"/>
      <c r="M748" s="235" t="s">
        <v>19</v>
      </c>
      <c r="N748" s="236" t="s">
        <v>43</v>
      </c>
      <c r="O748" s="84"/>
      <c r="P748" s="237">
        <f>O748*H748</f>
        <v>0</v>
      </c>
      <c r="Q748" s="237">
        <v>0</v>
      </c>
      <c r="R748" s="237">
        <f>Q748*H748</f>
        <v>0</v>
      </c>
      <c r="S748" s="237">
        <v>0</v>
      </c>
      <c r="T748" s="238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39" t="s">
        <v>202</v>
      </c>
      <c r="AT748" s="239" t="s">
        <v>130</v>
      </c>
      <c r="AU748" s="239" t="s">
        <v>89</v>
      </c>
      <c r="AY748" s="17" t="s">
        <v>128</v>
      </c>
      <c r="BE748" s="240">
        <f>IF(N748="základní",J748,0)</f>
        <v>0</v>
      </c>
      <c r="BF748" s="240">
        <f>IF(N748="snížená",J748,0)</f>
        <v>0</v>
      </c>
      <c r="BG748" s="240">
        <f>IF(N748="zákl. přenesená",J748,0)</f>
        <v>0</v>
      </c>
      <c r="BH748" s="240">
        <f>IF(N748="sníž. přenesená",J748,0)</f>
        <v>0</v>
      </c>
      <c r="BI748" s="240">
        <f>IF(N748="nulová",J748,0)</f>
        <v>0</v>
      </c>
      <c r="BJ748" s="17" t="s">
        <v>79</v>
      </c>
      <c r="BK748" s="240">
        <f>ROUND(I748*H748,2)</f>
        <v>0</v>
      </c>
      <c r="BL748" s="17" t="s">
        <v>202</v>
      </c>
      <c r="BM748" s="239" t="s">
        <v>1778</v>
      </c>
    </row>
    <row r="749" spans="1:47" s="2" customFormat="1" ht="12">
      <c r="A749" s="38"/>
      <c r="B749" s="39"/>
      <c r="C749" s="40"/>
      <c r="D749" s="241" t="s">
        <v>137</v>
      </c>
      <c r="E749" s="40"/>
      <c r="F749" s="242" t="s">
        <v>1777</v>
      </c>
      <c r="G749" s="40"/>
      <c r="H749" s="40"/>
      <c r="I749" s="148"/>
      <c r="J749" s="40"/>
      <c r="K749" s="40"/>
      <c r="L749" s="44"/>
      <c r="M749" s="243"/>
      <c r="N749" s="244"/>
      <c r="O749" s="84"/>
      <c r="P749" s="84"/>
      <c r="Q749" s="84"/>
      <c r="R749" s="84"/>
      <c r="S749" s="84"/>
      <c r="T749" s="85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7" t="s">
        <v>137</v>
      </c>
      <c r="AU749" s="17" t="s">
        <v>89</v>
      </c>
    </row>
    <row r="750" spans="1:65" s="2" customFormat="1" ht="24" customHeight="1">
      <c r="A750" s="38"/>
      <c r="B750" s="39"/>
      <c r="C750" s="228" t="s">
        <v>1779</v>
      </c>
      <c r="D750" s="228" t="s">
        <v>130</v>
      </c>
      <c r="E750" s="229" t="s">
        <v>1780</v>
      </c>
      <c r="F750" s="230" t="s">
        <v>1781</v>
      </c>
      <c r="G750" s="231" t="s">
        <v>334</v>
      </c>
      <c r="H750" s="232">
        <v>1</v>
      </c>
      <c r="I750" s="233"/>
      <c r="J750" s="234">
        <f>ROUND(I750*H750,2)</f>
        <v>0</v>
      </c>
      <c r="K750" s="230" t="s">
        <v>19</v>
      </c>
      <c r="L750" s="44"/>
      <c r="M750" s="235" t="s">
        <v>19</v>
      </c>
      <c r="N750" s="236" t="s">
        <v>43</v>
      </c>
      <c r="O750" s="84"/>
      <c r="P750" s="237">
        <f>O750*H750</f>
        <v>0</v>
      </c>
      <c r="Q750" s="237">
        <v>0</v>
      </c>
      <c r="R750" s="237">
        <f>Q750*H750</f>
        <v>0</v>
      </c>
      <c r="S750" s="237">
        <v>0</v>
      </c>
      <c r="T750" s="238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39" t="s">
        <v>202</v>
      </c>
      <c r="AT750" s="239" t="s">
        <v>130</v>
      </c>
      <c r="AU750" s="239" t="s">
        <v>89</v>
      </c>
      <c r="AY750" s="17" t="s">
        <v>128</v>
      </c>
      <c r="BE750" s="240">
        <f>IF(N750="základní",J750,0)</f>
        <v>0</v>
      </c>
      <c r="BF750" s="240">
        <f>IF(N750="snížená",J750,0)</f>
        <v>0</v>
      </c>
      <c r="BG750" s="240">
        <f>IF(N750="zákl. přenesená",J750,0)</f>
        <v>0</v>
      </c>
      <c r="BH750" s="240">
        <f>IF(N750="sníž. přenesená",J750,0)</f>
        <v>0</v>
      </c>
      <c r="BI750" s="240">
        <f>IF(N750="nulová",J750,0)</f>
        <v>0</v>
      </c>
      <c r="BJ750" s="17" t="s">
        <v>79</v>
      </c>
      <c r="BK750" s="240">
        <f>ROUND(I750*H750,2)</f>
        <v>0</v>
      </c>
      <c r="BL750" s="17" t="s">
        <v>202</v>
      </c>
      <c r="BM750" s="239" t="s">
        <v>1782</v>
      </c>
    </row>
    <row r="751" spans="1:47" s="2" customFormat="1" ht="12">
      <c r="A751" s="38"/>
      <c r="B751" s="39"/>
      <c r="C751" s="40"/>
      <c r="D751" s="241" t="s">
        <v>137</v>
      </c>
      <c r="E751" s="40"/>
      <c r="F751" s="242" t="s">
        <v>1781</v>
      </c>
      <c r="G751" s="40"/>
      <c r="H751" s="40"/>
      <c r="I751" s="148"/>
      <c r="J751" s="40"/>
      <c r="K751" s="40"/>
      <c r="L751" s="44"/>
      <c r="M751" s="243"/>
      <c r="N751" s="244"/>
      <c r="O751" s="84"/>
      <c r="P751" s="84"/>
      <c r="Q751" s="84"/>
      <c r="R751" s="84"/>
      <c r="S751" s="84"/>
      <c r="T751" s="85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T751" s="17" t="s">
        <v>137</v>
      </c>
      <c r="AU751" s="17" t="s">
        <v>89</v>
      </c>
    </row>
    <row r="752" spans="1:65" s="2" customFormat="1" ht="36" customHeight="1">
      <c r="A752" s="38"/>
      <c r="B752" s="39"/>
      <c r="C752" s="228" t="s">
        <v>1783</v>
      </c>
      <c r="D752" s="228" t="s">
        <v>130</v>
      </c>
      <c r="E752" s="229" t="s">
        <v>1784</v>
      </c>
      <c r="F752" s="230" t="s">
        <v>1785</v>
      </c>
      <c r="G752" s="231" t="s">
        <v>334</v>
      </c>
      <c r="H752" s="232">
        <v>1</v>
      </c>
      <c r="I752" s="233"/>
      <c r="J752" s="234">
        <f>ROUND(I752*H752,2)</f>
        <v>0</v>
      </c>
      <c r="K752" s="230" t="s">
        <v>19</v>
      </c>
      <c r="L752" s="44"/>
      <c r="M752" s="235" t="s">
        <v>19</v>
      </c>
      <c r="N752" s="236" t="s">
        <v>43</v>
      </c>
      <c r="O752" s="84"/>
      <c r="P752" s="237">
        <f>O752*H752</f>
        <v>0</v>
      </c>
      <c r="Q752" s="237">
        <v>0</v>
      </c>
      <c r="R752" s="237">
        <f>Q752*H752</f>
        <v>0</v>
      </c>
      <c r="S752" s="237">
        <v>0</v>
      </c>
      <c r="T752" s="238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39" t="s">
        <v>202</v>
      </c>
      <c r="AT752" s="239" t="s">
        <v>130</v>
      </c>
      <c r="AU752" s="239" t="s">
        <v>89</v>
      </c>
      <c r="AY752" s="17" t="s">
        <v>128</v>
      </c>
      <c r="BE752" s="240">
        <f>IF(N752="základní",J752,0)</f>
        <v>0</v>
      </c>
      <c r="BF752" s="240">
        <f>IF(N752="snížená",J752,0)</f>
        <v>0</v>
      </c>
      <c r="BG752" s="240">
        <f>IF(N752="zákl. přenesená",J752,0)</f>
        <v>0</v>
      </c>
      <c r="BH752" s="240">
        <f>IF(N752="sníž. přenesená",J752,0)</f>
        <v>0</v>
      </c>
      <c r="BI752" s="240">
        <f>IF(N752="nulová",J752,0)</f>
        <v>0</v>
      </c>
      <c r="BJ752" s="17" t="s">
        <v>79</v>
      </c>
      <c r="BK752" s="240">
        <f>ROUND(I752*H752,2)</f>
        <v>0</v>
      </c>
      <c r="BL752" s="17" t="s">
        <v>202</v>
      </c>
      <c r="BM752" s="239" t="s">
        <v>1786</v>
      </c>
    </row>
    <row r="753" spans="1:47" s="2" customFormat="1" ht="12">
      <c r="A753" s="38"/>
      <c r="B753" s="39"/>
      <c r="C753" s="40"/>
      <c r="D753" s="241" t="s">
        <v>137</v>
      </c>
      <c r="E753" s="40"/>
      <c r="F753" s="242" t="s">
        <v>1785</v>
      </c>
      <c r="G753" s="40"/>
      <c r="H753" s="40"/>
      <c r="I753" s="148"/>
      <c r="J753" s="40"/>
      <c r="K753" s="40"/>
      <c r="L753" s="44"/>
      <c r="M753" s="243"/>
      <c r="N753" s="244"/>
      <c r="O753" s="84"/>
      <c r="P753" s="84"/>
      <c r="Q753" s="84"/>
      <c r="R753" s="84"/>
      <c r="S753" s="84"/>
      <c r="T753" s="85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T753" s="17" t="s">
        <v>137</v>
      </c>
      <c r="AU753" s="17" t="s">
        <v>89</v>
      </c>
    </row>
    <row r="754" spans="1:65" s="2" customFormat="1" ht="36" customHeight="1">
      <c r="A754" s="38"/>
      <c r="B754" s="39"/>
      <c r="C754" s="228" t="s">
        <v>1787</v>
      </c>
      <c r="D754" s="228" t="s">
        <v>130</v>
      </c>
      <c r="E754" s="229" t="s">
        <v>1788</v>
      </c>
      <c r="F754" s="230" t="s">
        <v>1789</v>
      </c>
      <c r="G754" s="231" t="s">
        <v>334</v>
      </c>
      <c r="H754" s="232">
        <v>3</v>
      </c>
      <c r="I754" s="233"/>
      <c r="J754" s="234">
        <f>ROUND(I754*H754,2)</f>
        <v>0</v>
      </c>
      <c r="K754" s="230" t="s">
        <v>19</v>
      </c>
      <c r="L754" s="44"/>
      <c r="M754" s="235" t="s">
        <v>19</v>
      </c>
      <c r="N754" s="236" t="s">
        <v>43</v>
      </c>
      <c r="O754" s="84"/>
      <c r="P754" s="237">
        <f>O754*H754</f>
        <v>0</v>
      </c>
      <c r="Q754" s="237">
        <v>0</v>
      </c>
      <c r="R754" s="237">
        <f>Q754*H754</f>
        <v>0</v>
      </c>
      <c r="S754" s="237">
        <v>0</v>
      </c>
      <c r="T754" s="238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39" t="s">
        <v>202</v>
      </c>
      <c r="AT754" s="239" t="s">
        <v>130</v>
      </c>
      <c r="AU754" s="239" t="s">
        <v>89</v>
      </c>
      <c r="AY754" s="17" t="s">
        <v>128</v>
      </c>
      <c r="BE754" s="240">
        <f>IF(N754="základní",J754,0)</f>
        <v>0</v>
      </c>
      <c r="BF754" s="240">
        <f>IF(N754="snížená",J754,0)</f>
        <v>0</v>
      </c>
      <c r="BG754" s="240">
        <f>IF(N754="zákl. přenesená",J754,0)</f>
        <v>0</v>
      </c>
      <c r="BH754" s="240">
        <f>IF(N754="sníž. přenesená",J754,0)</f>
        <v>0</v>
      </c>
      <c r="BI754" s="240">
        <f>IF(N754="nulová",J754,0)</f>
        <v>0</v>
      </c>
      <c r="BJ754" s="17" t="s">
        <v>79</v>
      </c>
      <c r="BK754" s="240">
        <f>ROUND(I754*H754,2)</f>
        <v>0</v>
      </c>
      <c r="BL754" s="17" t="s">
        <v>202</v>
      </c>
      <c r="BM754" s="239" t="s">
        <v>1790</v>
      </c>
    </row>
    <row r="755" spans="1:47" s="2" customFormat="1" ht="12">
      <c r="A755" s="38"/>
      <c r="B755" s="39"/>
      <c r="C755" s="40"/>
      <c r="D755" s="241" t="s">
        <v>137</v>
      </c>
      <c r="E755" s="40"/>
      <c r="F755" s="242" t="s">
        <v>1789</v>
      </c>
      <c r="G755" s="40"/>
      <c r="H755" s="40"/>
      <c r="I755" s="148"/>
      <c r="J755" s="40"/>
      <c r="K755" s="40"/>
      <c r="L755" s="44"/>
      <c r="M755" s="243"/>
      <c r="N755" s="244"/>
      <c r="O755" s="84"/>
      <c r="P755" s="84"/>
      <c r="Q755" s="84"/>
      <c r="R755" s="84"/>
      <c r="S755" s="84"/>
      <c r="T755" s="85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T755" s="17" t="s">
        <v>137</v>
      </c>
      <c r="AU755" s="17" t="s">
        <v>89</v>
      </c>
    </row>
    <row r="756" spans="1:65" s="2" customFormat="1" ht="36" customHeight="1">
      <c r="A756" s="38"/>
      <c r="B756" s="39"/>
      <c r="C756" s="228" t="s">
        <v>1791</v>
      </c>
      <c r="D756" s="228" t="s">
        <v>130</v>
      </c>
      <c r="E756" s="229" t="s">
        <v>1792</v>
      </c>
      <c r="F756" s="230" t="s">
        <v>1793</v>
      </c>
      <c r="G756" s="231" t="s">
        <v>334</v>
      </c>
      <c r="H756" s="232">
        <v>2</v>
      </c>
      <c r="I756" s="233"/>
      <c r="J756" s="234">
        <f>ROUND(I756*H756,2)</f>
        <v>0</v>
      </c>
      <c r="K756" s="230" t="s">
        <v>19</v>
      </c>
      <c r="L756" s="44"/>
      <c r="M756" s="235" t="s">
        <v>19</v>
      </c>
      <c r="N756" s="236" t="s">
        <v>43</v>
      </c>
      <c r="O756" s="84"/>
      <c r="P756" s="237">
        <f>O756*H756</f>
        <v>0</v>
      </c>
      <c r="Q756" s="237">
        <v>0</v>
      </c>
      <c r="R756" s="237">
        <f>Q756*H756</f>
        <v>0</v>
      </c>
      <c r="S756" s="237">
        <v>0</v>
      </c>
      <c r="T756" s="238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39" t="s">
        <v>202</v>
      </c>
      <c r="AT756" s="239" t="s">
        <v>130</v>
      </c>
      <c r="AU756" s="239" t="s">
        <v>89</v>
      </c>
      <c r="AY756" s="17" t="s">
        <v>128</v>
      </c>
      <c r="BE756" s="240">
        <f>IF(N756="základní",J756,0)</f>
        <v>0</v>
      </c>
      <c r="BF756" s="240">
        <f>IF(N756="snížená",J756,0)</f>
        <v>0</v>
      </c>
      <c r="BG756" s="240">
        <f>IF(N756="zákl. přenesená",J756,0)</f>
        <v>0</v>
      </c>
      <c r="BH756" s="240">
        <f>IF(N756="sníž. přenesená",J756,0)</f>
        <v>0</v>
      </c>
      <c r="BI756" s="240">
        <f>IF(N756="nulová",J756,0)</f>
        <v>0</v>
      </c>
      <c r="BJ756" s="17" t="s">
        <v>79</v>
      </c>
      <c r="BK756" s="240">
        <f>ROUND(I756*H756,2)</f>
        <v>0</v>
      </c>
      <c r="BL756" s="17" t="s">
        <v>202</v>
      </c>
      <c r="BM756" s="239" t="s">
        <v>1794</v>
      </c>
    </row>
    <row r="757" spans="1:47" s="2" customFormat="1" ht="12">
      <c r="A757" s="38"/>
      <c r="B757" s="39"/>
      <c r="C757" s="40"/>
      <c r="D757" s="241" t="s">
        <v>137</v>
      </c>
      <c r="E757" s="40"/>
      <c r="F757" s="242" t="s">
        <v>1793</v>
      </c>
      <c r="G757" s="40"/>
      <c r="H757" s="40"/>
      <c r="I757" s="148"/>
      <c r="J757" s="40"/>
      <c r="K757" s="40"/>
      <c r="L757" s="44"/>
      <c r="M757" s="243"/>
      <c r="N757" s="244"/>
      <c r="O757" s="84"/>
      <c r="P757" s="84"/>
      <c r="Q757" s="84"/>
      <c r="R757" s="84"/>
      <c r="S757" s="84"/>
      <c r="T757" s="85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T757" s="17" t="s">
        <v>137</v>
      </c>
      <c r="AU757" s="17" t="s">
        <v>89</v>
      </c>
    </row>
    <row r="758" spans="1:65" s="2" customFormat="1" ht="36" customHeight="1">
      <c r="A758" s="38"/>
      <c r="B758" s="39"/>
      <c r="C758" s="228" t="s">
        <v>1795</v>
      </c>
      <c r="D758" s="228" t="s">
        <v>130</v>
      </c>
      <c r="E758" s="229" t="s">
        <v>1796</v>
      </c>
      <c r="F758" s="230" t="s">
        <v>1797</v>
      </c>
      <c r="G758" s="231" t="s">
        <v>334</v>
      </c>
      <c r="H758" s="232">
        <v>1</v>
      </c>
      <c r="I758" s="233"/>
      <c r="J758" s="234">
        <f>ROUND(I758*H758,2)</f>
        <v>0</v>
      </c>
      <c r="K758" s="230" t="s">
        <v>19</v>
      </c>
      <c r="L758" s="44"/>
      <c r="M758" s="235" t="s">
        <v>19</v>
      </c>
      <c r="N758" s="236" t="s">
        <v>43</v>
      </c>
      <c r="O758" s="84"/>
      <c r="P758" s="237">
        <f>O758*H758</f>
        <v>0</v>
      </c>
      <c r="Q758" s="237">
        <v>0</v>
      </c>
      <c r="R758" s="237">
        <f>Q758*H758</f>
        <v>0</v>
      </c>
      <c r="S758" s="237">
        <v>0</v>
      </c>
      <c r="T758" s="238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39" t="s">
        <v>202</v>
      </c>
      <c r="AT758" s="239" t="s">
        <v>130</v>
      </c>
      <c r="AU758" s="239" t="s">
        <v>89</v>
      </c>
      <c r="AY758" s="17" t="s">
        <v>128</v>
      </c>
      <c r="BE758" s="240">
        <f>IF(N758="základní",J758,0)</f>
        <v>0</v>
      </c>
      <c r="BF758" s="240">
        <f>IF(N758="snížená",J758,0)</f>
        <v>0</v>
      </c>
      <c r="BG758" s="240">
        <f>IF(N758="zákl. přenesená",J758,0)</f>
        <v>0</v>
      </c>
      <c r="BH758" s="240">
        <f>IF(N758="sníž. přenesená",J758,0)</f>
        <v>0</v>
      </c>
      <c r="BI758" s="240">
        <f>IF(N758="nulová",J758,0)</f>
        <v>0</v>
      </c>
      <c r="BJ758" s="17" t="s">
        <v>79</v>
      </c>
      <c r="BK758" s="240">
        <f>ROUND(I758*H758,2)</f>
        <v>0</v>
      </c>
      <c r="BL758" s="17" t="s">
        <v>202</v>
      </c>
      <c r="BM758" s="239" t="s">
        <v>1798</v>
      </c>
    </row>
    <row r="759" spans="1:47" s="2" customFormat="1" ht="12">
      <c r="A759" s="38"/>
      <c r="B759" s="39"/>
      <c r="C759" s="40"/>
      <c r="D759" s="241" t="s">
        <v>137</v>
      </c>
      <c r="E759" s="40"/>
      <c r="F759" s="242" t="s">
        <v>1797</v>
      </c>
      <c r="G759" s="40"/>
      <c r="H759" s="40"/>
      <c r="I759" s="148"/>
      <c r="J759" s="40"/>
      <c r="K759" s="40"/>
      <c r="L759" s="44"/>
      <c r="M759" s="243"/>
      <c r="N759" s="244"/>
      <c r="O759" s="84"/>
      <c r="P759" s="84"/>
      <c r="Q759" s="84"/>
      <c r="R759" s="84"/>
      <c r="S759" s="84"/>
      <c r="T759" s="85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T759" s="17" t="s">
        <v>137</v>
      </c>
      <c r="AU759" s="17" t="s">
        <v>89</v>
      </c>
    </row>
    <row r="760" spans="1:65" s="2" customFormat="1" ht="36" customHeight="1">
      <c r="A760" s="38"/>
      <c r="B760" s="39"/>
      <c r="C760" s="228" t="s">
        <v>1799</v>
      </c>
      <c r="D760" s="228" t="s">
        <v>130</v>
      </c>
      <c r="E760" s="229" t="s">
        <v>1800</v>
      </c>
      <c r="F760" s="230" t="s">
        <v>1801</v>
      </c>
      <c r="G760" s="231" t="s">
        <v>334</v>
      </c>
      <c r="H760" s="232">
        <v>5</v>
      </c>
      <c r="I760" s="233"/>
      <c r="J760" s="234">
        <f>ROUND(I760*H760,2)</f>
        <v>0</v>
      </c>
      <c r="K760" s="230" t="s">
        <v>19</v>
      </c>
      <c r="L760" s="44"/>
      <c r="M760" s="235" t="s">
        <v>19</v>
      </c>
      <c r="N760" s="236" t="s">
        <v>43</v>
      </c>
      <c r="O760" s="84"/>
      <c r="P760" s="237">
        <f>O760*H760</f>
        <v>0</v>
      </c>
      <c r="Q760" s="237">
        <v>0</v>
      </c>
      <c r="R760" s="237">
        <f>Q760*H760</f>
        <v>0</v>
      </c>
      <c r="S760" s="237">
        <v>0</v>
      </c>
      <c r="T760" s="238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39" t="s">
        <v>202</v>
      </c>
      <c r="AT760" s="239" t="s">
        <v>130</v>
      </c>
      <c r="AU760" s="239" t="s">
        <v>89</v>
      </c>
      <c r="AY760" s="17" t="s">
        <v>128</v>
      </c>
      <c r="BE760" s="240">
        <f>IF(N760="základní",J760,0)</f>
        <v>0</v>
      </c>
      <c r="BF760" s="240">
        <f>IF(N760="snížená",J760,0)</f>
        <v>0</v>
      </c>
      <c r="BG760" s="240">
        <f>IF(N760="zákl. přenesená",J760,0)</f>
        <v>0</v>
      </c>
      <c r="BH760" s="240">
        <f>IF(N760="sníž. přenesená",J760,0)</f>
        <v>0</v>
      </c>
      <c r="BI760" s="240">
        <f>IF(N760="nulová",J760,0)</f>
        <v>0</v>
      </c>
      <c r="BJ760" s="17" t="s">
        <v>79</v>
      </c>
      <c r="BK760" s="240">
        <f>ROUND(I760*H760,2)</f>
        <v>0</v>
      </c>
      <c r="BL760" s="17" t="s">
        <v>202</v>
      </c>
      <c r="BM760" s="239" t="s">
        <v>1802</v>
      </c>
    </row>
    <row r="761" spans="1:47" s="2" customFormat="1" ht="12">
      <c r="A761" s="38"/>
      <c r="B761" s="39"/>
      <c r="C761" s="40"/>
      <c r="D761" s="241" t="s">
        <v>137</v>
      </c>
      <c r="E761" s="40"/>
      <c r="F761" s="242" t="s">
        <v>1801</v>
      </c>
      <c r="G761" s="40"/>
      <c r="H761" s="40"/>
      <c r="I761" s="148"/>
      <c r="J761" s="40"/>
      <c r="K761" s="40"/>
      <c r="L761" s="44"/>
      <c r="M761" s="243"/>
      <c r="N761" s="244"/>
      <c r="O761" s="84"/>
      <c r="P761" s="84"/>
      <c r="Q761" s="84"/>
      <c r="R761" s="84"/>
      <c r="S761" s="84"/>
      <c r="T761" s="85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T761" s="17" t="s">
        <v>137</v>
      </c>
      <c r="AU761" s="17" t="s">
        <v>89</v>
      </c>
    </row>
    <row r="762" spans="1:65" s="2" customFormat="1" ht="36" customHeight="1">
      <c r="A762" s="38"/>
      <c r="B762" s="39"/>
      <c r="C762" s="228" t="s">
        <v>1803</v>
      </c>
      <c r="D762" s="228" t="s">
        <v>130</v>
      </c>
      <c r="E762" s="229" t="s">
        <v>1804</v>
      </c>
      <c r="F762" s="230" t="s">
        <v>1805</v>
      </c>
      <c r="G762" s="231" t="s">
        <v>334</v>
      </c>
      <c r="H762" s="232">
        <v>3</v>
      </c>
      <c r="I762" s="233"/>
      <c r="J762" s="234">
        <f>ROUND(I762*H762,2)</f>
        <v>0</v>
      </c>
      <c r="K762" s="230" t="s">
        <v>19</v>
      </c>
      <c r="L762" s="44"/>
      <c r="M762" s="235" t="s">
        <v>19</v>
      </c>
      <c r="N762" s="236" t="s">
        <v>43</v>
      </c>
      <c r="O762" s="84"/>
      <c r="P762" s="237">
        <f>O762*H762</f>
        <v>0</v>
      </c>
      <c r="Q762" s="237">
        <v>0</v>
      </c>
      <c r="R762" s="237">
        <f>Q762*H762</f>
        <v>0</v>
      </c>
      <c r="S762" s="237">
        <v>0</v>
      </c>
      <c r="T762" s="238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39" t="s">
        <v>202</v>
      </c>
      <c r="AT762" s="239" t="s">
        <v>130</v>
      </c>
      <c r="AU762" s="239" t="s">
        <v>89</v>
      </c>
      <c r="AY762" s="17" t="s">
        <v>128</v>
      </c>
      <c r="BE762" s="240">
        <f>IF(N762="základní",J762,0)</f>
        <v>0</v>
      </c>
      <c r="BF762" s="240">
        <f>IF(N762="snížená",J762,0)</f>
        <v>0</v>
      </c>
      <c r="BG762" s="240">
        <f>IF(N762="zákl. přenesená",J762,0)</f>
        <v>0</v>
      </c>
      <c r="BH762" s="240">
        <f>IF(N762="sníž. přenesená",J762,0)</f>
        <v>0</v>
      </c>
      <c r="BI762" s="240">
        <f>IF(N762="nulová",J762,0)</f>
        <v>0</v>
      </c>
      <c r="BJ762" s="17" t="s">
        <v>79</v>
      </c>
      <c r="BK762" s="240">
        <f>ROUND(I762*H762,2)</f>
        <v>0</v>
      </c>
      <c r="BL762" s="17" t="s">
        <v>202</v>
      </c>
      <c r="BM762" s="239" t="s">
        <v>1806</v>
      </c>
    </row>
    <row r="763" spans="1:47" s="2" customFormat="1" ht="12">
      <c r="A763" s="38"/>
      <c r="B763" s="39"/>
      <c r="C763" s="40"/>
      <c r="D763" s="241" t="s">
        <v>137</v>
      </c>
      <c r="E763" s="40"/>
      <c r="F763" s="242" t="s">
        <v>1805</v>
      </c>
      <c r="G763" s="40"/>
      <c r="H763" s="40"/>
      <c r="I763" s="148"/>
      <c r="J763" s="40"/>
      <c r="K763" s="40"/>
      <c r="L763" s="44"/>
      <c r="M763" s="243"/>
      <c r="N763" s="244"/>
      <c r="O763" s="84"/>
      <c r="P763" s="84"/>
      <c r="Q763" s="84"/>
      <c r="R763" s="84"/>
      <c r="S763" s="84"/>
      <c r="T763" s="85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137</v>
      </c>
      <c r="AU763" s="17" t="s">
        <v>89</v>
      </c>
    </row>
    <row r="764" spans="1:65" s="2" customFormat="1" ht="36" customHeight="1">
      <c r="A764" s="38"/>
      <c r="B764" s="39"/>
      <c r="C764" s="228" t="s">
        <v>1807</v>
      </c>
      <c r="D764" s="228" t="s">
        <v>130</v>
      </c>
      <c r="E764" s="229" t="s">
        <v>1808</v>
      </c>
      <c r="F764" s="230" t="s">
        <v>1809</v>
      </c>
      <c r="G764" s="231" t="s">
        <v>334</v>
      </c>
      <c r="H764" s="232">
        <v>8</v>
      </c>
      <c r="I764" s="233"/>
      <c r="J764" s="234">
        <f>ROUND(I764*H764,2)</f>
        <v>0</v>
      </c>
      <c r="K764" s="230" t="s">
        <v>19</v>
      </c>
      <c r="L764" s="44"/>
      <c r="M764" s="235" t="s">
        <v>19</v>
      </c>
      <c r="N764" s="236" t="s">
        <v>43</v>
      </c>
      <c r="O764" s="84"/>
      <c r="P764" s="237">
        <f>O764*H764</f>
        <v>0</v>
      </c>
      <c r="Q764" s="237">
        <v>0</v>
      </c>
      <c r="R764" s="237">
        <f>Q764*H764</f>
        <v>0</v>
      </c>
      <c r="S764" s="237">
        <v>0</v>
      </c>
      <c r="T764" s="238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39" t="s">
        <v>202</v>
      </c>
      <c r="AT764" s="239" t="s">
        <v>130</v>
      </c>
      <c r="AU764" s="239" t="s">
        <v>89</v>
      </c>
      <c r="AY764" s="17" t="s">
        <v>128</v>
      </c>
      <c r="BE764" s="240">
        <f>IF(N764="základní",J764,0)</f>
        <v>0</v>
      </c>
      <c r="BF764" s="240">
        <f>IF(N764="snížená",J764,0)</f>
        <v>0</v>
      </c>
      <c r="BG764" s="240">
        <f>IF(N764="zákl. přenesená",J764,0)</f>
        <v>0</v>
      </c>
      <c r="BH764" s="240">
        <f>IF(N764="sníž. přenesená",J764,0)</f>
        <v>0</v>
      </c>
      <c r="BI764" s="240">
        <f>IF(N764="nulová",J764,0)</f>
        <v>0</v>
      </c>
      <c r="BJ764" s="17" t="s">
        <v>79</v>
      </c>
      <c r="BK764" s="240">
        <f>ROUND(I764*H764,2)</f>
        <v>0</v>
      </c>
      <c r="BL764" s="17" t="s">
        <v>202</v>
      </c>
      <c r="BM764" s="239" t="s">
        <v>1810</v>
      </c>
    </row>
    <row r="765" spans="1:47" s="2" customFormat="1" ht="12">
      <c r="A765" s="38"/>
      <c r="B765" s="39"/>
      <c r="C765" s="40"/>
      <c r="D765" s="241" t="s">
        <v>137</v>
      </c>
      <c r="E765" s="40"/>
      <c r="F765" s="242" t="s">
        <v>1809</v>
      </c>
      <c r="G765" s="40"/>
      <c r="H765" s="40"/>
      <c r="I765" s="148"/>
      <c r="J765" s="40"/>
      <c r="K765" s="40"/>
      <c r="L765" s="44"/>
      <c r="M765" s="243"/>
      <c r="N765" s="244"/>
      <c r="O765" s="84"/>
      <c r="P765" s="84"/>
      <c r="Q765" s="84"/>
      <c r="R765" s="84"/>
      <c r="S765" s="84"/>
      <c r="T765" s="85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137</v>
      </c>
      <c r="AU765" s="17" t="s">
        <v>89</v>
      </c>
    </row>
    <row r="766" spans="1:65" s="2" customFormat="1" ht="36" customHeight="1">
      <c r="A766" s="38"/>
      <c r="B766" s="39"/>
      <c r="C766" s="228" t="s">
        <v>1811</v>
      </c>
      <c r="D766" s="228" t="s">
        <v>130</v>
      </c>
      <c r="E766" s="229" t="s">
        <v>1812</v>
      </c>
      <c r="F766" s="230" t="s">
        <v>1813</v>
      </c>
      <c r="G766" s="231" t="s">
        <v>334</v>
      </c>
      <c r="H766" s="232">
        <v>4</v>
      </c>
      <c r="I766" s="233"/>
      <c r="J766" s="234">
        <f>ROUND(I766*H766,2)</f>
        <v>0</v>
      </c>
      <c r="K766" s="230" t="s">
        <v>19</v>
      </c>
      <c r="L766" s="44"/>
      <c r="M766" s="235" t="s">
        <v>19</v>
      </c>
      <c r="N766" s="236" t="s">
        <v>43</v>
      </c>
      <c r="O766" s="84"/>
      <c r="P766" s="237">
        <f>O766*H766</f>
        <v>0</v>
      </c>
      <c r="Q766" s="237">
        <v>0</v>
      </c>
      <c r="R766" s="237">
        <f>Q766*H766</f>
        <v>0</v>
      </c>
      <c r="S766" s="237">
        <v>0</v>
      </c>
      <c r="T766" s="238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39" t="s">
        <v>202</v>
      </c>
      <c r="AT766" s="239" t="s">
        <v>130</v>
      </c>
      <c r="AU766" s="239" t="s">
        <v>89</v>
      </c>
      <c r="AY766" s="17" t="s">
        <v>128</v>
      </c>
      <c r="BE766" s="240">
        <f>IF(N766="základní",J766,0)</f>
        <v>0</v>
      </c>
      <c r="BF766" s="240">
        <f>IF(N766="snížená",J766,0)</f>
        <v>0</v>
      </c>
      <c r="BG766" s="240">
        <f>IF(N766="zákl. přenesená",J766,0)</f>
        <v>0</v>
      </c>
      <c r="BH766" s="240">
        <f>IF(N766="sníž. přenesená",J766,0)</f>
        <v>0</v>
      </c>
      <c r="BI766" s="240">
        <f>IF(N766="nulová",J766,0)</f>
        <v>0</v>
      </c>
      <c r="BJ766" s="17" t="s">
        <v>79</v>
      </c>
      <c r="BK766" s="240">
        <f>ROUND(I766*H766,2)</f>
        <v>0</v>
      </c>
      <c r="BL766" s="17" t="s">
        <v>202</v>
      </c>
      <c r="BM766" s="239" t="s">
        <v>1814</v>
      </c>
    </row>
    <row r="767" spans="1:47" s="2" customFormat="1" ht="12">
      <c r="A767" s="38"/>
      <c r="B767" s="39"/>
      <c r="C767" s="40"/>
      <c r="D767" s="241" t="s">
        <v>137</v>
      </c>
      <c r="E767" s="40"/>
      <c r="F767" s="242" t="s">
        <v>1813</v>
      </c>
      <c r="G767" s="40"/>
      <c r="H767" s="40"/>
      <c r="I767" s="148"/>
      <c r="J767" s="40"/>
      <c r="K767" s="40"/>
      <c r="L767" s="44"/>
      <c r="M767" s="243"/>
      <c r="N767" s="244"/>
      <c r="O767" s="84"/>
      <c r="P767" s="84"/>
      <c r="Q767" s="84"/>
      <c r="R767" s="84"/>
      <c r="S767" s="84"/>
      <c r="T767" s="85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T767" s="17" t="s">
        <v>137</v>
      </c>
      <c r="AU767" s="17" t="s">
        <v>89</v>
      </c>
    </row>
    <row r="768" spans="1:65" s="2" customFormat="1" ht="24" customHeight="1">
      <c r="A768" s="38"/>
      <c r="B768" s="39"/>
      <c r="C768" s="228" t="s">
        <v>1815</v>
      </c>
      <c r="D768" s="228" t="s">
        <v>130</v>
      </c>
      <c r="E768" s="229" t="s">
        <v>1816</v>
      </c>
      <c r="F768" s="230" t="s">
        <v>1817</v>
      </c>
      <c r="G768" s="231" t="s">
        <v>334</v>
      </c>
      <c r="H768" s="232">
        <v>1</v>
      </c>
      <c r="I768" s="233"/>
      <c r="J768" s="234">
        <f>ROUND(I768*H768,2)</f>
        <v>0</v>
      </c>
      <c r="K768" s="230" t="s">
        <v>19</v>
      </c>
      <c r="L768" s="44"/>
      <c r="M768" s="235" t="s">
        <v>19</v>
      </c>
      <c r="N768" s="236" t="s">
        <v>43</v>
      </c>
      <c r="O768" s="84"/>
      <c r="P768" s="237">
        <f>O768*H768</f>
        <v>0</v>
      </c>
      <c r="Q768" s="237">
        <v>0</v>
      </c>
      <c r="R768" s="237">
        <f>Q768*H768</f>
        <v>0</v>
      </c>
      <c r="S768" s="237">
        <v>0</v>
      </c>
      <c r="T768" s="238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39" t="s">
        <v>202</v>
      </c>
      <c r="AT768" s="239" t="s">
        <v>130</v>
      </c>
      <c r="AU768" s="239" t="s">
        <v>89</v>
      </c>
      <c r="AY768" s="17" t="s">
        <v>128</v>
      </c>
      <c r="BE768" s="240">
        <f>IF(N768="základní",J768,0)</f>
        <v>0</v>
      </c>
      <c r="BF768" s="240">
        <f>IF(N768="snížená",J768,0)</f>
        <v>0</v>
      </c>
      <c r="BG768" s="240">
        <f>IF(N768="zákl. přenesená",J768,0)</f>
        <v>0</v>
      </c>
      <c r="BH768" s="240">
        <f>IF(N768="sníž. přenesená",J768,0)</f>
        <v>0</v>
      </c>
      <c r="BI768" s="240">
        <f>IF(N768="nulová",J768,0)</f>
        <v>0</v>
      </c>
      <c r="BJ768" s="17" t="s">
        <v>79</v>
      </c>
      <c r="BK768" s="240">
        <f>ROUND(I768*H768,2)</f>
        <v>0</v>
      </c>
      <c r="BL768" s="17" t="s">
        <v>202</v>
      </c>
      <c r="BM768" s="239" t="s">
        <v>1818</v>
      </c>
    </row>
    <row r="769" spans="1:47" s="2" customFormat="1" ht="12">
      <c r="A769" s="38"/>
      <c r="B769" s="39"/>
      <c r="C769" s="40"/>
      <c r="D769" s="241" t="s">
        <v>137</v>
      </c>
      <c r="E769" s="40"/>
      <c r="F769" s="242" t="s">
        <v>1817</v>
      </c>
      <c r="G769" s="40"/>
      <c r="H769" s="40"/>
      <c r="I769" s="148"/>
      <c r="J769" s="40"/>
      <c r="K769" s="40"/>
      <c r="L769" s="44"/>
      <c r="M769" s="243"/>
      <c r="N769" s="244"/>
      <c r="O769" s="84"/>
      <c r="P769" s="84"/>
      <c r="Q769" s="84"/>
      <c r="R769" s="84"/>
      <c r="S769" s="84"/>
      <c r="T769" s="85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137</v>
      </c>
      <c r="AU769" s="17" t="s">
        <v>89</v>
      </c>
    </row>
    <row r="770" spans="1:65" s="2" customFormat="1" ht="36" customHeight="1">
      <c r="A770" s="38"/>
      <c r="B770" s="39"/>
      <c r="C770" s="228" t="s">
        <v>1819</v>
      </c>
      <c r="D770" s="228" t="s">
        <v>130</v>
      </c>
      <c r="E770" s="229" t="s">
        <v>1820</v>
      </c>
      <c r="F770" s="230" t="s">
        <v>1821</v>
      </c>
      <c r="G770" s="231" t="s">
        <v>334</v>
      </c>
      <c r="H770" s="232">
        <v>22</v>
      </c>
      <c r="I770" s="233"/>
      <c r="J770" s="234">
        <f>ROUND(I770*H770,2)</f>
        <v>0</v>
      </c>
      <c r="K770" s="230" t="s">
        <v>19</v>
      </c>
      <c r="L770" s="44"/>
      <c r="M770" s="235" t="s">
        <v>19</v>
      </c>
      <c r="N770" s="236" t="s">
        <v>43</v>
      </c>
      <c r="O770" s="84"/>
      <c r="P770" s="237">
        <f>O770*H770</f>
        <v>0</v>
      </c>
      <c r="Q770" s="237">
        <v>0</v>
      </c>
      <c r="R770" s="237">
        <f>Q770*H770</f>
        <v>0</v>
      </c>
      <c r="S770" s="237">
        <v>0</v>
      </c>
      <c r="T770" s="238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39" t="s">
        <v>202</v>
      </c>
      <c r="AT770" s="239" t="s">
        <v>130</v>
      </c>
      <c r="AU770" s="239" t="s">
        <v>89</v>
      </c>
      <c r="AY770" s="17" t="s">
        <v>128</v>
      </c>
      <c r="BE770" s="240">
        <f>IF(N770="základní",J770,0)</f>
        <v>0</v>
      </c>
      <c r="BF770" s="240">
        <f>IF(N770="snížená",J770,0)</f>
        <v>0</v>
      </c>
      <c r="BG770" s="240">
        <f>IF(N770="zákl. přenesená",J770,0)</f>
        <v>0</v>
      </c>
      <c r="BH770" s="240">
        <f>IF(N770="sníž. přenesená",J770,0)</f>
        <v>0</v>
      </c>
      <c r="BI770" s="240">
        <f>IF(N770="nulová",J770,0)</f>
        <v>0</v>
      </c>
      <c r="BJ770" s="17" t="s">
        <v>79</v>
      </c>
      <c r="BK770" s="240">
        <f>ROUND(I770*H770,2)</f>
        <v>0</v>
      </c>
      <c r="BL770" s="17" t="s">
        <v>202</v>
      </c>
      <c r="BM770" s="239" t="s">
        <v>1822</v>
      </c>
    </row>
    <row r="771" spans="1:47" s="2" customFormat="1" ht="12">
      <c r="A771" s="38"/>
      <c r="B771" s="39"/>
      <c r="C771" s="40"/>
      <c r="D771" s="241" t="s">
        <v>137</v>
      </c>
      <c r="E771" s="40"/>
      <c r="F771" s="242" t="s">
        <v>1821</v>
      </c>
      <c r="G771" s="40"/>
      <c r="H771" s="40"/>
      <c r="I771" s="148"/>
      <c r="J771" s="40"/>
      <c r="K771" s="40"/>
      <c r="L771" s="44"/>
      <c r="M771" s="243"/>
      <c r="N771" s="244"/>
      <c r="O771" s="84"/>
      <c r="P771" s="84"/>
      <c r="Q771" s="84"/>
      <c r="R771" s="84"/>
      <c r="S771" s="84"/>
      <c r="T771" s="85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T771" s="17" t="s">
        <v>137</v>
      </c>
      <c r="AU771" s="17" t="s">
        <v>89</v>
      </c>
    </row>
    <row r="772" spans="1:65" s="2" customFormat="1" ht="36" customHeight="1">
      <c r="A772" s="38"/>
      <c r="B772" s="39"/>
      <c r="C772" s="228" t="s">
        <v>1823</v>
      </c>
      <c r="D772" s="228" t="s">
        <v>130</v>
      </c>
      <c r="E772" s="229" t="s">
        <v>1824</v>
      </c>
      <c r="F772" s="230" t="s">
        <v>1825</v>
      </c>
      <c r="G772" s="231" t="s">
        <v>334</v>
      </c>
      <c r="H772" s="232">
        <v>40</v>
      </c>
      <c r="I772" s="233"/>
      <c r="J772" s="234">
        <f>ROUND(I772*H772,2)</f>
        <v>0</v>
      </c>
      <c r="K772" s="230" t="s">
        <v>19</v>
      </c>
      <c r="L772" s="44"/>
      <c r="M772" s="235" t="s">
        <v>19</v>
      </c>
      <c r="N772" s="236" t="s">
        <v>43</v>
      </c>
      <c r="O772" s="84"/>
      <c r="P772" s="237">
        <f>O772*H772</f>
        <v>0</v>
      </c>
      <c r="Q772" s="237">
        <v>0</v>
      </c>
      <c r="R772" s="237">
        <f>Q772*H772</f>
        <v>0</v>
      </c>
      <c r="S772" s="237">
        <v>0</v>
      </c>
      <c r="T772" s="238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39" t="s">
        <v>202</v>
      </c>
      <c r="AT772" s="239" t="s">
        <v>130</v>
      </c>
      <c r="AU772" s="239" t="s">
        <v>89</v>
      </c>
      <c r="AY772" s="17" t="s">
        <v>128</v>
      </c>
      <c r="BE772" s="240">
        <f>IF(N772="základní",J772,0)</f>
        <v>0</v>
      </c>
      <c r="BF772" s="240">
        <f>IF(N772="snížená",J772,0)</f>
        <v>0</v>
      </c>
      <c r="BG772" s="240">
        <f>IF(N772="zákl. přenesená",J772,0)</f>
        <v>0</v>
      </c>
      <c r="BH772" s="240">
        <f>IF(N772="sníž. přenesená",J772,0)</f>
        <v>0</v>
      </c>
      <c r="BI772" s="240">
        <f>IF(N772="nulová",J772,0)</f>
        <v>0</v>
      </c>
      <c r="BJ772" s="17" t="s">
        <v>79</v>
      </c>
      <c r="BK772" s="240">
        <f>ROUND(I772*H772,2)</f>
        <v>0</v>
      </c>
      <c r="BL772" s="17" t="s">
        <v>202</v>
      </c>
      <c r="BM772" s="239" t="s">
        <v>1826</v>
      </c>
    </row>
    <row r="773" spans="1:47" s="2" customFormat="1" ht="12">
      <c r="A773" s="38"/>
      <c r="B773" s="39"/>
      <c r="C773" s="40"/>
      <c r="D773" s="241" t="s">
        <v>137</v>
      </c>
      <c r="E773" s="40"/>
      <c r="F773" s="242" t="s">
        <v>1825</v>
      </c>
      <c r="G773" s="40"/>
      <c r="H773" s="40"/>
      <c r="I773" s="148"/>
      <c r="J773" s="40"/>
      <c r="K773" s="40"/>
      <c r="L773" s="44"/>
      <c r="M773" s="243"/>
      <c r="N773" s="244"/>
      <c r="O773" s="84"/>
      <c r="P773" s="84"/>
      <c r="Q773" s="84"/>
      <c r="R773" s="84"/>
      <c r="S773" s="84"/>
      <c r="T773" s="85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T773" s="17" t="s">
        <v>137</v>
      </c>
      <c r="AU773" s="17" t="s">
        <v>89</v>
      </c>
    </row>
    <row r="774" spans="1:65" s="2" customFormat="1" ht="24" customHeight="1">
      <c r="A774" s="38"/>
      <c r="B774" s="39"/>
      <c r="C774" s="228" t="s">
        <v>1827</v>
      </c>
      <c r="D774" s="228" t="s">
        <v>130</v>
      </c>
      <c r="E774" s="229" t="s">
        <v>1828</v>
      </c>
      <c r="F774" s="230" t="s">
        <v>1829</v>
      </c>
      <c r="G774" s="231" t="s">
        <v>334</v>
      </c>
      <c r="H774" s="232">
        <v>1</v>
      </c>
      <c r="I774" s="233"/>
      <c r="J774" s="234">
        <f>ROUND(I774*H774,2)</f>
        <v>0</v>
      </c>
      <c r="K774" s="230" t="s">
        <v>19</v>
      </c>
      <c r="L774" s="44"/>
      <c r="M774" s="235" t="s">
        <v>19</v>
      </c>
      <c r="N774" s="236" t="s">
        <v>43</v>
      </c>
      <c r="O774" s="84"/>
      <c r="P774" s="237">
        <f>O774*H774</f>
        <v>0</v>
      </c>
      <c r="Q774" s="237">
        <v>0</v>
      </c>
      <c r="R774" s="237">
        <f>Q774*H774</f>
        <v>0</v>
      </c>
      <c r="S774" s="237">
        <v>0</v>
      </c>
      <c r="T774" s="238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39" t="s">
        <v>202</v>
      </c>
      <c r="AT774" s="239" t="s">
        <v>130</v>
      </c>
      <c r="AU774" s="239" t="s">
        <v>89</v>
      </c>
      <c r="AY774" s="17" t="s">
        <v>128</v>
      </c>
      <c r="BE774" s="240">
        <f>IF(N774="základní",J774,0)</f>
        <v>0</v>
      </c>
      <c r="BF774" s="240">
        <f>IF(N774="snížená",J774,0)</f>
        <v>0</v>
      </c>
      <c r="BG774" s="240">
        <f>IF(N774="zákl. přenesená",J774,0)</f>
        <v>0</v>
      </c>
      <c r="BH774" s="240">
        <f>IF(N774="sníž. přenesená",J774,0)</f>
        <v>0</v>
      </c>
      <c r="BI774" s="240">
        <f>IF(N774="nulová",J774,0)</f>
        <v>0</v>
      </c>
      <c r="BJ774" s="17" t="s">
        <v>79</v>
      </c>
      <c r="BK774" s="240">
        <f>ROUND(I774*H774,2)</f>
        <v>0</v>
      </c>
      <c r="BL774" s="17" t="s">
        <v>202</v>
      </c>
      <c r="BM774" s="239" t="s">
        <v>1830</v>
      </c>
    </row>
    <row r="775" spans="1:47" s="2" customFormat="1" ht="12">
      <c r="A775" s="38"/>
      <c r="B775" s="39"/>
      <c r="C775" s="40"/>
      <c r="D775" s="241" t="s">
        <v>137</v>
      </c>
      <c r="E775" s="40"/>
      <c r="F775" s="242" t="s">
        <v>1829</v>
      </c>
      <c r="G775" s="40"/>
      <c r="H775" s="40"/>
      <c r="I775" s="148"/>
      <c r="J775" s="40"/>
      <c r="K775" s="40"/>
      <c r="L775" s="44"/>
      <c r="M775" s="243"/>
      <c r="N775" s="244"/>
      <c r="O775" s="84"/>
      <c r="P775" s="84"/>
      <c r="Q775" s="84"/>
      <c r="R775" s="84"/>
      <c r="S775" s="84"/>
      <c r="T775" s="85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T775" s="17" t="s">
        <v>137</v>
      </c>
      <c r="AU775" s="17" t="s">
        <v>89</v>
      </c>
    </row>
    <row r="776" spans="1:65" s="2" customFormat="1" ht="24" customHeight="1">
      <c r="A776" s="38"/>
      <c r="B776" s="39"/>
      <c r="C776" s="228" t="s">
        <v>1831</v>
      </c>
      <c r="D776" s="228" t="s">
        <v>130</v>
      </c>
      <c r="E776" s="229" t="s">
        <v>1832</v>
      </c>
      <c r="F776" s="230" t="s">
        <v>1833</v>
      </c>
      <c r="G776" s="231" t="s">
        <v>334</v>
      </c>
      <c r="H776" s="232">
        <v>1</v>
      </c>
      <c r="I776" s="233"/>
      <c r="J776" s="234">
        <f>ROUND(I776*H776,2)</f>
        <v>0</v>
      </c>
      <c r="K776" s="230" t="s">
        <v>19</v>
      </c>
      <c r="L776" s="44"/>
      <c r="M776" s="235" t="s">
        <v>19</v>
      </c>
      <c r="N776" s="236" t="s">
        <v>43</v>
      </c>
      <c r="O776" s="84"/>
      <c r="P776" s="237">
        <f>O776*H776</f>
        <v>0</v>
      </c>
      <c r="Q776" s="237">
        <v>0</v>
      </c>
      <c r="R776" s="237">
        <f>Q776*H776</f>
        <v>0</v>
      </c>
      <c r="S776" s="237">
        <v>0</v>
      </c>
      <c r="T776" s="238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39" t="s">
        <v>202</v>
      </c>
      <c r="AT776" s="239" t="s">
        <v>130</v>
      </c>
      <c r="AU776" s="239" t="s">
        <v>89</v>
      </c>
      <c r="AY776" s="17" t="s">
        <v>128</v>
      </c>
      <c r="BE776" s="240">
        <f>IF(N776="základní",J776,0)</f>
        <v>0</v>
      </c>
      <c r="BF776" s="240">
        <f>IF(N776="snížená",J776,0)</f>
        <v>0</v>
      </c>
      <c r="BG776" s="240">
        <f>IF(N776="zákl. přenesená",J776,0)</f>
        <v>0</v>
      </c>
      <c r="BH776" s="240">
        <f>IF(N776="sníž. přenesená",J776,0)</f>
        <v>0</v>
      </c>
      <c r="BI776" s="240">
        <f>IF(N776="nulová",J776,0)</f>
        <v>0</v>
      </c>
      <c r="BJ776" s="17" t="s">
        <v>79</v>
      </c>
      <c r="BK776" s="240">
        <f>ROUND(I776*H776,2)</f>
        <v>0</v>
      </c>
      <c r="BL776" s="17" t="s">
        <v>202</v>
      </c>
      <c r="BM776" s="239" t="s">
        <v>1834</v>
      </c>
    </row>
    <row r="777" spans="1:47" s="2" customFormat="1" ht="12">
      <c r="A777" s="38"/>
      <c r="B777" s="39"/>
      <c r="C777" s="40"/>
      <c r="D777" s="241" t="s">
        <v>137</v>
      </c>
      <c r="E777" s="40"/>
      <c r="F777" s="242" t="s">
        <v>1833</v>
      </c>
      <c r="G777" s="40"/>
      <c r="H777" s="40"/>
      <c r="I777" s="148"/>
      <c r="J777" s="40"/>
      <c r="K777" s="40"/>
      <c r="L777" s="44"/>
      <c r="M777" s="243"/>
      <c r="N777" s="244"/>
      <c r="O777" s="84"/>
      <c r="P777" s="84"/>
      <c r="Q777" s="84"/>
      <c r="R777" s="84"/>
      <c r="S777" s="84"/>
      <c r="T777" s="85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7" t="s">
        <v>137</v>
      </c>
      <c r="AU777" s="17" t="s">
        <v>89</v>
      </c>
    </row>
    <row r="778" spans="1:65" s="2" customFormat="1" ht="36" customHeight="1">
      <c r="A778" s="38"/>
      <c r="B778" s="39"/>
      <c r="C778" s="228" t="s">
        <v>1835</v>
      </c>
      <c r="D778" s="228" t="s">
        <v>130</v>
      </c>
      <c r="E778" s="229" t="s">
        <v>1836</v>
      </c>
      <c r="F778" s="230" t="s">
        <v>1837</v>
      </c>
      <c r="G778" s="231" t="s">
        <v>334</v>
      </c>
      <c r="H778" s="232">
        <v>1</v>
      </c>
      <c r="I778" s="233"/>
      <c r="J778" s="234">
        <f>ROUND(I778*H778,2)</f>
        <v>0</v>
      </c>
      <c r="K778" s="230" t="s">
        <v>19</v>
      </c>
      <c r="L778" s="44"/>
      <c r="M778" s="235" t="s">
        <v>19</v>
      </c>
      <c r="N778" s="236" t="s">
        <v>43</v>
      </c>
      <c r="O778" s="84"/>
      <c r="P778" s="237">
        <f>O778*H778</f>
        <v>0</v>
      </c>
      <c r="Q778" s="237">
        <v>0</v>
      </c>
      <c r="R778" s="237">
        <f>Q778*H778</f>
        <v>0</v>
      </c>
      <c r="S778" s="237">
        <v>0</v>
      </c>
      <c r="T778" s="238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39" t="s">
        <v>202</v>
      </c>
      <c r="AT778" s="239" t="s">
        <v>130</v>
      </c>
      <c r="AU778" s="239" t="s">
        <v>89</v>
      </c>
      <c r="AY778" s="17" t="s">
        <v>128</v>
      </c>
      <c r="BE778" s="240">
        <f>IF(N778="základní",J778,0)</f>
        <v>0</v>
      </c>
      <c r="BF778" s="240">
        <f>IF(N778="snížená",J778,0)</f>
        <v>0</v>
      </c>
      <c r="BG778" s="240">
        <f>IF(N778="zákl. přenesená",J778,0)</f>
        <v>0</v>
      </c>
      <c r="BH778" s="240">
        <f>IF(N778="sníž. přenesená",J778,0)</f>
        <v>0</v>
      </c>
      <c r="BI778" s="240">
        <f>IF(N778="nulová",J778,0)</f>
        <v>0</v>
      </c>
      <c r="BJ778" s="17" t="s">
        <v>79</v>
      </c>
      <c r="BK778" s="240">
        <f>ROUND(I778*H778,2)</f>
        <v>0</v>
      </c>
      <c r="BL778" s="17" t="s">
        <v>202</v>
      </c>
      <c r="BM778" s="239" t="s">
        <v>1838</v>
      </c>
    </row>
    <row r="779" spans="1:47" s="2" customFormat="1" ht="12">
      <c r="A779" s="38"/>
      <c r="B779" s="39"/>
      <c r="C779" s="40"/>
      <c r="D779" s="241" t="s">
        <v>137</v>
      </c>
      <c r="E779" s="40"/>
      <c r="F779" s="242" t="s">
        <v>1837</v>
      </c>
      <c r="G779" s="40"/>
      <c r="H779" s="40"/>
      <c r="I779" s="148"/>
      <c r="J779" s="40"/>
      <c r="K779" s="40"/>
      <c r="L779" s="44"/>
      <c r="M779" s="243"/>
      <c r="N779" s="244"/>
      <c r="O779" s="84"/>
      <c r="P779" s="84"/>
      <c r="Q779" s="84"/>
      <c r="R779" s="84"/>
      <c r="S779" s="84"/>
      <c r="T779" s="85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T779" s="17" t="s">
        <v>137</v>
      </c>
      <c r="AU779" s="17" t="s">
        <v>89</v>
      </c>
    </row>
    <row r="780" spans="1:65" s="2" customFormat="1" ht="36" customHeight="1">
      <c r="A780" s="38"/>
      <c r="B780" s="39"/>
      <c r="C780" s="228" t="s">
        <v>1839</v>
      </c>
      <c r="D780" s="228" t="s">
        <v>130</v>
      </c>
      <c r="E780" s="229" t="s">
        <v>1840</v>
      </c>
      <c r="F780" s="230" t="s">
        <v>1841</v>
      </c>
      <c r="G780" s="231" t="s">
        <v>334</v>
      </c>
      <c r="H780" s="232">
        <v>1</v>
      </c>
      <c r="I780" s="233"/>
      <c r="J780" s="234">
        <f>ROUND(I780*H780,2)</f>
        <v>0</v>
      </c>
      <c r="K780" s="230" t="s">
        <v>19</v>
      </c>
      <c r="L780" s="44"/>
      <c r="M780" s="235" t="s">
        <v>19</v>
      </c>
      <c r="N780" s="236" t="s">
        <v>43</v>
      </c>
      <c r="O780" s="84"/>
      <c r="P780" s="237">
        <f>O780*H780</f>
        <v>0</v>
      </c>
      <c r="Q780" s="237">
        <v>0</v>
      </c>
      <c r="R780" s="237">
        <f>Q780*H780</f>
        <v>0</v>
      </c>
      <c r="S780" s="237">
        <v>0</v>
      </c>
      <c r="T780" s="238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39" t="s">
        <v>202</v>
      </c>
      <c r="AT780" s="239" t="s">
        <v>130</v>
      </c>
      <c r="AU780" s="239" t="s">
        <v>89</v>
      </c>
      <c r="AY780" s="17" t="s">
        <v>128</v>
      </c>
      <c r="BE780" s="240">
        <f>IF(N780="základní",J780,0)</f>
        <v>0</v>
      </c>
      <c r="BF780" s="240">
        <f>IF(N780="snížená",J780,0)</f>
        <v>0</v>
      </c>
      <c r="BG780" s="240">
        <f>IF(N780="zákl. přenesená",J780,0)</f>
        <v>0</v>
      </c>
      <c r="BH780" s="240">
        <f>IF(N780="sníž. přenesená",J780,0)</f>
        <v>0</v>
      </c>
      <c r="BI780" s="240">
        <f>IF(N780="nulová",J780,0)</f>
        <v>0</v>
      </c>
      <c r="BJ780" s="17" t="s">
        <v>79</v>
      </c>
      <c r="BK780" s="240">
        <f>ROUND(I780*H780,2)</f>
        <v>0</v>
      </c>
      <c r="BL780" s="17" t="s">
        <v>202</v>
      </c>
      <c r="BM780" s="239" t="s">
        <v>1842</v>
      </c>
    </row>
    <row r="781" spans="1:47" s="2" customFormat="1" ht="12">
      <c r="A781" s="38"/>
      <c r="B781" s="39"/>
      <c r="C781" s="40"/>
      <c r="D781" s="241" t="s">
        <v>137</v>
      </c>
      <c r="E781" s="40"/>
      <c r="F781" s="242" t="s">
        <v>1841</v>
      </c>
      <c r="G781" s="40"/>
      <c r="H781" s="40"/>
      <c r="I781" s="148"/>
      <c r="J781" s="40"/>
      <c r="K781" s="40"/>
      <c r="L781" s="44"/>
      <c r="M781" s="243"/>
      <c r="N781" s="244"/>
      <c r="O781" s="84"/>
      <c r="P781" s="84"/>
      <c r="Q781" s="84"/>
      <c r="R781" s="84"/>
      <c r="S781" s="84"/>
      <c r="T781" s="85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T781" s="17" t="s">
        <v>137</v>
      </c>
      <c r="AU781" s="17" t="s">
        <v>89</v>
      </c>
    </row>
    <row r="782" spans="1:65" s="2" customFormat="1" ht="36" customHeight="1">
      <c r="A782" s="38"/>
      <c r="B782" s="39"/>
      <c r="C782" s="228" t="s">
        <v>1843</v>
      </c>
      <c r="D782" s="228" t="s">
        <v>130</v>
      </c>
      <c r="E782" s="229" t="s">
        <v>1844</v>
      </c>
      <c r="F782" s="230" t="s">
        <v>1845</v>
      </c>
      <c r="G782" s="231" t="s">
        <v>334</v>
      </c>
      <c r="H782" s="232">
        <v>1</v>
      </c>
      <c r="I782" s="233"/>
      <c r="J782" s="234">
        <f>ROUND(I782*H782,2)</f>
        <v>0</v>
      </c>
      <c r="K782" s="230" t="s">
        <v>19</v>
      </c>
      <c r="L782" s="44"/>
      <c r="M782" s="235" t="s">
        <v>19</v>
      </c>
      <c r="N782" s="236" t="s">
        <v>43</v>
      </c>
      <c r="O782" s="84"/>
      <c r="P782" s="237">
        <f>O782*H782</f>
        <v>0</v>
      </c>
      <c r="Q782" s="237">
        <v>0</v>
      </c>
      <c r="R782" s="237">
        <f>Q782*H782</f>
        <v>0</v>
      </c>
      <c r="S782" s="237">
        <v>0</v>
      </c>
      <c r="T782" s="238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39" t="s">
        <v>202</v>
      </c>
      <c r="AT782" s="239" t="s">
        <v>130</v>
      </c>
      <c r="AU782" s="239" t="s">
        <v>89</v>
      </c>
      <c r="AY782" s="17" t="s">
        <v>128</v>
      </c>
      <c r="BE782" s="240">
        <f>IF(N782="základní",J782,0)</f>
        <v>0</v>
      </c>
      <c r="BF782" s="240">
        <f>IF(N782="snížená",J782,0)</f>
        <v>0</v>
      </c>
      <c r="BG782" s="240">
        <f>IF(N782="zákl. přenesená",J782,0)</f>
        <v>0</v>
      </c>
      <c r="BH782" s="240">
        <f>IF(N782="sníž. přenesená",J782,0)</f>
        <v>0</v>
      </c>
      <c r="BI782" s="240">
        <f>IF(N782="nulová",J782,0)</f>
        <v>0</v>
      </c>
      <c r="BJ782" s="17" t="s">
        <v>79</v>
      </c>
      <c r="BK782" s="240">
        <f>ROUND(I782*H782,2)</f>
        <v>0</v>
      </c>
      <c r="BL782" s="17" t="s">
        <v>202</v>
      </c>
      <c r="BM782" s="239" t="s">
        <v>1846</v>
      </c>
    </row>
    <row r="783" spans="1:47" s="2" customFormat="1" ht="12">
      <c r="A783" s="38"/>
      <c r="B783" s="39"/>
      <c r="C783" s="40"/>
      <c r="D783" s="241" t="s">
        <v>137</v>
      </c>
      <c r="E783" s="40"/>
      <c r="F783" s="242" t="s">
        <v>1845</v>
      </c>
      <c r="G783" s="40"/>
      <c r="H783" s="40"/>
      <c r="I783" s="148"/>
      <c r="J783" s="40"/>
      <c r="K783" s="40"/>
      <c r="L783" s="44"/>
      <c r="M783" s="243"/>
      <c r="N783" s="244"/>
      <c r="O783" s="84"/>
      <c r="P783" s="84"/>
      <c r="Q783" s="84"/>
      <c r="R783" s="84"/>
      <c r="S783" s="84"/>
      <c r="T783" s="85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T783" s="17" t="s">
        <v>137</v>
      </c>
      <c r="AU783" s="17" t="s">
        <v>89</v>
      </c>
    </row>
    <row r="784" spans="1:65" s="2" customFormat="1" ht="36" customHeight="1">
      <c r="A784" s="38"/>
      <c r="B784" s="39"/>
      <c r="C784" s="228" t="s">
        <v>1847</v>
      </c>
      <c r="D784" s="228" t="s">
        <v>130</v>
      </c>
      <c r="E784" s="229" t="s">
        <v>1848</v>
      </c>
      <c r="F784" s="230" t="s">
        <v>1849</v>
      </c>
      <c r="G784" s="231" t="s">
        <v>334</v>
      </c>
      <c r="H784" s="232">
        <v>1</v>
      </c>
      <c r="I784" s="233"/>
      <c r="J784" s="234">
        <f>ROUND(I784*H784,2)</f>
        <v>0</v>
      </c>
      <c r="K784" s="230" t="s">
        <v>19</v>
      </c>
      <c r="L784" s="44"/>
      <c r="M784" s="235" t="s">
        <v>19</v>
      </c>
      <c r="N784" s="236" t="s">
        <v>43</v>
      </c>
      <c r="O784" s="84"/>
      <c r="P784" s="237">
        <f>O784*H784</f>
        <v>0</v>
      </c>
      <c r="Q784" s="237">
        <v>0</v>
      </c>
      <c r="R784" s="237">
        <f>Q784*H784</f>
        <v>0</v>
      </c>
      <c r="S784" s="237">
        <v>0</v>
      </c>
      <c r="T784" s="238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39" t="s">
        <v>202</v>
      </c>
      <c r="AT784" s="239" t="s">
        <v>130</v>
      </c>
      <c r="AU784" s="239" t="s">
        <v>89</v>
      </c>
      <c r="AY784" s="17" t="s">
        <v>128</v>
      </c>
      <c r="BE784" s="240">
        <f>IF(N784="základní",J784,0)</f>
        <v>0</v>
      </c>
      <c r="BF784" s="240">
        <f>IF(N784="snížená",J784,0)</f>
        <v>0</v>
      </c>
      <c r="BG784" s="240">
        <f>IF(N784="zákl. přenesená",J784,0)</f>
        <v>0</v>
      </c>
      <c r="BH784" s="240">
        <f>IF(N784="sníž. přenesená",J784,0)</f>
        <v>0</v>
      </c>
      <c r="BI784" s="240">
        <f>IF(N784="nulová",J784,0)</f>
        <v>0</v>
      </c>
      <c r="BJ784" s="17" t="s">
        <v>79</v>
      </c>
      <c r="BK784" s="240">
        <f>ROUND(I784*H784,2)</f>
        <v>0</v>
      </c>
      <c r="BL784" s="17" t="s">
        <v>202</v>
      </c>
      <c r="BM784" s="239" t="s">
        <v>1850</v>
      </c>
    </row>
    <row r="785" spans="1:47" s="2" customFormat="1" ht="12">
      <c r="A785" s="38"/>
      <c r="B785" s="39"/>
      <c r="C785" s="40"/>
      <c r="D785" s="241" t="s">
        <v>137</v>
      </c>
      <c r="E785" s="40"/>
      <c r="F785" s="242" t="s">
        <v>1849</v>
      </c>
      <c r="G785" s="40"/>
      <c r="H785" s="40"/>
      <c r="I785" s="148"/>
      <c r="J785" s="40"/>
      <c r="K785" s="40"/>
      <c r="L785" s="44"/>
      <c r="M785" s="243"/>
      <c r="N785" s="244"/>
      <c r="O785" s="84"/>
      <c r="P785" s="84"/>
      <c r="Q785" s="84"/>
      <c r="R785" s="84"/>
      <c r="S785" s="84"/>
      <c r="T785" s="85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T785" s="17" t="s">
        <v>137</v>
      </c>
      <c r="AU785" s="17" t="s">
        <v>89</v>
      </c>
    </row>
    <row r="786" spans="1:65" s="2" customFormat="1" ht="24" customHeight="1">
      <c r="A786" s="38"/>
      <c r="B786" s="39"/>
      <c r="C786" s="228" t="s">
        <v>1851</v>
      </c>
      <c r="D786" s="228" t="s">
        <v>130</v>
      </c>
      <c r="E786" s="229" t="s">
        <v>1852</v>
      </c>
      <c r="F786" s="230" t="s">
        <v>1853</v>
      </c>
      <c r="G786" s="231" t="s">
        <v>334</v>
      </c>
      <c r="H786" s="232">
        <v>1</v>
      </c>
      <c r="I786" s="233"/>
      <c r="J786" s="234">
        <f>ROUND(I786*H786,2)</f>
        <v>0</v>
      </c>
      <c r="K786" s="230" t="s">
        <v>19</v>
      </c>
      <c r="L786" s="44"/>
      <c r="M786" s="235" t="s">
        <v>19</v>
      </c>
      <c r="N786" s="236" t="s">
        <v>43</v>
      </c>
      <c r="O786" s="84"/>
      <c r="P786" s="237">
        <f>O786*H786</f>
        <v>0</v>
      </c>
      <c r="Q786" s="237">
        <v>0</v>
      </c>
      <c r="R786" s="237">
        <f>Q786*H786</f>
        <v>0</v>
      </c>
      <c r="S786" s="237">
        <v>0</v>
      </c>
      <c r="T786" s="238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39" t="s">
        <v>202</v>
      </c>
      <c r="AT786" s="239" t="s">
        <v>130</v>
      </c>
      <c r="AU786" s="239" t="s">
        <v>89</v>
      </c>
      <c r="AY786" s="17" t="s">
        <v>128</v>
      </c>
      <c r="BE786" s="240">
        <f>IF(N786="základní",J786,0)</f>
        <v>0</v>
      </c>
      <c r="BF786" s="240">
        <f>IF(N786="snížená",J786,0)</f>
        <v>0</v>
      </c>
      <c r="BG786" s="240">
        <f>IF(N786="zákl. přenesená",J786,0)</f>
        <v>0</v>
      </c>
      <c r="BH786" s="240">
        <f>IF(N786="sníž. přenesená",J786,0)</f>
        <v>0</v>
      </c>
      <c r="BI786" s="240">
        <f>IF(N786="nulová",J786,0)</f>
        <v>0</v>
      </c>
      <c r="BJ786" s="17" t="s">
        <v>79</v>
      </c>
      <c r="BK786" s="240">
        <f>ROUND(I786*H786,2)</f>
        <v>0</v>
      </c>
      <c r="BL786" s="17" t="s">
        <v>202</v>
      </c>
      <c r="BM786" s="239" t="s">
        <v>1854</v>
      </c>
    </row>
    <row r="787" spans="1:47" s="2" customFormat="1" ht="12">
      <c r="A787" s="38"/>
      <c r="B787" s="39"/>
      <c r="C787" s="40"/>
      <c r="D787" s="241" t="s">
        <v>137</v>
      </c>
      <c r="E787" s="40"/>
      <c r="F787" s="242" t="s">
        <v>1853</v>
      </c>
      <c r="G787" s="40"/>
      <c r="H787" s="40"/>
      <c r="I787" s="148"/>
      <c r="J787" s="40"/>
      <c r="K787" s="40"/>
      <c r="L787" s="44"/>
      <c r="M787" s="243"/>
      <c r="N787" s="244"/>
      <c r="O787" s="84"/>
      <c r="P787" s="84"/>
      <c r="Q787" s="84"/>
      <c r="R787" s="84"/>
      <c r="S787" s="84"/>
      <c r="T787" s="85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7" t="s">
        <v>137</v>
      </c>
      <c r="AU787" s="17" t="s">
        <v>89</v>
      </c>
    </row>
    <row r="788" spans="1:65" s="2" customFormat="1" ht="24" customHeight="1">
      <c r="A788" s="38"/>
      <c r="B788" s="39"/>
      <c r="C788" s="228" t="s">
        <v>1855</v>
      </c>
      <c r="D788" s="228" t="s">
        <v>130</v>
      </c>
      <c r="E788" s="229" t="s">
        <v>1856</v>
      </c>
      <c r="F788" s="230" t="s">
        <v>1857</v>
      </c>
      <c r="G788" s="231" t="s">
        <v>334</v>
      </c>
      <c r="H788" s="232">
        <v>2</v>
      </c>
      <c r="I788" s="233"/>
      <c r="J788" s="234">
        <f>ROUND(I788*H788,2)</f>
        <v>0</v>
      </c>
      <c r="K788" s="230" t="s">
        <v>19</v>
      </c>
      <c r="L788" s="44"/>
      <c r="M788" s="235" t="s">
        <v>19</v>
      </c>
      <c r="N788" s="236" t="s">
        <v>43</v>
      </c>
      <c r="O788" s="84"/>
      <c r="P788" s="237">
        <f>O788*H788</f>
        <v>0</v>
      </c>
      <c r="Q788" s="237">
        <v>0</v>
      </c>
      <c r="R788" s="237">
        <f>Q788*H788</f>
        <v>0</v>
      </c>
      <c r="S788" s="237">
        <v>0</v>
      </c>
      <c r="T788" s="238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39" t="s">
        <v>202</v>
      </c>
      <c r="AT788" s="239" t="s">
        <v>130</v>
      </c>
      <c r="AU788" s="239" t="s">
        <v>89</v>
      </c>
      <c r="AY788" s="17" t="s">
        <v>128</v>
      </c>
      <c r="BE788" s="240">
        <f>IF(N788="základní",J788,0)</f>
        <v>0</v>
      </c>
      <c r="BF788" s="240">
        <f>IF(N788="snížená",J788,0)</f>
        <v>0</v>
      </c>
      <c r="BG788" s="240">
        <f>IF(N788="zákl. přenesená",J788,0)</f>
        <v>0</v>
      </c>
      <c r="BH788" s="240">
        <f>IF(N788="sníž. přenesená",J788,0)</f>
        <v>0</v>
      </c>
      <c r="BI788" s="240">
        <f>IF(N788="nulová",J788,0)</f>
        <v>0</v>
      </c>
      <c r="BJ788" s="17" t="s">
        <v>79</v>
      </c>
      <c r="BK788" s="240">
        <f>ROUND(I788*H788,2)</f>
        <v>0</v>
      </c>
      <c r="BL788" s="17" t="s">
        <v>202</v>
      </c>
      <c r="BM788" s="239" t="s">
        <v>1858</v>
      </c>
    </row>
    <row r="789" spans="1:47" s="2" customFormat="1" ht="12">
      <c r="A789" s="38"/>
      <c r="B789" s="39"/>
      <c r="C789" s="40"/>
      <c r="D789" s="241" t="s">
        <v>137</v>
      </c>
      <c r="E789" s="40"/>
      <c r="F789" s="242" t="s">
        <v>1857</v>
      </c>
      <c r="G789" s="40"/>
      <c r="H789" s="40"/>
      <c r="I789" s="148"/>
      <c r="J789" s="40"/>
      <c r="K789" s="40"/>
      <c r="L789" s="44"/>
      <c r="M789" s="243"/>
      <c r="N789" s="244"/>
      <c r="O789" s="84"/>
      <c r="P789" s="84"/>
      <c r="Q789" s="84"/>
      <c r="R789" s="84"/>
      <c r="S789" s="84"/>
      <c r="T789" s="85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T789" s="17" t="s">
        <v>137</v>
      </c>
      <c r="AU789" s="17" t="s">
        <v>89</v>
      </c>
    </row>
    <row r="790" spans="1:65" s="2" customFormat="1" ht="36" customHeight="1">
      <c r="A790" s="38"/>
      <c r="B790" s="39"/>
      <c r="C790" s="228" t="s">
        <v>1859</v>
      </c>
      <c r="D790" s="228" t="s">
        <v>130</v>
      </c>
      <c r="E790" s="229" t="s">
        <v>1860</v>
      </c>
      <c r="F790" s="230" t="s">
        <v>1861</v>
      </c>
      <c r="G790" s="231" t="s">
        <v>334</v>
      </c>
      <c r="H790" s="232">
        <v>1</v>
      </c>
      <c r="I790" s="233"/>
      <c r="J790" s="234">
        <f>ROUND(I790*H790,2)</f>
        <v>0</v>
      </c>
      <c r="K790" s="230" t="s">
        <v>19</v>
      </c>
      <c r="L790" s="44"/>
      <c r="M790" s="235" t="s">
        <v>19</v>
      </c>
      <c r="N790" s="236" t="s">
        <v>43</v>
      </c>
      <c r="O790" s="84"/>
      <c r="P790" s="237">
        <f>O790*H790</f>
        <v>0</v>
      </c>
      <c r="Q790" s="237">
        <v>0</v>
      </c>
      <c r="R790" s="237">
        <f>Q790*H790</f>
        <v>0</v>
      </c>
      <c r="S790" s="237">
        <v>0</v>
      </c>
      <c r="T790" s="238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39" t="s">
        <v>202</v>
      </c>
      <c r="AT790" s="239" t="s">
        <v>130</v>
      </c>
      <c r="AU790" s="239" t="s">
        <v>89</v>
      </c>
      <c r="AY790" s="17" t="s">
        <v>128</v>
      </c>
      <c r="BE790" s="240">
        <f>IF(N790="základní",J790,0)</f>
        <v>0</v>
      </c>
      <c r="BF790" s="240">
        <f>IF(N790="snížená",J790,0)</f>
        <v>0</v>
      </c>
      <c r="BG790" s="240">
        <f>IF(N790="zákl. přenesená",J790,0)</f>
        <v>0</v>
      </c>
      <c r="BH790" s="240">
        <f>IF(N790="sníž. přenesená",J790,0)</f>
        <v>0</v>
      </c>
      <c r="BI790" s="240">
        <f>IF(N790="nulová",J790,0)</f>
        <v>0</v>
      </c>
      <c r="BJ790" s="17" t="s">
        <v>79</v>
      </c>
      <c r="BK790" s="240">
        <f>ROUND(I790*H790,2)</f>
        <v>0</v>
      </c>
      <c r="BL790" s="17" t="s">
        <v>202</v>
      </c>
      <c r="BM790" s="239" t="s">
        <v>1862</v>
      </c>
    </row>
    <row r="791" spans="1:47" s="2" customFormat="1" ht="12">
      <c r="A791" s="38"/>
      <c r="B791" s="39"/>
      <c r="C791" s="40"/>
      <c r="D791" s="241" t="s">
        <v>137</v>
      </c>
      <c r="E791" s="40"/>
      <c r="F791" s="242" t="s">
        <v>1861</v>
      </c>
      <c r="G791" s="40"/>
      <c r="H791" s="40"/>
      <c r="I791" s="148"/>
      <c r="J791" s="40"/>
      <c r="K791" s="40"/>
      <c r="L791" s="44"/>
      <c r="M791" s="243"/>
      <c r="N791" s="244"/>
      <c r="O791" s="84"/>
      <c r="P791" s="84"/>
      <c r="Q791" s="84"/>
      <c r="R791" s="84"/>
      <c r="S791" s="84"/>
      <c r="T791" s="85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T791" s="17" t="s">
        <v>137</v>
      </c>
      <c r="AU791" s="17" t="s">
        <v>89</v>
      </c>
    </row>
    <row r="792" spans="1:65" s="2" customFormat="1" ht="36" customHeight="1">
      <c r="A792" s="38"/>
      <c r="B792" s="39"/>
      <c r="C792" s="228" t="s">
        <v>1863</v>
      </c>
      <c r="D792" s="228" t="s">
        <v>130</v>
      </c>
      <c r="E792" s="229" t="s">
        <v>1864</v>
      </c>
      <c r="F792" s="230" t="s">
        <v>1865</v>
      </c>
      <c r="G792" s="231" t="s">
        <v>334</v>
      </c>
      <c r="H792" s="232">
        <v>2</v>
      </c>
      <c r="I792" s="233"/>
      <c r="J792" s="234">
        <f>ROUND(I792*H792,2)</f>
        <v>0</v>
      </c>
      <c r="K792" s="230" t="s">
        <v>19</v>
      </c>
      <c r="L792" s="44"/>
      <c r="M792" s="235" t="s">
        <v>19</v>
      </c>
      <c r="N792" s="236" t="s">
        <v>43</v>
      </c>
      <c r="O792" s="84"/>
      <c r="P792" s="237">
        <f>O792*H792</f>
        <v>0</v>
      </c>
      <c r="Q792" s="237">
        <v>0</v>
      </c>
      <c r="R792" s="237">
        <f>Q792*H792</f>
        <v>0</v>
      </c>
      <c r="S792" s="237">
        <v>0</v>
      </c>
      <c r="T792" s="238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39" t="s">
        <v>202</v>
      </c>
      <c r="AT792" s="239" t="s">
        <v>130</v>
      </c>
      <c r="AU792" s="239" t="s">
        <v>89</v>
      </c>
      <c r="AY792" s="17" t="s">
        <v>128</v>
      </c>
      <c r="BE792" s="240">
        <f>IF(N792="základní",J792,0)</f>
        <v>0</v>
      </c>
      <c r="BF792" s="240">
        <f>IF(N792="snížená",J792,0)</f>
        <v>0</v>
      </c>
      <c r="BG792" s="240">
        <f>IF(N792="zákl. přenesená",J792,0)</f>
        <v>0</v>
      </c>
      <c r="BH792" s="240">
        <f>IF(N792="sníž. přenesená",J792,0)</f>
        <v>0</v>
      </c>
      <c r="BI792" s="240">
        <f>IF(N792="nulová",J792,0)</f>
        <v>0</v>
      </c>
      <c r="BJ792" s="17" t="s">
        <v>79</v>
      </c>
      <c r="BK792" s="240">
        <f>ROUND(I792*H792,2)</f>
        <v>0</v>
      </c>
      <c r="BL792" s="17" t="s">
        <v>202</v>
      </c>
      <c r="BM792" s="239" t="s">
        <v>1866</v>
      </c>
    </row>
    <row r="793" spans="1:47" s="2" customFormat="1" ht="12">
      <c r="A793" s="38"/>
      <c r="B793" s="39"/>
      <c r="C793" s="40"/>
      <c r="D793" s="241" t="s">
        <v>137</v>
      </c>
      <c r="E793" s="40"/>
      <c r="F793" s="242" t="s">
        <v>1865</v>
      </c>
      <c r="G793" s="40"/>
      <c r="H793" s="40"/>
      <c r="I793" s="148"/>
      <c r="J793" s="40"/>
      <c r="K793" s="40"/>
      <c r="L793" s="44"/>
      <c r="M793" s="243"/>
      <c r="N793" s="244"/>
      <c r="O793" s="84"/>
      <c r="P793" s="84"/>
      <c r="Q793" s="84"/>
      <c r="R793" s="84"/>
      <c r="S793" s="84"/>
      <c r="T793" s="85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T793" s="17" t="s">
        <v>137</v>
      </c>
      <c r="AU793" s="17" t="s">
        <v>89</v>
      </c>
    </row>
    <row r="794" spans="1:65" s="2" customFormat="1" ht="36" customHeight="1">
      <c r="A794" s="38"/>
      <c r="B794" s="39"/>
      <c r="C794" s="228" t="s">
        <v>1867</v>
      </c>
      <c r="D794" s="228" t="s">
        <v>130</v>
      </c>
      <c r="E794" s="229" t="s">
        <v>1868</v>
      </c>
      <c r="F794" s="230" t="s">
        <v>1869</v>
      </c>
      <c r="G794" s="231" t="s">
        <v>334</v>
      </c>
      <c r="H794" s="232">
        <v>1</v>
      </c>
      <c r="I794" s="233"/>
      <c r="J794" s="234">
        <f>ROUND(I794*H794,2)</f>
        <v>0</v>
      </c>
      <c r="K794" s="230" t="s">
        <v>19</v>
      </c>
      <c r="L794" s="44"/>
      <c r="M794" s="235" t="s">
        <v>19</v>
      </c>
      <c r="N794" s="236" t="s">
        <v>43</v>
      </c>
      <c r="O794" s="84"/>
      <c r="P794" s="237">
        <f>O794*H794</f>
        <v>0</v>
      </c>
      <c r="Q794" s="237">
        <v>0</v>
      </c>
      <c r="R794" s="237">
        <f>Q794*H794</f>
        <v>0</v>
      </c>
      <c r="S794" s="237">
        <v>0</v>
      </c>
      <c r="T794" s="238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39" t="s">
        <v>202</v>
      </c>
      <c r="AT794" s="239" t="s">
        <v>130</v>
      </c>
      <c r="AU794" s="239" t="s">
        <v>89</v>
      </c>
      <c r="AY794" s="17" t="s">
        <v>128</v>
      </c>
      <c r="BE794" s="240">
        <f>IF(N794="základní",J794,0)</f>
        <v>0</v>
      </c>
      <c r="BF794" s="240">
        <f>IF(N794="snížená",J794,0)</f>
        <v>0</v>
      </c>
      <c r="BG794" s="240">
        <f>IF(N794="zákl. přenesená",J794,0)</f>
        <v>0</v>
      </c>
      <c r="BH794" s="240">
        <f>IF(N794="sníž. přenesená",J794,0)</f>
        <v>0</v>
      </c>
      <c r="BI794" s="240">
        <f>IF(N794="nulová",J794,0)</f>
        <v>0</v>
      </c>
      <c r="BJ794" s="17" t="s">
        <v>79</v>
      </c>
      <c r="BK794" s="240">
        <f>ROUND(I794*H794,2)</f>
        <v>0</v>
      </c>
      <c r="BL794" s="17" t="s">
        <v>202</v>
      </c>
      <c r="BM794" s="239" t="s">
        <v>1870</v>
      </c>
    </row>
    <row r="795" spans="1:47" s="2" customFormat="1" ht="12">
      <c r="A795" s="38"/>
      <c r="B795" s="39"/>
      <c r="C795" s="40"/>
      <c r="D795" s="241" t="s">
        <v>137</v>
      </c>
      <c r="E795" s="40"/>
      <c r="F795" s="242" t="s">
        <v>1869</v>
      </c>
      <c r="G795" s="40"/>
      <c r="H795" s="40"/>
      <c r="I795" s="148"/>
      <c r="J795" s="40"/>
      <c r="K795" s="40"/>
      <c r="L795" s="44"/>
      <c r="M795" s="243"/>
      <c r="N795" s="244"/>
      <c r="O795" s="84"/>
      <c r="P795" s="84"/>
      <c r="Q795" s="84"/>
      <c r="R795" s="84"/>
      <c r="S795" s="84"/>
      <c r="T795" s="85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T795" s="17" t="s">
        <v>137</v>
      </c>
      <c r="AU795" s="17" t="s">
        <v>89</v>
      </c>
    </row>
    <row r="796" spans="1:65" s="2" customFormat="1" ht="36" customHeight="1">
      <c r="A796" s="38"/>
      <c r="B796" s="39"/>
      <c r="C796" s="228" t="s">
        <v>1871</v>
      </c>
      <c r="D796" s="228" t="s">
        <v>130</v>
      </c>
      <c r="E796" s="229" t="s">
        <v>1872</v>
      </c>
      <c r="F796" s="230" t="s">
        <v>1873</v>
      </c>
      <c r="G796" s="231" t="s">
        <v>334</v>
      </c>
      <c r="H796" s="232">
        <v>1</v>
      </c>
      <c r="I796" s="233"/>
      <c r="J796" s="234">
        <f>ROUND(I796*H796,2)</f>
        <v>0</v>
      </c>
      <c r="K796" s="230" t="s">
        <v>19</v>
      </c>
      <c r="L796" s="44"/>
      <c r="M796" s="235" t="s">
        <v>19</v>
      </c>
      <c r="N796" s="236" t="s">
        <v>43</v>
      </c>
      <c r="O796" s="84"/>
      <c r="P796" s="237">
        <f>O796*H796</f>
        <v>0</v>
      </c>
      <c r="Q796" s="237">
        <v>0</v>
      </c>
      <c r="R796" s="237">
        <f>Q796*H796</f>
        <v>0</v>
      </c>
      <c r="S796" s="237">
        <v>0</v>
      </c>
      <c r="T796" s="238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39" t="s">
        <v>202</v>
      </c>
      <c r="AT796" s="239" t="s">
        <v>130</v>
      </c>
      <c r="AU796" s="239" t="s">
        <v>89</v>
      </c>
      <c r="AY796" s="17" t="s">
        <v>128</v>
      </c>
      <c r="BE796" s="240">
        <f>IF(N796="základní",J796,0)</f>
        <v>0</v>
      </c>
      <c r="BF796" s="240">
        <f>IF(N796="snížená",J796,0)</f>
        <v>0</v>
      </c>
      <c r="BG796" s="240">
        <f>IF(N796="zákl. přenesená",J796,0)</f>
        <v>0</v>
      </c>
      <c r="BH796" s="240">
        <f>IF(N796="sníž. přenesená",J796,0)</f>
        <v>0</v>
      </c>
      <c r="BI796" s="240">
        <f>IF(N796="nulová",J796,0)</f>
        <v>0</v>
      </c>
      <c r="BJ796" s="17" t="s">
        <v>79</v>
      </c>
      <c r="BK796" s="240">
        <f>ROUND(I796*H796,2)</f>
        <v>0</v>
      </c>
      <c r="BL796" s="17" t="s">
        <v>202</v>
      </c>
      <c r="BM796" s="239" t="s">
        <v>1874</v>
      </c>
    </row>
    <row r="797" spans="1:47" s="2" customFormat="1" ht="12">
      <c r="A797" s="38"/>
      <c r="B797" s="39"/>
      <c r="C797" s="40"/>
      <c r="D797" s="241" t="s">
        <v>137</v>
      </c>
      <c r="E797" s="40"/>
      <c r="F797" s="242" t="s">
        <v>1873</v>
      </c>
      <c r="G797" s="40"/>
      <c r="H797" s="40"/>
      <c r="I797" s="148"/>
      <c r="J797" s="40"/>
      <c r="K797" s="40"/>
      <c r="L797" s="44"/>
      <c r="M797" s="243"/>
      <c r="N797" s="244"/>
      <c r="O797" s="84"/>
      <c r="P797" s="84"/>
      <c r="Q797" s="84"/>
      <c r="R797" s="84"/>
      <c r="S797" s="84"/>
      <c r="T797" s="85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137</v>
      </c>
      <c r="AU797" s="17" t="s">
        <v>89</v>
      </c>
    </row>
    <row r="798" spans="1:65" s="2" customFormat="1" ht="36" customHeight="1">
      <c r="A798" s="38"/>
      <c r="B798" s="39"/>
      <c r="C798" s="228" t="s">
        <v>1875</v>
      </c>
      <c r="D798" s="228" t="s">
        <v>130</v>
      </c>
      <c r="E798" s="229" t="s">
        <v>1876</v>
      </c>
      <c r="F798" s="230" t="s">
        <v>1877</v>
      </c>
      <c r="G798" s="231" t="s">
        <v>1878</v>
      </c>
      <c r="H798" s="232">
        <v>1</v>
      </c>
      <c r="I798" s="233"/>
      <c r="J798" s="234">
        <f>ROUND(I798*H798,2)</f>
        <v>0</v>
      </c>
      <c r="K798" s="230" t="s">
        <v>19</v>
      </c>
      <c r="L798" s="44"/>
      <c r="M798" s="235" t="s">
        <v>19</v>
      </c>
      <c r="N798" s="236" t="s">
        <v>43</v>
      </c>
      <c r="O798" s="84"/>
      <c r="P798" s="237">
        <f>O798*H798</f>
        <v>0</v>
      </c>
      <c r="Q798" s="237">
        <v>0</v>
      </c>
      <c r="R798" s="237">
        <f>Q798*H798</f>
        <v>0</v>
      </c>
      <c r="S798" s="237">
        <v>0</v>
      </c>
      <c r="T798" s="238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39" t="s">
        <v>202</v>
      </c>
      <c r="AT798" s="239" t="s">
        <v>130</v>
      </c>
      <c r="AU798" s="239" t="s">
        <v>89</v>
      </c>
      <c r="AY798" s="17" t="s">
        <v>128</v>
      </c>
      <c r="BE798" s="240">
        <f>IF(N798="základní",J798,0)</f>
        <v>0</v>
      </c>
      <c r="BF798" s="240">
        <f>IF(N798="snížená",J798,0)</f>
        <v>0</v>
      </c>
      <c r="BG798" s="240">
        <f>IF(N798="zákl. přenesená",J798,0)</f>
        <v>0</v>
      </c>
      <c r="BH798" s="240">
        <f>IF(N798="sníž. přenesená",J798,0)</f>
        <v>0</v>
      </c>
      <c r="BI798" s="240">
        <f>IF(N798="nulová",J798,0)</f>
        <v>0</v>
      </c>
      <c r="BJ798" s="17" t="s">
        <v>79</v>
      </c>
      <c r="BK798" s="240">
        <f>ROUND(I798*H798,2)</f>
        <v>0</v>
      </c>
      <c r="BL798" s="17" t="s">
        <v>202</v>
      </c>
      <c r="BM798" s="239" t="s">
        <v>1879</v>
      </c>
    </row>
    <row r="799" spans="1:47" s="2" customFormat="1" ht="12">
      <c r="A799" s="38"/>
      <c r="B799" s="39"/>
      <c r="C799" s="40"/>
      <c r="D799" s="241" t="s">
        <v>137</v>
      </c>
      <c r="E799" s="40"/>
      <c r="F799" s="242" t="s">
        <v>1877</v>
      </c>
      <c r="G799" s="40"/>
      <c r="H799" s="40"/>
      <c r="I799" s="148"/>
      <c r="J799" s="40"/>
      <c r="K799" s="40"/>
      <c r="L799" s="44"/>
      <c r="M799" s="243"/>
      <c r="N799" s="244"/>
      <c r="O799" s="84"/>
      <c r="P799" s="84"/>
      <c r="Q799" s="84"/>
      <c r="R799" s="84"/>
      <c r="S799" s="84"/>
      <c r="T799" s="85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T799" s="17" t="s">
        <v>137</v>
      </c>
      <c r="AU799" s="17" t="s">
        <v>89</v>
      </c>
    </row>
    <row r="800" spans="1:65" s="2" customFormat="1" ht="36" customHeight="1">
      <c r="A800" s="38"/>
      <c r="B800" s="39"/>
      <c r="C800" s="228" t="s">
        <v>1880</v>
      </c>
      <c r="D800" s="228" t="s">
        <v>130</v>
      </c>
      <c r="E800" s="229" t="s">
        <v>1881</v>
      </c>
      <c r="F800" s="230" t="s">
        <v>1882</v>
      </c>
      <c r="G800" s="231" t="s">
        <v>334</v>
      </c>
      <c r="H800" s="232">
        <v>9</v>
      </c>
      <c r="I800" s="233"/>
      <c r="J800" s="234">
        <f>ROUND(I800*H800,2)</f>
        <v>0</v>
      </c>
      <c r="K800" s="230" t="s">
        <v>19</v>
      </c>
      <c r="L800" s="44"/>
      <c r="M800" s="235" t="s">
        <v>19</v>
      </c>
      <c r="N800" s="236" t="s">
        <v>43</v>
      </c>
      <c r="O800" s="84"/>
      <c r="P800" s="237">
        <f>O800*H800</f>
        <v>0</v>
      </c>
      <c r="Q800" s="237">
        <v>0</v>
      </c>
      <c r="R800" s="237">
        <f>Q800*H800</f>
        <v>0</v>
      </c>
      <c r="S800" s="237">
        <v>0</v>
      </c>
      <c r="T800" s="238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39" t="s">
        <v>202</v>
      </c>
      <c r="AT800" s="239" t="s">
        <v>130</v>
      </c>
      <c r="AU800" s="239" t="s">
        <v>89</v>
      </c>
      <c r="AY800" s="17" t="s">
        <v>128</v>
      </c>
      <c r="BE800" s="240">
        <f>IF(N800="základní",J800,0)</f>
        <v>0</v>
      </c>
      <c r="BF800" s="240">
        <f>IF(N800="snížená",J800,0)</f>
        <v>0</v>
      </c>
      <c r="BG800" s="240">
        <f>IF(N800="zákl. přenesená",J800,0)</f>
        <v>0</v>
      </c>
      <c r="BH800" s="240">
        <f>IF(N800="sníž. přenesená",J800,0)</f>
        <v>0</v>
      </c>
      <c r="BI800" s="240">
        <f>IF(N800="nulová",J800,0)</f>
        <v>0</v>
      </c>
      <c r="BJ800" s="17" t="s">
        <v>79</v>
      </c>
      <c r="BK800" s="240">
        <f>ROUND(I800*H800,2)</f>
        <v>0</v>
      </c>
      <c r="BL800" s="17" t="s">
        <v>202</v>
      </c>
      <c r="BM800" s="239" t="s">
        <v>1883</v>
      </c>
    </row>
    <row r="801" spans="1:47" s="2" customFormat="1" ht="12">
      <c r="A801" s="38"/>
      <c r="B801" s="39"/>
      <c r="C801" s="40"/>
      <c r="D801" s="241" t="s">
        <v>137</v>
      </c>
      <c r="E801" s="40"/>
      <c r="F801" s="242" t="s">
        <v>1882</v>
      </c>
      <c r="G801" s="40"/>
      <c r="H801" s="40"/>
      <c r="I801" s="148"/>
      <c r="J801" s="40"/>
      <c r="K801" s="40"/>
      <c r="L801" s="44"/>
      <c r="M801" s="243"/>
      <c r="N801" s="244"/>
      <c r="O801" s="84"/>
      <c r="P801" s="84"/>
      <c r="Q801" s="84"/>
      <c r="R801" s="84"/>
      <c r="S801" s="84"/>
      <c r="T801" s="85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T801" s="17" t="s">
        <v>137</v>
      </c>
      <c r="AU801" s="17" t="s">
        <v>89</v>
      </c>
    </row>
    <row r="802" spans="1:65" s="2" customFormat="1" ht="24" customHeight="1">
      <c r="A802" s="38"/>
      <c r="B802" s="39"/>
      <c r="C802" s="228" t="s">
        <v>1884</v>
      </c>
      <c r="D802" s="228" t="s">
        <v>130</v>
      </c>
      <c r="E802" s="229" t="s">
        <v>1885</v>
      </c>
      <c r="F802" s="230" t="s">
        <v>1886</v>
      </c>
      <c r="G802" s="231" t="s">
        <v>334</v>
      </c>
      <c r="H802" s="232">
        <v>1</v>
      </c>
      <c r="I802" s="233"/>
      <c r="J802" s="234">
        <f>ROUND(I802*H802,2)</f>
        <v>0</v>
      </c>
      <c r="K802" s="230" t="s">
        <v>19</v>
      </c>
      <c r="L802" s="44"/>
      <c r="M802" s="235" t="s">
        <v>19</v>
      </c>
      <c r="N802" s="236" t="s">
        <v>43</v>
      </c>
      <c r="O802" s="84"/>
      <c r="P802" s="237">
        <f>O802*H802</f>
        <v>0</v>
      </c>
      <c r="Q802" s="237">
        <v>0</v>
      </c>
      <c r="R802" s="237">
        <f>Q802*H802</f>
        <v>0</v>
      </c>
      <c r="S802" s="237">
        <v>0</v>
      </c>
      <c r="T802" s="238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39" t="s">
        <v>202</v>
      </c>
      <c r="AT802" s="239" t="s">
        <v>130</v>
      </c>
      <c r="AU802" s="239" t="s">
        <v>89</v>
      </c>
      <c r="AY802" s="17" t="s">
        <v>128</v>
      </c>
      <c r="BE802" s="240">
        <f>IF(N802="základní",J802,0)</f>
        <v>0</v>
      </c>
      <c r="BF802" s="240">
        <f>IF(N802="snížená",J802,0)</f>
        <v>0</v>
      </c>
      <c r="BG802" s="240">
        <f>IF(N802="zákl. přenesená",J802,0)</f>
        <v>0</v>
      </c>
      <c r="BH802" s="240">
        <f>IF(N802="sníž. přenesená",J802,0)</f>
        <v>0</v>
      </c>
      <c r="BI802" s="240">
        <f>IF(N802="nulová",J802,0)</f>
        <v>0</v>
      </c>
      <c r="BJ802" s="17" t="s">
        <v>79</v>
      </c>
      <c r="BK802" s="240">
        <f>ROUND(I802*H802,2)</f>
        <v>0</v>
      </c>
      <c r="BL802" s="17" t="s">
        <v>202</v>
      </c>
      <c r="BM802" s="239" t="s">
        <v>1887</v>
      </c>
    </row>
    <row r="803" spans="1:47" s="2" customFormat="1" ht="12">
      <c r="A803" s="38"/>
      <c r="B803" s="39"/>
      <c r="C803" s="40"/>
      <c r="D803" s="241" t="s">
        <v>137</v>
      </c>
      <c r="E803" s="40"/>
      <c r="F803" s="242" t="s">
        <v>1886</v>
      </c>
      <c r="G803" s="40"/>
      <c r="H803" s="40"/>
      <c r="I803" s="148"/>
      <c r="J803" s="40"/>
      <c r="K803" s="40"/>
      <c r="L803" s="44"/>
      <c r="M803" s="243"/>
      <c r="N803" s="244"/>
      <c r="O803" s="84"/>
      <c r="P803" s="84"/>
      <c r="Q803" s="84"/>
      <c r="R803" s="84"/>
      <c r="S803" s="84"/>
      <c r="T803" s="85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T803" s="17" t="s">
        <v>137</v>
      </c>
      <c r="AU803" s="17" t="s">
        <v>89</v>
      </c>
    </row>
    <row r="804" spans="1:65" s="2" customFormat="1" ht="24" customHeight="1">
      <c r="A804" s="38"/>
      <c r="B804" s="39"/>
      <c r="C804" s="228" t="s">
        <v>1888</v>
      </c>
      <c r="D804" s="228" t="s">
        <v>130</v>
      </c>
      <c r="E804" s="229" t="s">
        <v>1889</v>
      </c>
      <c r="F804" s="230" t="s">
        <v>1890</v>
      </c>
      <c r="G804" s="231" t="s">
        <v>334</v>
      </c>
      <c r="H804" s="232">
        <v>1</v>
      </c>
      <c r="I804" s="233"/>
      <c r="J804" s="234">
        <f>ROUND(I804*H804,2)</f>
        <v>0</v>
      </c>
      <c r="K804" s="230" t="s">
        <v>19</v>
      </c>
      <c r="L804" s="44"/>
      <c r="M804" s="235" t="s">
        <v>19</v>
      </c>
      <c r="N804" s="236" t="s">
        <v>43</v>
      </c>
      <c r="O804" s="84"/>
      <c r="P804" s="237">
        <f>O804*H804</f>
        <v>0</v>
      </c>
      <c r="Q804" s="237">
        <v>0</v>
      </c>
      <c r="R804" s="237">
        <f>Q804*H804</f>
        <v>0</v>
      </c>
      <c r="S804" s="237">
        <v>0</v>
      </c>
      <c r="T804" s="238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39" t="s">
        <v>202</v>
      </c>
      <c r="AT804" s="239" t="s">
        <v>130</v>
      </c>
      <c r="AU804" s="239" t="s">
        <v>89</v>
      </c>
      <c r="AY804" s="17" t="s">
        <v>128</v>
      </c>
      <c r="BE804" s="240">
        <f>IF(N804="základní",J804,0)</f>
        <v>0</v>
      </c>
      <c r="BF804" s="240">
        <f>IF(N804="snížená",J804,0)</f>
        <v>0</v>
      </c>
      <c r="BG804" s="240">
        <f>IF(N804="zákl. přenesená",J804,0)</f>
        <v>0</v>
      </c>
      <c r="BH804" s="240">
        <f>IF(N804="sníž. přenesená",J804,0)</f>
        <v>0</v>
      </c>
      <c r="BI804" s="240">
        <f>IF(N804="nulová",J804,0)</f>
        <v>0</v>
      </c>
      <c r="BJ804" s="17" t="s">
        <v>79</v>
      </c>
      <c r="BK804" s="240">
        <f>ROUND(I804*H804,2)</f>
        <v>0</v>
      </c>
      <c r="BL804" s="17" t="s">
        <v>202</v>
      </c>
      <c r="BM804" s="239" t="s">
        <v>1891</v>
      </c>
    </row>
    <row r="805" spans="1:47" s="2" customFormat="1" ht="12">
      <c r="A805" s="38"/>
      <c r="B805" s="39"/>
      <c r="C805" s="40"/>
      <c r="D805" s="241" t="s">
        <v>137</v>
      </c>
      <c r="E805" s="40"/>
      <c r="F805" s="242" t="s">
        <v>1890</v>
      </c>
      <c r="G805" s="40"/>
      <c r="H805" s="40"/>
      <c r="I805" s="148"/>
      <c r="J805" s="40"/>
      <c r="K805" s="40"/>
      <c r="L805" s="44"/>
      <c r="M805" s="243"/>
      <c r="N805" s="244"/>
      <c r="O805" s="84"/>
      <c r="P805" s="84"/>
      <c r="Q805" s="84"/>
      <c r="R805" s="84"/>
      <c r="S805" s="84"/>
      <c r="T805" s="85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T805" s="17" t="s">
        <v>137</v>
      </c>
      <c r="AU805" s="17" t="s">
        <v>89</v>
      </c>
    </row>
    <row r="806" spans="1:65" s="2" customFormat="1" ht="24" customHeight="1">
      <c r="A806" s="38"/>
      <c r="B806" s="39"/>
      <c r="C806" s="228" t="s">
        <v>1892</v>
      </c>
      <c r="D806" s="228" t="s">
        <v>130</v>
      </c>
      <c r="E806" s="229" t="s">
        <v>1893</v>
      </c>
      <c r="F806" s="230" t="s">
        <v>1894</v>
      </c>
      <c r="G806" s="231" t="s">
        <v>334</v>
      </c>
      <c r="H806" s="232">
        <v>1</v>
      </c>
      <c r="I806" s="233"/>
      <c r="J806" s="234">
        <f>ROUND(I806*H806,2)</f>
        <v>0</v>
      </c>
      <c r="K806" s="230" t="s">
        <v>19</v>
      </c>
      <c r="L806" s="44"/>
      <c r="M806" s="235" t="s">
        <v>19</v>
      </c>
      <c r="N806" s="236" t="s">
        <v>43</v>
      </c>
      <c r="O806" s="84"/>
      <c r="P806" s="237">
        <f>O806*H806</f>
        <v>0</v>
      </c>
      <c r="Q806" s="237">
        <v>0</v>
      </c>
      <c r="R806" s="237">
        <f>Q806*H806</f>
        <v>0</v>
      </c>
      <c r="S806" s="237">
        <v>0</v>
      </c>
      <c r="T806" s="238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39" t="s">
        <v>202</v>
      </c>
      <c r="AT806" s="239" t="s">
        <v>130</v>
      </c>
      <c r="AU806" s="239" t="s">
        <v>89</v>
      </c>
      <c r="AY806" s="17" t="s">
        <v>128</v>
      </c>
      <c r="BE806" s="240">
        <f>IF(N806="základní",J806,0)</f>
        <v>0</v>
      </c>
      <c r="BF806" s="240">
        <f>IF(N806="snížená",J806,0)</f>
        <v>0</v>
      </c>
      <c r="BG806" s="240">
        <f>IF(N806="zákl. přenesená",J806,0)</f>
        <v>0</v>
      </c>
      <c r="BH806" s="240">
        <f>IF(N806="sníž. přenesená",J806,0)</f>
        <v>0</v>
      </c>
      <c r="BI806" s="240">
        <f>IF(N806="nulová",J806,0)</f>
        <v>0</v>
      </c>
      <c r="BJ806" s="17" t="s">
        <v>79</v>
      </c>
      <c r="BK806" s="240">
        <f>ROUND(I806*H806,2)</f>
        <v>0</v>
      </c>
      <c r="BL806" s="17" t="s">
        <v>202</v>
      </c>
      <c r="BM806" s="239" t="s">
        <v>1895</v>
      </c>
    </row>
    <row r="807" spans="1:47" s="2" customFormat="1" ht="12">
      <c r="A807" s="38"/>
      <c r="B807" s="39"/>
      <c r="C807" s="40"/>
      <c r="D807" s="241" t="s">
        <v>137</v>
      </c>
      <c r="E807" s="40"/>
      <c r="F807" s="242" t="s">
        <v>1894</v>
      </c>
      <c r="G807" s="40"/>
      <c r="H807" s="40"/>
      <c r="I807" s="148"/>
      <c r="J807" s="40"/>
      <c r="K807" s="40"/>
      <c r="L807" s="44"/>
      <c r="M807" s="243"/>
      <c r="N807" s="244"/>
      <c r="O807" s="84"/>
      <c r="P807" s="84"/>
      <c r="Q807" s="84"/>
      <c r="R807" s="84"/>
      <c r="S807" s="84"/>
      <c r="T807" s="85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T807" s="17" t="s">
        <v>137</v>
      </c>
      <c r="AU807" s="17" t="s">
        <v>89</v>
      </c>
    </row>
    <row r="808" spans="1:65" s="2" customFormat="1" ht="24" customHeight="1">
      <c r="A808" s="38"/>
      <c r="B808" s="39"/>
      <c r="C808" s="228" t="s">
        <v>1896</v>
      </c>
      <c r="D808" s="228" t="s">
        <v>130</v>
      </c>
      <c r="E808" s="229" t="s">
        <v>1897</v>
      </c>
      <c r="F808" s="230" t="s">
        <v>1898</v>
      </c>
      <c r="G808" s="231" t="s">
        <v>334</v>
      </c>
      <c r="H808" s="232">
        <v>1</v>
      </c>
      <c r="I808" s="233"/>
      <c r="J808" s="234">
        <f>ROUND(I808*H808,2)</f>
        <v>0</v>
      </c>
      <c r="K808" s="230" t="s">
        <v>19</v>
      </c>
      <c r="L808" s="44"/>
      <c r="M808" s="235" t="s">
        <v>19</v>
      </c>
      <c r="N808" s="236" t="s">
        <v>43</v>
      </c>
      <c r="O808" s="84"/>
      <c r="P808" s="237">
        <f>O808*H808</f>
        <v>0</v>
      </c>
      <c r="Q808" s="237">
        <v>0</v>
      </c>
      <c r="R808" s="237">
        <f>Q808*H808</f>
        <v>0</v>
      </c>
      <c r="S808" s="237">
        <v>0</v>
      </c>
      <c r="T808" s="238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39" t="s">
        <v>202</v>
      </c>
      <c r="AT808" s="239" t="s">
        <v>130</v>
      </c>
      <c r="AU808" s="239" t="s">
        <v>89</v>
      </c>
      <c r="AY808" s="17" t="s">
        <v>128</v>
      </c>
      <c r="BE808" s="240">
        <f>IF(N808="základní",J808,0)</f>
        <v>0</v>
      </c>
      <c r="BF808" s="240">
        <f>IF(N808="snížená",J808,0)</f>
        <v>0</v>
      </c>
      <c r="BG808" s="240">
        <f>IF(N808="zákl. přenesená",J808,0)</f>
        <v>0</v>
      </c>
      <c r="BH808" s="240">
        <f>IF(N808="sníž. přenesená",J808,0)</f>
        <v>0</v>
      </c>
      <c r="BI808" s="240">
        <f>IF(N808="nulová",J808,0)</f>
        <v>0</v>
      </c>
      <c r="BJ808" s="17" t="s">
        <v>79</v>
      </c>
      <c r="BK808" s="240">
        <f>ROUND(I808*H808,2)</f>
        <v>0</v>
      </c>
      <c r="BL808" s="17" t="s">
        <v>202</v>
      </c>
      <c r="BM808" s="239" t="s">
        <v>1899</v>
      </c>
    </row>
    <row r="809" spans="1:47" s="2" customFormat="1" ht="12">
      <c r="A809" s="38"/>
      <c r="B809" s="39"/>
      <c r="C809" s="40"/>
      <c r="D809" s="241" t="s">
        <v>137</v>
      </c>
      <c r="E809" s="40"/>
      <c r="F809" s="242" t="s">
        <v>1898</v>
      </c>
      <c r="G809" s="40"/>
      <c r="H809" s="40"/>
      <c r="I809" s="148"/>
      <c r="J809" s="40"/>
      <c r="K809" s="40"/>
      <c r="L809" s="44"/>
      <c r="M809" s="243"/>
      <c r="N809" s="244"/>
      <c r="O809" s="84"/>
      <c r="P809" s="84"/>
      <c r="Q809" s="84"/>
      <c r="R809" s="84"/>
      <c r="S809" s="84"/>
      <c r="T809" s="85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137</v>
      </c>
      <c r="AU809" s="17" t="s">
        <v>89</v>
      </c>
    </row>
    <row r="810" spans="1:65" s="2" customFormat="1" ht="24" customHeight="1">
      <c r="A810" s="38"/>
      <c r="B810" s="39"/>
      <c r="C810" s="228" t="s">
        <v>1900</v>
      </c>
      <c r="D810" s="228" t="s">
        <v>130</v>
      </c>
      <c r="E810" s="229" t="s">
        <v>1901</v>
      </c>
      <c r="F810" s="230" t="s">
        <v>1902</v>
      </c>
      <c r="G810" s="231" t="s">
        <v>334</v>
      </c>
      <c r="H810" s="232">
        <v>3</v>
      </c>
      <c r="I810" s="233"/>
      <c r="J810" s="234">
        <f>ROUND(I810*H810,2)</f>
        <v>0</v>
      </c>
      <c r="K810" s="230" t="s">
        <v>19</v>
      </c>
      <c r="L810" s="44"/>
      <c r="M810" s="235" t="s">
        <v>19</v>
      </c>
      <c r="N810" s="236" t="s">
        <v>43</v>
      </c>
      <c r="O810" s="84"/>
      <c r="P810" s="237">
        <f>O810*H810</f>
        <v>0</v>
      </c>
      <c r="Q810" s="237">
        <v>0</v>
      </c>
      <c r="R810" s="237">
        <f>Q810*H810</f>
        <v>0</v>
      </c>
      <c r="S810" s="237">
        <v>0</v>
      </c>
      <c r="T810" s="238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39" t="s">
        <v>202</v>
      </c>
      <c r="AT810" s="239" t="s">
        <v>130</v>
      </c>
      <c r="AU810" s="239" t="s">
        <v>89</v>
      </c>
      <c r="AY810" s="17" t="s">
        <v>128</v>
      </c>
      <c r="BE810" s="240">
        <f>IF(N810="základní",J810,0)</f>
        <v>0</v>
      </c>
      <c r="BF810" s="240">
        <f>IF(N810="snížená",J810,0)</f>
        <v>0</v>
      </c>
      <c r="BG810" s="240">
        <f>IF(N810="zákl. přenesená",J810,0)</f>
        <v>0</v>
      </c>
      <c r="BH810" s="240">
        <f>IF(N810="sníž. přenesená",J810,0)</f>
        <v>0</v>
      </c>
      <c r="BI810" s="240">
        <f>IF(N810="nulová",J810,0)</f>
        <v>0</v>
      </c>
      <c r="BJ810" s="17" t="s">
        <v>79</v>
      </c>
      <c r="BK810" s="240">
        <f>ROUND(I810*H810,2)</f>
        <v>0</v>
      </c>
      <c r="BL810" s="17" t="s">
        <v>202</v>
      </c>
      <c r="BM810" s="239" t="s">
        <v>1903</v>
      </c>
    </row>
    <row r="811" spans="1:47" s="2" customFormat="1" ht="12">
      <c r="A811" s="38"/>
      <c r="B811" s="39"/>
      <c r="C811" s="40"/>
      <c r="D811" s="241" t="s">
        <v>137</v>
      </c>
      <c r="E811" s="40"/>
      <c r="F811" s="242" t="s">
        <v>1902</v>
      </c>
      <c r="G811" s="40"/>
      <c r="H811" s="40"/>
      <c r="I811" s="148"/>
      <c r="J811" s="40"/>
      <c r="K811" s="40"/>
      <c r="L811" s="44"/>
      <c r="M811" s="243"/>
      <c r="N811" s="244"/>
      <c r="O811" s="84"/>
      <c r="P811" s="84"/>
      <c r="Q811" s="84"/>
      <c r="R811" s="84"/>
      <c r="S811" s="84"/>
      <c r="T811" s="85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T811" s="17" t="s">
        <v>137</v>
      </c>
      <c r="AU811" s="17" t="s">
        <v>89</v>
      </c>
    </row>
    <row r="812" spans="1:65" s="2" customFormat="1" ht="36" customHeight="1">
      <c r="A812" s="38"/>
      <c r="B812" s="39"/>
      <c r="C812" s="228" t="s">
        <v>1904</v>
      </c>
      <c r="D812" s="228" t="s">
        <v>130</v>
      </c>
      <c r="E812" s="229" t="s">
        <v>1905</v>
      </c>
      <c r="F812" s="230" t="s">
        <v>1906</v>
      </c>
      <c r="G812" s="231" t="s">
        <v>334</v>
      </c>
      <c r="H812" s="232">
        <v>4</v>
      </c>
      <c r="I812" s="233"/>
      <c r="J812" s="234">
        <f>ROUND(I812*H812,2)</f>
        <v>0</v>
      </c>
      <c r="K812" s="230" t="s">
        <v>19</v>
      </c>
      <c r="L812" s="44"/>
      <c r="M812" s="235" t="s">
        <v>19</v>
      </c>
      <c r="N812" s="236" t="s">
        <v>43</v>
      </c>
      <c r="O812" s="84"/>
      <c r="P812" s="237">
        <f>O812*H812</f>
        <v>0</v>
      </c>
      <c r="Q812" s="237">
        <v>0</v>
      </c>
      <c r="R812" s="237">
        <f>Q812*H812</f>
        <v>0</v>
      </c>
      <c r="S812" s="237">
        <v>0</v>
      </c>
      <c r="T812" s="238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39" t="s">
        <v>202</v>
      </c>
      <c r="AT812" s="239" t="s">
        <v>130</v>
      </c>
      <c r="AU812" s="239" t="s">
        <v>89</v>
      </c>
      <c r="AY812" s="17" t="s">
        <v>128</v>
      </c>
      <c r="BE812" s="240">
        <f>IF(N812="základní",J812,0)</f>
        <v>0</v>
      </c>
      <c r="BF812" s="240">
        <f>IF(N812="snížená",J812,0)</f>
        <v>0</v>
      </c>
      <c r="BG812" s="240">
        <f>IF(N812="zákl. přenesená",J812,0)</f>
        <v>0</v>
      </c>
      <c r="BH812" s="240">
        <f>IF(N812="sníž. přenesená",J812,0)</f>
        <v>0</v>
      </c>
      <c r="BI812" s="240">
        <f>IF(N812="nulová",J812,0)</f>
        <v>0</v>
      </c>
      <c r="BJ812" s="17" t="s">
        <v>79</v>
      </c>
      <c r="BK812" s="240">
        <f>ROUND(I812*H812,2)</f>
        <v>0</v>
      </c>
      <c r="BL812" s="17" t="s">
        <v>202</v>
      </c>
      <c r="BM812" s="239" t="s">
        <v>1907</v>
      </c>
    </row>
    <row r="813" spans="1:47" s="2" customFormat="1" ht="12">
      <c r="A813" s="38"/>
      <c r="B813" s="39"/>
      <c r="C813" s="40"/>
      <c r="D813" s="241" t="s">
        <v>137</v>
      </c>
      <c r="E813" s="40"/>
      <c r="F813" s="242" t="s">
        <v>1906</v>
      </c>
      <c r="G813" s="40"/>
      <c r="H813" s="40"/>
      <c r="I813" s="148"/>
      <c r="J813" s="40"/>
      <c r="K813" s="40"/>
      <c r="L813" s="44"/>
      <c r="M813" s="243"/>
      <c r="N813" s="244"/>
      <c r="O813" s="84"/>
      <c r="P813" s="84"/>
      <c r="Q813" s="84"/>
      <c r="R813" s="84"/>
      <c r="S813" s="84"/>
      <c r="T813" s="85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T813" s="17" t="s">
        <v>137</v>
      </c>
      <c r="AU813" s="17" t="s">
        <v>89</v>
      </c>
    </row>
    <row r="814" spans="1:65" s="2" customFormat="1" ht="24" customHeight="1">
      <c r="A814" s="38"/>
      <c r="B814" s="39"/>
      <c r="C814" s="228" t="s">
        <v>1908</v>
      </c>
      <c r="D814" s="228" t="s">
        <v>130</v>
      </c>
      <c r="E814" s="229" t="s">
        <v>1909</v>
      </c>
      <c r="F814" s="230" t="s">
        <v>1910</v>
      </c>
      <c r="G814" s="231" t="s">
        <v>334</v>
      </c>
      <c r="H814" s="232">
        <v>24</v>
      </c>
      <c r="I814" s="233"/>
      <c r="J814" s="234">
        <f>ROUND(I814*H814,2)</f>
        <v>0</v>
      </c>
      <c r="K814" s="230" t="s">
        <v>19</v>
      </c>
      <c r="L814" s="44"/>
      <c r="M814" s="235" t="s">
        <v>19</v>
      </c>
      <c r="N814" s="236" t="s">
        <v>43</v>
      </c>
      <c r="O814" s="84"/>
      <c r="P814" s="237">
        <f>O814*H814</f>
        <v>0</v>
      </c>
      <c r="Q814" s="237">
        <v>0</v>
      </c>
      <c r="R814" s="237">
        <f>Q814*H814</f>
        <v>0</v>
      </c>
      <c r="S814" s="237">
        <v>0</v>
      </c>
      <c r="T814" s="238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39" t="s">
        <v>202</v>
      </c>
      <c r="AT814" s="239" t="s">
        <v>130</v>
      </c>
      <c r="AU814" s="239" t="s">
        <v>89</v>
      </c>
      <c r="AY814" s="17" t="s">
        <v>128</v>
      </c>
      <c r="BE814" s="240">
        <f>IF(N814="základní",J814,0)</f>
        <v>0</v>
      </c>
      <c r="BF814" s="240">
        <f>IF(N814="snížená",J814,0)</f>
        <v>0</v>
      </c>
      <c r="BG814" s="240">
        <f>IF(N814="zákl. přenesená",J814,0)</f>
        <v>0</v>
      </c>
      <c r="BH814" s="240">
        <f>IF(N814="sníž. přenesená",J814,0)</f>
        <v>0</v>
      </c>
      <c r="BI814" s="240">
        <f>IF(N814="nulová",J814,0)</f>
        <v>0</v>
      </c>
      <c r="BJ814" s="17" t="s">
        <v>79</v>
      </c>
      <c r="BK814" s="240">
        <f>ROUND(I814*H814,2)</f>
        <v>0</v>
      </c>
      <c r="BL814" s="17" t="s">
        <v>202</v>
      </c>
      <c r="BM814" s="239" t="s">
        <v>1911</v>
      </c>
    </row>
    <row r="815" spans="1:47" s="2" customFormat="1" ht="12">
      <c r="A815" s="38"/>
      <c r="B815" s="39"/>
      <c r="C815" s="40"/>
      <c r="D815" s="241" t="s">
        <v>137</v>
      </c>
      <c r="E815" s="40"/>
      <c r="F815" s="242" t="s">
        <v>1910</v>
      </c>
      <c r="G815" s="40"/>
      <c r="H815" s="40"/>
      <c r="I815" s="148"/>
      <c r="J815" s="40"/>
      <c r="K815" s="40"/>
      <c r="L815" s="44"/>
      <c r="M815" s="243"/>
      <c r="N815" s="244"/>
      <c r="O815" s="84"/>
      <c r="P815" s="84"/>
      <c r="Q815" s="84"/>
      <c r="R815" s="84"/>
      <c r="S815" s="84"/>
      <c r="T815" s="85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T815" s="17" t="s">
        <v>137</v>
      </c>
      <c r="AU815" s="17" t="s">
        <v>89</v>
      </c>
    </row>
    <row r="816" spans="1:65" s="2" customFormat="1" ht="36" customHeight="1">
      <c r="A816" s="38"/>
      <c r="B816" s="39"/>
      <c r="C816" s="228" t="s">
        <v>1912</v>
      </c>
      <c r="D816" s="228" t="s">
        <v>130</v>
      </c>
      <c r="E816" s="229" t="s">
        <v>1913</v>
      </c>
      <c r="F816" s="230" t="s">
        <v>1914</v>
      </c>
      <c r="G816" s="231" t="s">
        <v>334</v>
      </c>
      <c r="H816" s="232">
        <v>11</v>
      </c>
      <c r="I816" s="233"/>
      <c r="J816" s="234">
        <f>ROUND(I816*H816,2)</f>
        <v>0</v>
      </c>
      <c r="K816" s="230" t="s">
        <v>19</v>
      </c>
      <c r="L816" s="44"/>
      <c r="M816" s="235" t="s">
        <v>19</v>
      </c>
      <c r="N816" s="236" t="s">
        <v>43</v>
      </c>
      <c r="O816" s="84"/>
      <c r="P816" s="237">
        <f>O816*H816</f>
        <v>0</v>
      </c>
      <c r="Q816" s="237">
        <v>0</v>
      </c>
      <c r="R816" s="237">
        <f>Q816*H816</f>
        <v>0</v>
      </c>
      <c r="S816" s="237">
        <v>0</v>
      </c>
      <c r="T816" s="238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39" t="s">
        <v>202</v>
      </c>
      <c r="AT816" s="239" t="s">
        <v>130</v>
      </c>
      <c r="AU816" s="239" t="s">
        <v>89</v>
      </c>
      <c r="AY816" s="17" t="s">
        <v>128</v>
      </c>
      <c r="BE816" s="240">
        <f>IF(N816="základní",J816,0)</f>
        <v>0</v>
      </c>
      <c r="BF816" s="240">
        <f>IF(N816="snížená",J816,0)</f>
        <v>0</v>
      </c>
      <c r="BG816" s="240">
        <f>IF(N816="zákl. přenesená",J816,0)</f>
        <v>0</v>
      </c>
      <c r="BH816" s="240">
        <f>IF(N816="sníž. přenesená",J816,0)</f>
        <v>0</v>
      </c>
      <c r="BI816" s="240">
        <f>IF(N816="nulová",J816,0)</f>
        <v>0</v>
      </c>
      <c r="BJ816" s="17" t="s">
        <v>79</v>
      </c>
      <c r="BK816" s="240">
        <f>ROUND(I816*H816,2)</f>
        <v>0</v>
      </c>
      <c r="BL816" s="17" t="s">
        <v>202</v>
      </c>
      <c r="BM816" s="239" t="s">
        <v>1915</v>
      </c>
    </row>
    <row r="817" spans="1:47" s="2" customFormat="1" ht="12">
      <c r="A817" s="38"/>
      <c r="B817" s="39"/>
      <c r="C817" s="40"/>
      <c r="D817" s="241" t="s">
        <v>137</v>
      </c>
      <c r="E817" s="40"/>
      <c r="F817" s="242" t="s">
        <v>1914</v>
      </c>
      <c r="G817" s="40"/>
      <c r="H817" s="40"/>
      <c r="I817" s="148"/>
      <c r="J817" s="40"/>
      <c r="K817" s="40"/>
      <c r="L817" s="44"/>
      <c r="M817" s="243"/>
      <c r="N817" s="244"/>
      <c r="O817" s="84"/>
      <c r="P817" s="84"/>
      <c r="Q817" s="84"/>
      <c r="R817" s="84"/>
      <c r="S817" s="84"/>
      <c r="T817" s="85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T817" s="17" t="s">
        <v>137</v>
      </c>
      <c r="AU817" s="17" t="s">
        <v>89</v>
      </c>
    </row>
    <row r="818" spans="1:65" s="2" customFormat="1" ht="36" customHeight="1">
      <c r="A818" s="38"/>
      <c r="B818" s="39"/>
      <c r="C818" s="228" t="s">
        <v>1916</v>
      </c>
      <c r="D818" s="228" t="s">
        <v>130</v>
      </c>
      <c r="E818" s="229" t="s">
        <v>1917</v>
      </c>
      <c r="F818" s="230" t="s">
        <v>1918</v>
      </c>
      <c r="G818" s="231" t="s">
        <v>334</v>
      </c>
      <c r="H818" s="232">
        <v>2</v>
      </c>
      <c r="I818" s="233"/>
      <c r="J818" s="234">
        <f>ROUND(I818*H818,2)</f>
        <v>0</v>
      </c>
      <c r="K818" s="230" t="s">
        <v>19</v>
      </c>
      <c r="L818" s="44"/>
      <c r="M818" s="235" t="s">
        <v>19</v>
      </c>
      <c r="N818" s="236" t="s">
        <v>43</v>
      </c>
      <c r="O818" s="84"/>
      <c r="P818" s="237">
        <f>O818*H818</f>
        <v>0</v>
      </c>
      <c r="Q818" s="237">
        <v>0</v>
      </c>
      <c r="R818" s="237">
        <f>Q818*H818</f>
        <v>0</v>
      </c>
      <c r="S818" s="237">
        <v>0</v>
      </c>
      <c r="T818" s="238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39" t="s">
        <v>202</v>
      </c>
      <c r="AT818" s="239" t="s">
        <v>130</v>
      </c>
      <c r="AU818" s="239" t="s">
        <v>89</v>
      </c>
      <c r="AY818" s="17" t="s">
        <v>128</v>
      </c>
      <c r="BE818" s="240">
        <f>IF(N818="základní",J818,0)</f>
        <v>0</v>
      </c>
      <c r="BF818" s="240">
        <f>IF(N818="snížená",J818,0)</f>
        <v>0</v>
      </c>
      <c r="BG818" s="240">
        <f>IF(N818="zákl. přenesená",J818,0)</f>
        <v>0</v>
      </c>
      <c r="BH818" s="240">
        <f>IF(N818="sníž. přenesená",J818,0)</f>
        <v>0</v>
      </c>
      <c r="BI818" s="240">
        <f>IF(N818="nulová",J818,0)</f>
        <v>0</v>
      </c>
      <c r="BJ818" s="17" t="s">
        <v>79</v>
      </c>
      <c r="BK818" s="240">
        <f>ROUND(I818*H818,2)</f>
        <v>0</v>
      </c>
      <c r="BL818" s="17" t="s">
        <v>202</v>
      </c>
      <c r="BM818" s="239" t="s">
        <v>1919</v>
      </c>
    </row>
    <row r="819" spans="1:47" s="2" customFormat="1" ht="12">
      <c r="A819" s="38"/>
      <c r="B819" s="39"/>
      <c r="C819" s="40"/>
      <c r="D819" s="241" t="s">
        <v>137</v>
      </c>
      <c r="E819" s="40"/>
      <c r="F819" s="242" t="s">
        <v>1918</v>
      </c>
      <c r="G819" s="40"/>
      <c r="H819" s="40"/>
      <c r="I819" s="148"/>
      <c r="J819" s="40"/>
      <c r="K819" s="40"/>
      <c r="L819" s="44"/>
      <c r="M819" s="243"/>
      <c r="N819" s="244"/>
      <c r="O819" s="84"/>
      <c r="P819" s="84"/>
      <c r="Q819" s="84"/>
      <c r="R819" s="84"/>
      <c r="S819" s="84"/>
      <c r="T819" s="85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137</v>
      </c>
      <c r="AU819" s="17" t="s">
        <v>89</v>
      </c>
    </row>
    <row r="820" spans="1:65" s="2" customFormat="1" ht="36" customHeight="1">
      <c r="A820" s="38"/>
      <c r="B820" s="39"/>
      <c r="C820" s="228" t="s">
        <v>1920</v>
      </c>
      <c r="D820" s="228" t="s">
        <v>130</v>
      </c>
      <c r="E820" s="229" t="s">
        <v>1921</v>
      </c>
      <c r="F820" s="230" t="s">
        <v>1922</v>
      </c>
      <c r="G820" s="231" t="s">
        <v>334</v>
      </c>
      <c r="H820" s="232">
        <v>1</v>
      </c>
      <c r="I820" s="233"/>
      <c r="J820" s="234">
        <f>ROUND(I820*H820,2)</f>
        <v>0</v>
      </c>
      <c r="K820" s="230" t="s">
        <v>19</v>
      </c>
      <c r="L820" s="44"/>
      <c r="M820" s="235" t="s">
        <v>19</v>
      </c>
      <c r="N820" s="236" t="s">
        <v>43</v>
      </c>
      <c r="O820" s="84"/>
      <c r="P820" s="237">
        <f>O820*H820</f>
        <v>0</v>
      </c>
      <c r="Q820" s="237">
        <v>0</v>
      </c>
      <c r="R820" s="237">
        <f>Q820*H820</f>
        <v>0</v>
      </c>
      <c r="S820" s="237">
        <v>0</v>
      </c>
      <c r="T820" s="238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39" t="s">
        <v>202</v>
      </c>
      <c r="AT820" s="239" t="s">
        <v>130</v>
      </c>
      <c r="AU820" s="239" t="s">
        <v>89</v>
      </c>
      <c r="AY820" s="17" t="s">
        <v>128</v>
      </c>
      <c r="BE820" s="240">
        <f>IF(N820="základní",J820,0)</f>
        <v>0</v>
      </c>
      <c r="BF820" s="240">
        <f>IF(N820="snížená",J820,0)</f>
        <v>0</v>
      </c>
      <c r="BG820" s="240">
        <f>IF(N820="zákl. přenesená",J820,0)</f>
        <v>0</v>
      </c>
      <c r="BH820" s="240">
        <f>IF(N820="sníž. přenesená",J820,0)</f>
        <v>0</v>
      </c>
      <c r="BI820" s="240">
        <f>IF(N820="nulová",J820,0)</f>
        <v>0</v>
      </c>
      <c r="BJ820" s="17" t="s">
        <v>79</v>
      </c>
      <c r="BK820" s="240">
        <f>ROUND(I820*H820,2)</f>
        <v>0</v>
      </c>
      <c r="BL820" s="17" t="s">
        <v>202</v>
      </c>
      <c r="BM820" s="239" t="s">
        <v>1923</v>
      </c>
    </row>
    <row r="821" spans="1:47" s="2" customFormat="1" ht="12">
      <c r="A821" s="38"/>
      <c r="B821" s="39"/>
      <c r="C821" s="40"/>
      <c r="D821" s="241" t="s">
        <v>137</v>
      </c>
      <c r="E821" s="40"/>
      <c r="F821" s="242" t="s">
        <v>1922</v>
      </c>
      <c r="G821" s="40"/>
      <c r="H821" s="40"/>
      <c r="I821" s="148"/>
      <c r="J821" s="40"/>
      <c r="K821" s="40"/>
      <c r="L821" s="44"/>
      <c r="M821" s="243"/>
      <c r="N821" s="244"/>
      <c r="O821" s="84"/>
      <c r="P821" s="84"/>
      <c r="Q821" s="84"/>
      <c r="R821" s="84"/>
      <c r="S821" s="84"/>
      <c r="T821" s="85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T821" s="17" t="s">
        <v>137</v>
      </c>
      <c r="AU821" s="17" t="s">
        <v>89</v>
      </c>
    </row>
    <row r="822" spans="1:65" s="2" customFormat="1" ht="36" customHeight="1">
      <c r="A822" s="38"/>
      <c r="B822" s="39"/>
      <c r="C822" s="228" t="s">
        <v>1924</v>
      </c>
      <c r="D822" s="228" t="s">
        <v>130</v>
      </c>
      <c r="E822" s="229" t="s">
        <v>1925</v>
      </c>
      <c r="F822" s="230" t="s">
        <v>1926</v>
      </c>
      <c r="G822" s="231" t="s">
        <v>334</v>
      </c>
      <c r="H822" s="232">
        <v>1</v>
      </c>
      <c r="I822" s="233"/>
      <c r="J822" s="234">
        <f>ROUND(I822*H822,2)</f>
        <v>0</v>
      </c>
      <c r="K822" s="230" t="s">
        <v>19</v>
      </c>
      <c r="L822" s="44"/>
      <c r="M822" s="235" t="s">
        <v>19</v>
      </c>
      <c r="N822" s="236" t="s">
        <v>43</v>
      </c>
      <c r="O822" s="84"/>
      <c r="P822" s="237">
        <f>O822*H822</f>
        <v>0</v>
      </c>
      <c r="Q822" s="237">
        <v>0</v>
      </c>
      <c r="R822" s="237">
        <f>Q822*H822</f>
        <v>0</v>
      </c>
      <c r="S822" s="237">
        <v>0</v>
      </c>
      <c r="T822" s="238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39" t="s">
        <v>202</v>
      </c>
      <c r="AT822" s="239" t="s">
        <v>130</v>
      </c>
      <c r="AU822" s="239" t="s">
        <v>89</v>
      </c>
      <c r="AY822" s="17" t="s">
        <v>128</v>
      </c>
      <c r="BE822" s="240">
        <f>IF(N822="základní",J822,0)</f>
        <v>0</v>
      </c>
      <c r="BF822" s="240">
        <f>IF(N822="snížená",J822,0)</f>
        <v>0</v>
      </c>
      <c r="BG822" s="240">
        <f>IF(N822="zákl. přenesená",J822,0)</f>
        <v>0</v>
      </c>
      <c r="BH822" s="240">
        <f>IF(N822="sníž. přenesená",J822,0)</f>
        <v>0</v>
      </c>
      <c r="BI822" s="240">
        <f>IF(N822="nulová",J822,0)</f>
        <v>0</v>
      </c>
      <c r="BJ822" s="17" t="s">
        <v>79</v>
      </c>
      <c r="BK822" s="240">
        <f>ROUND(I822*H822,2)</f>
        <v>0</v>
      </c>
      <c r="BL822" s="17" t="s">
        <v>202</v>
      </c>
      <c r="BM822" s="239" t="s">
        <v>1927</v>
      </c>
    </row>
    <row r="823" spans="1:47" s="2" customFormat="1" ht="12">
      <c r="A823" s="38"/>
      <c r="B823" s="39"/>
      <c r="C823" s="40"/>
      <c r="D823" s="241" t="s">
        <v>137</v>
      </c>
      <c r="E823" s="40"/>
      <c r="F823" s="242" t="s">
        <v>1926</v>
      </c>
      <c r="G823" s="40"/>
      <c r="H823" s="40"/>
      <c r="I823" s="148"/>
      <c r="J823" s="40"/>
      <c r="K823" s="40"/>
      <c r="L823" s="44"/>
      <c r="M823" s="243"/>
      <c r="N823" s="244"/>
      <c r="O823" s="84"/>
      <c r="P823" s="84"/>
      <c r="Q823" s="84"/>
      <c r="R823" s="84"/>
      <c r="S823" s="84"/>
      <c r="T823" s="85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137</v>
      </c>
      <c r="AU823" s="17" t="s">
        <v>89</v>
      </c>
    </row>
    <row r="824" spans="1:65" s="2" customFormat="1" ht="16.5" customHeight="1">
      <c r="A824" s="38"/>
      <c r="B824" s="39"/>
      <c r="C824" s="228" t="s">
        <v>1928</v>
      </c>
      <c r="D824" s="228" t="s">
        <v>130</v>
      </c>
      <c r="E824" s="229" t="s">
        <v>1929</v>
      </c>
      <c r="F824" s="230" t="s">
        <v>1930</v>
      </c>
      <c r="G824" s="231" t="s">
        <v>1931</v>
      </c>
      <c r="H824" s="281"/>
      <c r="I824" s="233"/>
      <c r="J824" s="234">
        <f>ROUND(I824*H824,2)</f>
        <v>0</v>
      </c>
      <c r="K824" s="230" t="s">
        <v>19</v>
      </c>
      <c r="L824" s="44"/>
      <c r="M824" s="235" t="s">
        <v>19</v>
      </c>
      <c r="N824" s="236" t="s">
        <v>43</v>
      </c>
      <c r="O824" s="84"/>
      <c r="P824" s="237">
        <f>O824*H824</f>
        <v>0</v>
      </c>
      <c r="Q824" s="237">
        <v>0</v>
      </c>
      <c r="R824" s="237">
        <f>Q824*H824</f>
        <v>0</v>
      </c>
      <c r="S824" s="237">
        <v>0</v>
      </c>
      <c r="T824" s="238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39" t="s">
        <v>202</v>
      </c>
      <c r="AT824" s="239" t="s">
        <v>130</v>
      </c>
      <c r="AU824" s="239" t="s">
        <v>89</v>
      </c>
      <c r="AY824" s="17" t="s">
        <v>128</v>
      </c>
      <c r="BE824" s="240">
        <f>IF(N824="základní",J824,0)</f>
        <v>0</v>
      </c>
      <c r="BF824" s="240">
        <f>IF(N824="snížená",J824,0)</f>
        <v>0</v>
      </c>
      <c r="BG824" s="240">
        <f>IF(N824="zákl. přenesená",J824,0)</f>
        <v>0</v>
      </c>
      <c r="BH824" s="240">
        <f>IF(N824="sníž. přenesená",J824,0)</f>
        <v>0</v>
      </c>
      <c r="BI824" s="240">
        <f>IF(N824="nulová",J824,0)</f>
        <v>0</v>
      </c>
      <c r="BJ824" s="17" t="s">
        <v>79</v>
      </c>
      <c r="BK824" s="240">
        <f>ROUND(I824*H824,2)</f>
        <v>0</v>
      </c>
      <c r="BL824" s="17" t="s">
        <v>202</v>
      </c>
      <c r="BM824" s="239" t="s">
        <v>1932</v>
      </c>
    </row>
    <row r="825" spans="1:47" s="2" customFormat="1" ht="12">
      <c r="A825" s="38"/>
      <c r="B825" s="39"/>
      <c r="C825" s="40"/>
      <c r="D825" s="241" t="s">
        <v>137</v>
      </c>
      <c r="E825" s="40"/>
      <c r="F825" s="242" t="s">
        <v>1930</v>
      </c>
      <c r="G825" s="40"/>
      <c r="H825" s="40"/>
      <c r="I825" s="148"/>
      <c r="J825" s="40"/>
      <c r="K825" s="40"/>
      <c r="L825" s="44"/>
      <c r="M825" s="277"/>
      <c r="N825" s="278"/>
      <c r="O825" s="279"/>
      <c r="P825" s="279"/>
      <c r="Q825" s="279"/>
      <c r="R825" s="279"/>
      <c r="S825" s="279"/>
      <c r="T825" s="280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T825" s="17" t="s">
        <v>137</v>
      </c>
      <c r="AU825" s="17" t="s">
        <v>89</v>
      </c>
    </row>
    <row r="826" spans="1:31" s="2" customFormat="1" ht="6.95" customHeight="1">
      <c r="A826" s="38"/>
      <c r="B826" s="59"/>
      <c r="C826" s="60"/>
      <c r="D826" s="60"/>
      <c r="E826" s="60"/>
      <c r="F826" s="60"/>
      <c r="G826" s="60"/>
      <c r="H826" s="60"/>
      <c r="I826" s="176"/>
      <c r="J826" s="60"/>
      <c r="K826" s="60"/>
      <c r="L826" s="44"/>
      <c r="M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</row>
  </sheetData>
  <sheetProtection password="CC35" sheet="1" objects="1" scenarios="1" formatColumns="0" formatRows="0" autoFilter="0"/>
  <autoFilter ref="C87:K82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287" t="s">
        <v>1933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1934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1935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1936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1937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1938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1939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1940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1941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1942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1943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78</v>
      </c>
      <c r="F18" s="293" t="s">
        <v>1944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1945</v>
      </c>
      <c r="F19" s="293" t="s">
        <v>1946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1947</v>
      </c>
      <c r="F20" s="293" t="s">
        <v>1948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1949</v>
      </c>
      <c r="F21" s="293" t="s">
        <v>1950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1951</v>
      </c>
      <c r="F22" s="293" t="s">
        <v>1952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84</v>
      </c>
      <c r="F23" s="293" t="s">
        <v>1953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1954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1955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1956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1957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1958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1959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1960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1961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1962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114</v>
      </c>
      <c r="F36" s="293"/>
      <c r="G36" s="293" t="s">
        <v>1963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1964</v>
      </c>
      <c r="F37" s="293"/>
      <c r="G37" s="293" t="s">
        <v>1965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53</v>
      </c>
      <c r="F38" s="293"/>
      <c r="G38" s="293" t="s">
        <v>1966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54</v>
      </c>
      <c r="F39" s="293"/>
      <c r="G39" s="293" t="s">
        <v>1967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115</v>
      </c>
      <c r="F40" s="293"/>
      <c r="G40" s="293" t="s">
        <v>1968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116</v>
      </c>
      <c r="F41" s="293"/>
      <c r="G41" s="293" t="s">
        <v>1969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1970</v>
      </c>
      <c r="F42" s="293"/>
      <c r="G42" s="293" t="s">
        <v>1971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1972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1973</v>
      </c>
      <c r="F44" s="293"/>
      <c r="G44" s="293" t="s">
        <v>1974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118</v>
      </c>
      <c r="F45" s="293"/>
      <c r="G45" s="293" t="s">
        <v>1975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1976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1977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1978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1979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1980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1981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1982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1983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1984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1985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1986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1987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1988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1989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1990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1991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1992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1993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1994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1995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1996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1997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1998</v>
      </c>
      <c r="D76" s="311"/>
      <c r="E76" s="311"/>
      <c r="F76" s="311" t="s">
        <v>1999</v>
      </c>
      <c r="G76" s="312"/>
      <c r="H76" s="311" t="s">
        <v>54</v>
      </c>
      <c r="I76" s="311" t="s">
        <v>57</v>
      </c>
      <c r="J76" s="311" t="s">
        <v>2000</v>
      </c>
      <c r="K76" s="310"/>
    </row>
    <row r="77" spans="2:11" s="1" customFormat="1" ht="17.25" customHeight="1">
      <c r="B77" s="308"/>
      <c r="C77" s="313" t="s">
        <v>2001</v>
      </c>
      <c r="D77" s="313"/>
      <c r="E77" s="313"/>
      <c r="F77" s="314" t="s">
        <v>2002</v>
      </c>
      <c r="G77" s="315"/>
      <c r="H77" s="313"/>
      <c r="I77" s="313"/>
      <c r="J77" s="313" t="s">
        <v>2003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53</v>
      </c>
      <c r="D79" s="316"/>
      <c r="E79" s="316"/>
      <c r="F79" s="318" t="s">
        <v>2004</v>
      </c>
      <c r="G79" s="317"/>
      <c r="H79" s="296" t="s">
        <v>2005</v>
      </c>
      <c r="I79" s="296" t="s">
        <v>2006</v>
      </c>
      <c r="J79" s="296">
        <v>20</v>
      </c>
      <c r="K79" s="310"/>
    </row>
    <row r="80" spans="2:11" s="1" customFormat="1" ht="15" customHeight="1">
      <c r="B80" s="308"/>
      <c r="C80" s="296" t="s">
        <v>2007</v>
      </c>
      <c r="D80" s="296"/>
      <c r="E80" s="296"/>
      <c r="F80" s="318" t="s">
        <v>2004</v>
      </c>
      <c r="G80" s="317"/>
      <c r="H80" s="296" t="s">
        <v>2008</v>
      </c>
      <c r="I80" s="296" t="s">
        <v>2006</v>
      </c>
      <c r="J80" s="296">
        <v>120</v>
      </c>
      <c r="K80" s="310"/>
    </row>
    <row r="81" spans="2:11" s="1" customFormat="1" ht="15" customHeight="1">
      <c r="B81" s="319"/>
      <c r="C81" s="296" t="s">
        <v>2009</v>
      </c>
      <c r="D81" s="296"/>
      <c r="E81" s="296"/>
      <c r="F81" s="318" t="s">
        <v>2010</v>
      </c>
      <c r="G81" s="317"/>
      <c r="H81" s="296" t="s">
        <v>2011</v>
      </c>
      <c r="I81" s="296" t="s">
        <v>2006</v>
      </c>
      <c r="J81" s="296">
        <v>50</v>
      </c>
      <c r="K81" s="310"/>
    </row>
    <row r="82" spans="2:11" s="1" customFormat="1" ht="15" customHeight="1">
      <c r="B82" s="319"/>
      <c r="C82" s="296" t="s">
        <v>2012</v>
      </c>
      <c r="D82" s="296"/>
      <c r="E82" s="296"/>
      <c r="F82" s="318" t="s">
        <v>2004</v>
      </c>
      <c r="G82" s="317"/>
      <c r="H82" s="296" t="s">
        <v>2013</v>
      </c>
      <c r="I82" s="296" t="s">
        <v>2014</v>
      </c>
      <c r="J82" s="296"/>
      <c r="K82" s="310"/>
    </row>
    <row r="83" spans="2:11" s="1" customFormat="1" ht="15" customHeight="1">
      <c r="B83" s="319"/>
      <c r="C83" s="320" t="s">
        <v>2015</v>
      </c>
      <c r="D83" s="320"/>
      <c r="E83" s="320"/>
      <c r="F83" s="321" t="s">
        <v>2010</v>
      </c>
      <c r="G83" s="320"/>
      <c r="H83" s="320" t="s">
        <v>2016</v>
      </c>
      <c r="I83" s="320" t="s">
        <v>2006</v>
      </c>
      <c r="J83" s="320">
        <v>15</v>
      </c>
      <c r="K83" s="310"/>
    </row>
    <row r="84" spans="2:11" s="1" customFormat="1" ht="15" customHeight="1">
      <c r="B84" s="319"/>
      <c r="C84" s="320" t="s">
        <v>2017</v>
      </c>
      <c r="D84" s="320"/>
      <c r="E84" s="320"/>
      <c r="F84" s="321" t="s">
        <v>2010</v>
      </c>
      <c r="G84" s="320"/>
      <c r="H84" s="320" t="s">
        <v>2018</v>
      </c>
      <c r="I84" s="320" t="s">
        <v>2006</v>
      </c>
      <c r="J84" s="320">
        <v>15</v>
      </c>
      <c r="K84" s="310"/>
    </row>
    <row r="85" spans="2:11" s="1" customFormat="1" ht="15" customHeight="1">
      <c r="B85" s="319"/>
      <c r="C85" s="320" t="s">
        <v>2019</v>
      </c>
      <c r="D85" s="320"/>
      <c r="E85" s="320"/>
      <c r="F85" s="321" t="s">
        <v>2010</v>
      </c>
      <c r="G85" s="320"/>
      <c r="H85" s="320" t="s">
        <v>2020</v>
      </c>
      <c r="I85" s="320" t="s">
        <v>2006</v>
      </c>
      <c r="J85" s="320">
        <v>20</v>
      </c>
      <c r="K85" s="310"/>
    </row>
    <row r="86" spans="2:11" s="1" customFormat="1" ht="15" customHeight="1">
      <c r="B86" s="319"/>
      <c r="C86" s="320" t="s">
        <v>2021</v>
      </c>
      <c r="D86" s="320"/>
      <c r="E86" s="320"/>
      <c r="F86" s="321" t="s">
        <v>2010</v>
      </c>
      <c r="G86" s="320"/>
      <c r="H86" s="320" t="s">
        <v>2022</v>
      </c>
      <c r="I86" s="320" t="s">
        <v>2006</v>
      </c>
      <c r="J86" s="320">
        <v>20</v>
      </c>
      <c r="K86" s="310"/>
    </row>
    <row r="87" spans="2:11" s="1" customFormat="1" ht="15" customHeight="1">
      <c r="B87" s="319"/>
      <c r="C87" s="296" t="s">
        <v>2023</v>
      </c>
      <c r="D87" s="296"/>
      <c r="E87" s="296"/>
      <c r="F87" s="318" t="s">
        <v>2010</v>
      </c>
      <c r="G87" s="317"/>
      <c r="H87" s="296" t="s">
        <v>2024</v>
      </c>
      <c r="I87" s="296" t="s">
        <v>2006</v>
      </c>
      <c r="J87" s="296">
        <v>50</v>
      </c>
      <c r="K87" s="310"/>
    </row>
    <row r="88" spans="2:11" s="1" customFormat="1" ht="15" customHeight="1">
      <c r="B88" s="319"/>
      <c r="C88" s="296" t="s">
        <v>2025</v>
      </c>
      <c r="D88" s="296"/>
      <c r="E88" s="296"/>
      <c r="F88" s="318" t="s">
        <v>2010</v>
      </c>
      <c r="G88" s="317"/>
      <c r="H88" s="296" t="s">
        <v>2026</v>
      </c>
      <c r="I88" s="296" t="s">
        <v>2006</v>
      </c>
      <c r="J88" s="296">
        <v>20</v>
      </c>
      <c r="K88" s="310"/>
    </row>
    <row r="89" spans="2:11" s="1" customFormat="1" ht="15" customHeight="1">
      <c r="B89" s="319"/>
      <c r="C89" s="296" t="s">
        <v>2027</v>
      </c>
      <c r="D89" s="296"/>
      <c r="E89" s="296"/>
      <c r="F89" s="318" t="s">
        <v>2010</v>
      </c>
      <c r="G89" s="317"/>
      <c r="H89" s="296" t="s">
        <v>2028</v>
      </c>
      <c r="I89" s="296" t="s">
        <v>2006</v>
      </c>
      <c r="J89" s="296">
        <v>20</v>
      </c>
      <c r="K89" s="310"/>
    </row>
    <row r="90" spans="2:11" s="1" customFormat="1" ht="15" customHeight="1">
      <c r="B90" s="319"/>
      <c r="C90" s="296" t="s">
        <v>2029</v>
      </c>
      <c r="D90" s="296"/>
      <c r="E90" s="296"/>
      <c r="F90" s="318" t="s">
        <v>2010</v>
      </c>
      <c r="G90" s="317"/>
      <c r="H90" s="296" t="s">
        <v>2030</v>
      </c>
      <c r="I90" s="296" t="s">
        <v>2006</v>
      </c>
      <c r="J90" s="296">
        <v>50</v>
      </c>
      <c r="K90" s="310"/>
    </row>
    <row r="91" spans="2:11" s="1" customFormat="1" ht="15" customHeight="1">
      <c r="B91" s="319"/>
      <c r="C91" s="296" t="s">
        <v>2031</v>
      </c>
      <c r="D91" s="296"/>
      <c r="E91" s="296"/>
      <c r="F91" s="318" t="s">
        <v>2010</v>
      </c>
      <c r="G91" s="317"/>
      <c r="H91" s="296" t="s">
        <v>2031</v>
      </c>
      <c r="I91" s="296" t="s">
        <v>2006</v>
      </c>
      <c r="J91" s="296">
        <v>50</v>
      </c>
      <c r="K91" s="310"/>
    </row>
    <row r="92" spans="2:11" s="1" customFormat="1" ht="15" customHeight="1">
      <c r="B92" s="319"/>
      <c r="C92" s="296" t="s">
        <v>2032</v>
      </c>
      <c r="D92" s="296"/>
      <c r="E92" s="296"/>
      <c r="F92" s="318" t="s">
        <v>2010</v>
      </c>
      <c r="G92" s="317"/>
      <c r="H92" s="296" t="s">
        <v>2033</v>
      </c>
      <c r="I92" s="296" t="s">
        <v>2006</v>
      </c>
      <c r="J92" s="296">
        <v>255</v>
      </c>
      <c r="K92" s="310"/>
    </row>
    <row r="93" spans="2:11" s="1" customFormat="1" ht="15" customHeight="1">
      <c r="B93" s="319"/>
      <c r="C93" s="296" t="s">
        <v>2034</v>
      </c>
      <c r="D93" s="296"/>
      <c r="E93" s="296"/>
      <c r="F93" s="318" t="s">
        <v>2004</v>
      </c>
      <c r="G93" s="317"/>
      <c r="H93" s="296" t="s">
        <v>2035</v>
      </c>
      <c r="I93" s="296" t="s">
        <v>2036</v>
      </c>
      <c r="J93" s="296"/>
      <c r="K93" s="310"/>
    </row>
    <row r="94" spans="2:11" s="1" customFormat="1" ht="15" customHeight="1">
      <c r="B94" s="319"/>
      <c r="C94" s="296" t="s">
        <v>2037</v>
      </c>
      <c r="D94" s="296"/>
      <c r="E94" s="296"/>
      <c r="F94" s="318" t="s">
        <v>2004</v>
      </c>
      <c r="G94" s="317"/>
      <c r="H94" s="296" t="s">
        <v>2038</v>
      </c>
      <c r="I94" s="296" t="s">
        <v>2039</v>
      </c>
      <c r="J94" s="296"/>
      <c r="K94" s="310"/>
    </row>
    <row r="95" spans="2:11" s="1" customFormat="1" ht="15" customHeight="1">
      <c r="B95" s="319"/>
      <c r="C95" s="296" t="s">
        <v>2040</v>
      </c>
      <c r="D95" s="296"/>
      <c r="E95" s="296"/>
      <c r="F95" s="318" t="s">
        <v>2004</v>
      </c>
      <c r="G95" s="317"/>
      <c r="H95" s="296" t="s">
        <v>2040</v>
      </c>
      <c r="I95" s="296" t="s">
        <v>2039</v>
      </c>
      <c r="J95" s="296"/>
      <c r="K95" s="310"/>
    </row>
    <row r="96" spans="2:11" s="1" customFormat="1" ht="15" customHeight="1">
      <c r="B96" s="319"/>
      <c r="C96" s="296" t="s">
        <v>38</v>
      </c>
      <c r="D96" s="296"/>
      <c r="E96" s="296"/>
      <c r="F96" s="318" t="s">
        <v>2004</v>
      </c>
      <c r="G96" s="317"/>
      <c r="H96" s="296" t="s">
        <v>2041</v>
      </c>
      <c r="I96" s="296" t="s">
        <v>2039</v>
      </c>
      <c r="J96" s="296"/>
      <c r="K96" s="310"/>
    </row>
    <row r="97" spans="2:11" s="1" customFormat="1" ht="15" customHeight="1">
      <c r="B97" s="319"/>
      <c r="C97" s="296" t="s">
        <v>48</v>
      </c>
      <c r="D97" s="296"/>
      <c r="E97" s="296"/>
      <c r="F97" s="318" t="s">
        <v>2004</v>
      </c>
      <c r="G97" s="317"/>
      <c r="H97" s="296" t="s">
        <v>2042</v>
      </c>
      <c r="I97" s="296" t="s">
        <v>2039</v>
      </c>
      <c r="J97" s="296"/>
      <c r="K97" s="310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2043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1998</v>
      </c>
      <c r="D103" s="311"/>
      <c r="E103" s="311"/>
      <c r="F103" s="311" t="s">
        <v>1999</v>
      </c>
      <c r="G103" s="312"/>
      <c r="H103" s="311" t="s">
        <v>54</v>
      </c>
      <c r="I103" s="311" t="s">
        <v>57</v>
      </c>
      <c r="J103" s="311" t="s">
        <v>2000</v>
      </c>
      <c r="K103" s="310"/>
    </row>
    <row r="104" spans="2:11" s="1" customFormat="1" ht="17.25" customHeight="1">
      <c r="B104" s="308"/>
      <c r="C104" s="313" t="s">
        <v>2001</v>
      </c>
      <c r="D104" s="313"/>
      <c r="E104" s="313"/>
      <c r="F104" s="314" t="s">
        <v>2002</v>
      </c>
      <c r="G104" s="315"/>
      <c r="H104" s="313"/>
      <c r="I104" s="313"/>
      <c r="J104" s="313" t="s">
        <v>2003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spans="2:11" s="1" customFormat="1" ht="15" customHeight="1">
      <c r="B106" s="308"/>
      <c r="C106" s="296" t="s">
        <v>53</v>
      </c>
      <c r="D106" s="316"/>
      <c r="E106" s="316"/>
      <c r="F106" s="318" t="s">
        <v>2004</v>
      </c>
      <c r="G106" s="327"/>
      <c r="H106" s="296" t="s">
        <v>2044</v>
      </c>
      <c r="I106" s="296" t="s">
        <v>2006</v>
      </c>
      <c r="J106" s="296">
        <v>20</v>
      </c>
      <c r="K106" s="310"/>
    </row>
    <row r="107" spans="2:11" s="1" customFormat="1" ht="15" customHeight="1">
      <c r="B107" s="308"/>
      <c r="C107" s="296" t="s">
        <v>2007</v>
      </c>
      <c r="D107" s="296"/>
      <c r="E107" s="296"/>
      <c r="F107" s="318" t="s">
        <v>2004</v>
      </c>
      <c r="G107" s="296"/>
      <c r="H107" s="296" t="s">
        <v>2044</v>
      </c>
      <c r="I107" s="296" t="s">
        <v>2006</v>
      </c>
      <c r="J107" s="296">
        <v>120</v>
      </c>
      <c r="K107" s="310"/>
    </row>
    <row r="108" spans="2:11" s="1" customFormat="1" ht="15" customHeight="1">
      <c r="B108" s="319"/>
      <c r="C108" s="296" t="s">
        <v>2009</v>
      </c>
      <c r="D108" s="296"/>
      <c r="E108" s="296"/>
      <c r="F108" s="318" t="s">
        <v>2010</v>
      </c>
      <c r="G108" s="296"/>
      <c r="H108" s="296" t="s">
        <v>2044</v>
      </c>
      <c r="I108" s="296" t="s">
        <v>2006</v>
      </c>
      <c r="J108" s="296">
        <v>50</v>
      </c>
      <c r="K108" s="310"/>
    </row>
    <row r="109" spans="2:11" s="1" customFormat="1" ht="15" customHeight="1">
      <c r="B109" s="319"/>
      <c r="C109" s="296" t="s">
        <v>2012</v>
      </c>
      <c r="D109" s="296"/>
      <c r="E109" s="296"/>
      <c r="F109" s="318" t="s">
        <v>2004</v>
      </c>
      <c r="G109" s="296"/>
      <c r="H109" s="296" t="s">
        <v>2044</v>
      </c>
      <c r="I109" s="296" t="s">
        <v>2014</v>
      </c>
      <c r="J109" s="296"/>
      <c r="K109" s="310"/>
    </row>
    <row r="110" spans="2:11" s="1" customFormat="1" ht="15" customHeight="1">
      <c r="B110" s="319"/>
      <c r="C110" s="296" t="s">
        <v>2023</v>
      </c>
      <c r="D110" s="296"/>
      <c r="E110" s="296"/>
      <c r="F110" s="318" t="s">
        <v>2010</v>
      </c>
      <c r="G110" s="296"/>
      <c r="H110" s="296" t="s">
        <v>2044</v>
      </c>
      <c r="I110" s="296" t="s">
        <v>2006</v>
      </c>
      <c r="J110" s="296">
        <v>50</v>
      </c>
      <c r="K110" s="310"/>
    </row>
    <row r="111" spans="2:11" s="1" customFormat="1" ht="15" customHeight="1">
      <c r="B111" s="319"/>
      <c r="C111" s="296" t="s">
        <v>2031</v>
      </c>
      <c r="D111" s="296"/>
      <c r="E111" s="296"/>
      <c r="F111" s="318" t="s">
        <v>2010</v>
      </c>
      <c r="G111" s="296"/>
      <c r="H111" s="296" t="s">
        <v>2044</v>
      </c>
      <c r="I111" s="296" t="s">
        <v>2006</v>
      </c>
      <c r="J111" s="296">
        <v>50</v>
      </c>
      <c r="K111" s="310"/>
    </row>
    <row r="112" spans="2:11" s="1" customFormat="1" ht="15" customHeight="1">
      <c r="B112" s="319"/>
      <c r="C112" s="296" t="s">
        <v>2029</v>
      </c>
      <c r="D112" s="296"/>
      <c r="E112" s="296"/>
      <c r="F112" s="318" t="s">
        <v>2010</v>
      </c>
      <c r="G112" s="296"/>
      <c r="H112" s="296" t="s">
        <v>2044</v>
      </c>
      <c r="I112" s="296" t="s">
        <v>2006</v>
      </c>
      <c r="J112" s="296">
        <v>50</v>
      </c>
      <c r="K112" s="310"/>
    </row>
    <row r="113" spans="2:11" s="1" customFormat="1" ht="15" customHeight="1">
      <c r="B113" s="319"/>
      <c r="C113" s="296" t="s">
        <v>53</v>
      </c>
      <c r="D113" s="296"/>
      <c r="E113" s="296"/>
      <c r="F113" s="318" t="s">
        <v>2004</v>
      </c>
      <c r="G113" s="296"/>
      <c r="H113" s="296" t="s">
        <v>2045</v>
      </c>
      <c r="I113" s="296" t="s">
        <v>2006</v>
      </c>
      <c r="J113" s="296">
        <v>20</v>
      </c>
      <c r="K113" s="310"/>
    </row>
    <row r="114" spans="2:11" s="1" customFormat="1" ht="15" customHeight="1">
      <c r="B114" s="319"/>
      <c r="C114" s="296" t="s">
        <v>2046</v>
      </c>
      <c r="D114" s="296"/>
      <c r="E114" s="296"/>
      <c r="F114" s="318" t="s">
        <v>2004</v>
      </c>
      <c r="G114" s="296"/>
      <c r="H114" s="296" t="s">
        <v>2047</v>
      </c>
      <c r="I114" s="296" t="s">
        <v>2006</v>
      </c>
      <c r="J114" s="296">
        <v>120</v>
      </c>
      <c r="K114" s="310"/>
    </row>
    <row r="115" spans="2:11" s="1" customFormat="1" ht="15" customHeight="1">
      <c r="B115" s="319"/>
      <c r="C115" s="296" t="s">
        <v>38</v>
      </c>
      <c r="D115" s="296"/>
      <c r="E115" s="296"/>
      <c r="F115" s="318" t="s">
        <v>2004</v>
      </c>
      <c r="G115" s="296"/>
      <c r="H115" s="296" t="s">
        <v>2048</v>
      </c>
      <c r="I115" s="296" t="s">
        <v>2039</v>
      </c>
      <c r="J115" s="296"/>
      <c r="K115" s="310"/>
    </row>
    <row r="116" spans="2:11" s="1" customFormat="1" ht="15" customHeight="1">
      <c r="B116" s="319"/>
      <c r="C116" s="296" t="s">
        <v>48</v>
      </c>
      <c r="D116" s="296"/>
      <c r="E116" s="296"/>
      <c r="F116" s="318" t="s">
        <v>2004</v>
      </c>
      <c r="G116" s="296"/>
      <c r="H116" s="296" t="s">
        <v>2049</v>
      </c>
      <c r="I116" s="296" t="s">
        <v>2039</v>
      </c>
      <c r="J116" s="296"/>
      <c r="K116" s="310"/>
    </row>
    <row r="117" spans="2:11" s="1" customFormat="1" ht="15" customHeight="1">
      <c r="B117" s="319"/>
      <c r="C117" s="296" t="s">
        <v>57</v>
      </c>
      <c r="D117" s="296"/>
      <c r="E117" s="296"/>
      <c r="F117" s="318" t="s">
        <v>2004</v>
      </c>
      <c r="G117" s="296"/>
      <c r="H117" s="296" t="s">
        <v>2050</v>
      </c>
      <c r="I117" s="296" t="s">
        <v>2051</v>
      </c>
      <c r="J117" s="296"/>
      <c r="K117" s="310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7" t="s">
        <v>2052</v>
      </c>
      <c r="D122" s="287"/>
      <c r="E122" s="287"/>
      <c r="F122" s="287"/>
      <c r="G122" s="287"/>
      <c r="H122" s="287"/>
      <c r="I122" s="287"/>
      <c r="J122" s="287"/>
      <c r="K122" s="335"/>
    </row>
    <row r="123" spans="2:11" s="1" customFormat="1" ht="17.25" customHeight="1">
      <c r="B123" s="336"/>
      <c r="C123" s="311" t="s">
        <v>1998</v>
      </c>
      <c r="D123" s="311"/>
      <c r="E123" s="311"/>
      <c r="F123" s="311" t="s">
        <v>1999</v>
      </c>
      <c r="G123" s="312"/>
      <c r="H123" s="311" t="s">
        <v>54</v>
      </c>
      <c r="I123" s="311" t="s">
        <v>57</v>
      </c>
      <c r="J123" s="311" t="s">
        <v>2000</v>
      </c>
      <c r="K123" s="337"/>
    </row>
    <row r="124" spans="2:11" s="1" customFormat="1" ht="17.25" customHeight="1">
      <c r="B124" s="336"/>
      <c r="C124" s="313" t="s">
        <v>2001</v>
      </c>
      <c r="D124" s="313"/>
      <c r="E124" s="313"/>
      <c r="F124" s="314" t="s">
        <v>2002</v>
      </c>
      <c r="G124" s="315"/>
      <c r="H124" s="313"/>
      <c r="I124" s="313"/>
      <c r="J124" s="313" t="s">
        <v>2003</v>
      </c>
      <c r="K124" s="337"/>
    </row>
    <row r="125" spans="2:11" s="1" customFormat="1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spans="2:11" s="1" customFormat="1" ht="15" customHeight="1">
      <c r="B126" s="338"/>
      <c r="C126" s="296" t="s">
        <v>2007</v>
      </c>
      <c r="D126" s="316"/>
      <c r="E126" s="316"/>
      <c r="F126" s="318" t="s">
        <v>2004</v>
      </c>
      <c r="G126" s="296"/>
      <c r="H126" s="296" t="s">
        <v>2044</v>
      </c>
      <c r="I126" s="296" t="s">
        <v>2006</v>
      </c>
      <c r="J126" s="296">
        <v>120</v>
      </c>
      <c r="K126" s="340"/>
    </row>
    <row r="127" spans="2:11" s="1" customFormat="1" ht="15" customHeight="1">
      <c r="B127" s="338"/>
      <c r="C127" s="296" t="s">
        <v>2053</v>
      </c>
      <c r="D127" s="296"/>
      <c r="E127" s="296"/>
      <c r="F127" s="318" t="s">
        <v>2004</v>
      </c>
      <c r="G127" s="296"/>
      <c r="H127" s="296" t="s">
        <v>2054</v>
      </c>
      <c r="I127" s="296" t="s">
        <v>2006</v>
      </c>
      <c r="J127" s="296" t="s">
        <v>2055</v>
      </c>
      <c r="K127" s="340"/>
    </row>
    <row r="128" spans="2:11" s="1" customFormat="1" ht="15" customHeight="1">
      <c r="B128" s="338"/>
      <c r="C128" s="296" t="s">
        <v>84</v>
      </c>
      <c r="D128" s="296"/>
      <c r="E128" s="296"/>
      <c r="F128" s="318" t="s">
        <v>2004</v>
      </c>
      <c r="G128" s="296"/>
      <c r="H128" s="296" t="s">
        <v>2056</v>
      </c>
      <c r="I128" s="296" t="s">
        <v>2006</v>
      </c>
      <c r="J128" s="296" t="s">
        <v>2055</v>
      </c>
      <c r="K128" s="340"/>
    </row>
    <row r="129" spans="2:11" s="1" customFormat="1" ht="15" customHeight="1">
      <c r="B129" s="338"/>
      <c r="C129" s="296" t="s">
        <v>2015</v>
      </c>
      <c r="D129" s="296"/>
      <c r="E129" s="296"/>
      <c r="F129" s="318" t="s">
        <v>2010</v>
      </c>
      <c r="G129" s="296"/>
      <c r="H129" s="296" t="s">
        <v>2016</v>
      </c>
      <c r="I129" s="296" t="s">
        <v>2006</v>
      </c>
      <c r="J129" s="296">
        <v>15</v>
      </c>
      <c r="K129" s="340"/>
    </row>
    <row r="130" spans="2:11" s="1" customFormat="1" ht="15" customHeight="1">
      <c r="B130" s="338"/>
      <c r="C130" s="320" t="s">
        <v>2017</v>
      </c>
      <c r="D130" s="320"/>
      <c r="E130" s="320"/>
      <c r="F130" s="321" t="s">
        <v>2010</v>
      </c>
      <c r="G130" s="320"/>
      <c r="H130" s="320" t="s">
        <v>2018</v>
      </c>
      <c r="I130" s="320" t="s">
        <v>2006</v>
      </c>
      <c r="J130" s="320">
        <v>15</v>
      </c>
      <c r="K130" s="340"/>
    </row>
    <row r="131" spans="2:11" s="1" customFormat="1" ht="15" customHeight="1">
      <c r="B131" s="338"/>
      <c r="C131" s="320" t="s">
        <v>2019</v>
      </c>
      <c r="D131" s="320"/>
      <c r="E131" s="320"/>
      <c r="F131" s="321" t="s">
        <v>2010</v>
      </c>
      <c r="G131" s="320"/>
      <c r="H131" s="320" t="s">
        <v>2020</v>
      </c>
      <c r="I131" s="320" t="s">
        <v>2006</v>
      </c>
      <c r="J131" s="320">
        <v>20</v>
      </c>
      <c r="K131" s="340"/>
    </row>
    <row r="132" spans="2:11" s="1" customFormat="1" ht="15" customHeight="1">
      <c r="B132" s="338"/>
      <c r="C132" s="320" t="s">
        <v>2021</v>
      </c>
      <c r="D132" s="320"/>
      <c r="E132" s="320"/>
      <c r="F132" s="321" t="s">
        <v>2010</v>
      </c>
      <c r="G132" s="320"/>
      <c r="H132" s="320" t="s">
        <v>2022</v>
      </c>
      <c r="I132" s="320" t="s">
        <v>2006</v>
      </c>
      <c r="J132" s="320">
        <v>20</v>
      </c>
      <c r="K132" s="340"/>
    </row>
    <row r="133" spans="2:11" s="1" customFormat="1" ht="15" customHeight="1">
      <c r="B133" s="338"/>
      <c r="C133" s="296" t="s">
        <v>2009</v>
      </c>
      <c r="D133" s="296"/>
      <c r="E133" s="296"/>
      <c r="F133" s="318" t="s">
        <v>2010</v>
      </c>
      <c r="G133" s="296"/>
      <c r="H133" s="296" t="s">
        <v>2044</v>
      </c>
      <c r="I133" s="296" t="s">
        <v>2006</v>
      </c>
      <c r="J133" s="296">
        <v>50</v>
      </c>
      <c r="K133" s="340"/>
    </row>
    <row r="134" spans="2:11" s="1" customFormat="1" ht="15" customHeight="1">
      <c r="B134" s="338"/>
      <c r="C134" s="296" t="s">
        <v>2023</v>
      </c>
      <c r="D134" s="296"/>
      <c r="E134" s="296"/>
      <c r="F134" s="318" t="s">
        <v>2010</v>
      </c>
      <c r="G134" s="296"/>
      <c r="H134" s="296" t="s">
        <v>2044</v>
      </c>
      <c r="I134" s="296" t="s">
        <v>2006</v>
      </c>
      <c r="J134" s="296">
        <v>50</v>
      </c>
      <c r="K134" s="340"/>
    </row>
    <row r="135" spans="2:11" s="1" customFormat="1" ht="15" customHeight="1">
      <c r="B135" s="338"/>
      <c r="C135" s="296" t="s">
        <v>2029</v>
      </c>
      <c r="D135" s="296"/>
      <c r="E135" s="296"/>
      <c r="F135" s="318" t="s">
        <v>2010</v>
      </c>
      <c r="G135" s="296"/>
      <c r="H135" s="296" t="s">
        <v>2044</v>
      </c>
      <c r="I135" s="296" t="s">
        <v>2006</v>
      </c>
      <c r="J135" s="296">
        <v>50</v>
      </c>
      <c r="K135" s="340"/>
    </row>
    <row r="136" spans="2:11" s="1" customFormat="1" ht="15" customHeight="1">
      <c r="B136" s="338"/>
      <c r="C136" s="296" t="s">
        <v>2031</v>
      </c>
      <c r="D136" s="296"/>
      <c r="E136" s="296"/>
      <c r="F136" s="318" t="s">
        <v>2010</v>
      </c>
      <c r="G136" s="296"/>
      <c r="H136" s="296" t="s">
        <v>2044</v>
      </c>
      <c r="I136" s="296" t="s">
        <v>2006</v>
      </c>
      <c r="J136" s="296">
        <v>50</v>
      </c>
      <c r="K136" s="340"/>
    </row>
    <row r="137" spans="2:11" s="1" customFormat="1" ht="15" customHeight="1">
      <c r="B137" s="338"/>
      <c r="C137" s="296" t="s">
        <v>2032</v>
      </c>
      <c r="D137" s="296"/>
      <c r="E137" s="296"/>
      <c r="F137" s="318" t="s">
        <v>2010</v>
      </c>
      <c r="G137" s="296"/>
      <c r="H137" s="296" t="s">
        <v>2057</v>
      </c>
      <c r="I137" s="296" t="s">
        <v>2006</v>
      </c>
      <c r="J137" s="296">
        <v>255</v>
      </c>
      <c r="K137" s="340"/>
    </row>
    <row r="138" spans="2:11" s="1" customFormat="1" ht="15" customHeight="1">
      <c r="B138" s="338"/>
      <c r="C138" s="296" t="s">
        <v>2034</v>
      </c>
      <c r="D138" s="296"/>
      <c r="E138" s="296"/>
      <c r="F138" s="318" t="s">
        <v>2004</v>
      </c>
      <c r="G138" s="296"/>
      <c r="H138" s="296" t="s">
        <v>2058</v>
      </c>
      <c r="I138" s="296" t="s">
        <v>2036</v>
      </c>
      <c r="J138" s="296"/>
      <c r="K138" s="340"/>
    </row>
    <row r="139" spans="2:11" s="1" customFormat="1" ht="15" customHeight="1">
      <c r="B139" s="338"/>
      <c r="C139" s="296" t="s">
        <v>2037</v>
      </c>
      <c r="D139" s="296"/>
      <c r="E139" s="296"/>
      <c r="F139" s="318" t="s">
        <v>2004</v>
      </c>
      <c r="G139" s="296"/>
      <c r="H139" s="296" t="s">
        <v>2059</v>
      </c>
      <c r="I139" s="296" t="s">
        <v>2039</v>
      </c>
      <c r="J139" s="296"/>
      <c r="K139" s="340"/>
    </row>
    <row r="140" spans="2:11" s="1" customFormat="1" ht="15" customHeight="1">
      <c r="B140" s="338"/>
      <c r="C140" s="296" t="s">
        <v>2040</v>
      </c>
      <c r="D140" s="296"/>
      <c r="E140" s="296"/>
      <c r="F140" s="318" t="s">
        <v>2004</v>
      </c>
      <c r="G140" s="296"/>
      <c r="H140" s="296" t="s">
        <v>2040</v>
      </c>
      <c r="I140" s="296" t="s">
        <v>2039</v>
      </c>
      <c r="J140" s="296"/>
      <c r="K140" s="340"/>
    </row>
    <row r="141" spans="2:11" s="1" customFormat="1" ht="15" customHeight="1">
      <c r="B141" s="338"/>
      <c r="C141" s="296" t="s">
        <v>38</v>
      </c>
      <c r="D141" s="296"/>
      <c r="E141" s="296"/>
      <c r="F141" s="318" t="s">
        <v>2004</v>
      </c>
      <c r="G141" s="296"/>
      <c r="H141" s="296" t="s">
        <v>2060</v>
      </c>
      <c r="I141" s="296" t="s">
        <v>2039</v>
      </c>
      <c r="J141" s="296"/>
      <c r="K141" s="340"/>
    </row>
    <row r="142" spans="2:11" s="1" customFormat="1" ht="15" customHeight="1">
      <c r="B142" s="338"/>
      <c r="C142" s="296" t="s">
        <v>2061</v>
      </c>
      <c r="D142" s="296"/>
      <c r="E142" s="296"/>
      <c r="F142" s="318" t="s">
        <v>2004</v>
      </c>
      <c r="G142" s="296"/>
      <c r="H142" s="296" t="s">
        <v>2062</v>
      </c>
      <c r="I142" s="296" t="s">
        <v>2039</v>
      </c>
      <c r="J142" s="296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2063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1998</v>
      </c>
      <c r="D148" s="311"/>
      <c r="E148" s="311"/>
      <c r="F148" s="311" t="s">
        <v>1999</v>
      </c>
      <c r="G148" s="312"/>
      <c r="H148" s="311" t="s">
        <v>54</v>
      </c>
      <c r="I148" s="311" t="s">
        <v>57</v>
      </c>
      <c r="J148" s="311" t="s">
        <v>2000</v>
      </c>
      <c r="K148" s="310"/>
    </row>
    <row r="149" spans="2:11" s="1" customFormat="1" ht="17.25" customHeight="1">
      <c r="B149" s="308"/>
      <c r="C149" s="313" t="s">
        <v>2001</v>
      </c>
      <c r="D149" s="313"/>
      <c r="E149" s="313"/>
      <c r="F149" s="314" t="s">
        <v>2002</v>
      </c>
      <c r="G149" s="315"/>
      <c r="H149" s="313"/>
      <c r="I149" s="313"/>
      <c r="J149" s="313" t="s">
        <v>2003</v>
      </c>
      <c r="K149" s="310"/>
    </row>
    <row r="150" spans="2:11" s="1" customFormat="1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spans="2:11" s="1" customFormat="1" ht="15" customHeight="1">
      <c r="B151" s="319"/>
      <c r="C151" s="344" t="s">
        <v>2007</v>
      </c>
      <c r="D151" s="296"/>
      <c r="E151" s="296"/>
      <c r="F151" s="345" t="s">
        <v>2004</v>
      </c>
      <c r="G151" s="296"/>
      <c r="H151" s="344" t="s">
        <v>2044</v>
      </c>
      <c r="I151" s="344" t="s">
        <v>2006</v>
      </c>
      <c r="J151" s="344">
        <v>120</v>
      </c>
      <c r="K151" s="340"/>
    </row>
    <row r="152" spans="2:11" s="1" customFormat="1" ht="15" customHeight="1">
      <c r="B152" s="319"/>
      <c r="C152" s="344" t="s">
        <v>2053</v>
      </c>
      <c r="D152" s="296"/>
      <c r="E152" s="296"/>
      <c r="F152" s="345" t="s">
        <v>2004</v>
      </c>
      <c r="G152" s="296"/>
      <c r="H152" s="344" t="s">
        <v>2064</v>
      </c>
      <c r="I152" s="344" t="s">
        <v>2006</v>
      </c>
      <c r="J152" s="344" t="s">
        <v>2055</v>
      </c>
      <c r="K152" s="340"/>
    </row>
    <row r="153" spans="2:11" s="1" customFormat="1" ht="15" customHeight="1">
      <c r="B153" s="319"/>
      <c r="C153" s="344" t="s">
        <v>84</v>
      </c>
      <c r="D153" s="296"/>
      <c r="E153" s="296"/>
      <c r="F153" s="345" t="s">
        <v>2004</v>
      </c>
      <c r="G153" s="296"/>
      <c r="H153" s="344" t="s">
        <v>2065</v>
      </c>
      <c r="I153" s="344" t="s">
        <v>2006</v>
      </c>
      <c r="J153" s="344" t="s">
        <v>2055</v>
      </c>
      <c r="K153" s="340"/>
    </row>
    <row r="154" spans="2:11" s="1" customFormat="1" ht="15" customHeight="1">
      <c r="B154" s="319"/>
      <c r="C154" s="344" t="s">
        <v>2009</v>
      </c>
      <c r="D154" s="296"/>
      <c r="E154" s="296"/>
      <c r="F154" s="345" t="s">
        <v>2010</v>
      </c>
      <c r="G154" s="296"/>
      <c r="H154" s="344" t="s">
        <v>2044</v>
      </c>
      <c r="I154" s="344" t="s">
        <v>2006</v>
      </c>
      <c r="J154" s="344">
        <v>50</v>
      </c>
      <c r="K154" s="340"/>
    </row>
    <row r="155" spans="2:11" s="1" customFormat="1" ht="15" customHeight="1">
      <c r="B155" s="319"/>
      <c r="C155" s="344" t="s">
        <v>2012</v>
      </c>
      <c r="D155" s="296"/>
      <c r="E155" s="296"/>
      <c r="F155" s="345" t="s">
        <v>2004</v>
      </c>
      <c r="G155" s="296"/>
      <c r="H155" s="344" t="s">
        <v>2044</v>
      </c>
      <c r="I155" s="344" t="s">
        <v>2014</v>
      </c>
      <c r="J155" s="344"/>
      <c r="K155" s="340"/>
    </row>
    <row r="156" spans="2:11" s="1" customFormat="1" ht="15" customHeight="1">
      <c r="B156" s="319"/>
      <c r="C156" s="344" t="s">
        <v>2023</v>
      </c>
      <c r="D156" s="296"/>
      <c r="E156" s="296"/>
      <c r="F156" s="345" t="s">
        <v>2010</v>
      </c>
      <c r="G156" s="296"/>
      <c r="H156" s="344" t="s">
        <v>2044</v>
      </c>
      <c r="I156" s="344" t="s">
        <v>2006</v>
      </c>
      <c r="J156" s="344">
        <v>50</v>
      </c>
      <c r="K156" s="340"/>
    </row>
    <row r="157" spans="2:11" s="1" customFormat="1" ht="15" customHeight="1">
      <c r="B157" s="319"/>
      <c r="C157" s="344" t="s">
        <v>2031</v>
      </c>
      <c r="D157" s="296"/>
      <c r="E157" s="296"/>
      <c r="F157" s="345" t="s">
        <v>2010</v>
      </c>
      <c r="G157" s="296"/>
      <c r="H157" s="344" t="s">
        <v>2044</v>
      </c>
      <c r="I157" s="344" t="s">
        <v>2006</v>
      </c>
      <c r="J157" s="344">
        <v>50</v>
      </c>
      <c r="K157" s="340"/>
    </row>
    <row r="158" spans="2:11" s="1" customFormat="1" ht="15" customHeight="1">
      <c r="B158" s="319"/>
      <c r="C158" s="344" t="s">
        <v>2029</v>
      </c>
      <c r="D158" s="296"/>
      <c r="E158" s="296"/>
      <c r="F158" s="345" t="s">
        <v>2010</v>
      </c>
      <c r="G158" s="296"/>
      <c r="H158" s="344" t="s">
        <v>2044</v>
      </c>
      <c r="I158" s="344" t="s">
        <v>2006</v>
      </c>
      <c r="J158" s="344">
        <v>50</v>
      </c>
      <c r="K158" s="340"/>
    </row>
    <row r="159" spans="2:11" s="1" customFormat="1" ht="15" customHeight="1">
      <c r="B159" s="319"/>
      <c r="C159" s="344" t="s">
        <v>102</v>
      </c>
      <c r="D159" s="296"/>
      <c r="E159" s="296"/>
      <c r="F159" s="345" t="s">
        <v>2004</v>
      </c>
      <c r="G159" s="296"/>
      <c r="H159" s="344" t="s">
        <v>2066</v>
      </c>
      <c r="I159" s="344" t="s">
        <v>2006</v>
      </c>
      <c r="J159" s="344" t="s">
        <v>2067</v>
      </c>
      <c r="K159" s="340"/>
    </row>
    <row r="160" spans="2:11" s="1" customFormat="1" ht="15" customHeight="1">
      <c r="B160" s="319"/>
      <c r="C160" s="344" t="s">
        <v>2068</v>
      </c>
      <c r="D160" s="296"/>
      <c r="E160" s="296"/>
      <c r="F160" s="345" t="s">
        <v>2004</v>
      </c>
      <c r="G160" s="296"/>
      <c r="H160" s="344" t="s">
        <v>2069</v>
      </c>
      <c r="I160" s="344" t="s">
        <v>2039</v>
      </c>
      <c r="J160" s="344"/>
      <c r="K160" s="340"/>
    </row>
    <row r="161" spans="2:11" s="1" customFormat="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spans="2:11" s="1" customFormat="1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2070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1998</v>
      </c>
      <c r="D166" s="311"/>
      <c r="E166" s="311"/>
      <c r="F166" s="311" t="s">
        <v>1999</v>
      </c>
      <c r="G166" s="348"/>
      <c r="H166" s="349" t="s">
        <v>54</v>
      </c>
      <c r="I166" s="349" t="s">
        <v>57</v>
      </c>
      <c r="J166" s="311" t="s">
        <v>2000</v>
      </c>
      <c r="K166" s="288"/>
    </row>
    <row r="167" spans="2:11" s="1" customFormat="1" ht="17.25" customHeight="1">
      <c r="B167" s="289"/>
      <c r="C167" s="313" t="s">
        <v>2001</v>
      </c>
      <c r="D167" s="313"/>
      <c r="E167" s="313"/>
      <c r="F167" s="314" t="s">
        <v>2002</v>
      </c>
      <c r="G167" s="350"/>
      <c r="H167" s="351"/>
      <c r="I167" s="351"/>
      <c r="J167" s="313" t="s">
        <v>2003</v>
      </c>
      <c r="K167" s="291"/>
    </row>
    <row r="168" spans="2:11" s="1" customFormat="1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spans="2:11" s="1" customFormat="1" ht="15" customHeight="1">
      <c r="B169" s="319"/>
      <c r="C169" s="296" t="s">
        <v>2007</v>
      </c>
      <c r="D169" s="296"/>
      <c r="E169" s="296"/>
      <c r="F169" s="318" t="s">
        <v>2004</v>
      </c>
      <c r="G169" s="296"/>
      <c r="H169" s="296" t="s">
        <v>2044</v>
      </c>
      <c r="I169" s="296" t="s">
        <v>2006</v>
      </c>
      <c r="J169" s="296">
        <v>120</v>
      </c>
      <c r="K169" s="340"/>
    </row>
    <row r="170" spans="2:11" s="1" customFormat="1" ht="15" customHeight="1">
      <c r="B170" s="319"/>
      <c r="C170" s="296" t="s">
        <v>2053</v>
      </c>
      <c r="D170" s="296"/>
      <c r="E170" s="296"/>
      <c r="F170" s="318" t="s">
        <v>2004</v>
      </c>
      <c r="G170" s="296"/>
      <c r="H170" s="296" t="s">
        <v>2054</v>
      </c>
      <c r="I170" s="296" t="s">
        <v>2006</v>
      </c>
      <c r="J170" s="296" t="s">
        <v>2055</v>
      </c>
      <c r="K170" s="340"/>
    </row>
    <row r="171" spans="2:11" s="1" customFormat="1" ht="15" customHeight="1">
      <c r="B171" s="319"/>
      <c r="C171" s="296" t="s">
        <v>84</v>
      </c>
      <c r="D171" s="296"/>
      <c r="E171" s="296"/>
      <c r="F171" s="318" t="s">
        <v>2004</v>
      </c>
      <c r="G171" s="296"/>
      <c r="H171" s="296" t="s">
        <v>2071</v>
      </c>
      <c r="I171" s="296" t="s">
        <v>2006</v>
      </c>
      <c r="J171" s="296" t="s">
        <v>2055</v>
      </c>
      <c r="K171" s="340"/>
    </row>
    <row r="172" spans="2:11" s="1" customFormat="1" ht="15" customHeight="1">
      <c r="B172" s="319"/>
      <c r="C172" s="296" t="s">
        <v>2009</v>
      </c>
      <c r="D172" s="296"/>
      <c r="E172" s="296"/>
      <c r="F172" s="318" t="s">
        <v>2010</v>
      </c>
      <c r="G172" s="296"/>
      <c r="H172" s="296" t="s">
        <v>2071</v>
      </c>
      <c r="I172" s="296" t="s">
        <v>2006</v>
      </c>
      <c r="J172" s="296">
        <v>50</v>
      </c>
      <c r="K172" s="340"/>
    </row>
    <row r="173" spans="2:11" s="1" customFormat="1" ht="15" customHeight="1">
      <c r="B173" s="319"/>
      <c r="C173" s="296" t="s">
        <v>2012</v>
      </c>
      <c r="D173" s="296"/>
      <c r="E173" s="296"/>
      <c r="F173" s="318" t="s">
        <v>2004</v>
      </c>
      <c r="G173" s="296"/>
      <c r="H173" s="296" t="s">
        <v>2071</v>
      </c>
      <c r="I173" s="296" t="s">
        <v>2014</v>
      </c>
      <c r="J173" s="296"/>
      <c r="K173" s="340"/>
    </row>
    <row r="174" spans="2:11" s="1" customFormat="1" ht="15" customHeight="1">
      <c r="B174" s="319"/>
      <c r="C174" s="296" t="s">
        <v>2023</v>
      </c>
      <c r="D174" s="296"/>
      <c r="E174" s="296"/>
      <c r="F174" s="318" t="s">
        <v>2010</v>
      </c>
      <c r="G174" s="296"/>
      <c r="H174" s="296" t="s">
        <v>2071</v>
      </c>
      <c r="I174" s="296" t="s">
        <v>2006</v>
      </c>
      <c r="J174" s="296">
        <v>50</v>
      </c>
      <c r="K174" s="340"/>
    </row>
    <row r="175" spans="2:11" s="1" customFormat="1" ht="15" customHeight="1">
      <c r="B175" s="319"/>
      <c r="C175" s="296" t="s">
        <v>2031</v>
      </c>
      <c r="D175" s="296"/>
      <c r="E175" s="296"/>
      <c r="F175" s="318" t="s">
        <v>2010</v>
      </c>
      <c r="G175" s="296"/>
      <c r="H175" s="296" t="s">
        <v>2071</v>
      </c>
      <c r="I175" s="296" t="s">
        <v>2006</v>
      </c>
      <c r="J175" s="296">
        <v>50</v>
      </c>
      <c r="K175" s="340"/>
    </row>
    <row r="176" spans="2:11" s="1" customFormat="1" ht="15" customHeight="1">
      <c r="B176" s="319"/>
      <c r="C176" s="296" t="s">
        <v>2029</v>
      </c>
      <c r="D176" s="296"/>
      <c r="E176" s="296"/>
      <c r="F176" s="318" t="s">
        <v>2010</v>
      </c>
      <c r="G176" s="296"/>
      <c r="H176" s="296" t="s">
        <v>2071</v>
      </c>
      <c r="I176" s="296" t="s">
        <v>2006</v>
      </c>
      <c r="J176" s="296">
        <v>50</v>
      </c>
      <c r="K176" s="340"/>
    </row>
    <row r="177" spans="2:11" s="1" customFormat="1" ht="15" customHeight="1">
      <c r="B177" s="319"/>
      <c r="C177" s="296" t="s">
        <v>114</v>
      </c>
      <c r="D177" s="296"/>
      <c r="E177" s="296"/>
      <c r="F177" s="318" t="s">
        <v>2004</v>
      </c>
      <c r="G177" s="296"/>
      <c r="H177" s="296" t="s">
        <v>2072</v>
      </c>
      <c r="I177" s="296" t="s">
        <v>2073</v>
      </c>
      <c r="J177" s="296"/>
      <c r="K177" s="340"/>
    </row>
    <row r="178" spans="2:11" s="1" customFormat="1" ht="15" customHeight="1">
      <c r="B178" s="319"/>
      <c r="C178" s="296" t="s">
        <v>57</v>
      </c>
      <c r="D178" s="296"/>
      <c r="E178" s="296"/>
      <c r="F178" s="318" t="s">
        <v>2004</v>
      </c>
      <c r="G178" s="296"/>
      <c r="H178" s="296" t="s">
        <v>2074</v>
      </c>
      <c r="I178" s="296" t="s">
        <v>2075</v>
      </c>
      <c r="J178" s="296">
        <v>1</v>
      </c>
      <c r="K178" s="340"/>
    </row>
    <row r="179" spans="2:11" s="1" customFormat="1" ht="15" customHeight="1">
      <c r="B179" s="319"/>
      <c r="C179" s="296" t="s">
        <v>53</v>
      </c>
      <c r="D179" s="296"/>
      <c r="E179" s="296"/>
      <c r="F179" s="318" t="s">
        <v>2004</v>
      </c>
      <c r="G179" s="296"/>
      <c r="H179" s="296" t="s">
        <v>2076</v>
      </c>
      <c r="I179" s="296" t="s">
        <v>2006</v>
      </c>
      <c r="J179" s="296">
        <v>20</v>
      </c>
      <c r="K179" s="340"/>
    </row>
    <row r="180" spans="2:11" s="1" customFormat="1" ht="15" customHeight="1">
      <c r="B180" s="319"/>
      <c r="C180" s="296" t="s">
        <v>54</v>
      </c>
      <c r="D180" s="296"/>
      <c r="E180" s="296"/>
      <c r="F180" s="318" t="s">
        <v>2004</v>
      </c>
      <c r="G180" s="296"/>
      <c r="H180" s="296" t="s">
        <v>2077</v>
      </c>
      <c r="I180" s="296" t="s">
        <v>2006</v>
      </c>
      <c r="J180" s="296">
        <v>255</v>
      </c>
      <c r="K180" s="340"/>
    </row>
    <row r="181" spans="2:11" s="1" customFormat="1" ht="15" customHeight="1">
      <c r="B181" s="319"/>
      <c r="C181" s="296" t="s">
        <v>115</v>
      </c>
      <c r="D181" s="296"/>
      <c r="E181" s="296"/>
      <c r="F181" s="318" t="s">
        <v>2004</v>
      </c>
      <c r="G181" s="296"/>
      <c r="H181" s="296" t="s">
        <v>1968</v>
      </c>
      <c r="I181" s="296" t="s">
        <v>2006</v>
      </c>
      <c r="J181" s="296">
        <v>10</v>
      </c>
      <c r="K181" s="340"/>
    </row>
    <row r="182" spans="2:11" s="1" customFormat="1" ht="15" customHeight="1">
      <c r="B182" s="319"/>
      <c r="C182" s="296" t="s">
        <v>116</v>
      </c>
      <c r="D182" s="296"/>
      <c r="E182" s="296"/>
      <c r="F182" s="318" t="s">
        <v>2004</v>
      </c>
      <c r="G182" s="296"/>
      <c r="H182" s="296" t="s">
        <v>2078</v>
      </c>
      <c r="I182" s="296" t="s">
        <v>2039</v>
      </c>
      <c r="J182" s="296"/>
      <c r="K182" s="340"/>
    </row>
    <row r="183" spans="2:11" s="1" customFormat="1" ht="15" customHeight="1">
      <c r="B183" s="319"/>
      <c r="C183" s="296" t="s">
        <v>2079</v>
      </c>
      <c r="D183" s="296"/>
      <c r="E183" s="296"/>
      <c r="F183" s="318" t="s">
        <v>2004</v>
      </c>
      <c r="G183" s="296"/>
      <c r="H183" s="296" t="s">
        <v>2080</v>
      </c>
      <c r="I183" s="296" t="s">
        <v>2039</v>
      </c>
      <c r="J183" s="296"/>
      <c r="K183" s="340"/>
    </row>
    <row r="184" spans="2:11" s="1" customFormat="1" ht="15" customHeight="1">
      <c r="B184" s="319"/>
      <c r="C184" s="296" t="s">
        <v>2068</v>
      </c>
      <c r="D184" s="296"/>
      <c r="E184" s="296"/>
      <c r="F184" s="318" t="s">
        <v>2004</v>
      </c>
      <c r="G184" s="296"/>
      <c r="H184" s="296" t="s">
        <v>2081</v>
      </c>
      <c r="I184" s="296" t="s">
        <v>2039</v>
      </c>
      <c r="J184" s="296"/>
      <c r="K184" s="340"/>
    </row>
    <row r="185" spans="2:11" s="1" customFormat="1" ht="15" customHeight="1">
      <c r="B185" s="319"/>
      <c r="C185" s="296" t="s">
        <v>118</v>
      </c>
      <c r="D185" s="296"/>
      <c r="E185" s="296"/>
      <c r="F185" s="318" t="s">
        <v>2010</v>
      </c>
      <c r="G185" s="296"/>
      <c r="H185" s="296" t="s">
        <v>2082</v>
      </c>
      <c r="I185" s="296" t="s">
        <v>2006</v>
      </c>
      <c r="J185" s="296">
        <v>50</v>
      </c>
      <c r="K185" s="340"/>
    </row>
    <row r="186" spans="2:11" s="1" customFormat="1" ht="15" customHeight="1">
      <c r="B186" s="319"/>
      <c r="C186" s="296" t="s">
        <v>2083</v>
      </c>
      <c r="D186" s="296"/>
      <c r="E186" s="296"/>
      <c r="F186" s="318" t="s">
        <v>2010</v>
      </c>
      <c r="G186" s="296"/>
      <c r="H186" s="296" t="s">
        <v>2084</v>
      </c>
      <c r="I186" s="296" t="s">
        <v>2085</v>
      </c>
      <c r="J186" s="296"/>
      <c r="K186" s="340"/>
    </row>
    <row r="187" spans="2:11" s="1" customFormat="1" ht="15" customHeight="1">
      <c r="B187" s="319"/>
      <c r="C187" s="296" t="s">
        <v>2086</v>
      </c>
      <c r="D187" s="296"/>
      <c r="E187" s="296"/>
      <c r="F187" s="318" t="s">
        <v>2010</v>
      </c>
      <c r="G187" s="296"/>
      <c r="H187" s="296" t="s">
        <v>2087</v>
      </c>
      <c r="I187" s="296" t="s">
        <v>2085</v>
      </c>
      <c r="J187" s="296"/>
      <c r="K187" s="340"/>
    </row>
    <row r="188" spans="2:11" s="1" customFormat="1" ht="15" customHeight="1">
      <c r="B188" s="319"/>
      <c r="C188" s="296" t="s">
        <v>2088</v>
      </c>
      <c r="D188" s="296"/>
      <c r="E188" s="296"/>
      <c r="F188" s="318" t="s">
        <v>2010</v>
      </c>
      <c r="G188" s="296"/>
      <c r="H188" s="296" t="s">
        <v>2089</v>
      </c>
      <c r="I188" s="296" t="s">
        <v>2085</v>
      </c>
      <c r="J188" s="296"/>
      <c r="K188" s="340"/>
    </row>
    <row r="189" spans="2:11" s="1" customFormat="1" ht="15" customHeight="1">
      <c r="B189" s="319"/>
      <c r="C189" s="352" t="s">
        <v>2090</v>
      </c>
      <c r="D189" s="296"/>
      <c r="E189" s="296"/>
      <c r="F189" s="318" t="s">
        <v>2010</v>
      </c>
      <c r="G189" s="296"/>
      <c r="H189" s="296" t="s">
        <v>2091</v>
      </c>
      <c r="I189" s="296" t="s">
        <v>2092</v>
      </c>
      <c r="J189" s="353" t="s">
        <v>2093</v>
      </c>
      <c r="K189" s="340"/>
    </row>
    <row r="190" spans="2:11" s="1" customFormat="1" ht="15" customHeight="1">
      <c r="B190" s="319"/>
      <c r="C190" s="303" t="s">
        <v>42</v>
      </c>
      <c r="D190" s="296"/>
      <c r="E190" s="296"/>
      <c r="F190" s="318" t="s">
        <v>2004</v>
      </c>
      <c r="G190" s="296"/>
      <c r="H190" s="293" t="s">
        <v>2094</v>
      </c>
      <c r="I190" s="296" t="s">
        <v>2095</v>
      </c>
      <c r="J190" s="296"/>
      <c r="K190" s="340"/>
    </row>
    <row r="191" spans="2:11" s="1" customFormat="1" ht="15" customHeight="1">
      <c r="B191" s="319"/>
      <c r="C191" s="303" t="s">
        <v>2096</v>
      </c>
      <c r="D191" s="296"/>
      <c r="E191" s="296"/>
      <c r="F191" s="318" t="s">
        <v>2004</v>
      </c>
      <c r="G191" s="296"/>
      <c r="H191" s="296" t="s">
        <v>2097</v>
      </c>
      <c r="I191" s="296" t="s">
        <v>2039</v>
      </c>
      <c r="J191" s="296"/>
      <c r="K191" s="340"/>
    </row>
    <row r="192" spans="2:11" s="1" customFormat="1" ht="15" customHeight="1">
      <c r="B192" s="319"/>
      <c r="C192" s="303" t="s">
        <v>2098</v>
      </c>
      <c r="D192" s="296"/>
      <c r="E192" s="296"/>
      <c r="F192" s="318" t="s">
        <v>2004</v>
      </c>
      <c r="G192" s="296"/>
      <c r="H192" s="296" t="s">
        <v>2099</v>
      </c>
      <c r="I192" s="296" t="s">
        <v>2039</v>
      </c>
      <c r="J192" s="296"/>
      <c r="K192" s="340"/>
    </row>
    <row r="193" spans="2:11" s="1" customFormat="1" ht="15" customHeight="1">
      <c r="B193" s="319"/>
      <c r="C193" s="303" t="s">
        <v>2100</v>
      </c>
      <c r="D193" s="296"/>
      <c r="E193" s="296"/>
      <c r="F193" s="318" t="s">
        <v>2010</v>
      </c>
      <c r="G193" s="296"/>
      <c r="H193" s="296" t="s">
        <v>2101</v>
      </c>
      <c r="I193" s="296" t="s">
        <v>2039</v>
      </c>
      <c r="J193" s="296"/>
      <c r="K193" s="340"/>
    </row>
    <row r="194" spans="2:11" s="1" customFormat="1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spans="2:11" s="1" customFormat="1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spans="2:11" s="1" customFormat="1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2102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55" t="s">
        <v>2103</v>
      </c>
      <c r="D200" s="355"/>
      <c r="E200" s="355"/>
      <c r="F200" s="355" t="s">
        <v>2104</v>
      </c>
      <c r="G200" s="356"/>
      <c r="H200" s="355" t="s">
        <v>2105</v>
      </c>
      <c r="I200" s="355"/>
      <c r="J200" s="355"/>
      <c r="K200" s="288"/>
    </row>
    <row r="201" spans="2:11" s="1" customFormat="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spans="2:11" s="1" customFormat="1" ht="15" customHeight="1">
      <c r="B202" s="319"/>
      <c r="C202" s="296" t="s">
        <v>2095</v>
      </c>
      <c r="D202" s="296"/>
      <c r="E202" s="296"/>
      <c r="F202" s="318" t="s">
        <v>43</v>
      </c>
      <c r="G202" s="296"/>
      <c r="H202" s="296" t="s">
        <v>2106</v>
      </c>
      <c r="I202" s="296"/>
      <c r="J202" s="296"/>
      <c r="K202" s="340"/>
    </row>
    <row r="203" spans="2:11" s="1" customFormat="1" ht="15" customHeight="1">
      <c r="B203" s="319"/>
      <c r="C203" s="325"/>
      <c r="D203" s="296"/>
      <c r="E203" s="296"/>
      <c r="F203" s="318" t="s">
        <v>44</v>
      </c>
      <c r="G203" s="296"/>
      <c r="H203" s="296" t="s">
        <v>2107</v>
      </c>
      <c r="I203" s="296"/>
      <c r="J203" s="296"/>
      <c r="K203" s="340"/>
    </row>
    <row r="204" spans="2:11" s="1" customFormat="1" ht="15" customHeight="1">
      <c r="B204" s="319"/>
      <c r="C204" s="325"/>
      <c r="D204" s="296"/>
      <c r="E204" s="296"/>
      <c r="F204" s="318" t="s">
        <v>47</v>
      </c>
      <c r="G204" s="296"/>
      <c r="H204" s="296" t="s">
        <v>2108</v>
      </c>
      <c r="I204" s="296"/>
      <c r="J204" s="296"/>
      <c r="K204" s="340"/>
    </row>
    <row r="205" spans="2:11" s="1" customFormat="1" ht="15" customHeight="1">
      <c r="B205" s="319"/>
      <c r="C205" s="296"/>
      <c r="D205" s="296"/>
      <c r="E205" s="296"/>
      <c r="F205" s="318" t="s">
        <v>45</v>
      </c>
      <c r="G205" s="296"/>
      <c r="H205" s="296" t="s">
        <v>2109</v>
      </c>
      <c r="I205" s="296"/>
      <c r="J205" s="296"/>
      <c r="K205" s="340"/>
    </row>
    <row r="206" spans="2:11" s="1" customFormat="1" ht="15" customHeight="1">
      <c r="B206" s="319"/>
      <c r="C206" s="296"/>
      <c r="D206" s="296"/>
      <c r="E206" s="296"/>
      <c r="F206" s="318" t="s">
        <v>46</v>
      </c>
      <c r="G206" s="296"/>
      <c r="H206" s="296" t="s">
        <v>2110</v>
      </c>
      <c r="I206" s="296"/>
      <c r="J206" s="296"/>
      <c r="K206" s="340"/>
    </row>
    <row r="207" spans="2:11" s="1" customFormat="1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spans="2:11" s="1" customFormat="1" ht="15" customHeight="1">
      <c r="B208" s="319"/>
      <c r="C208" s="296" t="s">
        <v>2051</v>
      </c>
      <c r="D208" s="296"/>
      <c r="E208" s="296"/>
      <c r="F208" s="318" t="s">
        <v>78</v>
      </c>
      <c r="G208" s="296"/>
      <c r="H208" s="296" t="s">
        <v>2111</v>
      </c>
      <c r="I208" s="296"/>
      <c r="J208" s="296"/>
      <c r="K208" s="340"/>
    </row>
    <row r="209" spans="2:11" s="1" customFormat="1" ht="15" customHeight="1">
      <c r="B209" s="319"/>
      <c r="C209" s="325"/>
      <c r="D209" s="296"/>
      <c r="E209" s="296"/>
      <c r="F209" s="318" t="s">
        <v>1947</v>
      </c>
      <c r="G209" s="296"/>
      <c r="H209" s="296" t="s">
        <v>1948</v>
      </c>
      <c r="I209" s="296"/>
      <c r="J209" s="296"/>
      <c r="K209" s="340"/>
    </row>
    <row r="210" spans="2:11" s="1" customFormat="1" ht="15" customHeight="1">
      <c r="B210" s="319"/>
      <c r="C210" s="296"/>
      <c r="D210" s="296"/>
      <c r="E210" s="296"/>
      <c r="F210" s="318" t="s">
        <v>1945</v>
      </c>
      <c r="G210" s="296"/>
      <c r="H210" s="296" t="s">
        <v>2112</v>
      </c>
      <c r="I210" s="296"/>
      <c r="J210" s="296"/>
      <c r="K210" s="340"/>
    </row>
    <row r="211" spans="2:11" s="1" customFormat="1" ht="15" customHeight="1">
      <c r="B211" s="357"/>
      <c r="C211" s="325"/>
      <c r="D211" s="325"/>
      <c r="E211" s="325"/>
      <c r="F211" s="318" t="s">
        <v>1949</v>
      </c>
      <c r="G211" s="303"/>
      <c r="H211" s="344" t="s">
        <v>1950</v>
      </c>
      <c r="I211" s="344"/>
      <c r="J211" s="344"/>
      <c r="K211" s="358"/>
    </row>
    <row r="212" spans="2:11" s="1" customFormat="1" ht="15" customHeight="1">
      <c r="B212" s="357"/>
      <c r="C212" s="325"/>
      <c r="D212" s="325"/>
      <c r="E212" s="325"/>
      <c r="F212" s="318" t="s">
        <v>1951</v>
      </c>
      <c r="G212" s="303"/>
      <c r="H212" s="344" t="s">
        <v>2113</v>
      </c>
      <c r="I212" s="344"/>
      <c r="J212" s="344"/>
      <c r="K212" s="358"/>
    </row>
    <row r="213" spans="2:11" s="1" customFormat="1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spans="2:11" s="1" customFormat="1" ht="15" customHeight="1">
      <c r="B214" s="357"/>
      <c r="C214" s="296" t="s">
        <v>2075</v>
      </c>
      <c r="D214" s="325"/>
      <c r="E214" s="325"/>
      <c r="F214" s="318">
        <v>1</v>
      </c>
      <c r="G214" s="303"/>
      <c r="H214" s="344" t="s">
        <v>2114</v>
      </c>
      <c r="I214" s="344"/>
      <c r="J214" s="344"/>
      <c r="K214" s="358"/>
    </row>
    <row r="215" spans="2:11" s="1" customFormat="1" ht="15" customHeight="1">
      <c r="B215" s="357"/>
      <c r="C215" s="325"/>
      <c r="D215" s="325"/>
      <c r="E215" s="325"/>
      <c r="F215" s="318">
        <v>2</v>
      </c>
      <c r="G215" s="303"/>
      <c r="H215" s="344" t="s">
        <v>2115</v>
      </c>
      <c r="I215" s="344"/>
      <c r="J215" s="344"/>
      <c r="K215" s="358"/>
    </row>
    <row r="216" spans="2:11" s="1" customFormat="1" ht="15" customHeight="1">
      <c r="B216" s="357"/>
      <c r="C216" s="325"/>
      <c r="D216" s="325"/>
      <c r="E216" s="325"/>
      <c r="F216" s="318">
        <v>3</v>
      </c>
      <c r="G216" s="303"/>
      <c r="H216" s="344" t="s">
        <v>2116</v>
      </c>
      <c r="I216" s="344"/>
      <c r="J216" s="344"/>
      <c r="K216" s="358"/>
    </row>
    <row r="217" spans="2:11" s="1" customFormat="1" ht="15" customHeight="1">
      <c r="B217" s="357"/>
      <c r="C217" s="325"/>
      <c r="D217" s="325"/>
      <c r="E217" s="325"/>
      <c r="F217" s="318">
        <v>4</v>
      </c>
      <c r="G217" s="303"/>
      <c r="H217" s="344" t="s">
        <v>2117</v>
      </c>
      <c r="I217" s="344"/>
      <c r="J217" s="344"/>
      <c r="K217" s="358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uzivatel-PC\uzivatel</cp:lastModifiedBy>
  <dcterms:created xsi:type="dcterms:W3CDTF">2019-08-27T15:44:02Z</dcterms:created>
  <dcterms:modified xsi:type="dcterms:W3CDTF">2019-08-27T15:44:13Z</dcterms:modified>
  <cp:category/>
  <cp:version/>
  <cp:contentType/>
  <cp:contentStatus/>
</cp:coreProperties>
</file>