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04" yWindow="516" windowWidth="22716" windowHeight="8940" activeTab="0"/>
  </bookViews>
  <sheets>
    <sheet name="Rekapitulace stavby" sheetId="1" r:id="rId1"/>
    <sheet name="SO 01 - Revitalizace chod..." sheetId="2" r:id="rId2"/>
    <sheet name="SO 02 - Revitalizace chod..." sheetId="3" r:id="rId3"/>
    <sheet name="SO 03 - Revitalizace chod..." sheetId="4" r:id="rId4"/>
    <sheet name="SO 04 - Revitalizace chod..." sheetId="5" r:id="rId5"/>
    <sheet name="SO 05 - Revitalizace chod..." sheetId="6" r:id="rId6"/>
    <sheet name="SO 06 - Revitalizace chod..." sheetId="7" r:id="rId7"/>
    <sheet name="SO 07 - Revitalizace chod..." sheetId="8" r:id="rId8"/>
    <sheet name="SO 08 - Revitalizace chod..." sheetId="9" r:id="rId9"/>
    <sheet name="VON - Vedlejší a ostatní ..." sheetId="10" r:id="rId10"/>
  </sheets>
  <definedNames>
    <definedName name="_xlnm._FilterDatabase" localSheetId="1" hidden="1">'SO 01 - Revitalizace chod...'!$C$126:$K$304</definedName>
    <definedName name="_xlnm._FilterDatabase" localSheetId="2" hidden="1">'SO 02 - Revitalizace chod...'!$C$120:$K$169</definedName>
    <definedName name="_xlnm._FilterDatabase" localSheetId="3" hidden="1">'SO 03 - Revitalizace chod...'!$C$120:$K$169</definedName>
    <definedName name="_xlnm._FilterDatabase" localSheetId="4" hidden="1">'SO 04 - Revitalizace chod...'!$C$120:$K$169</definedName>
    <definedName name="_xlnm._FilterDatabase" localSheetId="5" hidden="1">'SO 05 - Revitalizace chod...'!$C$120:$K$169</definedName>
    <definedName name="_xlnm._FilterDatabase" localSheetId="6" hidden="1">'SO 06 - Revitalizace chod...'!$C$120:$K$169</definedName>
    <definedName name="_xlnm._FilterDatabase" localSheetId="7" hidden="1">'SO 07 - Revitalizace chod...'!$C$120:$K$169</definedName>
    <definedName name="_xlnm._FilterDatabase" localSheetId="8" hidden="1">'SO 08 - Revitalizace chod...'!$C$120:$K$169</definedName>
    <definedName name="_xlnm._FilterDatabase" localSheetId="9" hidden="1">'VON - Vedlejší a ostatní ...'!$C$117:$K$122</definedName>
    <definedName name="_xlnm.Print_Area" localSheetId="0">'Rekapitulace stavby'!$D$4:$AO$76,'Rekapitulace stavby'!$C$82:$AQ$104</definedName>
    <definedName name="_xlnm.Print_Area" localSheetId="1">'SO 01 - Revitalizace chod...'!$C$4:$J$76,'SO 01 - Revitalizace chod...'!$C$82:$J$108,'SO 01 - Revitalizace chod...'!$C$114:$K$304</definedName>
    <definedName name="_xlnm.Print_Area" localSheetId="2">'SO 02 - Revitalizace chod...'!$C$4:$J$76,'SO 02 - Revitalizace chod...'!$C$82:$J$102,'SO 02 - Revitalizace chod...'!$C$108:$K$169</definedName>
    <definedName name="_xlnm.Print_Area" localSheetId="3">'SO 03 - Revitalizace chod...'!$C$4:$J$76,'SO 03 - Revitalizace chod...'!$C$82:$J$102,'SO 03 - Revitalizace chod...'!$C$108:$K$169</definedName>
    <definedName name="_xlnm.Print_Area" localSheetId="4">'SO 04 - Revitalizace chod...'!$C$4:$J$76,'SO 04 - Revitalizace chod...'!$C$82:$J$102,'SO 04 - Revitalizace chod...'!$C$108:$K$169</definedName>
    <definedName name="_xlnm.Print_Area" localSheetId="5">'SO 05 - Revitalizace chod...'!$C$4:$J$76,'SO 05 - Revitalizace chod...'!$C$82:$J$102,'SO 05 - Revitalizace chod...'!$C$108:$K$169</definedName>
    <definedName name="_xlnm.Print_Area" localSheetId="6">'SO 06 - Revitalizace chod...'!$C$4:$J$76,'SO 06 - Revitalizace chod...'!$C$82:$J$102,'SO 06 - Revitalizace chod...'!$C$108:$K$169</definedName>
    <definedName name="_xlnm.Print_Area" localSheetId="7">'SO 07 - Revitalizace chod...'!$C$4:$J$76,'SO 07 - Revitalizace chod...'!$C$82:$J$102,'SO 07 - Revitalizace chod...'!$C$108:$K$169</definedName>
    <definedName name="_xlnm.Print_Area" localSheetId="8">'SO 08 - Revitalizace chod...'!$C$4:$J$76,'SO 08 - Revitalizace chod...'!$C$82:$J$102,'SO 08 - Revitalizace chod...'!$C$108:$K$169</definedName>
    <definedName name="_xlnm.Print_Area" localSheetId="9">'VON - Vedlejší a ostatní ...'!$C$4:$J$76,'VON - Vedlejší a ostatní ...'!$C$82:$J$99,'VON - Vedlejší a ostatní ...'!$C$105:$K$122</definedName>
    <definedName name="_xlnm.Print_Titles" localSheetId="0">'Rekapitulace stavby'!$92:$92</definedName>
    <definedName name="_xlnm.Print_Titles" localSheetId="1">'SO 01 - Revitalizace chod...'!$126:$126</definedName>
    <definedName name="_xlnm.Print_Titles" localSheetId="2">'SO 02 - Revitalizace chod...'!$120:$120</definedName>
    <definedName name="_xlnm.Print_Titles" localSheetId="3">'SO 03 - Revitalizace chod...'!$120:$120</definedName>
    <definedName name="_xlnm.Print_Titles" localSheetId="4">'SO 04 - Revitalizace chod...'!$120:$120</definedName>
    <definedName name="_xlnm.Print_Titles" localSheetId="5">'SO 05 - Revitalizace chod...'!$120:$120</definedName>
    <definedName name="_xlnm.Print_Titles" localSheetId="6">'SO 06 - Revitalizace chod...'!$120:$120</definedName>
    <definedName name="_xlnm.Print_Titles" localSheetId="7">'SO 07 - Revitalizace chod...'!$120:$120</definedName>
    <definedName name="_xlnm.Print_Titles" localSheetId="8">'SO 08 - Revitalizace chod...'!$120:$120</definedName>
    <definedName name="_xlnm.Print_Titles" localSheetId="9">'VON - Vedlejší a ostatní ...'!$117:$117</definedName>
  </definedNames>
  <calcPr calcId="124519"/>
</workbook>
</file>

<file path=xl/sharedStrings.xml><?xml version="1.0" encoding="utf-8"?>
<sst xmlns="http://schemas.openxmlformats.org/spreadsheetml/2006/main" count="5537" uniqueCount="553">
  <si>
    <t>Export Komplet</t>
  </si>
  <si>
    <t/>
  </si>
  <si>
    <t>2.0</t>
  </si>
  <si>
    <t>False</t>
  </si>
  <si>
    <t>{973df5a8-14de-4d62-a175-300eac7a5e01}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</si>
  <si>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</si>
  <si>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</si>
  <si>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</si>
  <si>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</si>
  <si>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</si>
  <si>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</si>
  <si>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</si>
  <si>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</si>
  <si>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</si>
  <si>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2018J-104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</si>
  <si>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</si>
  <si>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</si>
  <si>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Domov pro seniory Skalka v Chebu, Americká 2176/52</t>
  </si>
  <si>
    <t>KSO:</t>
  </si>
  <si>
    <t>CC-CZ:</t>
  </si>
  <si>
    <t>Místo:</t>
  </si>
  <si>
    <t xml:space="preserve">Cheb 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</si>
  <si>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</si>
  <si>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</si>
  <si>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</si>
  <si>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</si>
  <si>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</si>
  <si>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</si>
  <si>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</si>
  <si>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</si>
  <si>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</si>
  <si>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</si>
  <si>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</si>
  <si>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za využití položek Cenové soustavy ÚRS. Cenové a technické podmínky položek Cenové soustavy ÚRS, které nejsou uvedeny v soupisu prací (tzv. úvodní části katalogů) jsou neomezeně dálkově k dispozici na www.cs-urs.cz . Položky soupisu prací, které nemají ve sloupci "Cenová soustava" uveden žádný údaj (nebo R-položka), nepocházá z Cenové soustavy ÚRS.
Nedílnou součástí Rozpočtu a Výkazu výměr je projektová dokumentace. Nabídkové ceny mohou být vytvářeny dle Výkazu výměr pouze s projektem a jeho Výkazem výměr.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</si>
  <si>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</si>
  <si>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</si>
  <si>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</si>
  <si>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</si>
  <si>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</si>
  <si>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</si>
  <si>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</si>
  <si>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</si>
  <si>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</si>
  <si>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</si>
  <si>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</si>
  <si>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</si>
  <si>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</si>
  <si>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</si>
  <si>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</si>
  <si>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</si>
  <si>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</si>
  <si>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</si>
  <si>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</si>
  <si>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</si>
  <si>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</si>
  <si>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</si>
  <si>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</si>
  <si>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</si>
  <si>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</si>
  <si>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</si>
  <si>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</si>
  <si>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</si>
  <si>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</si>
  <si>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</si>
  <si>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</si>
  <si>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</si>
  <si>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</si>
  <si>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</si>
  <si>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</si>
  <si>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</si>
  <si>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</si>
  <si>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</si>
  <si>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</si>
  <si>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</si>
  <si>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</si>
  <si>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</si>
  <si>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</si>
  <si>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</si>
  <si>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</si>
  <si>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</si>
  <si>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Revitalizace chodeb v 1.np</t>
  </si>
  <si>
    <t>STA</t>
  </si>
  <si>
    <t>1</t>
  </si>
  <si>
    <t>{3adbdaa8-b549-4cf6-b8a7-fb6d8e4ed9eb}</t>
  </si>
  <si>
    <t>SO 02</t>
  </si>
  <si>
    <t>Revitalizace chodeb ve 2.np</t>
  </si>
  <si>
    <t>{ebbd99e4-5884-4d58-92c9-34faa5ceb265}</t>
  </si>
  <si>
    <t>SO 03</t>
  </si>
  <si>
    <t>Revitalizace chodeb ve 3.np</t>
  </si>
  <si>
    <t>{2ce43c5e-02cb-4442-8fcd-4212edf2f3ba}</t>
  </si>
  <si>
    <t>SO 04</t>
  </si>
  <si>
    <t>Revitalizace chodeb ve 4.np</t>
  </si>
  <si>
    <t>{7cf9e58f-2fa0-4871-b837-b1f61056f635}</t>
  </si>
  <si>
    <t>SO 05</t>
  </si>
  <si>
    <t>Revitalizace chodeb v 5.np</t>
  </si>
  <si>
    <t>{f50fe446-3d27-4389-9c50-f59d69a03d9d}</t>
  </si>
  <si>
    <t>SO 06</t>
  </si>
  <si>
    <t>Revitalizace chodeb v 6.np</t>
  </si>
  <si>
    <t>{eadfd787-2796-4926-aacc-d8606fe946ce}</t>
  </si>
  <si>
    <t>SO 07</t>
  </si>
  <si>
    <t>Revitalizace chodeb v 7.np</t>
  </si>
  <si>
    <t>{e99cde00-badd-4499-9e1f-7fec9c749f7b}</t>
  </si>
  <si>
    <t>SO 08</t>
  </si>
  <si>
    <t>Revitalizace chodeb v 8.np</t>
  </si>
  <si>
    <t>{7e5652b2-f5bf-43bf-b6d8-807b7298ccdd}</t>
  </si>
  <si>
    <t>VON</t>
  </si>
  <si>
    <t>Vedlejší a ostatní náklady</t>
  </si>
  <si>
    <t>{54f40ad8-28e6-4851-852e-eb1539eb7a41}</t>
  </si>
  <si>
    <t>KRYCÍ LIST SOUPISU PRACÍ</t>
  </si>
  <si>
    <t>Objekt:</t>
  </si>
  <si>
    <t>SO 01 - Revitalizace chodeb v 1.np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</si>
  <si>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</si>
  <si>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</si>
  <si>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</si>
  <si>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</si>
  <si>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</si>
  <si>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</si>
  <si>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</si>
  <si>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</si>
  <si>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</si>
  <si>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</si>
  <si>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</si>
  <si>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</si>
  <si>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</si>
  <si>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</si>
  <si>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</si>
  <si>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</si>
  <si>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</si>
  <si>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</si>
  <si>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</si>
  <si>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</si>
  <si>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</si>
  <si>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</si>
  <si>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</si>
  <si>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</si>
  <si>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</si>
  <si>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</si>
  <si>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</si>
  <si>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</si>
  <si>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</si>
  <si>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</si>
  <si>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</si>
  <si>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</si>
  <si>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</si>
  <si>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</si>
  <si>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</si>
  <si>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319201321</t>
  </si>
  <si>
    <t>Vyrovnání nerovného povrchu zdiva tl do 30 mm maltou</t>
  </si>
  <si>
    <t>m2</t>
  </si>
  <si>
    <t>CS ÚRS 2019 01</t>
  </si>
  <si>
    <t>4</t>
  </si>
  <si>
    <t>2</t>
  </si>
  <si>
    <t>-445233649</t>
  </si>
  <si>
    <t>PP</t>
  </si>
  <si>
    <t>Vyrovnání nerovného povrchu vnitřního i vnějšího zdiva  bez odsekání vadných cihel, maltou (s dodáním hmot) tl. do 30 mm</t>
  </si>
  <si>
    <t>VV</t>
  </si>
  <si>
    <t>" přízemí  - úprava zdiva po odsekání kamenného obkladu " 5,0</t>
  </si>
  <si>
    <t>9</t>
  </si>
  <si>
    <t>Ostatní konstrukce a práce, bourání</t>
  </si>
  <si>
    <t>953966112</t>
  </si>
  <si>
    <t>Lepení ochranného rohového samolepícího profilu na vyrovnaný podklad na stěnu včetně ukončovacích systémových prvků, antibakteriální úprava.</t>
  </si>
  <si>
    <t>m</t>
  </si>
  <si>
    <t>213935735</t>
  </si>
  <si>
    <t>Montáž ochranných prvků stěn antibakteriálních (do zdravotnických zařízení) samolepících rohový profil</t>
  </si>
  <si>
    <t>" v 1.np " 20</t>
  </si>
  <si>
    <t>" ve vestibulu " 20</t>
  </si>
  <si>
    <t>M</t>
  </si>
  <si>
    <t>59051478R</t>
  </si>
  <si>
    <t>lišta profil ochranný rohový plastový</t>
  </si>
  <si>
    <t>8</t>
  </si>
  <si>
    <t>1574238660</t>
  </si>
  <si>
    <t>40*1,1 'Přepočtené koeficientem množství</t>
  </si>
  <si>
    <t>965081601</t>
  </si>
  <si>
    <t>Odsekání soklíků schodišťových</t>
  </si>
  <si>
    <t>1155333896</t>
  </si>
  <si>
    <t>Odsekání soklíků  včetně otlučení podkladní omítky až na zdivo schodišťových</t>
  </si>
  <si>
    <t>997</t>
  </si>
  <si>
    <t>Přesun sutě</t>
  </si>
  <si>
    <t>5</t>
  </si>
  <si>
    <t>997013211</t>
  </si>
  <si>
    <t>Vnitrostaveništní doprava suti a vybouraných hmot pro budovy v do 6 m ručně</t>
  </si>
  <si>
    <t>t</t>
  </si>
  <si>
    <t>-1974841140</t>
  </si>
  <si>
    <t>Vnitrostaveništní doprava suti a vybouraných hmot  vodorovně do 50 m svisle ručně (nošením po schodech) pro budovy a haly výšky do 6 m</t>
  </si>
  <si>
    <t>6</t>
  </si>
  <si>
    <t>997013501</t>
  </si>
  <si>
    <t>Odvoz suti a vybouraných hmot na skládku nebo meziskládku do 1 km se složením</t>
  </si>
  <si>
    <t>1974449718</t>
  </si>
  <si>
    <t>Odvoz suti a vybouraných hmot na skládku nebo meziskládku  se složením, na vzdálenost do 1 km</t>
  </si>
  <si>
    <t>7</t>
  </si>
  <si>
    <t>997013509</t>
  </si>
  <si>
    <t>Příplatek k odvozu suti a vybouraných hmot na skládku ZKD 1 km přes 1 km</t>
  </si>
  <si>
    <t>-1824520858</t>
  </si>
  <si>
    <t>Odvoz suti a vybouraných hmot na skládku nebo meziskládku  se složením, na vzdálenost Příplatek k ceně za každý další i započatý 1 km přes 1 km</t>
  </si>
  <si>
    <t>0,571*9 'Přepočtené koeficientem množství</t>
  </si>
  <si>
    <t>997013831</t>
  </si>
  <si>
    <t>Poplatek za uložení na skládce (skládkovné) stavebního odpadu směsného kód odpadu 170 904</t>
  </si>
  <si>
    <t>661299966</t>
  </si>
  <si>
    <t>Poplatek za uložení stavebního odpadu na skládce (skládkovné) směsného stavebního a demoličního zatříděného do Katalogu odpadů pod kódem 170 904</t>
  </si>
  <si>
    <t>P</t>
  </si>
  <si>
    <t>Poznámka k položce:
Skládka Chocovice</t>
  </si>
  <si>
    <t>998</t>
  </si>
  <si>
    <t>Přesun hmot</t>
  </si>
  <si>
    <t>998018001</t>
  </si>
  <si>
    <t>Přesun hmot ruční pro budovy v do 6 m</t>
  </si>
  <si>
    <t>-1080413944</t>
  </si>
  <si>
    <t>Přesun hmot pro budovy občanské výstavby, bydlení, výrobu a služby  ruční - bez užití mechanizace vodorovná dopravní vzdálenost do 100 m pro budovy s jakoukoliv nosnou konstrukcí výšky do 6 m</t>
  </si>
  <si>
    <t>PSV</t>
  </si>
  <si>
    <t>Práce a dodávky PSV</t>
  </si>
  <si>
    <t>766</t>
  </si>
  <si>
    <t>Konstrukce truhlářské</t>
  </si>
  <si>
    <t>10</t>
  </si>
  <si>
    <t>766960001R</t>
  </si>
  <si>
    <t>Recepční pult u vstupu - mat.lamino/sklo , uzamykatelná vč.vnitřního vybavení a osvětlení</t>
  </si>
  <si>
    <t>ks</t>
  </si>
  <si>
    <t>16</t>
  </si>
  <si>
    <t>-2088078270</t>
  </si>
  <si>
    <t>Poznámka k položce:
viz samostatná výkresová příloha</t>
  </si>
  <si>
    <t>" vstupní hala mč.1.01  " 1</t>
  </si>
  <si>
    <t>776</t>
  </si>
  <si>
    <t>Podlahy povlakové</t>
  </si>
  <si>
    <t>11</t>
  </si>
  <si>
    <t>776111115</t>
  </si>
  <si>
    <t>Broušení podkladu povlakových podlah před litím stěrky</t>
  </si>
  <si>
    <t>469020226</t>
  </si>
  <si>
    <t>Příprava podkladu broušení podlah stávajícího podkladu před litím stěrky</t>
  </si>
  <si>
    <t>" podlaha vstupní haly " 32,0</t>
  </si>
  <si>
    <t>12</t>
  </si>
  <si>
    <t>783901451</t>
  </si>
  <si>
    <t>Zametení betonových podlah před provedením nátěru</t>
  </si>
  <si>
    <t>-521567766</t>
  </si>
  <si>
    <t>Příprava podkladu betonových podlah před provedením nátěru zametením</t>
  </si>
  <si>
    <t>" podesty schodiště " 1,5*1,4+3,4*1,9</t>
  </si>
  <si>
    <t>13</t>
  </si>
  <si>
    <t>776111311</t>
  </si>
  <si>
    <t>Vysátí podkladu povlakových podlah</t>
  </si>
  <si>
    <t>-1842401038</t>
  </si>
  <si>
    <t>Příprava podkladu vysátí podlah</t>
  </si>
  <si>
    <t>14</t>
  </si>
  <si>
    <t>776111321</t>
  </si>
  <si>
    <t>Vysátí schodišťových stupnic š do 300 mm</t>
  </si>
  <si>
    <t>-556148231</t>
  </si>
  <si>
    <t>Příprava podkladu vysátí schodišť stupnic, šířky do 300 mm</t>
  </si>
  <si>
    <t>" schodiště " 5*1,6+24*1,5</t>
  </si>
  <si>
    <t>776111331</t>
  </si>
  <si>
    <t>Vysátí schodišťových podstupnic v do 200 mm</t>
  </si>
  <si>
    <t>1878098128</t>
  </si>
  <si>
    <t>Příprava podkladu vysátí schodišť podstupnic, výšky do 200 mm</t>
  </si>
  <si>
    <t>776121111</t>
  </si>
  <si>
    <t>Vodou ředitelná penetrace savého podkladu povlakových podlah ředěná v poměru 1:3</t>
  </si>
  <si>
    <t>1871402670</t>
  </si>
  <si>
    <t>Příprava podkladu penetrace vodou ředitelná na savý podklad (válečkováním) ředěná v poměru 1:3 podlah</t>
  </si>
  <si>
    <t>17</t>
  </si>
  <si>
    <t>776121211</t>
  </si>
  <si>
    <t>Penetrace schodišťových stupnic š do 300 mm</t>
  </si>
  <si>
    <t>-110524543</t>
  </si>
  <si>
    <t>Příprava podkladu penetrace vodou ředitelná na savý podklad (válečkováním) ředěná v poměru 1:3 schodišť stupnic, šířky do 300 mm</t>
  </si>
  <si>
    <t>18</t>
  </si>
  <si>
    <t>776121221</t>
  </si>
  <si>
    <t>Penetrace schodišťových podstupnic v do 200 mm</t>
  </si>
  <si>
    <t>-1748497911</t>
  </si>
  <si>
    <t>Příprava podkladu penetrace vodou ředitelná na savý podklad (válečkováním) ředěná v poměru 1:3 schodišť podstupnic, výšky do 200 mm</t>
  </si>
  <si>
    <t>19</t>
  </si>
  <si>
    <t>776141111</t>
  </si>
  <si>
    <t>Vyrovnání podkladu povlakových podlah stěrkou pevnosti 20 MPa tl 3 mm</t>
  </si>
  <si>
    <t>1280249559</t>
  </si>
  <si>
    <t>Příprava podkladu vyrovnání samonivelační stěrkou podlah min.pevnosti 20 MPa, tloušťky do 3 mm</t>
  </si>
  <si>
    <t>20</t>
  </si>
  <si>
    <t>776142111</t>
  </si>
  <si>
    <t>Vyrovnání schodišťových stupnic š do 300 samonivelační stěrkou pevnosti 35 MPa tl 3 mm</t>
  </si>
  <si>
    <t>598388201</t>
  </si>
  <si>
    <t>Příprava podkladu vyrovnání samonivelační stěrkou schodišť stupnic, šířky do 300 mm min.pevnosti 35 MPa, tloušťky do 3 mm</t>
  </si>
  <si>
    <t>776143111</t>
  </si>
  <si>
    <t>Tmelení schodišťových podstupnic v do 200 mm stěrkou tl 3 mm</t>
  </si>
  <si>
    <t>667912487</t>
  </si>
  <si>
    <t>Příprava podkladu tmelení schodišť podstupnic, výšky do 200 mm stěrka tloušťky do 3 mm</t>
  </si>
  <si>
    <t>22</t>
  </si>
  <si>
    <t>776223111</t>
  </si>
  <si>
    <t>Spoj povlakových podlahovin z PVC svařováním za tepla</t>
  </si>
  <si>
    <t>-1064680186</t>
  </si>
  <si>
    <t>Montáž podlahovin z PVC spoj podlah svařováním za tepla (včetně frézování)</t>
  </si>
  <si>
    <t>23</t>
  </si>
  <si>
    <t>60756130</t>
  </si>
  <si>
    <t>šňůra svařovací pro podlahy z  přírodního linolea</t>
  </si>
  <si>
    <t>32</t>
  </si>
  <si>
    <t>2103779249</t>
  </si>
  <si>
    <t>24</t>
  </si>
  <si>
    <t>776231111</t>
  </si>
  <si>
    <t>Lepení lamel a čtverců z vinylu standardním lepidlem</t>
  </si>
  <si>
    <t>-481560641</t>
  </si>
  <si>
    <t>Montáž podlahovin z vinylu lepením lamel nebo čtverců standardním lepidlem</t>
  </si>
  <si>
    <t>25</t>
  </si>
  <si>
    <t>776341111</t>
  </si>
  <si>
    <t>Montáž podlahovin ze sametového vinylu na stupnice šířky do 300 mm</t>
  </si>
  <si>
    <t>2007009641</t>
  </si>
  <si>
    <t>Montáž podlahovin ze sametového vinylu na schodišťové stupně stupnic, šířky do 300 mm</t>
  </si>
  <si>
    <t>Poznámka k položce:
položení sametového vinylu je srovnatelné s položením vinylu na schodišťových stupních</t>
  </si>
  <si>
    <t>26</t>
  </si>
  <si>
    <t>776341121</t>
  </si>
  <si>
    <t>Montáž podlahovin ze sametového vinylu na podstupnice výšky do 200 mm</t>
  </si>
  <si>
    <t>-159036381</t>
  </si>
  <si>
    <t>Montáž podlahovin ze sametového vinylu na schodišťové stupně podstupnic, výšky do 200 mm</t>
  </si>
  <si>
    <t>27</t>
  </si>
  <si>
    <t>28412110</t>
  </si>
  <si>
    <t>PVC vinylová š 2/4m, tl 2,20mm, nášlapná vrstva 0,50mm</t>
  </si>
  <si>
    <t>395897202</t>
  </si>
  <si>
    <t>" schodiště - nástupnice a podsupnice " (5*1,6+24*1,5)*(0,3+0,2)</t>
  </si>
  <si>
    <t>62,56*1,25 'Přepočtené koeficientem množství</t>
  </si>
  <si>
    <t>28</t>
  </si>
  <si>
    <t>776431111</t>
  </si>
  <si>
    <t>Montáž schodišťových hran lepených</t>
  </si>
  <si>
    <t>-903272259</t>
  </si>
  <si>
    <t>Montáž schodišťových hran kovových nebo plastových lepených</t>
  </si>
  <si>
    <t>29</t>
  </si>
  <si>
    <t>28342167</t>
  </si>
  <si>
    <t>hrana schodová z PVC 40x25x2mm</t>
  </si>
  <si>
    <t>1520505966</t>
  </si>
  <si>
    <t>44*1,02 'Přepočtené koeficientem množství</t>
  </si>
  <si>
    <t>30</t>
  </si>
  <si>
    <t>776411111</t>
  </si>
  <si>
    <t>Montáž obvodových soklíků výšky do 80 mm</t>
  </si>
  <si>
    <t>1824028079</t>
  </si>
  <si>
    <t>Montáž soklíků lepením obvodových, výšky do 80 mm</t>
  </si>
  <si>
    <t>31</t>
  </si>
  <si>
    <t>28411009</t>
  </si>
  <si>
    <t>lišta soklová PVC 18x80mm</t>
  </si>
  <si>
    <t>1229910881</t>
  </si>
  <si>
    <t>32*1,02 'Přepočtené koeficientem množství</t>
  </si>
  <si>
    <t>776421312</t>
  </si>
  <si>
    <t>Montáž přechodových šroubovaných lišt</t>
  </si>
  <si>
    <t>334724235</t>
  </si>
  <si>
    <t>Montáž lišt přechodových šroubovaných</t>
  </si>
  <si>
    <t>33</t>
  </si>
  <si>
    <t>59054103</t>
  </si>
  <si>
    <t>profil přechodový Al s pohyblivým ramenem 15x30mm</t>
  </si>
  <si>
    <t>-242470157</t>
  </si>
  <si>
    <t>4*1,02 'Přepočtené koeficientem množství</t>
  </si>
  <si>
    <t>34</t>
  </si>
  <si>
    <t>776261111</t>
  </si>
  <si>
    <t>Lepení pásů z pryže standardním lepidlem</t>
  </si>
  <si>
    <t>-1014480278</t>
  </si>
  <si>
    <t>Montáž podlahovin z pryže lepením standardním lepidlem z pásů</t>
  </si>
  <si>
    <t>" montáž čistící zóny ve vstupu " 4,0</t>
  </si>
  <si>
    <t>35</t>
  </si>
  <si>
    <t>69752120R</t>
  </si>
  <si>
    <t>čistící zońa Forbo Coral Cllassic Everflort , šíře 2,05 m</t>
  </si>
  <si>
    <t>1372828297</t>
  </si>
  <si>
    <t>Poznámka k položce:
bližší specifikace viz. materiálová karta</t>
  </si>
  <si>
    <t>4*1,1 'Přepočtené koeficientem množství</t>
  </si>
  <si>
    <t>36</t>
  </si>
  <si>
    <t>998776101</t>
  </si>
  <si>
    <t>Přesun hmot tonážní pro podlahy povlakové v objektech v do 6 m</t>
  </si>
  <si>
    <t>322013395</t>
  </si>
  <si>
    <t>Přesun hmot pro podlahy povlakové  stanovený z hmotnosti přesunovaného materiálu vodorovná dopravní vzdálenost do 50 m v objektech výšky do 6 m</t>
  </si>
  <si>
    <t>783</t>
  </si>
  <si>
    <t>Dokončovací práce - nátěry</t>
  </si>
  <si>
    <t>37</t>
  </si>
  <si>
    <t>783301303</t>
  </si>
  <si>
    <t>Bezoplachové odrezivění zámečnických konstrukcí</t>
  </si>
  <si>
    <t>1457203206</t>
  </si>
  <si>
    <t>Příprava podkladu zámečnických konstrukcí před provedením nátěru odrezivění odrezovačem bezoplachovým</t>
  </si>
  <si>
    <t>" zábradlí ve vstupní hale " 38,0</t>
  </si>
  <si>
    <t>38</t>
  </si>
  <si>
    <t>783314201</t>
  </si>
  <si>
    <t>Základní antikorozní jednonásobný syntetický standardní nátěr zámečnických konstrukcí</t>
  </si>
  <si>
    <t>1513953072</t>
  </si>
  <si>
    <t>Základní antikorozní nátěr zámečnických konstrukcí jednonásobný syntetický standardní</t>
  </si>
  <si>
    <t>39</t>
  </si>
  <si>
    <t>783315101</t>
  </si>
  <si>
    <t>Mezinátěr jednonásobný syntetický standardní zámečnických konstrukcí</t>
  </si>
  <si>
    <t>-415630354</t>
  </si>
  <si>
    <t>Mezinátěr zámečnických konstrukcí jednonásobný syntetický standardní</t>
  </si>
  <si>
    <t>40</t>
  </si>
  <si>
    <t>783317101</t>
  </si>
  <si>
    <t>Krycí jednonásobný syntetický standardní nátěr zámečnických konstrukcí</t>
  </si>
  <si>
    <t>-1984108816</t>
  </si>
  <si>
    <t>Krycí nátěr (email) zámečnických konstrukcí jednonásobný syntetický standardní</t>
  </si>
  <si>
    <t>41</t>
  </si>
  <si>
    <t>783801203</t>
  </si>
  <si>
    <t>Okartáčování omítek před provedením nátěru</t>
  </si>
  <si>
    <t>498231343</t>
  </si>
  <si>
    <t>Příprava podkladu omítek před provedením nátěru okartáčování</t>
  </si>
  <si>
    <t>42</t>
  </si>
  <si>
    <t>783801403</t>
  </si>
  <si>
    <t>Oprášení omítek před provedením nátěru</t>
  </si>
  <si>
    <t>1343995400</t>
  </si>
  <si>
    <t>Příprava podkladu omítek před provedením nátěru oprášení</t>
  </si>
  <si>
    <t>43</t>
  </si>
  <si>
    <t>783813131</t>
  </si>
  <si>
    <t>Penetrační syntetický nátěr hladkých, tenkovrstvých zrnitých a štukových omítek</t>
  </si>
  <si>
    <t>826408604</t>
  </si>
  <si>
    <t>Penetrační nátěr omítek hladkých omítek hladkých, zrnitých tenkovrstvých nebo štukových stupně členitosti 1 a 2 syntetický</t>
  </si>
  <si>
    <t>44</t>
  </si>
  <si>
    <t>783817121</t>
  </si>
  <si>
    <t>Krycí jednonásobný syntetický nátěr hladkých, zrnitých tenkovrstvých nebo štukových omítek</t>
  </si>
  <si>
    <t>651205506</t>
  </si>
  <si>
    <t>Krycí (ochranný ) nátěr omítek jednonásobný hladkých omítek hladkých, zrnitých tenkovrstvých nebo štukových stupně členitosti 1 a 2 syntetický</t>
  </si>
  <si>
    <t>" 1.np - chodby 116a,115b, 1,01 "</t>
  </si>
  <si>
    <t>" nátěr soklu syntetický včetně základu barva dle RAL - do výšky 120cm " 149,64</t>
  </si>
  <si>
    <t>784</t>
  </si>
  <si>
    <t>Dokončovací práce - malby a tapety</t>
  </si>
  <si>
    <t>45</t>
  </si>
  <si>
    <t>784121001</t>
  </si>
  <si>
    <t>Oškrabání malby v mísnostech výšky do 3,80 m</t>
  </si>
  <si>
    <t>694805769</t>
  </si>
  <si>
    <t>Oškrabání malby v místnostech výšky do 3,80 m</t>
  </si>
  <si>
    <t>" přízemí stropu " 107,0</t>
  </si>
  <si>
    <t>" přízemí stěn " 283,0</t>
  </si>
  <si>
    <t>46</t>
  </si>
  <si>
    <t>784121011</t>
  </si>
  <si>
    <t>Rozmývání podkladu po oškrabání malby v místnostech výšky do 3,80 m</t>
  </si>
  <si>
    <t>-40092007</t>
  </si>
  <si>
    <t>47</t>
  </si>
  <si>
    <t>784161221</t>
  </si>
  <si>
    <t>Lokální vyrovnání podkladu sádrovou stěrkou plochy do 0,5 m2 v místnostech výšky do 3,80 m</t>
  </si>
  <si>
    <t>kus</t>
  </si>
  <si>
    <t>-1675036220</t>
  </si>
  <si>
    <t>Lokální vyrovnání podkladu sádrovou stěrkou, tloušťky do 3 mm, plochy přes 0,25 do 0,5 m2 v místnostech výšky do 3,80 m</t>
  </si>
  <si>
    <t>48</t>
  </si>
  <si>
    <t>784161231</t>
  </si>
  <si>
    <t>Lokální vyrovnání podkladu sádrovou stěrkou plochy do 1,0 m2 v místnostech výšky do 3,80 m</t>
  </si>
  <si>
    <t>-150707813</t>
  </si>
  <si>
    <t>Lokální vyrovnání podkladu sádrovou stěrkou, tloušťky do 3 mm, plochy přes 0,5 do 1,0 m2 v místnostech výšky do 3,80 m</t>
  </si>
  <si>
    <t>49</t>
  </si>
  <si>
    <t>784181121</t>
  </si>
  <si>
    <t>Hloubková jednonásobná penetrace podkladu v místnostech výšky do 3,80 m</t>
  </si>
  <si>
    <t>-637793845</t>
  </si>
  <si>
    <t>Penetrace podkladu jednonásobná hloubková v místnostech výšky do 3,80 m</t>
  </si>
  <si>
    <t>50</t>
  </si>
  <si>
    <t>784221101</t>
  </si>
  <si>
    <t>Dvojnásobné bílé malby ze směsí za sucha dobře otěruvzdorných v místnostech do 3,80 m</t>
  </si>
  <si>
    <t>192309867</t>
  </si>
  <si>
    <t>Malby z malířských směsí otěruvzdorných za sucha dvojnásobné, bílé za sucha otěruvzdorné dobře v místnostech výšky do 3,80 m</t>
  </si>
  <si>
    <t>OST</t>
  </si>
  <si>
    <t>Ostatní</t>
  </si>
  <si>
    <t>51</t>
  </si>
  <si>
    <t>900960001R</t>
  </si>
  <si>
    <t>Samolepící čísla na dveře s texty</t>
  </si>
  <si>
    <t>512</t>
  </si>
  <si>
    <t>-60870768</t>
  </si>
  <si>
    <t>" Chodba 116a,115b,1.01 " 35</t>
  </si>
  <si>
    <t>52</t>
  </si>
  <si>
    <t>900960002R</t>
  </si>
  <si>
    <t>Dekorativní šablony vč. nástřiku</t>
  </si>
  <si>
    <t>326318627</t>
  </si>
  <si>
    <t>" Chodba 116a,115b,1.01 " 8</t>
  </si>
  <si>
    <t>53</t>
  </si>
  <si>
    <t>900960003R</t>
  </si>
  <si>
    <t>Informační vitríny (8 x A4 )</t>
  </si>
  <si>
    <t>195402797</t>
  </si>
  <si>
    <t>" Chodba 116a,115b,1.01 " 6</t>
  </si>
  <si>
    <t>54</t>
  </si>
  <si>
    <t>900960004R</t>
  </si>
  <si>
    <t>Obrazy v AL rámech</t>
  </si>
  <si>
    <t>687334929</t>
  </si>
  <si>
    <t>" Chodba 116a,115b,1.01 " 14</t>
  </si>
  <si>
    <t>55</t>
  </si>
  <si>
    <t>900960005R</t>
  </si>
  <si>
    <t>Květiny vč. poliček</t>
  </si>
  <si>
    <t>2113663206</t>
  </si>
  <si>
    <t>" Chodba 116a,115b,1.01 " 2</t>
  </si>
  <si>
    <t>56</t>
  </si>
  <si>
    <t>900960006R</t>
  </si>
  <si>
    <t>Květiny u vstupu</t>
  </si>
  <si>
    <t>-387914258</t>
  </si>
  <si>
    <t>57</t>
  </si>
  <si>
    <t>900960007R</t>
  </si>
  <si>
    <t>Sklopná sedačka 2 dílná</t>
  </si>
  <si>
    <t>1422950453</t>
  </si>
  <si>
    <t>" Chodba 116a - sedací nábytek  " 2</t>
  </si>
  <si>
    <t>SO 02 - Revitalizace chodeb ve 2.np</t>
  </si>
  <si>
    <t>CS ÚRS 2019 012</t>
  </si>
  <si>
    <t>-1446148272</t>
  </si>
  <si>
    <t>-1547563809</t>
  </si>
  <si>
    <t>20*1,1 'Přepočtené koeficientem množství</t>
  </si>
  <si>
    <t>" 2.np  - chodba 216a a 216b "</t>
  </si>
  <si>
    <t>" nátěr soklu syntetický včetně základu barva dle RAL - do výšky 120cm " 135,73</t>
  </si>
  <si>
    <t>" 2.np  - chodba 216a a 216b " 35</t>
  </si>
  <si>
    <t>900960008R</t>
  </si>
  <si>
    <t>Dvěřní tabulky AL - jmenovka</t>
  </si>
  <si>
    <t>900960009R</t>
  </si>
  <si>
    <t>-744694411</t>
  </si>
  <si>
    <t>" 2.np  - chodba 216a a 216b " 6</t>
  </si>
  <si>
    <t>" 2.np  - chodba 216a a 216b " 2</t>
  </si>
  <si>
    <t>" 2.np  - chodba 216a a 216b " 14</t>
  </si>
  <si>
    <t>Poznámka k položce:
 bližší specifikace viz. materiálová karta</t>
  </si>
  <si>
    <t>587229466</t>
  </si>
  <si>
    <t>" 2.np  - chodba 216a a 216b sedací nábytek  " 2</t>
  </si>
  <si>
    <t>SO 03 - Revitalizace chodeb ve 3.np</t>
  </si>
  <si>
    <t>-1600157834</t>
  </si>
  <si>
    <t>145692905</t>
  </si>
  <si>
    <t>" 3.np - chodba 316a a 316b "</t>
  </si>
  <si>
    <t>" nátěr soklu syntetický včetně základu barva dle RAL - do výšky 120cm " 79,41</t>
  </si>
  <si>
    <t>" 3.np - chodba 316a a 316b " 35</t>
  </si>
  <si>
    <t>" 3.np  - chodba 316a a 316b " 35</t>
  </si>
  <si>
    <t>" 3.np - chodba 316a a 316b " 6</t>
  </si>
  <si>
    <t>" 3.np  - chodba 316a a 316b " 2</t>
  </si>
  <si>
    <t>" 3.np - chodba 316a a 316b " 10</t>
  </si>
  <si>
    <t>" 3.np - chodba 316a a 316b " 2</t>
  </si>
  <si>
    <t>" 3.np - chodba 316a - sedací nábytek  " 2</t>
  </si>
  <si>
    <t>SO 04 - Revitalizace chodeb ve 4.np</t>
  </si>
  <si>
    <t>1003431762</t>
  </si>
  <si>
    <t>-903861592</t>
  </si>
  <si>
    <t>" 4.np - chodba 416a a 416b "</t>
  </si>
  <si>
    <t>" 4.np - chodba 416a a 416b " 35</t>
  </si>
  <si>
    <t>" 4.np - chodba 416a a 416b " 6</t>
  </si>
  <si>
    <t>" 4.np - chodba 416a a 416b " 2</t>
  </si>
  <si>
    <t>" 4.np - chodba 416a a 416b  " 10</t>
  </si>
  <si>
    <t>" 4.np - chodba 416a a 416b  " 2</t>
  </si>
  <si>
    <t>SO 05 - Revitalizace chodeb v 5.np</t>
  </si>
  <si>
    <t>2041273483</t>
  </si>
  <si>
    <t>1891236460</t>
  </si>
  <si>
    <t>" 5.np - chodba 516a a 516b "</t>
  </si>
  <si>
    <t>"  5.np - chodba 516a a 516b " 35</t>
  </si>
  <si>
    <t>"  5.np - chodba 516a a 516b " 6</t>
  </si>
  <si>
    <t>"  5.np - chodba 516a a 516b " 2</t>
  </si>
  <si>
    <t>"  5.np - chodba 516a a 516b  " 10</t>
  </si>
  <si>
    <t>SO 06 - Revitalizace chodeb v 6.np</t>
  </si>
  <si>
    <t>174010095</t>
  </si>
  <si>
    <t>1226090839</t>
  </si>
  <si>
    <t>" 6.np - chodba 616a a 616b "</t>
  </si>
  <si>
    <t>"  6.np - chodba 616a a 616b " 35</t>
  </si>
  <si>
    <t>"  6.np - chodba 616a a 616b " 6</t>
  </si>
  <si>
    <t>"  6.np - chodba 616a a 616b " 2</t>
  </si>
  <si>
    <t>"  6.np - chodba 616a a 616b " 10</t>
  </si>
  <si>
    <t>SO 07 - Revitalizace chodeb v 7.np</t>
  </si>
  <si>
    <t>-508715270</t>
  </si>
  <si>
    <t>-1011489908</t>
  </si>
  <si>
    <t>" 7.np - chodba 716a a 716b "</t>
  </si>
  <si>
    <t>"  7.np - chodba 716a a 716b " 35</t>
  </si>
  <si>
    <t>"  7.np - chodba 716a a 716b " 6</t>
  </si>
  <si>
    <t>"  7.np - chodba 716a a 716b " 2</t>
  </si>
  <si>
    <t>"  7.np - chodba 716a a 716b " 10</t>
  </si>
  <si>
    <t>" 7.np - chodba 716a a 716b " 2</t>
  </si>
  <si>
    <t>SO 08 - Revitalizace chodeb v 8.np</t>
  </si>
  <si>
    <t>-1774551761</t>
  </si>
  <si>
    <t>785523719</t>
  </si>
  <si>
    <t>" 8.np - chodba 816a a 816b "</t>
  </si>
  <si>
    <t>"  8.np - chodba 816a a 816b " 35</t>
  </si>
  <si>
    <t>"  8.np - chodba 816a a 816b " 6</t>
  </si>
  <si>
    <t>" 8.np - chodba 816a a 816b " 2</t>
  </si>
  <si>
    <t>"  8.np - chodba 816a a 816b " 10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</si>
  <si>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</si>
  <si>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</si>
  <si>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</si>
  <si>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</si>
  <si>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</si>
  <si>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VRN9</t>
  </si>
  <si>
    <t>Ostatní náklady</t>
  </si>
  <si>
    <t>090001000</t>
  </si>
  <si>
    <t>soubor</t>
  </si>
  <si>
    <t>1024</t>
  </si>
  <si>
    <t>330534242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</si>
</sst>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21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>
      <selection activeCell="AN8" sqref="AN8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ht="36.9" customHeight="1">
      <c r="AR2" s="208" t="s">
        <v>5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19" t="s">
        <v>14</v>
      </c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R5" s="18"/>
      <c r="BE5" s="199" t="s">
        <v>15</v>
      </c>
      <c r="BS5" s="15" t="s">
        <v>6</v>
      </c>
    </row>
    <row r="6" spans="2:71" ht="36.9" customHeight="1">
      <c r="B6" s="18"/>
      <c r="D6" s="24" t="s">
        <v>16</v>
      </c>
      <c r="K6" s="220" t="s">
        <v>17</v>
      </c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R6" s="18"/>
      <c r="BE6" s="200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0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/>
      <c r="AR8" s="18"/>
      <c r="BE8" s="200"/>
      <c r="BS8" s="15" t="s">
        <v>6</v>
      </c>
    </row>
    <row r="9" spans="2:71" ht="14.4" customHeight="1">
      <c r="B9" s="18"/>
      <c r="AR9" s="18"/>
      <c r="BE9" s="200"/>
      <c r="BS9" s="15" t="s">
        <v>6</v>
      </c>
    </row>
    <row r="10" spans="2:71" ht="12" customHeight="1">
      <c r="B10" s="18"/>
      <c r="D10" s="25" t="s">
        <v>23</v>
      </c>
      <c r="AK10" s="25" t="s">
        <v>24</v>
      </c>
      <c r="AN10" s="23" t="s">
        <v>1</v>
      </c>
      <c r="AR10" s="18"/>
      <c r="BE10" s="200"/>
      <c r="BS10" s="15" t="s">
        <v>6</v>
      </c>
    </row>
    <row r="11" spans="2:71" ht="18.45" customHeight="1">
      <c r="B11" s="18"/>
      <c r="E11" s="23" t="s">
        <v>25</v>
      </c>
      <c r="AK11" s="25" t="s">
        <v>26</v>
      </c>
      <c r="AN11" s="23" t="s">
        <v>1</v>
      </c>
      <c r="AR11" s="18"/>
      <c r="BE11" s="200"/>
      <c r="BS11" s="15" t="s">
        <v>6</v>
      </c>
    </row>
    <row r="12" spans="2:71" ht="6.9" customHeight="1">
      <c r="B12" s="18"/>
      <c r="AR12" s="18"/>
      <c r="BE12" s="200"/>
      <c r="BS12" s="15" t="s">
        <v>6</v>
      </c>
    </row>
    <row r="13" spans="2:71" ht="12" customHeight="1">
      <c r="B13" s="18"/>
      <c r="D13" s="25" t="s">
        <v>27</v>
      </c>
      <c r="AK13" s="25" t="s">
        <v>24</v>
      </c>
      <c r="AN13" s="27" t="s">
        <v>28</v>
      </c>
      <c r="AR13" s="18"/>
      <c r="BE13" s="200"/>
      <c r="BS13" s="15" t="s">
        <v>6</v>
      </c>
    </row>
    <row r="14" spans="2:71" ht="13.2">
      <c r="B14" s="18"/>
      <c r="E14" s="221" t="s">
        <v>28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5" t="s">
        <v>26</v>
      </c>
      <c r="AN14" s="27" t="s">
        <v>28</v>
      </c>
      <c r="AR14" s="18"/>
      <c r="BE14" s="200"/>
      <c r="BS14" s="15" t="s">
        <v>6</v>
      </c>
    </row>
    <row r="15" spans="2:71" ht="6.9" customHeight="1">
      <c r="B15" s="18"/>
      <c r="AR15" s="18"/>
      <c r="BE15" s="200"/>
      <c r="BS15" s="15" t="s">
        <v>3</v>
      </c>
    </row>
    <row r="16" spans="2:71" ht="12" customHeight="1">
      <c r="B16" s="18"/>
      <c r="D16" s="25" t="s">
        <v>29</v>
      </c>
      <c r="AK16" s="25" t="s">
        <v>24</v>
      </c>
      <c r="AN16" s="23" t="s">
        <v>1</v>
      </c>
      <c r="AR16" s="18"/>
      <c r="BE16" s="200"/>
      <c r="BS16" s="15" t="s">
        <v>3</v>
      </c>
    </row>
    <row r="17" spans="2:71" ht="18.45" customHeight="1">
      <c r="B17" s="18"/>
      <c r="E17" s="23" t="s">
        <v>25</v>
      </c>
      <c r="AK17" s="25" t="s">
        <v>26</v>
      </c>
      <c r="AN17" s="23" t="s">
        <v>1</v>
      </c>
      <c r="AR17" s="18"/>
      <c r="BE17" s="200"/>
      <c r="BS17" s="15" t="s">
        <v>30</v>
      </c>
    </row>
    <row r="18" spans="2:71" ht="6.9" customHeight="1">
      <c r="B18" s="18"/>
      <c r="AR18" s="18"/>
      <c r="BE18" s="200"/>
      <c r="BS18" s="15" t="s">
        <v>6</v>
      </c>
    </row>
    <row r="19" spans="2:71" ht="12" customHeight="1">
      <c r="B19" s="18"/>
      <c r="D19" s="25" t="s">
        <v>31</v>
      </c>
      <c r="AK19" s="25" t="s">
        <v>24</v>
      </c>
      <c r="AN19" s="23" t="s">
        <v>1</v>
      </c>
      <c r="AR19" s="18"/>
      <c r="BE19" s="200"/>
      <c r="BS19" s="15" t="s">
        <v>6</v>
      </c>
    </row>
    <row r="20" spans="2:71" ht="18.45" customHeight="1">
      <c r="B20" s="18"/>
      <c r="E20" s="23" t="s">
        <v>25</v>
      </c>
      <c r="AK20" s="25" t="s">
        <v>26</v>
      </c>
      <c r="AN20" s="23" t="s">
        <v>1</v>
      </c>
      <c r="AR20" s="18"/>
      <c r="BE20" s="200"/>
      <c r="BS20" s="15" t="s">
        <v>30</v>
      </c>
    </row>
    <row r="21" spans="2:57" ht="6.9" customHeight="1">
      <c r="B21" s="18"/>
      <c r="AR21" s="18"/>
      <c r="BE21" s="200"/>
    </row>
    <row r="22" spans="2:57" ht="12" customHeight="1">
      <c r="B22" s="18"/>
      <c r="D22" s="25" t="s">
        <v>32</v>
      </c>
      <c r="AR22" s="18"/>
      <c r="BE22" s="200"/>
    </row>
    <row r="23" spans="2:57" ht="84" customHeight="1">
      <c r="B23" s="18"/>
      <c r="E23" s="223" t="s">
        <v>33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18"/>
      <c r="BE23" s="200"/>
    </row>
    <row r="24" spans="2:57" ht="6.9" customHeight="1">
      <c r="B24" s="18"/>
      <c r="AR24" s="18"/>
      <c r="BE24" s="200"/>
    </row>
    <row r="25" spans="2:57" ht="6.9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0"/>
    </row>
    <row r="26" spans="2:57" s="1" customFormat="1" ht="25.95" customHeight="1">
      <c r="B26" s="30"/>
      <c r="D26" s="31" t="s">
        <v>34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2">
        <f>ROUND(AG94,2)</f>
        <v>0</v>
      </c>
      <c r="AL26" s="203"/>
      <c r="AM26" s="203"/>
      <c r="AN26" s="203"/>
      <c r="AO26" s="203"/>
      <c r="AR26" s="30"/>
      <c r="BE26" s="200"/>
    </row>
    <row r="27" spans="2:57" s="1" customFormat="1" ht="6.9" customHeight="1">
      <c r="B27" s="30"/>
      <c r="AR27" s="30"/>
      <c r="BE27" s="200"/>
    </row>
    <row r="28" spans="2:57" s="1" customFormat="1" ht="13.2">
      <c r="B28" s="30"/>
      <c r="L28" s="224" t="s">
        <v>35</v>
      </c>
      <c r="M28" s="224"/>
      <c r="N28" s="224"/>
      <c r="O28" s="224"/>
      <c r="P28" s="224"/>
      <c r="W28" s="224" t="s">
        <v>36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37</v>
      </c>
      <c r="AL28" s="224"/>
      <c r="AM28" s="224"/>
      <c r="AN28" s="224"/>
      <c r="AO28" s="224"/>
      <c r="AR28" s="30"/>
      <c r="BE28" s="200"/>
    </row>
    <row r="29" spans="2:57" s="2" customFormat="1" ht="14.4" customHeight="1">
      <c r="B29" s="34"/>
      <c r="D29" s="25" t="s">
        <v>38</v>
      </c>
      <c r="F29" s="25" t="s">
        <v>39</v>
      </c>
      <c r="L29" s="225">
        <v>0.21</v>
      </c>
      <c r="M29" s="198"/>
      <c r="N29" s="198"/>
      <c r="O29" s="198"/>
      <c r="P29" s="198"/>
      <c r="W29" s="197">
        <f>ROUND(AZ94,2)</f>
        <v>0</v>
      </c>
      <c r="X29" s="198"/>
      <c r="Y29" s="198"/>
      <c r="Z29" s="198"/>
      <c r="AA29" s="198"/>
      <c r="AB29" s="198"/>
      <c r="AC29" s="198"/>
      <c r="AD29" s="198"/>
      <c r="AE29" s="198"/>
      <c r="AK29" s="197">
        <f>ROUND(AV94,2)</f>
        <v>0</v>
      </c>
      <c r="AL29" s="198"/>
      <c r="AM29" s="198"/>
      <c r="AN29" s="198"/>
      <c r="AO29" s="198"/>
      <c r="AR29" s="34"/>
      <c r="BE29" s="201"/>
    </row>
    <row r="30" spans="2:57" s="2" customFormat="1" ht="14.4" customHeight="1">
      <c r="B30" s="34"/>
      <c r="F30" s="25" t="s">
        <v>40</v>
      </c>
      <c r="L30" s="225">
        <v>0.15</v>
      </c>
      <c r="M30" s="198"/>
      <c r="N30" s="198"/>
      <c r="O30" s="198"/>
      <c r="P30" s="198"/>
      <c r="W30" s="197">
        <f>ROUND(BA94,2)</f>
        <v>0</v>
      </c>
      <c r="X30" s="198"/>
      <c r="Y30" s="198"/>
      <c r="Z30" s="198"/>
      <c r="AA30" s="198"/>
      <c r="AB30" s="198"/>
      <c r="AC30" s="198"/>
      <c r="AD30" s="198"/>
      <c r="AE30" s="198"/>
      <c r="AK30" s="197">
        <f>ROUND(AW94,2)</f>
        <v>0</v>
      </c>
      <c r="AL30" s="198"/>
      <c r="AM30" s="198"/>
      <c r="AN30" s="198"/>
      <c r="AO30" s="198"/>
      <c r="AR30" s="34"/>
      <c r="BE30" s="201"/>
    </row>
    <row r="31" spans="2:57" s="2" customFormat="1" ht="14.4" customHeight="1" hidden="1">
      <c r="B31" s="34"/>
      <c r="F31" s="25" t="s">
        <v>41</v>
      </c>
      <c r="L31" s="225">
        <v>0.21</v>
      </c>
      <c r="M31" s="198"/>
      <c r="N31" s="198"/>
      <c r="O31" s="198"/>
      <c r="P31" s="198"/>
      <c r="W31" s="197">
        <f>ROUND(BB94,2)</f>
        <v>0</v>
      </c>
      <c r="X31" s="198"/>
      <c r="Y31" s="198"/>
      <c r="Z31" s="198"/>
      <c r="AA31" s="198"/>
      <c r="AB31" s="198"/>
      <c r="AC31" s="198"/>
      <c r="AD31" s="198"/>
      <c r="AE31" s="198"/>
      <c r="AK31" s="197">
        <v>0</v>
      </c>
      <c r="AL31" s="198"/>
      <c r="AM31" s="198"/>
      <c r="AN31" s="198"/>
      <c r="AO31" s="198"/>
      <c r="AR31" s="34"/>
      <c r="BE31" s="201"/>
    </row>
    <row r="32" spans="2:57" s="2" customFormat="1" ht="14.4" customHeight="1" hidden="1">
      <c r="B32" s="34"/>
      <c r="F32" s="25" t="s">
        <v>42</v>
      </c>
      <c r="L32" s="225">
        <v>0.15</v>
      </c>
      <c r="M32" s="198"/>
      <c r="N32" s="198"/>
      <c r="O32" s="198"/>
      <c r="P32" s="198"/>
      <c r="W32" s="197">
        <f>ROUND(BC94,2)</f>
        <v>0</v>
      </c>
      <c r="X32" s="198"/>
      <c r="Y32" s="198"/>
      <c r="Z32" s="198"/>
      <c r="AA32" s="198"/>
      <c r="AB32" s="198"/>
      <c r="AC32" s="198"/>
      <c r="AD32" s="198"/>
      <c r="AE32" s="198"/>
      <c r="AK32" s="197">
        <v>0</v>
      </c>
      <c r="AL32" s="198"/>
      <c r="AM32" s="198"/>
      <c r="AN32" s="198"/>
      <c r="AO32" s="198"/>
      <c r="AR32" s="34"/>
      <c r="BE32" s="201"/>
    </row>
    <row r="33" spans="2:57" s="2" customFormat="1" ht="14.4" customHeight="1" hidden="1">
      <c r="B33" s="34"/>
      <c r="F33" s="25" t="s">
        <v>43</v>
      </c>
      <c r="L33" s="225">
        <v>0</v>
      </c>
      <c r="M33" s="198"/>
      <c r="N33" s="198"/>
      <c r="O33" s="198"/>
      <c r="P33" s="198"/>
      <c r="W33" s="197">
        <f>ROUND(BD94,2)</f>
        <v>0</v>
      </c>
      <c r="X33" s="198"/>
      <c r="Y33" s="198"/>
      <c r="Z33" s="198"/>
      <c r="AA33" s="198"/>
      <c r="AB33" s="198"/>
      <c r="AC33" s="198"/>
      <c r="AD33" s="198"/>
      <c r="AE33" s="198"/>
      <c r="AK33" s="197">
        <v>0</v>
      </c>
      <c r="AL33" s="198"/>
      <c r="AM33" s="198"/>
      <c r="AN33" s="198"/>
      <c r="AO33" s="198"/>
      <c r="AR33" s="34"/>
      <c r="BE33" s="201"/>
    </row>
    <row r="34" spans="2:57" s="1" customFormat="1" ht="6.9" customHeight="1">
      <c r="B34" s="30"/>
      <c r="AR34" s="30"/>
      <c r="BE34" s="200"/>
    </row>
    <row r="35" spans="2:44" s="1" customFormat="1" ht="25.95" customHeight="1">
      <c r="B35" s="30"/>
      <c r="C35" s="35"/>
      <c r="D35" s="36" t="s">
        <v>44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45</v>
      </c>
      <c r="U35" s="37"/>
      <c r="V35" s="37"/>
      <c r="W35" s="37"/>
      <c r="X35" s="204" t="s">
        <v>46</v>
      </c>
      <c r="Y35" s="205"/>
      <c r="Z35" s="205"/>
      <c r="AA35" s="205"/>
      <c r="AB35" s="205"/>
      <c r="AC35" s="37"/>
      <c r="AD35" s="37"/>
      <c r="AE35" s="37"/>
      <c r="AF35" s="37"/>
      <c r="AG35" s="37"/>
      <c r="AH35" s="37"/>
      <c r="AI35" s="37"/>
      <c r="AJ35" s="37"/>
      <c r="AK35" s="206">
        <f>SUM(AK26:AK33)</f>
        <v>0</v>
      </c>
      <c r="AL35" s="205"/>
      <c r="AM35" s="205"/>
      <c r="AN35" s="205"/>
      <c r="AO35" s="207"/>
      <c r="AP35" s="35"/>
      <c r="AQ35" s="35"/>
      <c r="AR35" s="30"/>
    </row>
    <row r="36" spans="2:44" s="1" customFormat="1" ht="6.9" customHeight="1">
      <c r="B36" s="30"/>
      <c r="AR36" s="30"/>
    </row>
    <row r="37" spans="2:44" s="1" customFormat="1" ht="14.4" customHeight="1">
      <c r="B37" s="30"/>
      <c r="AR37" s="30"/>
    </row>
    <row r="38" spans="2:44" ht="14.4" customHeight="1">
      <c r="B38" s="18"/>
      <c r="AR38" s="18"/>
    </row>
    <row r="39" spans="2:44" ht="14.4" customHeight="1">
      <c r="B39" s="18"/>
      <c r="AR39" s="18"/>
    </row>
    <row r="40" spans="2:44" ht="14.4" customHeight="1">
      <c r="B40" s="18"/>
      <c r="AR40" s="18"/>
    </row>
    <row r="41" spans="2:44" ht="14.4" customHeight="1">
      <c r="B41" s="18"/>
      <c r="AR41" s="18"/>
    </row>
    <row r="42" spans="2:44" ht="14.4" customHeight="1">
      <c r="B42" s="18"/>
      <c r="AR42" s="18"/>
    </row>
    <row r="43" spans="2:44" ht="14.4" customHeight="1">
      <c r="B43" s="18"/>
      <c r="AR43" s="18"/>
    </row>
    <row r="44" spans="2:44" ht="14.4" customHeight="1">
      <c r="B44" s="18"/>
      <c r="AR44" s="18"/>
    </row>
    <row r="45" spans="2:44" ht="14.4" customHeight="1">
      <c r="B45" s="18"/>
      <c r="AR45" s="18"/>
    </row>
    <row r="46" spans="2:44" ht="14.4" customHeight="1">
      <c r="B46" s="18"/>
      <c r="AR46" s="18"/>
    </row>
    <row r="47" spans="2:44" ht="14.4" customHeight="1">
      <c r="B47" s="18"/>
      <c r="AR47" s="18"/>
    </row>
    <row r="48" spans="2:44" ht="14.4" customHeight="1">
      <c r="B48" s="18"/>
      <c r="AR48" s="18"/>
    </row>
    <row r="49" spans="2:44" s="1" customFormat="1" ht="14.4" customHeight="1">
      <c r="B49" s="30"/>
      <c r="D49" s="39" t="s">
        <v>47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48</v>
      </c>
      <c r="AI49" s="40"/>
      <c r="AJ49" s="40"/>
      <c r="AK49" s="40"/>
      <c r="AL49" s="40"/>
      <c r="AM49" s="40"/>
      <c r="AN49" s="40"/>
      <c r="AO49" s="40"/>
      <c r="AR49" s="30"/>
    </row>
    <row r="50" spans="2:44" ht="10.2">
      <c r="B50" s="18"/>
      <c r="AR50" s="18"/>
    </row>
    <row r="51" spans="2:44" ht="10.2">
      <c r="B51" s="18"/>
      <c r="AR51" s="18"/>
    </row>
    <row r="52" spans="2:44" ht="10.2">
      <c r="B52" s="18"/>
      <c r="AR52" s="18"/>
    </row>
    <row r="53" spans="2:44" ht="10.2">
      <c r="B53" s="18"/>
      <c r="AR53" s="18"/>
    </row>
    <row r="54" spans="2:44" ht="10.2">
      <c r="B54" s="18"/>
      <c r="AR54" s="18"/>
    </row>
    <row r="55" spans="2:44" ht="10.2">
      <c r="B55" s="18"/>
      <c r="AR55" s="18"/>
    </row>
    <row r="56" spans="2:44" ht="10.2">
      <c r="B56" s="18"/>
      <c r="AR56" s="18"/>
    </row>
    <row r="57" spans="2:44" ht="10.2">
      <c r="B57" s="18"/>
      <c r="AR57" s="18"/>
    </row>
    <row r="58" spans="2:44" ht="10.2">
      <c r="B58" s="18"/>
      <c r="AR58" s="18"/>
    </row>
    <row r="59" spans="2:44" ht="10.2">
      <c r="B59" s="18"/>
      <c r="AR59" s="18"/>
    </row>
    <row r="60" spans="2:44" s="1" customFormat="1" ht="13.2">
      <c r="B60" s="30"/>
      <c r="D60" s="41" t="s">
        <v>49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50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49</v>
      </c>
      <c r="AI60" s="32"/>
      <c r="AJ60" s="32"/>
      <c r="AK60" s="32"/>
      <c r="AL60" s="32"/>
      <c r="AM60" s="41" t="s">
        <v>50</v>
      </c>
      <c r="AN60" s="32"/>
      <c r="AO60" s="32"/>
      <c r="AR60" s="30"/>
    </row>
    <row r="61" spans="2:44" ht="10.2">
      <c r="B61" s="18"/>
      <c r="AR61" s="18"/>
    </row>
    <row r="62" spans="2:44" ht="10.2">
      <c r="B62" s="18"/>
      <c r="AR62" s="18"/>
    </row>
    <row r="63" spans="2:44" ht="10.2">
      <c r="B63" s="18"/>
      <c r="AR63" s="18"/>
    </row>
    <row r="64" spans="2:44" s="1" customFormat="1" ht="13.2">
      <c r="B64" s="30"/>
      <c r="D64" s="39" t="s">
        <v>51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52</v>
      </c>
      <c r="AI64" s="40"/>
      <c r="AJ64" s="40"/>
      <c r="AK64" s="40"/>
      <c r="AL64" s="40"/>
      <c r="AM64" s="40"/>
      <c r="AN64" s="40"/>
      <c r="AO64" s="40"/>
      <c r="AR64" s="30"/>
    </row>
    <row r="65" spans="2:44" ht="10.2">
      <c r="B65" s="18"/>
      <c r="AR65" s="18"/>
    </row>
    <row r="66" spans="2:44" ht="10.2">
      <c r="B66" s="18"/>
      <c r="AR66" s="18"/>
    </row>
    <row r="67" spans="2:44" ht="10.2">
      <c r="B67" s="18"/>
      <c r="AR67" s="18"/>
    </row>
    <row r="68" spans="2:44" ht="10.2">
      <c r="B68" s="18"/>
      <c r="AR68" s="18"/>
    </row>
    <row r="69" spans="2:44" ht="10.2">
      <c r="B69" s="18"/>
      <c r="AR69" s="18"/>
    </row>
    <row r="70" spans="2:44" ht="10.2">
      <c r="B70" s="18"/>
      <c r="AR70" s="18"/>
    </row>
    <row r="71" spans="2:44" ht="10.2">
      <c r="B71" s="18"/>
      <c r="AR71" s="18"/>
    </row>
    <row r="72" spans="2:44" ht="10.2">
      <c r="B72" s="18"/>
      <c r="AR72" s="18"/>
    </row>
    <row r="73" spans="2:44" ht="10.2">
      <c r="B73" s="18"/>
      <c r="AR73" s="18"/>
    </row>
    <row r="74" spans="2:44" ht="10.2">
      <c r="B74" s="18"/>
      <c r="AR74" s="18"/>
    </row>
    <row r="75" spans="2:44" s="1" customFormat="1" ht="13.2">
      <c r="B75" s="30"/>
      <c r="D75" s="41" t="s">
        <v>49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50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49</v>
      </c>
      <c r="AI75" s="32"/>
      <c r="AJ75" s="32"/>
      <c r="AK75" s="32"/>
      <c r="AL75" s="32"/>
      <c r="AM75" s="41" t="s">
        <v>50</v>
      </c>
      <c r="AN75" s="32"/>
      <c r="AO75" s="32"/>
      <c r="AR75" s="30"/>
    </row>
    <row r="76" spans="2:44" s="1" customFormat="1" ht="10.2">
      <c r="B76" s="30"/>
      <c r="AR76" s="30"/>
    </row>
    <row r="77" spans="2:44" s="1" customFormat="1" ht="6.9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" customHeight="1">
      <c r="B82" s="30"/>
      <c r="C82" s="19" t="s">
        <v>53</v>
      </c>
      <c r="AR82" s="30"/>
    </row>
    <row r="83" spans="2:44" s="1" customFormat="1" ht="6.9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2018J-104</v>
      </c>
      <c r="AR84" s="46"/>
    </row>
    <row r="85" spans="2:44" s="4" customFormat="1" ht="36.9" customHeight="1">
      <c r="B85" s="47"/>
      <c r="C85" s="48" t="s">
        <v>16</v>
      </c>
      <c r="L85" s="216" t="str">
        <f>K6</f>
        <v>Domov pro seniory Skalka v Chebu, Americká 2176/52</v>
      </c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7"/>
      <c r="AH85" s="217"/>
      <c r="AI85" s="217"/>
      <c r="AJ85" s="217"/>
      <c r="AK85" s="217"/>
      <c r="AL85" s="217"/>
      <c r="AM85" s="217"/>
      <c r="AN85" s="217"/>
      <c r="AO85" s="217"/>
      <c r="AR85" s="47"/>
    </row>
    <row r="86" spans="2:44" s="1" customFormat="1" ht="6.9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 xml:space="preserve">Cheb </v>
      </c>
      <c r="AI87" s="25" t="s">
        <v>22</v>
      </c>
      <c r="AM87" s="218" t="str">
        <f>IF(AN8="","",AN8)</f>
        <v/>
      </c>
      <c r="AN87" s="218"/>
      <c r="AR87" s="30"/>
    </row>
    <row r="88" spans="2:44" s="1" customFormat="1" ht="6.9" customHeight="1">
      <c r="B88" s="30"/>
      <c r="AR88" s="30"/>
    </row>
    <row r="89" spans="2:56" s="1" customFormat="1" ht="15.6" customHeight="1">
      <c r="B89" s="30"/>
      <c r="C89" s="25" t="s">
        <v>23</v>
      </c>
      <c r="L89" s="3" t="str">
        <f>IF(E11="","",E11)</f>
        <v xml:space="preserve"> </v>
      </c>
      <c r="AI89" s="25" t="s">
        <v>29</v>
      </c>
      <c r="AM89" s="214" t="str">
        <f>IF(E17="","",E17)</f>
        <v xml:space="preserve"> </v>
      </c>
      <c r="AN89" s="215"/>
      <c r="AO89" s="215"/>
      <c r="AP89" s="215"/>
      <c r="AR89" s="30"/>
      <c r="AS89" s="210" t="s">
        <v>54</v>
      </c>
      <c r="AT89" s="211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6" customHeight="1">
      <c r="B90" s="30"/>
      <c r="C90" s="25" t="s">
        <v>27</v>
      </c>
      <c r="L90" s="3" t="str">
        <f>IF(E14="Vyplň údaj","",E14)</f>
        <v/>
      </c>
      <c r="AI90" s="25" t="s">
        <v>31</v>
      </c>
      <c r="AM90" s="214" t="str">
        <f>IF(E20="","",E20)</f>
        <v xml:space="preserve"> </v>
      </c>
      <c r="AN90" s="215"/>
      <c r="AO90" s="215"/>
      <c r="AP90" s="215"/>
      <c r="AR90" s="30"/>
      <c r="AS90" s="212"/>
      <c r="AT90" s="213"/>
      <c r="AU90" s="53"/>
      <c r="AV90" s="53"/>
      <c r="AW90" s="53"/>
      <c r="AX90" s="53"/>
      <c r="AY90" s="53"/>
      <c r="AZ90" s="53"/>
      <c r="BA90" s="53"/>
      <c r="BB90" s="53"/>
      <c r="BC90" s="53"/>
      <c r="BD90" s="54"/>
    </row>
    <row r="91" spans="2:56" s="1" customFormat="1" ht="10.8" customHeight="1">
      <c r="B91" s="30"/>
      <c r="AR91" s="30"/>
      <c r="AS91" s="212"/>
      <c r="AT91" s="213"/>
      <c r="AU91" s="53"/>
      <c r="AV91" s="53"/>
      <c r="AW91" s="53"/>
      <c r="AX91" s="53"/>
      <c r="AY91" s="53"/>
      <c r="AZ91" s="53"/>
      <c r="BA91" s="53"/>
      <c r="BB91" s="53"/>
      <c r="BC91" s="53"/>
      <c r="BD91" s="54"/>
    </row>
    <row r="92" spans="2:56" s="1" customFormat="1" ht="29.25" customHeight="1">
      <c r="B92" s="30"/>
      <c r="C92" s="235" t="s">
        <v>55</v>
      </c>
      <c r="D92" s="230"/>
      <c r="E92" s="230"/>
      <c r="F92" s="230"/>
      <c r="G92" s="230"/>
      <c r="H92" s="55"/>
      <c r="I92" s="229" t="s">
        <v>56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57</v>
      </c>
      <c r="AH92" s="230"/>
      <c r="AI92" s="230"/>
      <c r="AJ92" s="230"/>
      <c r="AK92" s="230"/>
      <c r="AL92" s="230"/>
      <c r="AM92" s="230"/>
      <c r="AN92" s="229" t="s">
        <v>58</v>
      </c>
      <c r="AO92" s="230"/>
      <c r="AP92" s="231"/>
      <c r="AQ92" s="56" t="s">
        <v>59</v>
      </c>
      <c r="AR92" s="30"/>
      <c r="AS92" s="57" t="s">
        <v>60</v>
      </c>
      <c r="AT92" s="58" t="s">
        <v>61</v>
      </c>
      <c r="AU92" s="58" t="s">
        <v>62</v>
      </c>
      <c r="AV92" s="58" t="s">
        <v>63</v>
      </c>
      <c r="AW92" s="58" t="s">
        <v>64</v>
      </c>
      <c r="AX92" s="58" t="s">
        <v>65</v>
      </c>
      <c r="AY92" s="58" t="s">
        <v>66</v>
      </c>
      <c r="AZ92" s="58" t="s">
        <v>67</v>
      </c>
      <c r="BA92" s="58" t="s">
        <v>68</v>
      </c>
      <c r="BB92" s="58" t="s">
        <v>69</v>
      </c>
      <c r="BC92" s="58" t="s">
        <v>70</v>
      </c>
      <c r="BD92" s="59" t="s">
        <v>71</v>
      </c>
    </row>
    <row r="93" spans="2:56" s="1" customFormat="1" ht="10.8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" customHeight="1">
      <c r="B94" s="61"/>
      <c r="C94" s="62" t="s">
        <v>72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33">
        <f>ROUND(SUM(AG95:AG103),2)</f>
        <v>0</v>
      </c>
      <c r="AH94" s="233"/>
      <c r="AI94" s="233"/>
      <c r="AJ94" s="233"/>
      <c r="AK94" s="233"/>
      <c r="AL94" s="233"/>
      <c r="AM94" s="233"/>
      <c r="AN94" s="234">
        <f aca="true" t="shared" si="0" ref="AN94:AN103">SUM(AG94,AT94)</f>
        <v>0</v>
      </c>
      <c r="AO94" s="234"/>
      <c r="AP94" s="234"/>
      <c r="AQ94" s="65" t="s">
        <v>1</v>
      </c>
      <c r="AR94" s="61"/>
      <c r="AS94" s="66">
        <f>ROUND(SUM(AS95:AS103),2)</f>
        <v>0</v>
      </c>
      <c r="AT94" s="67">
        <f aca="true" t="shared" si="1" ref="AT94:AT103">ROUND(SUM(AV94:AW94),2)</f>
        <v>0</v>
      </c>
      <c r="AU94" s="68">
        <f>ROUND(SUM(AU95:AU103),5)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ROUND(SUM(AZ95:AZ103),2)</f>
        <v>0</v>
      </c>
      <c r="BA94" s="67">
        <f>ROUND(SUM(BA95:BA103),2)</f>
        <v>0</v>
      </c>
      <c r="BB94" s="67">
        <f>ROUND(SUM(BB95:BB103),2)</f>
        <v>0</v>
      </c>
      <c r="BC94" s="67">
        <f>ROUND(SUM(BC95:BC103),2)</f>
        <v>0</v>
      </c>
      <c r="BD94" s="69">
        <f>ROUND(SUM(BD95:BD103),2)</f>
        <v>0</v>
      </c>
      <c r="BS94" s="70" t="s">
        <v>73</v>
      </c>
      <c r="BT94" s="70" t="s">
        <v>74</v>
      </c>
      <c r="BU94" s="71" t="s">
        <v>75</v>
      </c>
      <c r="BV94" s="70" t="s">
        <v>76</v>
      </c>
      <c r="BW94" s="70" t="s">
        <v>4</v>
      </c>
      <c r="BX94" s="70" t="s">
        <v>77</v>
      </c>
      <c r="CL94" s="70" t="s">
        <v>1</v>
      </c>
    </row>
    <row r="95" spans="1:91" s="6" customFormat="1" ht="26.4" customHeight="1">
      <c r="A95" s="72" t="s">
        <v>78</v>
      </c>
      <c r="B95" s="73"/>
      <c r="C95" s="74"/>
      <c r="D95" s="228" t="s">
        <v>79</v>
      </c>
      <c r="E95" s="228"/>
      <c r="F95" s="228"/>
      <c r="G95" s="228"/>
      <c r="H95" s="228"/>
      <c r="I95" s="75"/>
      <c r="J95" s="228" t="s">
        <v>80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6">
        <f>'SO 01 - Revitalizace chod...'!J30</f>
        <v>0</v>
      </c>
      <c r="AH95" s="227"/>
      <c r="AI95" s="227"/>
      <c r="AJ95" s="227"/>
      <c r="AK95" s="227"/>
      <c r="AL95" s="227"/>
      <c r="AM95" s="227"/>
      <c r="AN95" s="226">
        <f t="shared" si="0"/>
        <v>0</v>
      </c>
      <c r="AO95" s="227"/>
      <c r="AP95" s="227"/>
      <c r="AQ95" s="76" t="s">
        <v>81</v>
      </c>
      <c r="AR95" s="73"/>
      <c r="AS95" s="77">
        <v>0</v>
      </c>
      <c r="AT95" s="78">
        <f t="shared" si="1"/>
        <v>0</v>
      </c>
      <c r="AU95" s="79">
        <f>'SO 01 - Revitalizace chod...'!P127</f>
        <v>0</v>
      </c>
      <c r="AV95" s="78">
        <f>'SO 01 - Revitalizace chod...'!J33</f>
        <v>0</v>
      </c>
      <c r="AW95" s="78">
        <f>'SO 01 - Revitalizace chod...'!J34</f>
        <v>0</v>
      </c>
      <c r="AX95" s="78">
        <f>'SO 01 - Revitalizace chod...'!J35</f>
        <v>0</v>
      </c>
      <c r="AY95" s="78">
        <f>'SO 01 - Revitalizace chod...'!J36</f>
        <v>0</v>
      </c>
      <c r="AZ95" s="78">
        <f>'SO 01 - Revitalizace chod...'!F33</f>
        <v>0</v>
      </c>
      <c r="BA95" s="78">
        <f>'SO 01 - Revitalizace chod...'!F34</f>
        <v>0</v>
      </c>
      <c r="BB95" s="78">
        <f>'SO 01 - Revitalizace chod...'!F35</f>
        <v>0</v>
      </c>
      <c r="BC95" s="78">
        <f>'SO 01 - Revitalizace chod...'!F36</f>
        <v>0</v>
      </c>
      <c r="BD95" s="80">
        <f>'SO 01 - Revitalizace chod...'!F37</f>
        <v>0</v>
      </c>
      <c r="BT95" s="81" t="s">
        <v>82</v>
      </c>
      <c r="BV95" s="81" t="s">
        <v>76</v>
      </c>
      <c r="BW95" s="81" t="s">
        <v>83</v>
      </c>
      <c r="BX95" s="81" t="s">
        <v>4</v>
      </c>
      <c r="CL95" s="81" t="s">
        <v>1</v>
      </c>
      <c r="CM95" s="81" t="s">
        <v>82</v>
      </c>
    </row>
    <row r="96" spans="1:91" s="6" customFormat="1" ht="26.4" customHeight="1">
      <c r="A96" s="72" t="s">
        <v>78</v>
      </c>
      <c r="B96" s="73"/>
      <c r="C96" s="74"/>
      <c r="D96" s="228" t="s">
        <v>84</v>
      </c>
      <c r="E96" s="228"/>
      <c r="F96" s="228"/>
      <c r="G96" s="228"/>
      <c r="H96" s="228"/>
      <c r="I96" s="75"/>
      <c r="J96" s="228" t="s">
        <v>85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6">
        <f>'SO 02 - Revitalizace chod...'!J30</f>
        <v>0</v>
      </c>
      <c r="AH96" s="227"/>
      <c r="AI96" s="227"/>
      <c r="AJ96" s="227"/>
      <c r="AK96" s="227"/>
      <c r="AL96" s="227"/>
      <c r="AM96" s="227"/>
      <c r="AN96" s="226">
        <f t="shared" si="0"/>
        <v>0</v>
      </c>
      <c r="AO96" s="227"/>
      <c r="AP96" s="227"/>
      <c r="AQ96" s="76" t="s">
        <v>81</v>
      </c>
      <c r="AR96" s="73"/>
      <c r="AS96" s="77">
        <v>0</v>
      </c>
      <c r="AT96" s="78">
        <f t="shared" si="1"/>
        <v>0</v>
      </c>
      <c r="AU96" s="79">
        <f>'SO 02 - Revitalizace chod...'!P121</f>
        <v>0</v>
      </c>
      <c r="AV96" s="78">
        <f>'SO 02 - Revitalizace chod...'!J33</f>
        <v>0</v>
      </c>
      <c r="AW96" s="78">
        <f>'SO 02 - Revitalizace chod...'!J34</f>
        <v>0</v>
      </c>
      <c r="AX96" s="78">
        <f>'SO 02 - Revitalizace chod...'!J35</f>
        <v>0</v>
      </c>
      <c r="AY96" s="78">
        <f>'SO 02 - Revitalizace chod...'!J36</f>
        <v>0</v>
      </c>
      <c r="AZ96" s="78">
        <f>'SO 02 - Revitalizace chod...'!F33</f>
        <v>0</v>
      </c>
      <c r="BA96" s="78">
        <f>'SO 02 - Revitalizace chod...'!F34</f>
        <v>0</v>
      </c>
      <c r="BB96" s="78">
        <f>'SO 02 - Revitalizace chod...'!F35</f>
        <v>0</v>
      </c>
      <c r="BC96" s="78">
        <f>'SO 02 - Revitalizace chod...'!F36</f>
        <v>0</v>
      </c>
      <c r="BD96" s="80">
        <f>'SO 02 - Revitalizace chod...'!F37</f>
        <v>0</v>
      </c>
      <c r="BT96" s="81" t="s">
        <v>82</v>
      </c>
      <c r="BV96" s="81" t="s">
        <v>76</v>
      </c>
      <c r="BW96" s="81" t="s">
        <v>86</v>
      </c>
      <c r="BX96" s="81" t="s">
        <v>4</v>
      </c>
      <c r="CL96" s="81" t="s">
        <v>1</v>
      </c>
      <c r="CM96" s="81" t="s">
        <v>82</v>
      </c>
    </row>
    <row r="97" spans="1:91" s="6" customFormat="1" ht="26.4" customHeight="1">
      <c r="A97" s="72" t="s">
        <v>78</v>
      </c>
      <c r="B97" s="73"/>
      <c r="C97" s="74"/>
      <c r="D97" s="228" t="s">
        <v>87</v>
      </c>
      <c r="E97" s="228"/>
      <c r="F97" s="228"/>
      <c r="G97" s="228"/>
      <c r="H97" s="228"/>
      <c r="I97" s="75"/>
      <c r="J97" s="228" t="s">
        <v>88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6">
        <f>'SO 03 - Revitalizace chod...'!J30</f>
        <v>0</v>
      </c>
      <c r="AH97" s="227"/>
      <c r="AI97" s="227"/>
      <c r="AJ97" s="227"/>
      <c r="AK97" s="227"/>
      <c r="AL97" s="227"/>
      <c r="AM97" s="227"/>
      <c r="AN97" s="226">
        <f t="shared" si="0"/>
        <v>0</v>
      </c>
      <c r="AO97" s="227"/>
      <c r="AP97" s="227"/>
      <c r="AQ97" s="76" t="s">
        <v>81</v>
      </c>
      <c r="AR97" s="73"/>
      <c r="AS97" s="77">
        <v>0</v>
      </c>
      <c r="AT97" s="78">
        <f t="shared" si="1"/>
        <v>0</v>
      </c>
      <c r="AU97" s="79">
        <f>'SO 03 - Revitalizace chod...'!P121</f>
        <v>0</v>
      </c>
      <c r="AV97" s="78">
        <f>'SO 03 - Revitalizace chod...'!J33</f>
        <v>0</v>
      </c>
      <c r="AW97" s="78">
        <f>'SO 03 - Revitalizace chod...'!J34</f>
        <v>0</v>
      </c>
      <c r="AX97" s="78">
        <f>'SO 03 - Revitalizace chod...'!J35</f>
        <v>0</v>
      </c>
      <c r="AY97" s="78">
        <f>'SO 03 - Revitalizace chod...'!J36</f>
        <v>0</v>
      </c>
      <c r="AZ97" s="78">
        <f>'SO 03 - Revitalizace chod...'!F33</f>
        <v>0</v>
      </c>
      <c r="BA97" s="78">
        <f>'SO 03 - Revitalizace chod...'!F34</f>
        <v>0</v>
      </c>
      <c r="BB97" s="78">
        <f>'SO 03 - Revitalizace chod...'!F35</f>
        <v>0</v>
      </c>
      <c r="BC97" s="78">
        <f>'SO 03 - Revitalizace chod...'!F36</f>
        <v>0</v>
      </c>
      <c r="BD97" s="80">
        <f>'SO 03 - Revitalizace chod...'!F37</f>
        <v>0</v>
      </c>
      <c r="BT97" s="81" t="s">
        <v>82</v>
      </c>
      <c r="BV97" s="81" t="s">
        <v>76</v>
      </c>
      <c r="BW97" s="81" t="s">
        <v>89</v>
      </c>
      <c r="BX97" s="81" t="s">
        <v>4</v>
      </c>
      <c r="CL97" s="81" t="s">
        <v>1</v>
      </c>
      <c r="CM97" s="81" t="s">
        <v>82</v>
      </c>
    </row>
    <row r="98" spans="1:91" s="6" customFormat="1" ht="26.4" customHeight="1">
      <c r="A98" s="72" t="s">
        <v>78</v>
      </c>
      <c r="B98" s="73"/>
      <c r="C98" s="74"/>
      <c r="D98" s="228" t="s">
        <v>90</v>
      </c>
      <c r="E98" s="228"/>
      <c r="F98" s="228"/>
      <c r="G98" s="228"/>
      <c r="H98" s="228"/>
      <c r="I98" s="75"/>
      <c r="J98" s="228" t="s">
        <v>91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6">
        <f>'SO 04 - Revitalizace chod...'!J30</f>
        <v>0</v>
      </c>
      <c r="AH98" s="227"/>
      <c r="AI98" s="227"/>
      <c r="AJ98" s="227"/>
      <c r="AK98" s="227"/>
      <c r="AL98" s="227"/>
      <c r="AM98" s="227"/>
      <c r="AN98" s="226">
        <f t="shared" si="0"/>
        <v>0</v>
      </c>
      <c r="AO98" s="227"/>
      <c r="AP98" s="227"/>
      <c r="AQ98" s="76" t="s">
        <v>81</v>
      </c>
      <c r="AR98" s="73"/>
      <c r="AS98" s="77">
        <v>0</v>
      </c>
      <c r="AT98" s="78">
        <f t="shared" si="1"/>
        <v>0</v>
      </c>
      <c r="AU98" s="79">
        <f>'SO 04 - Revitalizace chod...'!P121</f>
        <v>0</v>
      </c>
      <c r="AV98" s="78">
        <f>'SO 04 - Revitalizace chod...'!J33</f>
        <v>0</v>
      </c>
      <c r="AW98" s="78">
        <f>'SO 04 - Revitalizace chod...'!J34</f>
        <v>0</v>
      </c>
      <c r="AX98" s="78">
        <f>'SO 04 - Revitalizace chod...'!J35</f>
        <v>0</v>
      </c>
      <c r="AY98" s="78">
        <f>'SO 04 - Revitalizace chod...'!J36</f>
        <v>0</v>
      </c>
      <c r="AZ98" s="78">
        <f>'SO 04 - Revitalizace chod...'!F33</f>
        <v>0</v>
      </c>
      <c r="BA98" s="78">
        <f>'SO 04 - Revitalizace chod...'!F34</f>
        <v>0</v>
      </c>
      <c r="BB98" s="78">
        <f>'SO 04 - Revitalizace chod...'!F35</f>
        <v>0</v>
      </c>
      <c r="BC98" s="78">
        <f>'SO 04 - Revitalizace chod...'!F36</f>
        <v>0</v>
      </c>
      <c r="BD98" s="80">
        <f>'SO 04 - Revitalizace chod...'!F37</f>
        <v>0</v>
      </c>
      <c r="BT98" s="81" t="s">
        <v>82</v>
      </c>
      <c r="BV98" s="81" t="s">
        <v>76</v>
      </c>
      <c r="BW98" s="81" t="s">
        <v>92</v>
      </c>
      <c r="BX98" s="81" t="s">
        <v>4</v>
      </c>
      <c r="CL98" s="81" t="s">
        <v>1</v>
      </c>
      <c r="CM98" s="81" t="s">
        <v>82</v>
      </c>
    </row>
    <row r="99" spans="1:91" s="6" customFormat="1" ht="26.4" customHeight="1">
      <c r="A99" s="72" t="s">
        <v>78</v>
      </c>
      <c r="B99" s="73"/>
      <c r="C99" s="74"/>
      <c r="D99" s="228" t="s">
        <v>93</v>
      </c>
      <c r="E99" s="228"/>
      <c r="F99" s="228"/>
      <c r="G99" s="228"/>
      <c r="H99" s="228"/>
      <c r="I99" s="75"/>
      <c r="J99" s="228" t="s">
        <v>94</v>
      </c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6">
        <f>'SO 05 - Revitalizace chod...'!J30</f>
        <v>0</v>
      </c>
      <c r="AH99" s="227"/>
      <c r="AI99" s="227"/>
      <c r="AJ99" s="227"/>
      <c r="AK99" s="227"/>
      <c r="AL99" s="227"/>
      <c r="AM99" s="227"/>
      <c r="AN99" s="226">
        <f t="shared" si="0"/>
        <v>0</v>
      </c>
      <c r="AO99" s="227"/>
      <c r="AP99" s="227"/>
      <c r="AQ99" s="76" t="s">
        <v>81</v>
      </c>
      <c r="AR99" s="73"/>
      <c r="AS99" s="77">
        <v>0</v>
      </c>
      <c r="AT99" s="78">
        <f t="shared" si="1"/>
        <v>0</v>
      </c>
      <c r="AU99" s="79">
        <f>'SO 05 - Revitalizace chod...'!P121</f>
        <v>0</v>
      </c>
      <c r="AV99" s="78">
        <f>'SO 05 - Revitalizace chod...'!J33</f>
        <v>0</v>
      </c>
      <c r="AW99" s="78">
        <f>'SO 05 - Revitalizace chod...'!J34</f>
        <v>0</v>
      </c>
      <c r="AX99" s="78">
        <f>'SO 05 - Revitalizace chod...'!J35</f>
        <v>0</v>
      </c>
      <c r="AY99" s="78">
        <f>'SO 05 - Revitalizace chod...'!J36</f>
        <v>0</v>
      </c>
      <c r="AZ99" s="78">
        <f>'SO 05 - Revitalizace chod...'!F33</f>
        <v>0</v>
      </c>
      <c r="BA99" s="78">
        <f>'SO 05 - Revitalizace chod...'!F34</f>
        <v>0</v>
      </c>
      <c r="BB99" s="78">
        <f>'SO 05 - Revitalizace chod...'!F35</f>
        <v>0</v>
      </c>
      <c r="BC99" s="78">
        <f>'SO 05 - Revitalizace chod...'!F36</f>
        <v>0</v>
      </c>
      <c r="BD99" s="80">
        <f>'SO 05 - Revitalizace chod...'!F37</f>
        <v>0</v>
      </c>
      <c r="BT99" s="81" t="s">
        <v>82</v>
      </c>
      <c r="BV99" s="81" t="s">
        <v>76</v>
      </c>
      <c r="BW99" s="81" t="s">
        <v>95</v>
      </c>
      <c r="BX99" s="81" t="s">
        <v>4</v>
      </c>
      <c r="CL99" s="81" t="s">
        <v>1</v>
      </c>
      <c r="CM99" s="81" t="s">
        <v>82</v>
      </c>
    </row>
    <row r="100" spans="1:91" s="6" customFormat="1" ht="26.4" customHeight="1">
      <c r="A100" s="72" t="s">
        <v>78</v>
      </c>
      <c r="B100" s="73"/>
      <c r="C100" s="74"/>
      <c r="D100" s="228" t="s">
        <v>96</v>
      </c>
      <c r="E100" s="228"/>
      <c r="F100" s="228"/>
      <c r="G100" s="228"/>
      <c r="H100" s="228"/>
      <c r="I100" s="75"/>
      <c r="J100" s="228" t="s">
        <v>97</v>
      </c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6">
        <f>'SO 06 - Revitalizace chod...'!J30</f>
        <v>0</v>
      </c>
      <c r="AH100" s="227"/>
      <c r="AI100" s="227"/>
      <c r="AJ100" s="227"/>
      <c r="AK100" s="227"/>
      <c r="AL100" s="227"/>
      <c r="AM100" s="227"/>
      <c r="AN100" s="226">
        <f t="shared" si="0"/>
        <v>0</v>
      </c>
      <c r="AO100" s="227"/>
      <c r="AP100" s="227"/>
      <c r="AQ100" s="76" t="s">
        <v>81</v>
      </c>
      <c r="AR100" s="73"/>
      <c r="AS100" s="77">
        <v>0</v>
      </c>
      <c r="AT100" s="78">
        <f t="shared" si="1"/>
        <v>0</v>
      </c>
      <c r="AU100" s="79">
        <f>'SO 06 - Revitalizace chod...'!P121</f>
        <v>0</v>
      </c>
      <c r="AV100" s="78">
        <f>'SO 06 - Revitalizace chod...'!J33</f>
        <v>0</v>
      </c>
      <c r="AW100" s="78">
        <f>'SO 06 - Revitalizace chod...'!J34</f>
        <v>0</v>
      </c>
      <c r="AX100" s="78">
        <f>'SO 06 - Revitalizace chod...'!J35</f>
        <v>0</v>
      </c>
      <c r="AY100" s="78">
        <f>'SO 06 - Revitalizace chod...'!J36</f>
        <v>0</v>
      </c>
      <c r="AZ100" s="78">
        <f>'SO 06 - Revitalizace chod...'!F33</f>
        <v>0</v>
      </c>
      <c r="BA100" s="78">
        <f>'SO 06 - Revitalizace chod...'!F34</f>
        <v>0</v>
      </c>
      <c r="BB100" s="78">
        <f>'SO 06 - Revitalizace chod...'!F35</f>
        <v>0</v>
      </c>
      <c r="BC100" s="78">
        <f>'SO 06 - Revitalizace chod...'!F36</f>
        <v>0</v>
      </c>
      <c r="BD100" s="80">
        <f>'SO 06 - Revitalizace chod...'!F37</f>
        <v>0</v>
      </c>
      <c r="BT100" s="81" t="s">
        <v>82</v>
      </c>
      <c r="BV100" s="81" t="s">
        <v>76</v>
      </c>
      <c r="BW100" s="81" t="s">
        <v>98</v>
      </c>
      <c r="BX100" s="81" t="s">
        <v>4</v>
      </c>
      <c r="CL100" s="81" t="s">
        <v>1</v>
      </c>
      <c r="CM100" s="81" t="s">
        <v>82</v>
      </c>
    </row>
    <row r="101" spans="1:91" s="6" customFormat="1" ht="26.4" customHeight="1">
      <c r="A101" s="72" t="s">
        <v>78</v>
      </c>
      <c r="B101" s="73"/>
      <c r="C101" s="74"/>
      <c r="D101" s="228" t="s">
        <v>99</v>
      </c>
      <c r="E101" s="228"/>
      <c r="F101" s="228"/>
      <c r="G101" s="228"/>
      <c r="H101" s="228"/>
      <c r="I101" s="75"/>
      <c r="J101" s="228" t="s">
        <v>100</v>
      </c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6">
        <f>'SO 07 - Revitalizace chod...'!J30</f>
        <v>0</v>
      </c>
      <c r="AH101" s="227"/>
      <c r="AI101" s="227"/>
      <c r="AJ101" s="227"/>
      <c r="AK101" s="227"/>
      <c r="AL101" s="227"/>
      <c r="AM101" s="227"/>
      <c r="AN101" s="226">
        <f t="shared" si="0"/>
        <v>0</v>
      </c>
      <c r="AO101" s="227"/>
      <c r="AP101" s="227"/>
      <c r="AQ101" s="76" t="s">
        <v>81</v>
      </c>
      <c r="AR101" s="73"/>
      <c r="AS101" s="77">
        <v>0</v>
      </c>
      <c r="AT101" s="78">
        <f t="shared" si="1"/>
        <v>0</v>
      </c>
      <c r="AU101" s="79">
        <f>'SO 07 - Revitalizace chod...'!P121</f>
        <v>0</v>
      </c>
      <c r="AV101" s="78">
        <f>'SO 07 - Revitalizace chod...'!J33</f>
        <v>0</v>
      </c>
      <c r="AW101" s="78">
        <f>'SO 07 - Revitalizace chod...'!J34</f>
        <v>0</v>
      </c>
      <c r="AX101" s="78">
        <f>'SO 07 - Revitalizace chod...'!J35</f>
        <v>0</v>
      </c>
      <c r="AY101" s="78">
        <f>'SO 07 - Revitalizace chod...'!J36</f>
        <v>0</v>
      </c>
      <c r="AZ101" s="78">
        <f>'SO 07 - Revitalizace chod...'!F33</f>
        <v>0</v>
      </c>
      <c r="BA101" s="78">
        <f>'SO 07 - Revitalizace chod...'!F34</f>
        <v>0</v>
      </c>
      <c r="BB101" s="78">
        <f>'SO 07 - Revitalizace chod...'!F35</f>
        <v>0</v>
      </c>
      <c r="BC101" s="78">
        <f>'SO 07 - Revitalizace chod...'!F36</f>
        <v>0</v>
      </c>
      <c r="BD101" s="80">
        <f>'SO 07 - Revitalizace chod...'!F37</f>
        <v>0</v>
      </c>
      <c r="BT101" s="81" t="s">
        <v>82</v>
      </c>
      <c r="BV101" s="81" t="s">
        <v>76</v>
      </c>
      <c r="BW101" s="81" t="s">
        <v>101</v>
      </c>
      <c r="BX101" s="81" t="s">
        <v>4</v>
      </c>
      <c r="CL101" s="81" t="s">
        <v>1</v>
      </c>
      <c r="CM101" s="81" t="s">
        <v>82</v>
      </c>
    </row>
    <row r="102" spans="1:91" s="6" customFormat="1" ht="26.4" customHeight="1">
      <c r="A102" s="72" t="s">
        <v>78</v>
      </c>
      <c r="B102" s="73"/>
      <c r="C102" s="74"/>
      <c r="D102" s="228" t="s">
        <v>102</v>
      </c>
      <c r="E102" s="228"/>
      <c r="F102" s="228"/>
      <c r="G102" s="228"/>
      <c r="H102" s="228"/>
      <c r="I102" s="75"/>
      <c r="J102" s="228" t="s">
        <v>103</v>
      </c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6">
        <f>'SO 08 - Revitalizace chod...'!J30</f>
        <v>0</v>
      </c>
      <c r="AH102" s="227"/>
      <c r="AI102" s="227"/>
      <c r="AJ102" s="227"/>
      <c r="AK102" s="227"/>
      <c r="AL102" s="227"/>
      <c r="AM102" s="227"/>
      <c r="AN102" s="226">
        <f t="shared" si="0"/>
        <v>0</v>
      </c>
      <c r="AO102" s="227"/>
      <c r="AP102" s="227"/>
      <c r="AQ102" s="76" t="s">
        <v>81</v>
      </c>
      <c r="AR102" s="73"/>
      <c r="AS102" s="77">
        <v>0</v>
      </c>
      <c r="AT102" s="78">
        <f t="shared" si="1"/>
        <v>0</v>
      </c>
      <c r="AU102" s="79">
        <f>'SO 08 - Revitalizace chod...'!P121</f>
        <v>0</v>
      </c>
      <c r="AV102" s="78">
        <f>'SO 08 - Revitalizace chod...'!J33</f>
        <v>0</v>
      </c>
      <c r="AW102" s="78">
        <f>'SO 08 - Revitalizace chod...'!J34</f>
        <v>0</v>
      </c>
      <c r="AX102" s="78">
        <f>'SO 08 - Revitalizace chod...'!J35</f>
        <v>0</v>
      </c>
      <c r="AY102" s="78">
        <f>'SO 08 - Revitalizace chod...'!J36</f>
        <v>0</v>
      </c>
      <c r="AZ102" s="78">
        <f>'SO 08 - Revitalizace chod...'!F33</f>
        <v>0</v>
      </c>
      <c r="BA102" s="78">
        <f>'SO 08 - Revitalizace chod...'!F34</f>
        <v>0</v>
      </c>
      <c r="BB102" s="78">
        <f>'SO 08 - Revitalizace chod...'!F35</f>
        <v>0</v>
      </c>
      <c r="BC102" s="78">
        <f>'SO 08 - Revitalizace chod...'!F36</f>
        <v>0</v>
      </c>
      <c r="BD102" s="80">
        <f>'SO 08 - Revitalizace chod...'!F37</f>
        <v>0</v>
      </c>
      <c r="BT102" s="81" t="s">
        <v>82</v>
      </c>
      <c r="BV102" s="81" t="s">
        <v>76</v>
      </c>
      <c r="BW102" s="81" t="s">
        <v>104</v>
      </c>
      <c r="BX102" s="81" t="s">
        <v>4</v>
      </c>
      <c r="CL102" s="81" t="s">
        <v>1</v>
      </c>
      <c r="CM102" s="81" t="s">
        <v>82</v>
      </c>
    </row>
    <row r="103" spans="1:91" s="6" customFormat="1" ht="14.4" customHeight="1">
      <c r="A103" s="72" t="s">
        <v>78</v>
      </c>
      <c r="B103" s="73"/>
      <c r="C103" s="74"/>
      <c r="D103" s="228" t="s">
        <v>105</v>
      </c>
      <c r="E103" s="228"/>
      <c r="F103" s="228"/>
      <c r="G103" s="228"/>
      <c r="H103" s="228"/>
      <c r="I103" s="75"/>
      <c r="J103" s="228" t="s">
        <v>106</v>
      </c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6">
        <f>'VON - Vedlejší a ostatní ...'!J30</f>
        <v>0</v>
      </c>
      <c r="AH103" s="227"/>
      <c r="AI103" s="227"/>
      <c r="AJ103" s="227"/>
      <c r="AK103" s="227"/>
      <c r="AL103" s="227"/>
      <c r="AM103" s="227"/>
      <c r="AN103" s="226">
        <f t="shared" si="0"/>
        <v>0</v>
      </c>
      <c r="AO103" s="227"/>
      <c r="AP103" s="227"/>
      <c r="AQ103" s="76" t="s">
        <v>81</v>
      </c>
      <c r="AR103" s="73"/>
      <c r="AS103" s="82">
        <v>0</v>
      </c>
      <c r="AT103" s="83">
        <f t="shared" si="1"/>
        <v>0</v>
      </c>
      <c r="AU103" s="84">
        <f>'VON - Vedlejší a ostatní ...'!P118</f>
        <v>0</v>
      </c>
      <c r="AV103" s="83">
        <f>'VON - Vedlejší a ostatní ...'!J33</f>
        <v>0</v>
      </c>
      <c r="AW103" s="83">
        <f>'VON - Vedlejší a ostatní ...'!J34</f>
        <v>0</v>
      </c>
      <c r="AX103" s="83">
        <f>'VON - Vedlejší a ostatní ...'!J35</f>
        <v>0</v>
      </c>
      <c r="AY103" s="83">
        <f>'VON - Vedlejší a ostatní ...'!J36</f>
        <v>0</v>
      </c>
      <c r="AZ103" s="83">
        <f>'VON - Vedlejší a ostatní ...'!F33</f>
        <v>0</v>
      </c>
      <c r="BA103" s="83">
        <f>'VON - Vedlejší a ostatní ...'!F34</f>
        <v>0</v>
      </c>
      <c r="BB103" s="83">
        <f>'VON - Vedlejší a ostatní ...'!F35</f>
        <v>0</v>
      </c>
      <c r="BC103" s="83">
        <f>'VON - Vedlejší a ostatní ...'!F36</f>
        <v>0</v>
      </c>
      <c r="BD103" s="85">
        <f>'VON - Vedlejší a ostatní ...'!F37</f>
        <v>0</v>
      </c>
      <c r="BT103" s="81" t="s">
        <v>82</v>
      </c>
      <c r="BV103" s="81" t="s">
        <v>76</v>
      </c>
      <c r="BW103" s="81" t="s">
        <v>107</v>
      </c>
      <c r="BX103" s="81" t="s">
        <v>4</v>
      </c>
      <c r="CL103" s="81" t="s">
        <v>1</v>
      </c>
      <c r="CM103" s="81" t="s">
        <v>82</v>
      </c>
    </row>
    <row r="104" spans="2:44" s="1" customFormat="1" ht="30" customHeight="1">
      <c r="B104" s="30"/>
      <c r="AR104" s="30"/>
    </row>
    <row r="105" spans="2:44" s="1" customFormat="1" ht="6.9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30"/>
    </row>
  </sheetData>
  <mergeCells count="74">
    <mergeCell ref="AG102:AM102"/>
    <mergeCell ref="AG103:AM103"/>
    <mergeCell ref="AG94:AM94"/>
    <mergeCell ref="AN94:AP94"/>
    <mergeCell ref="C92:G92"/>
    <mergeCell ref="I92:AF92"/>
    <mergeCell ref="J95:AF95"/>
    <mergeCell ref="J96:AF96"/>
    <mergeCell ref="J97:AF97"/>
    <mergeCell ref="J98:AF98"/>
    <mergeCell ref="J99:AF99"/>
    <mergeCell ref="J100:AF100"/>
    <mergeCell ref="J101:AF101"/>
    <mergeCell ref="J102:AF102"/>
    <mergeCell ref="J103:AF103"/>
    <mergeCell ref="AN102:AP102"/>
    <mergeCell ref="AN103:AP103"/>
    <mergeCell ref="D102:H102"/>
    <mergeCell ref="D95:H95"/>
    <mergeCell ref="D96:H96"/>
    <mergeCell ref="D97:H97"/>
    <mergeCell ref="D98:H98"/>
    <mergeCell ref="D99:H99"/>
    <mergeCell ref="D100:H100"/>
    <mergeCell ref="D101:H101"/>
    <mergeCell ref="D103:H103"/>
    <mergeCell ref="AN95:AP95"/>
    <mergeCell ref="AG95:AM95"/>
    <mergeCell ref="AN96:AP96"/>
    <mergeCell ref="AG96:AM96"/>
    <mergeCell ref="AN97:AP97"/>
    <mergeCell ref="L30:P30"/>
    <mergeCell ref="L31:P31"/>
    <mergeCell ref="L32:P32"/>
    <mergeCell ref="L33:P33"/>
    <mergeCell ref="AN101:AP101"/>
    <mergeCell ref="AN98:AP98"/>
    <mergeCell ref="AN99:AP99"/>
    <mergeCell ref="AN100:AP100"/>
    <mergeCell ref="AN92:AP92"/>
    <mergeCell ref="AG92:AM92"/>
    <mergeCell ref="AG97:AM97"/>
    <mergeCell ref="AG98:AM98"/>
    <mergeCell ref="AG99:AM99"/>
    <mergeCell ref="AG100:AM100"/>
    <mergeCell ref="AG101:AM101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SO 01 - Revitalizace chod...'!C2" display="/"/>
    <hyperlink ref="A96" location="'SO 02 - Revitalizace chod...'!C2" display="/"/>
    <hyperlink ref="A97" location="'SO 03 - Revitalizace chod...'!C2" display="/"/>
    <hyperlink ref="A98" location="'SO 04 - Revitalizace chod...'!C2" display="/"/>
    <hyperlink ref="A99" location="'SO 05 - Revitalizace chod...'!C2" display="/"/>
    <hyperlink ref="A100" location="'SO 06 - Revitalizace chod...'!C2" display="/"/>
    <hyperlink ref="A101" location="'SO 07 - Revitalizace chod...'!C2" display="/"/>
    <hyperlink ref="A102" location="'SO 08 - Revitalizace chod...'!C2" display="/"/>
    <hyperlink ref="A10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23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107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542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ROUND(J118,2)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ROUND((SUM(BE118:BE122)),2)</f>
        <v>0</v>
      </c>
      <c r="I33" s="98">
        <v>0.21</v>
      </c>
      <c r="J33" s="97">
        <f>ROUND(((SUM(BE118:BE122))*I33),2)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ROUND((SUM(BF118:BF122)),2)</f>
        <v>0</v>
      </c>
      <c r="I34" s="98">
        <v>0.15</v>
      </c>
      <c r="J34" s="97">
        <f>ROUND(((SUM(BF118:BF122))*I34),2)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ROUND((SUM(BG118:BG122)),2)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ROUND((SUM(BH118:BH122)),2)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ROUND((SUM(BI118:BI122)),2)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VON - Vedlejší a ostatní náklady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J118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543</v>
      </c>
      <c r="E97" s="118"/>
      <c r="F97" s="118"/>
      <c r="G97" s="118"/>
      <c r="H97" s="118"/>
      <c r="I97" s="119"/>
      <c r="J97" s="120">
        <f>J119</f>
        <v>0</v>
      </c>
      <c r="L97" s="116"/>
    </row>
    <row r="98" spans="2:12" s="9" customFormat="1" ht="19.95" customHeight="1">
      <c r="B98" s="121"/>
      <c r="D98" s="122" t="s">
        <v>544</v>
      </c>
      <c r="E98" s="123"/>
      <c r="F98" s="123"/>
      <c r="G98" s="123"/>
      <c r="H98" s="123"/>
      <c r="I98" s="124"/>
      <c r="J98" s="125">
        <f>J120</f>
        <v>0</v>
      </c>
      <c r="L98" s="121"/>
    </row>
    <row r="99" spans="2:12" s="1" customFormat="1" ht="21.75" customHeight="1">
      <c r="B99" s="30"/>
      <c r="I99" s="89"/>
      <c r="L99" s="30"/>
    </row>
    <row r="100" spans="2:12" s="1" customFormat="1" ht="6.9" customHeight="1">
      <c r="B100" s="42"/>
      <c r="C100" s="43"/>
      <c r="D100" s="43"/>
      <c r="E100" s="43"/>
      <c r="F100" s="43"/>
      <c r="G100" s="43"/>
      <c r="H100" s="43"/>
      <c r="I100" s="110"/>
      <c r="J100" s="43"/>
      <c r="K100" s="43"/>
      <c r="L100" s="30"/>
    </row>
    <row r="104" spans="2:12" s="1" customFormat="1" ht="6.9" customHeight="1">
      <c r="B104" s="44"/>
      <c r="C104" s="45"/>
      <c r="D104" s="45"/>
      <c r="E104" s="45"/>
      <c r="F104" s="45"/>
      <c r="G104" s="45"/>
      <c r="H104" s="45"/>
      <c r="I104" s="111"/>
      <c r="J104" s="45"/>
      <c r="K104" s="45"/>
      <c r="L104" s="30"/>
    </row>
    <row r="105" spans="2:12" s="1" customFormat="1" ht="24.9" customHeight="1">
      <c r="B105" s="30"/>
      <c r="C105" s="19" t="s">
        <v>127</v>
      </c>
      <c r="I105" s="89"/>
      <c r="L105" s="30"/>
    </row>
    <row r="106" spans="2:12" s="1" customFormat="1" ht="6.9" customHeight="1">
      <c r="B106" s="30"/>
      <c r="I106" s="89"/>
      <c r="L106" s="30"/>
    </row>
    <row r="107" spans="2:12" s="1" customFormat="1" ht="12" customHeight="1">
      <c r="B107" s="30"/>
      <c r="C107" s="25" t="s">
        <v>16</v>
      </c>
      <c r="I107" s="89"/>
      <c r="L107" s="30"/>
    </row>
    <row r="108" spans="2:12" s="1" customFormat="1" ht="14.4" customHeight="1">
      <c r="B108" s="30"/>
      <c r="E108" s="236" t="str">
        <f>E7</f>
        <v>Domov pro seniory Skalka v Chebu, Americká 2176/52</v>
      </c>
      <c r="F108" s="237"/>
      <c r="G108" s="237"/>
      <c r="H108" s="237"/>
      <c r="I108" s="89"/>
      <c r="L108" s="30"/>
    </row>
    <row r="109" spans="2:12" s="1" customFormat="1" ht="12" customHeight="1">
      <c r="B109" s="30"/>
      <c r="C109" s="25" t="s">
        <v>109</v>
      </c>
      <c r="I109" s="89"/>
      <c r="L109" s="30"/>
    </row>
    <row r="110" spans="2:12" s="1" customFormat="1" ht="14.4" customHeight="1">
      <c r="B110" s="30"/>
      <c r="E110" s="216" t="str">
        <f>E9</f>
        <v>VON - Vedlejší a ostatní náklady</v>
      </c>
      <c r="F110" s="238"/>
      <c r="G110" s="238"/>
      <c r="H110" s="238"/>
      <c r="I110" s="89"/>
      <c r="L110" s="30"/>
    </row>
    <row r="111" spans="2:12" s="1" customFormat="1" ht="6.9" customHeight="1">
      <c r="B111" s="30"/>
      <c r="I111" s="89"/>
      <c r="L111" s="30"/>
    </row>
    <row r="112" spans="2:12" s="1" customFormat="1" ht="12" customHeight="1">
      <c r="B112" s="30"/>
      <c r="C112" s="25" t="s">
        <v>20</v>
      </c>
      <c r="F112" s="23" t="str">
        <f>F12</f>
        <v xml:space="preserve">Cheb </v>
      </c>
      <c r="I112" s="90" t="s">
        <v>22</v>
      </c>
      <c r="J112" s="50" t="str">
        <f>IF(J12="","",J12)</f>
        <v/>
      </c>
      <c r="L112" s="30"/>
    </row>
    <row r="113" spans="2:12" s="1" customFormat="1" ht="6.9" customHeight="1">
      <c r="B113" s="30"/>
      <c r="I113" s="89"/>
      <c r="L113" s="30"/>
    </row>
    <row r="114" spans="2:12" s="1" customFormat="1" ht="15.6" customHeight="1">
      <c r="B114" s="30"/>
      <c r="C114" s="25" t="s">
        <v>23</v>
      </c>
      <c r="F114" s="23" t="str">
        <f>E15</f>
        <v xml:space="preserve"> </v>
      </c>
      <c r="I114" s="90" t="s">
        <v>29</v>
      </c>
      <c r="J114" s="28" t="str">
        <f>E21</f>
        <v xml:space="preserve"> </v>
      </c>
      <c r="L114" s="30"/>
    </row>
    <row r="115" spans="2:12" s="1" customFormat="1" ht="15.6" customHeight="1">
      <c r="B115" s="30"/>
      <c r="C115" s="25" t="s">
        <v>27</v>
      </c>
      <c r="F115" s="23" t="str">
        <f>IF(E18="","",E18)</f>
        <v>Vyplň údaj</v>
      </c>
      <c r="I115" s="90" t="s">
        <v>31</v>
      </c>
      <c r="J115" s="28" t="str">
        <f>E24</f>
        <v xml:space="preserve"> </v>
      </c>
      <c r="L115" s="30"/>
    </row>
    <row r="116" spans="2:12" s="1" customFormat="1" ht="10.35" customHeight="1">
      <c r="B116" s="30"/>
      <c r="I116" s="89"/>
      <c r="L116" s="30"/>
    </row>
    <row r="117" spans="2:20" s="10" customFormat="1" ht="29.25" customHeight="1">
      <c r="B117" s="126"/>
      <c r="C117" s="127" t="s">
        <v>128</v>
      </c>
      <c r="D117" s="128" t="s">
        <v>59</v>
      </c>
      <c r="E117" s="128" t="s">
        <v>55</v>
      </c>
      <c r="F117" s="128" t="s">
        <v>56</v>
      </c>
      <c r="G117" s="128" t="s">
        <v>129</v>
      </c>
      <c r="H117" s="128" t="s">
        <v>130</v>
      </c>
      <c r="I117" s="129" t="s">
        <v>131</v>
      </c>
      <c r="J117" s="128" t="s">
        <v>113</v>
      </c>
      <c r="K117" s="130" t="s">
        <v>132</v>
      </c>
      <c r="L117" s="126"/>
      <c r="M117" s="57" t="s">
        <v>1</v>
      </c>
      <c r="N117" s="58" t="s">
        <v>38</v>
      </c>
      <c r="O117" s="58" t="s">
        <v>133</v>
      </c>
      <c r="P117" s="58" t="s">
        <v>134</v>
      </c>
      <c r="Q117" s="58" t="s">
        <v>135</v>
      </c>
      <c r="R117" s="58" t="s">
        <v>136</v>
      </c>
      <c r="S117" s="58" t="s">
        <v>137</v>
      </c>
      <c r="T117" s="59" t="s">
        <v>138</v>
      </c>
    </row>
    <row r="118" spans="2:63" s="1" customFormat="1" ht="22.8" customHeight="1">
      <c r="B118" s="30"/>
      <c r="C118" s="62" t="s">
        <v>139</v>
      </c>
      <c r="I118" s="89"/>
      <c r="J118" s="131">
        <f>BK118</f>
        <v>0</v>
      </c>
      <c r="L118" s="30"/>
      <c r="M118" s="60"/>
      <c r="N118" s="51"/>
      <c r="O118" s="51"/>
      <c r="P118" s="132">
        <f>P119</f>
        <v>0</v>
      </c>
      <c r="Q118" s="51"/>
      <c r="R118" s="132">
        <f>R119</f>
        <v>0</v>
      </c>
      <c r="S118" s="51"/>
      <c r="T118" s="133">
        <f>T119</f>
        <v>0</v>
      </c>
      <c r="AT118" s="15" t="s">
        <v>73</v>
      </c>
      <c r="AU118" s="15" t="s">
        <v>115</v>
      </c>
      <c r="BK118" s="134">
        <f>BK119</f>
        <v>0</v>
      </c>
    </row>
    <row r="119" spans="2:63" s="11" customFormat="1" ht="25.95" customHeight="1">
      <c r="B119" s="135"/>
      <c r="D119" s="136" t="s">
        <v>73</v>
      </c>
      <c r="E119" s="137" t="s">
        <v>545</v>
      </c>
      <c r="F119" s="137" t="s">
        <v>546</v>
      </c>
      <c r="I119" s="138"/>
      <c r="J119" s="139">
        <f>BK119</f>
        <v>0</v>
      </c>
      <c r="L119" s="135"/>
      <c r="M119" s="140"/>
      <c r="N119" s="141"/>
      <c r="O119" s="141"/>
      <c r="P119" s="142">
        <f>P120</f>
        <v>0</v>
      </c>
      <c r="Q119" s="141"/>
      <c r="R119" s="142">
        <f>R120</f>
        <v>0</v>
      </c>
      <c r="S119" s="141"/>
      <c r="T119" s="143">
        <f>T120</f>
        <v>0</v>
      </c>
      <c r="AR119" s="136" t="s">
        <v>178</v>
      </c>
      <c r="AT119" s="144" t="s">
        <v>73</v>
      </c>
      <c r="AU119" s="144" t="s">
        <v>74</v>
      </c>
      <c r="AY119" s="136" t="s">
        <v>142</v>
      </c>
      <c r="BK119" s="145">
        <f>BK120</f>
        <v>0</v>
      </c>
    </row>
    <row r="120" spans="2:63" s="11" customFormat="1" ht="22.8" customHeight="1">
      <c r="B120" s="135"/>
      <c r="D120" s="136" t="s">
        <v>73</v>
      </c>
      <c r="E120" s="146" t="s">
        <v>547</v>
      </c>
      <c r="F120" s="146" t="s">
        <v>548</v>
      </c>
      <c r="I120" s="138"/>
      <c r="J120" s="147">
        <f>BK120</f>
        <v>0</v>
      </c>
      <c r="L120" s="135"/>
      <c r="M120" s="140"/>
      <c r="N120" s="141"/>
      <c r="O120" s="141"/>
      <c r="P120" s="142">
        <f>SUM(P121:P122)</f>
        <v>0</v>
      </c>
      <c r="Q120" s="141"/>
      <c r="R120" s="142">
        <f>SUM(R121:R122)</f>
        <v>0</v>
      </c>
      <c r="S120" s="141"/>
      <c r="T120" s="143">
        <f>SUM(T121:T122)</f>
        <v>0</v>
      </c>
      <c r="AR120" s="136" t="s">
        <v>178</v>
      </c>
      <c r="AT120" s="144" t="s">
        <v>73</v>
      </c>
      <c r="AU120" s="144" t="s">
        <v>82</v>
      </c>
      <c r="AY120" s="136" t="s">
        <v>142</v>
      </c>
      <c r="BK120" s="145">
        <f>SUM(BK121:BK122)</f>
        <v>0</v>
      </c>
    </row>
    <row r="121" spans="2:65" s="1" customFormat="1" ht="14.4" customHeight="1">
      <c r="B121" s="148"/>
      <c r="C121" s="149" t="s">
        <v>82</v>
      </c>
      <c r="D121" s="149" t="s">
        <v>145</v>
      </c>
      <c r="E121" s="150" t="s">
        <v>549</v>
      </c>
      <c r="F121" s="151" t="s">
        <v>548</v>
      </c>
      <c r="G121" s="152" t="s">
        <v>550</v>
      </c>
      <c r="H121" s="153">
        <v>1</v>
      </c>
      <c r="I121" s="154"/>
      <c r="J121" s="155">
        <f>ROUND(I121*H121,2)</f>
        <v>0</v>
      </c>
      <c r="K121" s="151" t="s">
        <v>149</v>
      </c>
      <c r="L121" s="30"/>
      <c r="M121" s="156" t="s">
        <v>1</v>
      </c>
      <c r="N121" s="157" t="s">
        <v>40</v>
      </c>
      <c r="O121" s="53"/>
      <c r="P121" s="158">
        <f>O121*H121</f>
        <v>0</v>
      </c>
      <c r="Q121" s="158">
        <v>0</v>
      </c>
      <c r="R121" s="158">
        <f>Q121*H121</f>
        <v>0</v>
      </c>
      <c r="S121" s="158">
        <v>0</v>
      </c>
      <c r="T121" s="159">
        <f>S121*H121</f>
        <v>0</v>
      </c>
      <c r="AR121" s="160" t="s">
        <v>551</v>
      </c>
      <c r="AT121" s="160" t="s">
        <v>145</v>
      </c>
      <c r="AU121" s="160" t="s">
        <v>151</v>
      </c>
      <c r="AY121" s="15" t="s">
        <v>142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151</v>
      </c>
      <c r="BK121" s="161">
        <f>ROUND(I121*H121,2)</f>
        <v>0</v>
      </c>
      <c r="BL121" s="15" t="s">
        <v>551</v>
      </c>
      <c r="BM121" s="160" t="s">
        <v>552</v>
      </c>
    </row>
    <row r="122" spans="2:47" s="1" customFormat="1" ht="10.2">
      <c r="B122" s="30"/>
      <c r="D122" s="162" t="s">
        <v>153</v>
      </c>
      <c r="F122" s="163" t="s">
        <v>548</v>
      </c>
      <c r="I122" s="89"/>
      <c r="L122" s="30"/>
      <c r="M122" s="194"/>
      <c r="N122" s="195"/>
      <c r="O122" s="195"/>
      <c r="P122" s="195"/>
      <c r="Q122" s="195"/>
      <c r="R122" s="195"/>
      <c r="S122" s="195"/>
      <c r="T122" s="196"/>
      <c r="AT122" s="15" t="s">
        <v>153</v>
      </c>
      <c r="AU122" s="15" t="s">
        <v>151</v>
      </c>
    </row>
    <row r="123" spans="2:12" s="1" customFormat="1" ht="6.9" customHeight="1">
      <c r="B123" s="42"/>
      <c r="C123" s="43"/>
      <c r="D123" s="43"/>
      <c r="E123" s="43"/>
      <c r="F123" s="43"/>
      <c r="G123" s="43"/>
      <c r="H123" s="43"/>
      <c r="I123" s="110"/>
      <c r="J123" s="43"/>
      <c r="K123" s="43"/>
      <c r="L123" s="30"/>
    </row>
  </sheetData>
  <autoFilter ref="C117:K12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305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83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110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ROUND(J127,2)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ROUND((SUM(BE127:BE304)),2)</f>
        <v>0</v>
      </c>
      <c r="I33" s="98">
        <v>0.21</v>
      </c>
      <c r="J33" s="97">
        <f>ROUND(((SUM(BE127:BE304))*I33),2)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ROUND((SUM(BF127:BF304)),2)</f>
        <v>0</v>
      </c>
      <c r="I34" s="98">
        <v>0.15</v>
      </c>
      <c r="J34" s="97">
        <f>ROUND(((SUM(BF127:BF304))*I34),2)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ROUND((SUM(BG127:BG304)),2)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ROUND((SUM(BH127:BH304)),2)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ROUND((SUM(BI127:BI304)),2)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01 - Revitalizace chodeb v 1.np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J127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J128</f>
        <v>0</v>
      </c>
      <c r="L97" s="116"/>
    </row>
    <row r="98" spans="2:12" s="9" customFormat="1" ht="19.95" customHeight="1">
      <c r="B98" s="121"/>
      <c r="D98" s="122" t="s">
        <v>117</v>
      </c>
      <c r="E98" s="123"/>
      <c r="F98" s="123"/>
      <c r="G98" s="123"/>
      <c r="H98" s="123"/>
      <c r="I98" s="124"/>
      <c r="J98" s="125">
        <f>J129</f>
        <v>0</v>
      </c>
      <c r="L98" s="121"/>
    </row>
    <row r="99" spans="2:12" s="9" customFormat="1" ht="19.95" customHeight="1">
      <c r="B99" s="121"/>
      <c r="D99" s="122" t="s">
        <v>118</v>
      </c>
      <c r="E99" s="123"/>
      <c r="F99" s="123"/>
      <c r="G99" s="123"/>
      <c r="H99" s="123"/>
      <c r="I99" s="124"/>
      <c r="J99" s="125">
        <f>J133</f>
        <v>0</v>
      </c>
      <c r="L99" s="121"/>
    </row>
    <row r="100" spans="2:12" s="9" customFormat="1" ht="19.95" customHeight="1">
      <c r="B100" s="121"/>
      <c r="D100" s="122" t="s">
        <v>119</v>
      </c>
      <c r="E100" s="123"/>
      <c r="F100" s="123"/>
      <c r="G100" s="123"/>
      <c r="H100" s="123"/>
      <c r="I100" s="124"/>
      <c r="J100" s="125">
        <f>J143</f>
        <v>0</v>
      </c>
      <c r="L100" s="121"/>
    </row>
    <row r="101" spans="2:12" s="9" customFormat="1" ht="19.95" customHeight="1">
      <c r="B101" s="121"/>
      <c r="D101" s="122" t="s">
        <v>120</v>
      </c>
      <c r="E101" s="123"/>
      <c r="F101" s="123"/>
      <c r="G101" s="123"/>
      <c r="H101" s="123"/>
      <c r="I101" s="124"/>
      <c r="J101" s="125">
        <f>J154</f>
        <v>0</v>
      </c>
      <c r="L101" s="121"/>
    </row>
    <row r="102" spans="2:12" s="8" customFormat="1" ht="24.9" customHeight="1">
      <c r="B102" s="116"/>
      <c r="D102" s="117" t="s">
        <v>121</v>
      </c>
      <c r="E102" s="118"/>
      <c r="F102" s="118"/>
      <c r="G102" s="118"/>
      <c r="H102" s="118"/>
      <c r="I102" s="119"/>
      <c r="J102" s="120">
        <f>J157</f>
        <v>0</v>
      </c>
      <c r="L102" s="116"/>
    </row>
    <row r="103" spans="2:12" s="9" customFormat="1" ht="19.95" customHeight="1">
      <c r="B103" s="121"/>
      <c r="D103" s="122" t="s">
        <v>122</v>
      </c>
      <c r="E103" s="123"/>
      <c r="F103" s="123"/>
      <c r="G103" s="123"/>
      <c r="H103" s="123"/>
      <c r="I103" s="124"/>
      <c r="J103" s="125">
        <f>J158</f>
        <v>0</v>
      </c>
      <c r="L103" s="121"/>
    </row>
    <row r="104" spans="2:12" s="9" customFormat="1" ht="19.95" customHeight="1">
      <c r="B104" s="121"/>
      <c r="D104" s="122" t="s">
        <v>123</v>
      </c>
      <c r="E104" s="123"/>
      <c r="F104" s="123"/>
      <c r="G104" s="123"/>
      <c r="H104" s="123"/>
      <c r="I104" s="124"/>
      <c r="J104" s="125">
        <f>J163</f>
        <v>0</v>
      </c>
      <c r="L104" s="121"/>
    </row>
    <row r="105" spans="2:12" s="9" customFormat="1" ht="19.95" customHeight="1">
      <c r="B105" s="121"/>
      <c r="D105" s="122" t="s">
        <v>124</v>
      </c>
      <c r="E105" s="123"/>
      <c r="F105" s="123"/>
      <c r="G105" s="123"/>
      <c r="H105" s="123"/>
      <c r="I105" s="124"/>
      <c r="J105" s="125">
        <f>J241</f>
        <v>0</v>
      </c>
      <c r="L105" s="121"/>
    </row>
    <row r="106" spans="2:12" s="9" customFormat="1" ht="19.95" customHeight="1">
      <c r="B106" s="121"/>
      <c r="D106" s="122" t="s">
        <v>125</v>
      </c>
      <c r="E106" s="123"/>
      <c r="F106" s="123"/>
      <c r="G106" s="123"/>
      <c r="H106" s="123"/>
      <c r="I106" s="124"/>
      <c r="J106" s="125">
        <f>J261</f>
        <v>0</v>
      </c>
      <c r="L106" s="121"/>
    </row>
    <row r="107" spans="2:12" s="8" customFormat="1" ht="24.9" customHeight="1">
      <c r="B107" s="116"/>
      <c r="D107" s="117" t="s">
        <v>126</v>
      </c>
      <c r="E107" s="118"/>
      <c r="F107" s="118"/>
      <c r="G107" s="118"/>
      <c r="H107" s="118"/>
      <c r="I107" s="119"/>
      <c r="J107" s="120">
        <f>J276</f>
        <v>0</v>
      </c>
      <c r="L107" s="116"/>
    </row>
    <row r="108" spans="2:12" s="1" customFormat="1" ht="21.75" customHeight="1">
      <c r="B108" s="30"/>
      <c r="I108" s="89"/>
      <c r="L108" s="30"/>
    </row>
    <row r="109" spans="2:12" s="1" customFormat="1" ht="6.9" customHeight="1">
      <c r="B109" s="42"/>
      <c r="C109" s="43"/>
      <c r="D109" s="43"/>
      <c r="E109" s="43"/>
      <c r="F109" s="43"/>
      <c r="G109" s="43"/>
      <c r="H109" s="43"/>
      <c r="I109" s="110"/>
      <c r="J109" s="43"/>
      <c r="K109" s="43"/>
      <c r="L109" s="30"/>
    </row>
    <row r="113" spans="2:12" s="1" customFormat="1" ht="6.9" customHeight="1">
      <c r="B113" s="44"/>
      <c r="C113" s="45"/>
      <c r="D113" s="45"/>
      <c r="E113" s="45"/>
      <c r="F113" s="45"/>
      <c r="G113" s="45"/>
      <c r="H113" s="45"/>
      <c r="I113" s="111"/>
      <c r="J113" s="45"/>
      <c r="K113" s="45"/>
      <c r="L113" s="30"/>
    </row>
    <row r="114" spans="2:12" s="1" customFormat="1" ht="24.9" customHeight="1">
      <c r="B114" s="30"/>
      <c r="C114" s="19" t="s">
        <v>127</v>
      </c>
      <c r="I114" s="89"/>
      <c r="L114" s="30"/>
    </row>
    <row r="115" spans="2:12" s="1" customFormat="1" ht="6.9" customHeight="1">
      <c r="B115" s="30"/>
      <c r="I115" s="89"/>
      <c r="L115" s="30"/>
    </row>
    <row r="116" spans="2:12" s="1" customFormat="1" ht="12" customHeight="1">
      <c r="B116" s="30"/>
      <c r="C116" s="25" t="s">
        <v>16</v>
      </c>
      <c r="I116" s="89"/>
      <c r="L116" s="30"/>
    </row>
    <row r="117" spans="2:12" s="1" customFormat="1" ht="14.4" customHeight="1">
      <c r="B117" s="30"/>
      <c r="E117" s="236" t="str">
        <f>E7</f>
        <v>Domov pro seniory Skalka v Chebu, Americká 2176/52</v>
      </c>
      <c r="F117" s="237"/>
      <c r="G117" s="237"/>
      <c r="H117" s="237"/>
      <c r="I117" s="89"/>
      <c r="L117" s="30"/>
    </row>
    <row r="118" spans="2:12" s="1" customFormat="1" ht="12" customHeight="1">
      <c r="B118" s="30"/>
      <c r="C118" s="25" t="s">
        <v>109</v>
      </c>
      <c r="I118" s="89"/>
      <c r="L118" s="30"/>
    </row>
    <row r="119" spans="2:12" s="1" customFormat="1" ht="14.4" customHeight="1">
      <c r="B119" s="30"/>
      <c r="E119" s="216" t="str">
        <f>E9</f>
        <v>SO 01 - Revitalizace chodeb v 1.np</v>
      </c>
      <c r="F119" s="238"/>
      <c r="G119" s="238"/>
      <c r="H119" s="238"/>
      <c r="I119" s="89"/>
      <c r="L119" s="30"/>
    </row>
    <row r="120" spans="2:12" s="1" customFormat="1" ht="6.9" customHeight="1">
      <c r="B120" s="30"/>
      <c r="I120" s="89"/>
      <c r="L120" s="30"/>
    </row>
    <row r="121" spans="2:12" s="1" customFormat="1" ht="12" customHeight="1">
      <c r="B121" s="30"/>
      <c r="C121" s="25" t="s">
        <v>20</v>
      </c>
      <c r="F121" s="23" t="str">
        <f>F12</f>
        <v xml:space="preserve">Cheb </v>
      </c>
      <c r="I121" s="90" t="s">
        <v>22</v>
      </c>
      <c r="J121" s="50" t="str">
        <f>IF(J12="","",J12)</f>
        <v/>
      </c>
      <c r="L121" s="30"/>
    </row>
    <row r="122" spans="2:12" s="1" customFormat="1" ht="6.9" customHeight="1">
      <c r="B122" s="30"/>
      <c r="I122" s="89"/>
      <c r="L122" s="30"/>
    </row>
    <row r="123" spans="2:12" s="1" customFormat="1" ht="15.6" customHeight="1">
      <c r="B123" s="30"/>
      <c r="C123" s="25" t="s">
        <v>23</v>
      </c>
      <c r="F123" s="23" t="str">
        <f>E15</f>
        <v xml:space="preserve"> </v>
      </c>
      <c r="I123" s="90" t="s">
        <v>29</v>
      </c>
      <c r="J123" s="28" t="str">
        <f>E21</f>
        <v xml:space="preserve"> </v>
      </c>
      <c r="L123" s="30"/>
    </row>
    <row r="124" spans="2:12" s="1" customFormat="1" ht="15.6" customHeight="1">
      <c r="B124" s="30"/>
      <c r="C124" s="25" t="s">
        <v>27</v>
      </c>
      <c r="F124" s="23" t="str">
        <f>IF(E18="","",E18)</f>
        <v>Vyplň údaj</v>
      </c>
      <c r="I124" s="90" t="s">
        <v>31</v>
      </c>
      <c r="J124" s="28" t="str">
        <f>E24</f>
        <v xml:space="preserve"> </v>
      </c>
      <c r="L124" s="30"/>
    </row>
    <row r="125" spans="2:12" s="1" customFormat="1" ht="10.35" customHeight="1">
      <c r="B125" s="30"/>
      <c r="I125" s="89"/>
      <c r="L125" s="30"/>
    </row>
    <row r="126" spans="2:20" s="10" customFormat="1" ht="29.25" customHeight="1">
      <c r="B126" s="126"/>
      <c r="C126" s="127" t="s">
        <v>128</v>
      </c>
      <c r="D126" s="128" t="s">
        <v>59</v>
      </c>
      <c r="E126" s="128" t="s">
        <v>55</v>
      </c>
      <c r="F126" s="128" t="s">
        <v>56</v>
      </c>
      <c r="G126" s="128" t="s">
        <v>129</v>
      </c>
      <c r="H126" s="128" t="s">
        <v>130</v>
      </c>
      <c r="I126" s="129" t="s">
        <v>131</v>
      </c>
      <c r="J126" s="128" t="s">
        <v>113</v>
      </c>
      <c r="K126" s="130" t="s">
        <v>132</v>
      </c>
      <c r="L126" s="126"/>
      <c r="M126" s="57" t="s">
        <v>1</v>
      </c>
      <c r="N126" s="58" t="s">
        <v>38</v>
      </c>
      <c r="O126" s="58" t="s">
        <v>133</v>
      </c>
      <c r="P126" s="58" t="s">
        <v>134</v>
      </c>
      <c r="Q126" s="58" t="s">
        <v>135</v>
      </c>
      <c r="R126" s="58" t="s">
        <v>136</v>
      </c>
      <c r="S126" s="58" t="s">
        <v>137</v>
      </c>
      <c r="T126" s="59" t="s">
        <v>138</v>
      </c>
    </row>
    <row r="127" spans="2:63" s="1" customFormat="1" ht="22.8" customHeight="1">
      <c r="B127" s="30"/>
      <c r="C127" s="62" t="s">
        <v>139</v>
      </c>
      <c r="I127" s="89"/>
      <c r="J127" s="131">
        <f>BK127</f>
        <v>0</v>
      </c>
      <c r="L127" s="30"/>
      <c r="M127" s="60"/>
      <c r="N127" s="51"/>
      <c r="O127" s="51"/>
      <c r="P127" s="132">
        <f>P128+P157+P276</f>
        <v>0</v>
      </c>
      <c r="Q127" s="51"/>
      <c r="R127" s="132">
        <f>R128+R157+R276</f>
        <v>1.4081139999999999</v>
      </c>
      <c r="S127" s="51"/>
      <c r="T127" s="133">
        <f>T128+T157+T276</f>
        <v>0.5709</v>
      </c>
      <c r="AT127" s="15" t="s">
        <v>73</v>
      </c>
      <c r="AU127" s="15" t="s">
        <v>115</v>
      </c>
      <c r="BK127" s="134">
        <f>BK128+BK157+BK276</f>
        <v>0</v>
      </c>
    </row>
    <row r="128" spans="2:63" s="11" customFormat="1" ht="25.95" customHeight="1">
      <c r="B128" s="135"/>
      <c r="D128" s="136" t="s">
        <v>73</v>
      </c>
      <c r="E128" s="137" t="s">
        <v>140</v>
      </c>
      <c r="F128" s="137" t="s">
        <v>141</v>
      </c>
      <c r="I128" s="138"/>
      <c r="J128" s="139">
        <f>BK128</f>
        <v>0</v>
      </c>
      <c r="L128" s="135"/>
      <c r="M128" s="140"/>
      <c r="N128" s="141"/>
      <c r="O128" s="141"/>
      <c r="P128" s="142">
        <f>P129+P133+P143+P154</f>
        <v>0</v>
      </c>
      <c r="Q128" s="141"/>
      <c r="R128" s="142">
        <f>R129+R133+R143+R154</f>
        <v>0.14373</v>
      </c>
      <c r="S128" s="141"/>
      <c r="T128" s="143">
        <f>T129+T133+T143+T154</f>
        <v>0.44999999999999996</v>
      </c>
      <c r="AR128" s="136" t="s">
        <v>82</v>
      </c>
      <c r="AT128" s="144" t="s">
        <v>73</v>
      </c>
      <c r="AU128" s="144" t="s">
        <v>74</v>
      </c>
      <c r="AY128" s="136" t="s">
        <v>142</v>
      </c>
      <c r="BK128" s="145">
        <f>BK129+BK133+BK143+BK154</f>
        <v>0</v>
      </c>
    </row>
    <row r="129" spans="2:63" s="11" customFormat="1" ht="22.8" customHeight="1">
      <c r="B129" s="135"/>
      <c r="D129" s="136" t="s">
        <v>73</v>
      </c>
      <c r="E129" s="146" t="s">
        <v>143</v>
      </c>
      <c r="F129" s="146" t="s">
        <v>144</v>
      </c>
      <c r="I129" s="138"/>
      <c r="J129" s="147">
        <f>BK129</f>
        <v>0</v>
      </c>
      <c r="L129" s="135"/>
      <c r="M129" s="140"/>
      <c r="N129" s="141"/>
      <c r="O129" s="141"/>
      <c r="P129" s="142">
        <f>SUM(P130:P132)</f>
        <v>0</v>
      </c>
      <c r="Q129" s="141"/>
      <c r="R129" s="142">
        <f>SUM(R130:R132)</f>
        <v>0.14285</v>
      </c>
      <c r="S129" s="141"/>
      <c r="T129" s="143">
        <f>SUM(T130:T132)</f>
        <v>0</v>
      </c>
      <c r="AR129" s="136" t="s">
        <v>82</v>
      </c>
      <c r="AT129" s="144" t="s">
        <v>73</v>
      </c>
      <c r="AU129" s="144" t="s">
        <v>82</v>
      </c>
      <c r="AY129" s="136" t="s">
        <v>142</v>
      </c>
      <c r="BK129" s="145">
        <f>SUM(BK130:BK132)</f>
        <v>0</v>
      </c>
    </row>
    <row r="130" spans="2:65" s="1" customFormat="1" ht="21.6" customHeight="1">
      <c r="B130" s="148"/>
      <c r="C130" s="149" t="s">
        <v>82</v>
      </c>
      <c r="D130" s="149" t="s">
        <v>145</v>
      </c>
      <c r="E130" s="150" t="s">
        <v>146</v>
      </c>
      <c r="F130" s="151" t="s">
        <v>147</v>
      </c>
      <c r="G130" s="152" t="s">
        <v>148</v>
      </c>
      <c r="H130" s="153">
        <v>5</v>
      </c>
      <c r="I130" s="154"/>
      <c r="J130" s="155">
        <f>ROUND(I130*H130,2)</f>
        <v>0</v>
      </c>
      <c r="K130" s="151" t="s">
        <v>149</v>
      </c>
      <c r="L130" s="30"/>
      <c r="M130" s="156" t="s">
        <v>1</v>
      </c>
      <c r="N130" s="157" t="s">
        <v>40</v>
      </c>
      <c r="O130" s="53"/>
      <c r="P130" s="158">
        <f>O130*H130</f>
        <v>0</v>
      </c>
      <c r="Q130" s="158">
        <v>0.02857</v>
      </c>
      <c r="R130" s="158">
        <f>Q130*H130</f>
        <v>0.14285</v>
      </c>
      <c r="S130" s="158">
        <v>0</v>
      </c>
      <c r="T130" s="159">
        <f>S130*H130</f>
        <v>0</v>
      </c>
      <c r="AR130" s="160" t="s">
        <v>150</v>
      </c>
      <c r="AT130" s="160" t="s">
        <v>145</v>
      </c>
      <c r="AU130" s="160" t="s">
        <v>151</v>
      </c>
      <c r="AY130" s="15" t="s">
        <v>142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151</v>
      </c>
      <c r="BK130" s="161">
        <f>ROUND(I130*H130,2)</f>
        <v>0</v>
      </c>
      <c r="BL130" s="15" t="s">
        <v>150</v>
      </c>
      <c r="BM130" s="160" t="s">
        <v>152</v>
      </c>
    </row>
    <row r="131" spans="2:47" s="1" customFormat="1" ht="28.8">
      <c r="B131" s="30"/>
      <c r="D131" s="162" t="s">
        <v>153</v>
      </c>
      <c r="F131" s="163" t="s">
        <v>154</v>
      </c>
      <c r="I131" s="89"/>
      <c r="L131" s="30"/>
      <c r="M131" s="164"/>
      <c r="N131" s="53"/>
      <c r="O131" s="53"/>
      <c r="P131" s="53"/>
      <c r="Q131" s="53"/>
      <c r="R131" s="53"/>
      <c r="S131" s="53"/>
      <c r="T131" s="54"/>
      <c r="AT131" s="15" t="s">
        <v>153</v>
      </c>
      <c r="AU131" s="15" t="s">
        <v>151</v>
      </c>
    </row>
    <row r="132" spans="2:51" s="12" customFormat="1" ht="20.4">
      <c r="B132" s="165"/>
      <c r="D132" s="162" t="s">
        <v>155</v>
      </c>
      <c r="E132" s="166" t="s">
        <v>1</v>
      </c>
      <c r="F132" s="167" t="s">
        <v>156</v>
      </c>
      <c r="H132" s="168">
        <v>5</v>
      </c>
      <c r="I132" s="169"/>
      <c r="L132" s="165"/>
      <c r="M132" s="170"/>
      <c r="N132" s="171"/>
      <c r="O132" s="171"/>
      <c r="P132" s="171"/>
      <c r="Q132" s="171"/>
      <c r="R132" s="171"/>
      <c r="S132" s="171"/>
      <c r="T132" s="172"/>
      <c r="AT132" s="166" t="s">
        <v>155</v>
      </c>
      <c r="AU132" s="166" t="s">
        <v>151</v>
      </c>
      <c r="AV132" s="12" t="s">
        <v>151</v>
      </c>
      <c r="AW132" s="12" t="s">
        <v>30</v>
      </c>
      <c r="AX132" s="12" t="s">
        <v>74</v>
      </c>
      <c r="AY132" s="166" t="s">
        <v>142</v>
      </c>
    </row>
    <row r="133" spans="2:63" s="11" customFormat="1" ht="22.8" customHeight="1">
      <c r="B133" s="135"/>
      <c r="D133" s="136" t="s">
        <v>73</v>
      </c>
      <c r="E133" s="146" t="s">
        <v>157</v>
      </c>
      <c r="F133" s="146" t="s">
        <v>158</v>
      </c>
      <c r="I133" s="138"/>
      <c r="J133" s="147">
        <f>BK133</f>
        <v>0</v>
      </c>
      <c r="L133" s="135"/>
      <c r="M133" s="140"/>
      <c r="N133" s="141"/>
      <c r="O133" s="141"/>
      <c r="P133" s="142">
        <f>SUM(P134:P142)</f>
        <v>0</v>
      </c>
      <c r="Q133" s="141"/>
      <c r="R133" s="142">
        <f>SUM(R134:R142)</f>
        <v>0.00088</v>
      </c>
      <c r="S133" s="141"/>
      <c r="T133" s="143">
        <f>SUM(T134:T142)</f>
        <v>0.44999999999999996</v>
      </c>
      <c r="AR133" s="136" t="s">
        <v>82</v>
      </c>
      <c r="AT133" s="144" t="s">
        <v>73</v>
      </c>
      <c r="AU133" s="144" t="s">
        <v>82</v>
      </c>
      <c r="AY133" s="136" t="s">
        <v>142</v>
      </c>
      <c r="BK133" s="145">
        <f>SUM(BK134:BK142)</f>
        <v>0</v>
      </c>
    </row>
    <row r="134" spans="2:65" s="1" customFormat="1" ht="43.2" customHeight="1">
      <c r="B134" s="148"/>
      <c r="C134" s="149" t="s">
        <v>151</v>
      </c>
      <c r="D134" s="149" t="s">
        <v>145</v>
      </c>
      <c r="E134" s="150" t="s">
        <v>159</v>
      </c>
      <c r="F134" s="151" t="s">
        <v>160</v>
      </c>
      <c r="G134" s="152" t="s">
        <v>161</v>
      </c>
      <c r="H134" s="153">
        <v>40</v>
      </c>
      <c r="I134" s="154"/>
      <c r="J134" s="155">
        <f>ROUND(I134*H134,2)</f>
        <v>0</v>
      </c>
      <c r="K134" s="151" t="s">
        <v>149</v>
      </c>
      <c r="L134" s="30"/>
      <c r="M134" s="156" t="s">
        <v>1</v>
      </c>
      <c r="N134" s="157" t="s">
        <v>40</v>
      </c>
      <c r="O134" s="53"/>
      <c r="P134" s="158">
        <f>O134*H134</f>
        <v>0</v>
      </c>
      <c r="Q134" s="158">
        <v>0</v>
      </c>
      <c r="R134" s="158">
        <f>Q134*H134</f>
        <v>0</v>
      </c>
      <c r="S134" s="158">
        <v>0</v>
      </c>
      <c r="T134" s="159">
        <f>S134*H134</f>
        <v>0</v>
      </c>
      <c r="AR134" s="160" t="s">
        <v>150</v>
      </c>
      <c r="AT134" s="160" t="s">
        <v>145</v>
      </c>
      <c r="AU134" s="160" t="s">
        <v>151</v>
      </c>
      <c r="AY134" s="15" t="s">
        <v>142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151</v>
      </c>
      <c r="BK134" s="161">
        <f>ROUND(I134*H134,2)</f>
        <v>0</v>
      </c>
      <c r="BL134" s="15" t="s">
        <v>150</v>
      </c>
      <c r="BM134" s="160" t="s">
        <v>162</v>
      </c>
    </row>
    <row r="135" spans="2:47" s="1" customFormat="1" ht="19.2">
      <c r="B135" s="30"/>
      <c r="D135" s="162" t="s">
        <v>153</v>
      </c>
      <c r="F135" s="163" t="s">
        <v>163</v>
      </c>
      <c r="I135" s="89"/>
      <c r="L135" s="30"/>
      <c r="M135" s="164"/>
      <c r="N135" s="53"/>
      <c r="O135" s="53"/>
      <c r="P135" s="53"/>
      <c r="Q135" s="53"/>
      <c r="R135" s="53"/>
      <c r="S135" s="53"/>
      <c r="T135" s="54"/>
      <c r="AT135" s="15" t="s">
        <v>153</v>
      </c>
      <c r="AU135" s="15" t="s">
        <v>151</v>
      </c>
    </row>
    <row r="136" spans="2:51" s="12" customFormat="1" ht="10.2">
      <c r="B136" s="165"/>
      <c r="D136" s="162" t="s">
        <v>155</v>
      </c>
      <c r="E136" s="166" t="s">
        <v>1</v>
      </c>
      <c r="F136" s="167" t="s">
        <v>164</v>
      </c>
      <c r="H136" s="168">
        <v>20</v>
      </c>
      <c r="I136" s="169"/>
      <c r="L136" s="165"/>
      <c r="M136" s="170"/>
      <c r="N136" s="171"/>
      <c r="O136" s="171"/>
      <c r="P136" s="171"/>
      <c r="Q136" s="171"/>
      <c r="R136" s="171"/>
      <c r="S136" s="171"/>
      <c r="T136" s="172"/>
      <c r="AT136" s="166" t="s">
        <v>155</v>
      </c>
      <c r="AU136" s="166" t="s">
        <v>151</v>
      </c>
      <c r="AV136" s="12" t="s">
        <v>151</v>
      </c>
      <c r="AW136" s="12" t="s">
        <v>30</v>
      </c>
      <c r="AX136" s="12" t="s">
        <v>74</v>
      </c>
      <c r="AY136" s="166" t="s">
        <v>142</v>
      </c>
    </row>
    <row r="137" spans="2:51" s="12" customFormat="1" ht="10.2">
      <c r="B137" s="165"/>
      <c r="D137" s="162" t="s">
        <v>155</v>
      </c>
      <c r="E137" s="166" t="s">
        <v>1</v>
      </c>
      <c r="F137" s="167" t="s">
        <v>165</v>
      </c>
      <c r="H137" s="168">
        <v>20</v>
      </c>
      <c r="I137" s="169"/>
      <c r="L137" s="165"/>
      <c r="M137" s="170"/>
      <c r="N137" s="171"/>
      <c r="O137" s="171"/>
      <c r="P137" s="171"/>
      <c r="Q137" s="171"/>
      <c r="R137" s="171"/>
      <c r="S137" s="171"/>
      <c r="T137" s="172"/>
      <c r="AT137" s="166" t="s">
        <v>155</v>
      </c>
      <c r="AU137" s="166" t="s">
        <v>151</v>
      </c>
      <c r="AV137" s="12" t="s">
        <v>151</v>
      </c>
      <c r="AW137" s="12" t="s">
        <v>30</v>
      </c>
      <c r="AX137" s="12" t="s">
        <v>74</v>
      </c>
      <c r="AY137" s="166" t="s">
        <v>142</v>
      </c>
    </row>
    <row r="138" spans="2:65" s="1" customFormat="1" ht="14.4" customHeight="1">
      <c r="B138" s="148"/>
      <c r="C138" s="173" t="s">
        <v>143</v>
      </c>
      <c r="D138" s="173" t="s">
        <v>166</v>
      </c>
      <c r="E138" s="174" t="s">
        <v>167</v>
      </c>
      <c r="F138" s="175" t="s">
        <v>168</v>
      </c>
      <c r="G138" s="176" t="s">
        <v>161</v>
      </c>
      <c r="H138" s="177">
        <v>44</v>
      </c>
      <c r="I138" s="178"/>
      <c r="J138" s="179">
        <f>ROUND(I138*H138,2)</f>
        <v>0</v>
      </c>
      <c r="K138" s="175" t="s">
        <v>1</v>
      </c>
      <c r="L138" s="180"/>
      <c r="M138" s="181" t="s">
        <v>1</v>
      </c>
      <c r="N138" s="182" t="s">
        <v>40</v>
      </c>
      <c r="O138" s="53"/>
      <c r="P138" s="158">
        <f>O138*H138</f>
        <v>0</v>
      </c>
      <c r="Q138" s="158">
        <v>2E-05</v>
      </c>
      <c r="R138" s="158">
        <f>Q138*H138</f>
        <v>0.00088</v>
      </c>
      <c r="S138" s="158">
        <v>0</v>
      </c>
      <c r="T138" s="159">
        <f>S138*H138</f>
        <v>0</v>
      </c>
      <c r="AR138" s="160" t="s">
        <v>169</v>
      </c>
      <c r="AT138" s="160" t="s">
        <v>166</v>
      </c>
      <c r="AU138" s="160" t="s">
        <v>151</v>
      </c>
      <c r="AY138" s="15" t="s">
        <v>142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151</v>
      </c>
      <c r="BK138" s="161">
        <f>ROUND(I138*H138,2)</f>
        <v>0</v>
      </c>
      <c r="BL138" s="15" t="s">
        <v>150</v>
      </c>
      <c r="BM138" s="160" t="s">
        <v>170</v>
      </c>
    </row>
    <row r="139" spans="2:47" s="1" customFormat="1" ht="10.2">
      <c r="B139" s="30"/>
      <c r="D139" s="162" t="s">
        <v>153</v>
      </c>
      <c r="F139" s="163" t="s">
        <v>168</v>
      </c>
      <c r="I139" s="89"/>
      <c r="L139" s="30"/>
      <c r="M139" s="164"/>
      <c r="N139" s="53"/>
      <c r="O139" s="53"/>
      <c r="P139" s="53"/>
      <c r="Q139" s="53"/>
      <c r="R139" s="53"/>
      <c r="S139" s="53"/>
      <c r="T139" s="54"/>
      <c r="AT139" s="15" t="s">
        <v>153</v>
      </c>
      <c r="AU139" s="15" t="s">
        <v>151</v>
      </c>
    </row>
    <row r="140" spans="2:51" s="12" customFormat="1" ht="10.2">
      <c r="B140" s="165"/>
      <c r="D140" s="162" t="s">
        <v>155</v>
      </c>
      <c r="F140" s="167" t="s">
        <v>171</v>
      </c>
      <c r="H140" s="168">
        <v>44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</v>
      </c>
      <c r="AX140" s="12" t="s">
        <v>82</v>
      </c>
      <c r="AY140" s="166" t="s">
        <v>142</v>
      </c>
    </row>
    <row r="141" spans="2:65" s="1" customFormat="1" ht="14.4" customHeight="1">
      <c r="B141" s="148"/>
      <c r="C141" s="149" t="s">
        <v>150</v>
      </c>
      <c r="D141" s="149" t="s">
        <v>145</v>
      </c>
      <c r="E141" s="150" t="s">
        <v>172</v>
      </c>
      <c r="F141" s="151" t="s">
        <v>173</v>
      </c>
      <c r="G141" s="152" t="s">
        <v>161</v>
      </c>
      <c r="H141" s="153">
        <v>50</v>
      </c>
      <c r="I141" s="154"/>
      <c r="J141" s="155">
        <f>ROUND(I141*H141,2)</f>
        <v>0</v>
      </c>
      <c r="K141" s="151" t="s">
        <v>149</v>
      </c>
      <c r="L141" s="30"/>
      <c r="M141" s="156" t="s">
        <v>1</v>
      </c>
      <c r="N141" s="157" t="s">
        <v>40</v>
      </c>
      <c r="O141" s="53"/>
      <c r="P141" s="158">
        <f>O141*H141</f>
        <v>0</v>
      </c>
      <c r="Q141" s="158">
        <v>0</v>
      </c>
      <c r="R141" s="158">
        <f>Q141*H141</f>
        <v>0</v>
      </c>
      <c r="S141" s="158">
        <v>0.009</v>
      </c>
      <c r="T141" s="159">
        <f>S141*H141</f>
        <v>0.44999999999999996</v>
      </c>
      <c r="AR141" s="160" t="s">
        <v>150</v>
      </c>
      <c r="AT141" s="160" t="s">
        <v>145</v>
      </c>
      <c r="AU141" s="160" t="s">
        <v>151</v>
      </c>
      <c r="AY141" s="15" t="s">
        <v>142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151</v>
      </c>
      <c r="BK141" s="161">
        <f>ROUND(I141*H141,2)</f>
        <v>0</v>
      </c>
      <c r="BL141" s="15" t="s">
        <v>150</v>
      </c>
      <c r="BM141" s="160" t="s">
        <v>174</v>
      </c>
    </row>
    <row r="142" spans="2:47" s="1" customFormat="1" ht="19.2">
      <c r="B142" s="30"/>
      <c r="D142" s="162" t="s">
        <v>153</v>
      </c>
      <c r="F142" s="163" t="s">
        <v>175</v>
      </c>
      <c r="I142" s="89"/>
      <c r="L142" s="30"/>
      <c r="M142" s="164"/>
      <c r="N142" s="53"/>
      <c r="O142" s="53"/>
      <c r="P142" s="53"/>
      <c r="Q142" s="53"/>
      <c r="R142" s="53"/>
      <c r="S142" s="53"/>
      <c r="T142" s="54"/>
      <c r="AT142" s="15" t="s">
        <v>153</v>
      </c>
      <c r="AU142" s="15" t="s">
        <v>151</v>
      </c>
    </row>
    <row r="143" spans="2:63" s="11" customFormat="1" ht="22.8" customHeight="1">
      <c r="B143" s="135"/>
      <c r="D143" s="136" t="s">
        <v>73</v>
      </c>
      <c r="E143" s="146" t="s">
        <v>176</v>
      </c>
      <c r="F143" s="146" t="s">
        <v>177</v>
      </c>
      <c r="I143" s="138"/>
      <c r="J143" s="147">
        <f>BK143</f>
        <v>0</v>
      </c>
      <c r="L143" s="135"/>
      <c r="M143" s="140"/>
      <c r="N143" s="141"/>
      <c r="O143" s="141"/>
      <c r="P143" s="142">
        <f>SUM(P144:P153)</f>
        <v>0</v>
      </c>
      <c r="Q143" s="141"/>
      <c r="R143" s="142">
        <f>SUM(R144:R153)</f>
        <v>0</v>
      </c>
      <c r="S143" s="141"/>
      <c r="T143" s="143">
        <f>SUM(T144:T153)</f>
        <v>0</v>
      </c>
      <c r="AR143" s="136" t="s">
        <v>82</v>
      </c>
      <c r="AT143" s="144" t="s">
        <v>73</v>
      </c>
      <c r="AU143" s="144" t="s">
        <v>82</v>
      </c>
      <c r="AY143" s="136" t="s">
        <v>142</v>
      </c>
      <c r="BK143" s="145">
        <f>SUM(BK144:BK153)</f>
        <v>0</v>
      </c>
    </row>
    <row r="144" spans="2:65" s="1" customFormat="1" ht="21.6" customHeight="1">
      <c r="B144" s="148"/>
      <c r="C144" s="149" t="s">
        <v>178</v>
      </c>
      <c r="D144" s="149" t="s">
        <v>145</v>
      </c>
      <c r="E144" s="150" t="s">
        <v>179</v>
      </c>
      <c r="F144" s="151" t="s">
        <v>180</v>
      </c>
      <c r="G144" s="152" t="s">
        <v>181</v>
      </c>
      <c r="H144" s="153">
        <v>0.571</v>
      </c>
      <c r="I144" s="154"/>
      <c r="J144" s="155">
        <f>ROUND(I144*H144,2)</f>
        <v>0</v>
      </c>
      <c r="K144" s="151" t="s">
        <v>149</v>
      </c>
      <c r="L144" s="30"/>
      <c r="M144" s="156" t="s">
        <v>1</v>
      </c>
      <c r="N144" s="157" t="s">
        <v>40</v>
      </c>
      <c r="O144" s="53"/>
      <c r="P144" s="158">
        <f>O144*H144</f>
        <v>0</v>
      </c>
      <c r="Q144" s="158">
        <v>0</v>
      </c>
      <c r="R144" s="158">
        <f>Q144*H144</f>
        <v>0</v>
      </c>
      <c r="S144" s="158">
        <v>0</v>
      </c>
      <c r="T144" s="159">
        <f>S144*H144</f>
        <v>0</v>
      </c>
      <c r="AR144" s="160" t="s">
        <v>150</v>
      </c>
      <c r="AT144" s="160" t="s">
        <v>145</v>
      </c>
      <c r="AU144" s="160" t="s">
        <v>151</v>
      </c>
      <c r="AY144" s="15" t="s">
        <v>142</v>
      </c>
      <c r="BE144" s="161">
        <f>IF(N144="základní",J144,0)</f>
        <v>0</v>
      </c>
      <c r="BF144" s="161">
        <f>IF(N144="snížená",J144,0)</f>
        <v>0</v>
      </c>
      <c r="BG144" s="161">
        <f>IF(N144="zákl. přenesená",J144,0)</f>
        <v>0</v>
      </c>
      <c r="BH144" s="161">
        <f>IF(N144="sníž. přenesená",J144,0)</f>
        <v>0</v>
      </c>
      <c r="BI144" s="161">
        <f>IF(N144="nulová",J144,0)</f>
        <v>0</v>
      </c>
      <c r="BJ144" s="15" t="s">
        <v>151</v>
      </c>
      <c r="BK144" s="161">
        <f>ROUND(I144*H144,2)</f>
        <v>0</v>
      </c>
      <c r="BL144" s="15" t="s">
        <v>150</v>
      </c>
      <c r="BM144" s="160" t="s">
        <v>182</v>
      </c>
    </row>
    <row r="145" spans="2:47" s="1" customFormat="1" ht="28.8">
      <c r="B145" s="30"/>
      <c r="D145" s="162" t="s">
        <v>153</v>
      </c>
      <c r="F145" s="163" t="s">
        <v>183</v>
      </c>
      <c r="I145" s="89"/>
      <c r="L145" s="30"/>
      <c r="M145" s="164"/>
      <c r="N145" s="53"/>
      <c r="O145" s="53"/>
      <c r="P145" s="53"/>
      <c r="Q145" s="53"/>
      <c r="R145" s="53"/>
      <c r="S145" s="53"/>
      <c r="T145" s="54"/>
      <c r="AT145" s="15" t="s">
        <v>153</v>
      </c>
      <c r="AU145" s="15" t="s">
        <v>151</v>
      </c>
    </row>
    <row r="146" spans="2:65" s="1" customFormat="1" ht="21.6" customHeight="1">
      <c r="B146" s="148"/>
      <c r="C146" s="149" t="s">
        <v>184</v>
      </c>
      <c r="D146" s="149" t="s">
        <v>145</v>
      </c>
      <c r="E146" s="150" t="s">
        <v>185</v>
      </c>
      <c r="F146" s="151" t="s">
        <v>186</v>
      </c>
      <c r="G146" s="152" t="s">
        <v>181</v>
      </c>
      <c r="H146" s="153">
        <v>0.571</v>
      </c>
      <c r="I146" s="154"/>
      <c r="J146" s="155">
        <f>ROUND(I146*H146,2)</f>
        <v>0</v>
      </c>
      <c r="K146" s="151" t="s">
        <v>149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150</v>
      </c>
      <c r="AT146" s="160" t="s">
        <v>145</v>
      </c>
      <c r="AU146" s="160" t="s">
        <v>151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150</v>
      </c>
      <c r="BM146" s="160" t="s">
        <v>187</v>
      </c>
    </row>
    <row r="147" spans="2:47" s="1" customFormat="1" ht="19.2">
      <c r="B147" s="30"/>
      <c r="D147" s="162" t="s">
        <v>153</v>
      </c>
      <c r="F147" s="163" t="s">
        <v>188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151</v>
      </c>
    </row>
    <row r="148" spans="2:65" s="1" customFormat="1" ht="21.6" customHeight="1">
      <c r="B148" s="148"/>
      <c r="C148" s="149" t="s">
        <v>189</v>
      </c>
      <c r="D148" s="149" t="s">
        <v>145</v>
      </c>
      <c r="E148" s="150" t="s">
        <v>190</v>
      </c>
      <c r="F148" s="151" t="s">
        <v>191</v>
      </c>
      <c r="G148" s="152" t="s">
        <v>181</v>
      </c>
      <c r="H148" s="153">
        <v>5.139</v>
      </c>
      <c r="I148" s="154"/>
      <c r="J148" s="155">
        <f>ROUND(I148*H148,2)</f>
        <v>0</v>
      </c>
      <c r="K148" s="151" t="s">
        <v>149</v>
      </c>
      <c r="L148" s="30"/>
      <c r="M148" s="156" t="s">
        <v>1</v>
      </c>
      <c r="N148" s="157" t="s">
        <v>40</v>
      </c>
      <c r="O148" s="53"/>
      <c r="P148" s="158">
        <f>O148*H148</f>
        <v>0</v>
      </c>
      <c r="Q148" s="158">
        <v>0</v>
      </c>
      <c r="R148" s="158">
        <f>Q148*H148</f>
        <v>0</v>
      </c>
      <c r="S148" s="158">
        <v>0</v>
      </c>
      <c r="T148" s="159">
        <f>S148*H148</f>
        <v>0</v>
      </c>
      <c r="AR148" s="160" t="s">
        <v>150</v>
      </c>
      <c r="AT148" s="160" t="s">
        <v>145</v>
      </c>
      <c r="AU148" s="160" t="s">
        <v>151</v>
      </c>
      <c r="AY148" s="15" t="s">
        <v>142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151</v>
      </c>
      <c r="BK148" s="161">
        <f>ROUND(I148*H148,2)</f>
        <v>0</v>
      </c>
      <c r="BL148" s="15" t="s">
        <v>150</v>
      </c>
      <c r="BM148" s="160" t="s">
        <v>192</v>
      </c>
    </row>
    <row r="149" spans="2:47" s="1" customFormat="1" ht="28.8">
      <c r="B149" s="30"/>
      <c r="D149" s="162" t="s">
        <v>153</v>
      </c>
      <c r="F149" s="163" t="s">
        <v>193</v>
      </c>
      <c r="I149" s="89"/>
      <c r="L149" s="30"/>
      <c r="M149" s="164"/>
      <c r="N149" s="53"/>
      <c r="O149" s="53"/>
      <c r="P149" s="53"/>
      <c r="Q149" s="53"/>
      <c r="R149" s="53"/>
      <c r="S149" s="53"/>
      <c r="T149" s="54"/>
      <c r="AT149" s="15" t="s">
        <v>153</v>
      </c>
      <c r="AU149" s="15" t="s">
        <v>151</v>
      </c>
    </row>
    <row r="150" spans="2:51" s="12" customFormat="1" ht="10.2">
      <c r="B150" s="165"/>
      <c r="D150" s="162" t="s">
        <v>155</v>
      </c>
      <c r="F150" s="167" t="s">
        <v>194</v>
      </c>
      <c r="H150" s="168">
        <v>5.139</v>
      </c>
      <c r="I150" s="169"/>
      <c r="L150" s="165"/>
      <c r="M150" s="170"/>
      <c r="N150" s="171"/>
      <c r="O150" s="171"/>
      <c r="P150" s="171"/>
      <c r="Q150" s="171"/>
      <c r="R150" s="171"/>
      <c r="S150" s="171"/>
      <c r="T150" s="172"/>
      <c r="AT150" s="166" t="s">
        <v>155</v>
      </c>
      <c r="AU150" s="166" t="s">
        <v>151</v>
      </c>
      <c r="AV150" s="12" t="s">
        <v>151</v>
      </c>
      <c r="AW150" s="12" t="s">
        <v>3</v>
      </c>
      <c r="AX150" s="12" t="s">
        <v>82</v>
      </c>
      <c r="AY150" s="166" t="s">
        <v>142</v>
      </c>
    </row>
    <row r="151" spans="2:65" s="1" customFormat="1" ht="32.4" customHeight="1">
      <c r="B151" s="148"/>
      <c r="C151" s="149" t="s">
        <v>169</v>
      </c>
      <c r="D151" s="149" t="s">
        <v>145</v>
      </c>
      <c r="E151" s="150" t="s">
        <v>195</v>
      </c>
      <c r="F151" s="151" t="s">
        <v>196</v>
      </c>
      <c r="G151" s="152" t="s">
        <v>181</v>
      </c>
      <c r="H151" s="153">
        <v>0.571</v>
      </c>
      <c r="I151" s="154"/>
      <c r="J151" s="155">
        <f>ROUND(I151*H151,2)</f>
        <v>0</v>
      </c>
      <c r="K151" s="151" t="s">
        <v>149</v>
      </c>
      <c r="L151" s="30"/>
      <c r="M151" s="156" t="s">
        <v>1</v>
      </c>
      <c r="N151" s="157" t="s">
        <v>40</v>
      </c>
      <c r="O151" s="53"/>
      <c r="P151" s="158">
        <f>O151*H151</f>
        <v>0</v>
      </c>
      <c r="Q151" s="158">
        <v>0</v>
      </c>
      <c r="R151" s="158">
        <f>Q151*H151</f>
        <v>0</v>
      </c>
      <c r="S151" s="158">
        <v>0</v>
      </c>
      <c r="T151" s="159">
        <f>S151*H151</f>
        <v>0</v>
      </c>
      <c r="AR151" s="160" t="s">
        <v>150</v>
      </c>
      <c r="AT151" s="160" t="s">
        <v>145</v>
      </c>
      <c r="AU151" s="160" t="s">
        <v>151</v>
      </c>
      <c r="AY151" s="15" t="s">
        <v>142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151</v>
      </c>
      <c r="BK151" s="161">
        <f>ROUND(I151*H151,2)</f>
        <v>0</v>
      </c>
      <c r="BL151" s="15" t="s">
        <v>150</v>
      </c>
      <c r="BM151" s="160" t="s">
        <v>197</v>
      </c>
    </row>
    <row r="152" spans="2:47" s="1" customFormat="1" ht="38.4">
      <c r="B152" s="30"/>
      <c r="D152" s="162" t="s">
        <v>153</v>
      </c>
      <c r="F152" s="163" t="s">
        <v>198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153</v>
      </c>
      <c r="AU152" s="15" t="s">
        <v>151</v>
      </c>
    </row>
    <row r="153" spans="2:47" s="1" customFormat="1" ht="19.2">
      <c r="B153" s="30"/>
      <c r="D153" s="162" t="s">
        <v>199</v>
      </c>
      <c r="F153" s="183" t="s">
        <v>200</v>
      </c>
      <c r="I153" s="89"/>
      <c r="L153" s="30"/>
      <c r="M153" s="164"/>
      <c r="N153" s="53"/>
      <c r="O153" s="53"/>
      <c r="P153" s="53"/>
      <c r="Q153" s="53"/>
      <c r="R153" s="53"/>
      <c r="S153" s="53"/>
      <c r="T153" s="54"/>
      <c r="AT153" s="15" t="s">
        <v>199</v>
      </c>
      <c r="AU153" s="15" t="s">
        <v>151</v>
      </c>
    </row>
    <row r="154" spans="2:63" s="11" customFormat="1" ht="22.8" customHeight="1">
      <c r="B154" s="135"/>
      <c r="D154" s="136" t="s">
        <v>73</v>
      </c>
      <c r="E154" s="146" t="s">
        <v>201</v>
      </c>
      <c r="F154" s="146" t="s">
        <v>202</v>
      </c>
      <c r="I154" s="138"/>
      <c r="J154" s="147">
        <f>BK154</f>
        <v>0</v>
      </c>
      <c r="L154" s="135"/>
      <c r="M154" s="140"/>
      <c r="N154" s="141"/>
      <c r="O154" s="141"/>
      <c r="P154" s="142">
        <f>SUM(P155:P156)</f>
        <v>0</v>
      </c>
      <c r="Q154" s="141"/>
      <c r="R154" s="142">
        <f>SUM(R155:R156)</f>
        <v>0</v>
      </c>
      <c r="S154" s="141"/>
      <c r="T154" s="143">
        <f>SUM(T155:T156)</f>
        <v>0</v>
      </c>
      <c r="AR154" s="136" t="s">
        <v>82</v>
      </c>
      <c r="AT154" s="144" t="s">
        <v>73</v>
      </c>
      <c r="AU154" s="144" t="s">
        <v>82</v>
      </c>
      <c r="AY154" s="136" t="s">
        <v>142</v>
      </c>
      <c r="BK154" s="145">
        <f>SUM(BK155:BK156)</f>
        <v>0</v>
      </c>
    </row>
    <row r="155" spans="2:65" s="1" customFormat="1" ht="14.4" customHeight="1">
      <c r="B155" s="148"/>
      <c r="C155" s="149" t="s">
        <v>157</v>
      </c>
      <c r="D155" s="149" t="s">
        <v>145</v>
      </c>
      <c r="E155" s="150" t="s">
        <v>203</v>
      </c>
      <c r="F155" s="151" t="s">
        <v>204</v>
      </c>
      <c r="G155" s="152" t="s">
        <v>181</v>
      </c>
      <c r="H155" s="153">
        <v>0.144</v>
      </c>
      <c r="I155" s="154"/>
      <c r="J155" s="155">
        <f>ROUND(I155*H155,2)</f>
        <v>0</v>
      </c>
      <c r="K155" s="151" t="s">
        <v>149</v>
      </c>
      <c r="L155" s="30"/>
      <c r="M155" s="156" t="s">
        <v>1</v>
      </c>
      <c r="N155" s="157" t="s">
        <v>40</v>
      </c>
      <c r="O155" s="53"/>
      <c r="P155" s="158">
        <f>O155*H155</f>
        <v>0</v>
      </c>
      <c r="Q155" s="158">
        <v>0</v>
      </c>
      <c r="R155" s="158">
        <f>Q155*H155</f>
        <v>0</v>
      </c>
      <c r="S155" s="158">
        <v>0</v>
      </c>
      <c r="T155" s="159">
        <f>S155*H155</f>
        <v>0</v>
      </c>
      <c r="AR155" s="160" t="s">
        <v>150</v>
      </c>
      <c r="AT155" s="160" t="s">
        <v>145</v>
      </c>
      <c r="AU155" s="160" t="s">
        <v>151</v>
      </c>
      <c r="AY155" s="15" t="s">
        <v>142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5" t="s">
        <v>151</v>
      </c>
      <c r="BK155" s="161">
        <f>ROUND(I155*H155,2)</f>
        <v>0</v>
      </c>
      <c r="BL155" s="15" t="s">
        <v>150</v>
      </c>
      <c r="BM155" s="160" t="s">
        <v>205</v>
      </c>
    </row>
    <row r="156" spans="2:47" s="1" customFormat="1" ht="38.4">
      <c r="B156" s="30"/>
      <c r="D156" s="162" t="s">
        <v>153</v>
      </c>
      <c r="F156" s="163" t="s">
        <v>206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153</v>
      </c>
      <c r="AU156" s="15" t="s">
        <v>151</v>
      </c>
    </row>
    <row r="157" spans="2:63" s="11" customFormat="1" ht="25.95" customHeight="1">
      <c r="B157" s="135"/>
      <c r="D157" s="136" t="s">
        <v>73</v>
      </c>
      <c r="E157" s="137" t="s">
        <v>207</v>
      </c>
      <c r="F157" s="137" t="s">
        <v>208</v>
      </c>
      <c r="I157" s="138"/>
      <c r="J157" s="139">
        <f>BK157</f>
        <v>0</v>
      </c>
      <c r="L157" s="135"/>
      <c r="M157" s="140"/>
      <c r="N157" s="141"/>
      <c r="O157" s="141"/>
      <c r="P157" s="142">
        <f>P158+P163+P241+P261</f>
        <v>0</v>
      </c>
      <c r="Q157" s="141"/>
      <c r="R157" s="142">
        <f>R158+R163+R241+R261</f>
        <v>1.264384</v>
      </c>
      <c r="S157" s="141"/>
      <c r="T157" s="143">
        <f>T158+T163+T241+T261</f>
        <v>0.1209</v>
      </c>
      <c r="AR157" s="136" t="s">
        <v>151</v>
      </c>
      <c r="AT157" s="144" t="s">
        <v>73</v>
      </c>
      <c r="AU157" s="144" t="s">
        <v>74</v>
      </c>
      <c r="AY157" s="136" t="s">
        <v>142</v>
      </c>
      <c r="BK157" s="145">
        <f>BK158+BK163+BK241+BK261</f>
        <v>0</v>
      </c>
    </row>
    <row r="158" spans="2:63" s="11" customFormat="1" ht="22.8" customHeight="1">
      <c r="B158" s="135"/>
      <c r="D158" s="136" t="s">
        <v>73</v>
      </c>
      <c r="E158" s="146" t="s">
        <v>209</v>
      </c>
      <c r="F158" s="146" t="s">
        <v>210</v>
      </c>
      <c r="I158" s="138"/>
      <c r="J158" s="147">
        <f>BK158</f>
        <v>0</v>
      </c>
      <c r="L158" s="135"/>
      <c r="M158" s="140"/>
      <c r="N158" s="141"/>
      <c r="O158" s="141"/>
      <c r="P158" s="142">
        <f>SUM(P159:P162)</f>
        <v>0</v>
      </c>
      <c r="Q158" s="141"/>
      <c r="R158" s="142">
        <f>SUM(R159:R162)</f>
        <v>0</v>
      </c>
      <c r="S158" s="141"/>
      <c r="T158" s="143">
        <f>SUM(T159:T162)</f>
        <v>0</v>
      </c>
      <c r="AR158" s="136" t="s">
        <v>151</v>
      </c>
      <c r="AT158" s="144" t="s">
        <v>73</v>
      </c>
      <c r="AU158" s="144" t="s">
        <v>82</v>
      </c>
      <c r="AY158" s="136" t="s">
        <v>142</v>
      </c>
      <c r="BK158" s="145">
        <f>SUM(BK159:BK162)</f>
        <v>0</v>
      </c>
    </row>
    <row r="159" spans="2:65" s="1" customFormat="1" ht="32.4" customHeight="1">
      <c r="B159" s="148"/>
      <c r="C159" s="149" t="s">
        <v>211</v>
      </c>
      <c r="D159" s="149" t="s">
        <v>145</v>
      </c>
      <c r="E159" s="150" t="s">
        <v>212</v>
      </c>
      <c r="F159" s="151" t="s">
        <v>213</v>
      </c>
      <c r="G159" s="152" t="s">
        <v>214</v>
      </c>
      <c r="H159" s="153">
        <v>1</v>
      </c>
      <c r="I159" s="154"/>
      <c r="J159" s="155">
        <f>ROUND(I159*H159,2)</f>
        <v>0</v>
      </c>
      <c r="K159" s="151" t="s">
        <v>1</v>
      </c>
      <c r="L159" s="30"/>
      <c r="M159" s="156" t="s">
        <v>1</v>
      </c>
      <c r="N159" s="157" t="s">
        <v>40</v>
      </c>
      <c r="O159" s="53"/>
      <c r="P159" s="158">
        <f>O159*H159</f>
        <v>0</v>
      </c>
      <c r="Q159" s="158">
        <v>0</v>
      </c>
      <c r="R159" s="158">
        <f>Q159*H159</f>
        <v>0</v>
      </c>
      <c r="S159" s="158">
        <v>0</v>
      </c>
      <c r="T159" s="159">
        <f>S159*H159</f>
        <v>0</v>
      </c>
      <c r="AR159" s="160" t="s">
        <v>215</v>
      </c>
      <c r="AT159" s="160" t="s">
        <v>145</v>
      </c>
      <c r="AU159" s="160" t="s">
        <v>151</v>
      </c>
      <c r="AY159" s="15" t="s">
        <v>142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5" t="s">
        <v>151</v>
      </c>
      <c r="BK159" s="161">
        <f>ROUND(I159*H159,2)</f>
        <v>0</v>
      </c>
      <c r="BL159" s="15" t="s">
        <v>215</v>
      </c>
      <c r="BM159" s="160" t="s">
        <v>216</v>
      </c>
    </row>
    <row r="160" spans="2:47" s="1" customFormat="1" ht="19.2">
      <c r="B160" s="30"/>
      <c r="D160" s="162" t="s">
        <v>153</v>
      </c>
      <c r="F160" s="163" t="s">
        <v>213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153</v>
      </c>
      <c r="AU160" s="15" t="s">
        <v>151</v>
      </c>
    </row>
    <row r="161" spans="2:47" s="1" customFormat="1" ht="19.2">
      <c r="B161" s="30"/>
      <c r="D161" s="162" t="s">
        <v>199</v>
      </c>
      <c r="F161" s="183" t="s">
        <v>217</v>
      </c>
      <c r="I161" s="89"/>
      <c r="L161" s="30"/>
      <c r="M161" s="164"/>
      <c r="N161" s="53"/>
      <c r="O161" s="53"/>
      <c r="P161" s="53"/>
      <c r="Q161" s="53"/>
      <c r="R161" s="53"/>
      <c r="S161" s="53"/>
      <c r="T161" s="54"/>
      <c r="AT161" s="15" t="s">
        <v>199</v>
      </c>
      <c r="AU161" s="15" t="s">
        <v>151</v>
      </c>
    </row>
    <row r="162" spans="2:51" s="12" customFormat="1" ht="10.2">
      <c r="B162" s="165"/>
      <c r="D162" s="162" t="s">
        <v>155</v>
      </c>
      <c r="E162" s="166" t="s">
        <v>1</v>
      </c>
      <c r="F162" s="167" t="s">
        <v>218</v>
      </c>
      <c r="H162" s="168">
        <v>1</v>
      </c>
      <c r="I162" s="169"/>
      <c r="L162" s="165"/>
      <c r="M162" s="170"/>
      <c r="N162" s="171"/>
      <c r="O162" s="171"/>
      <c r="P162" s="171"/>
      <c r="Q162" s="171"/>
      <c r="R162" s="171"/>
      <c r="S162" s="171"/>
      <c r="T162" s="172"/>
      <c r="AT162" s="166" t="s">
        <v>155</v>
      </c>
      <c r="AU162" s="166" t="s">
        <v>151</v>
      </c>
      <c r="AV162" s="12" t="s">
        <v>151</v>
      </c>
      <c r="AW162" s="12" t="s">
        <v>30</v>
      </c>
      <c r="AX162" s="12" t="s">
        <v>74</v>
      </c>
      <c r="AY162" s="166" t="s">
        <v>142</v>
      </c>
    </row>
    <row r="163" spans="2:63" s="11" customFormat="1" ht="22.8" customHeight="1">
      <c r="B163" s="135"/>
      <c r="D163" s="136" t="s">
        <v>73</v>
      </c>
      <c r="E163" s="146" t="s">
        <v>219</v>
      </c>
      <c r="F163" s="146" t="s">
        <v>220</v>
      </c>
      <c r="I163" s="138"/>
      <c r="J163" s="147">
        <f>BK163</f>
        <v>0</v>
      </c>
      <c r="L163" s="135"/>
      <c r="M163" s="140"/>
      <c r="N163" s="141"/>
      <c r="O163" s="141"/>
      <c r="P163" s="142">
        <f>SUM(P164:P240)</f>
        <v>0</v>
      </c>
      <c r="Q163" s="141"/>
      <c r="R163" s="142">
        <f>SUM(R164:R240)</f>
        <v>0.4956916</v>
      </c>
      <c r="S163" s="141"/>
      <c r="T163" s="143">
        <f>SUM(T164:T240)</f>
        <v>0</v>
      </c>
      <c r="AR163" s="136" t="s">
        <v>151</v>
      </c>
      <c r="AT163" s="144" t="s">
        <v>73</v>
      </c>
      <c r="AU163" s="144" t="s">
        <v>82</v>
      </c>
      <c r="AY163" s="136" t="s">
        <v>142</v>
      </c>
      <c r="BK163" s="145">
        <f>SUM(BK164:BK240)</f>
        <v>0</v>
      </c>
    </row>
    <row r="164" spans="2:65" s="1" customFormat="1" ht="21.6" customHeight="1">
      <c r="B164" s="148"/>
      <c r="C164" s="149" t="s">
        <v>221</v>
      </c>
      <c r="D164" s="149" t="s">
        <v>145</v>
      </c>
      <c r="E164" s="150" t="s">
        <v>222</v>
      </c>
      <c r="F164" s="151" t="s">
        <v>223</v>
      </c>
      <c r="G164" s="152" t="s">
        <v>148</v>
      </c>
      <c r="H164" s="153">
        <v>32</v>
      </c>
      <c r="I164" s="154"/>
      <c r="J164" s="155">
        <f>ROUND(I164*H164,2)</f>
        <v>0</v>
      </c>
      <c r="K164" s="151" t="s">
        <v>149</v>
      </c>
      <c r="L164" s="30"/>
      <c r="M164" s="156" t="s">
        <v>1</v>
      </c>
      <c r="N164" s="157" t="s">
        <v>40</v>
      </c>
      <c r="O164" s="53"/>
      <c r="P164" s="158">
        <f>O164*H164</f>
        <v>0</v>
      </c>
      <c r="Q164" s="158">
        <v>0</v>
      </c>
      <c r="R164" s="158">
        <f>Q164*H164</f>
        <v>0</v>
      </c>
      <c r="S164" s="158">
        <v>0</v>
      </c>
      <c r="T164" s="159">
        <f>S164*H164</f>
        <v>0</v>
      </c>
      <c r="AR164" s="160" t="s">
        <v>215</v>
      </c>
      <c r="AT164" s="160" t="s">
        <v>145</v>
      </c>
      <c r="AU164" s="160" t="s">
        <v>151</v>
      </c>
      <c r="AY164" s="15" t="s">
        <v>142</v>
      </c>
      <c r="BE164" s="161">
        <f>IF(N164="základní",J164,0)</f>
        <v>0</v>
      </c>
      <c r="BF164" s="161">
        <f>IF(N164="snížená",J164,0)</f>
        <v>0</v>
      </c>
      <c r="BG164" s="161">
        <f>IF(N164="zákl. přenesená",J164,0)</f>
        <v>0</v>
      </c>
      <c r="BH164" s="161">
        <f>IF(N164="sníž. přenesená",J164,0)</f>
        <v>0</v>
      </c>
      <c r="BI164" s="161">
        <f>IF(N164="nulová",J164,0)</f>
        <v>0</v>
      </c>
      <c r="BJ164" s="15" t="s">
        <v>151</v>
      </c>
      <c r="BK164" s="161">
        <f>ROUND(I164*H164,2)</f>
        <v>0</v>
      </c>
      <c r="BL164" s="15" t="s">
        <v>215</v>
      </c>
      <c r="BM164" s="160" t="s">
        <v>224</v>
      </c>
    </row>
    <row r="165" spans="2:47" s="1" customFormat="1" ht="19.2">
      <c r="B165" s="30"/>
      <c r="D165" s="162" t="s">
        <v>153</v>
      </c>
      <c r="F165" s="163" t="s">
        <v>225</v>
      </c>
      <c r="I165" s="89"/>
      <c r="L165" s="30"/>
      <c r="M165" s="164"/>
      <c r="N165" s="53"/>
      <c r="O165" s="53"/>
      <c r="P165" s="53"/>
      <c r="Q165" s="53"/>
      <c r="R165" s="53"/>
      <c r="S165" s="53"/>
      <c r="T165" s="54"/>
      <c r="AT165" s="15" t="s">
        <v>153</v>
      </c>
      <c r="AU165" s="15" t="s">
        <v>151</v>
      </c>
    </row>
    <row r="166" spans="2:51" s="12" customFormat="1" ht="10.2">
      <c r="B166" s="165"/>
      <c r="D166" s="162" t="s">
        <v>155</v>
      </c>
      <c r="E166" s="166" t="s">
        <v>1</v>
      </c>
      <c r="F166" s="167" t="s">
        <v>226</v>
      </c>
      <c r="H166" s="168">
        <v>32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6" t="s">
        <v>155</v>
      </c>
      <c r="AU166" s="166" t="s">
        <v>151</v>
      </c>
      <c r="AV166" s="12" t="s">
        <v>151</v>
      </c>
      <c r="AW166" s="12" t="s">
        <v>30</v>
      </c>
      <c r="AX166" s="12" t="s">
        <v>74</v>
      </c>
      <c r="AY166" s="166" t="s">
        <v>142</v>
      </c>
    </row>
    <row r="167" spans="2:65" s="1" customFormat="1" ht="21.6" customHeight="1">
      <c r="B167" s="148"/>
      <c r="C167" s="149" t="s">
        <v>227</v>
      </c>
      <c r="D167" s="149" t="s">
        <v>145</v>
      </c>
      <c r="E167" s="150" t="s">
        <v>228</v>
      </c>
      <c r="F167" s="151" t="s">
        <v>229</v>
      </c>
      <c r="G167" s="152" t="s">
        <v>148</v>
      </c>
      <c r="H167" s="153">
        <v>40.56</v>
      </c>
      <c r="I167" s="154"/>
      <c r="J167" s="155">
        <f>ROUND(I167*H167,2)</f>
        <v>0</v>
      </c>
      <c r="K167" s="151" t="s">
        <v>149</v>
      </c>
      <c r="L167" s="30"/>
      <c r="M167" s="156" t="s">
        <v>1</v>
      </c>
      <c r="N167" s="157" t="s">
        <v>40</v>
      </c>
      <c r="O167" s="53"/>
      <c r="P167" s="158">
        <f>O167*H167</f>
        <v>0</v>
      </c>
      <c r="Q167" s="158">
        <v>0</v>
      </c>
      <c r="R167" s="158">
        <f>Q167*H167</f>
        <v>0</v>
      </c>
      <c r="S167" s="158">
        <v>0</v>
      </c>
      <c r="T167" s="159">
        <f>S167*H167</f>
        <v>0</v>
      </c>
      <c r="AR167" s="160" t="s">
        <v>215</v>
      </c>
      <c r="AT167" s="160" t="s">
        <v>145</v>
      </c>
      <c r="AU167" s="160" t="s">
        <v>151</v>
      </c>
      <c r="AY167" s="15" t="s">
        <v>142</v>
      </c>
      <c r="BE167" s="161">
        <f>IF(N167="základní",J167,0)</f>
        <v>0</v>
      </c>
      <c r="BF167" s="161">
        <f>IF(N167="snížená",J167,0)</f>
        <v>0</v>
      </c>
      <c r="BG167" s="161">
        <f>IF(N167="zákl. přenesená",J167,0)</f>
        <v>0</v>
      </c>
      <c r="BH167" s="161">
        <f>IF(N167="sníž. přenesená",J167,0)</f>
        <v>0</v>
      </c>
      <c r="BI167" s="161">
        <f>IF(N167="nulová",J167,0)</f>
        <v>0</v>
      </c>
      <c r="BJ167" s="15" t="s">
        <v>151</v>
      </c>
      <c r="BK167" s="161">
        <f>ROUND(I167*H167,2)</f>
        <v>0</v>
      </c>
      <c r="BL167" s="15" t="s">
        <v>215</v>
      </c>
      <c r="BM167" s="160" t="s">
        <v>230</v>
      </c>
    </row>
    <row r="168" spans="2:47" s="1" customFormat="1" ht="19.2">
      <c r="B168" s="30"/>
      <c r="D168" s="162" t="s">
        <v>153</v>
      </c>
      <c r="F168" s="163" t="s">
        <v>231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153</v>
      </c>
      <c r="AU168" s="15" t="s">
        <v>151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226</v>
      </c>
      <c r="H169" s="168">
        <v>32</v>
      </c>
      <c r="I169" s="169"/>
      <c r="L169" s="165"/>
      <c r="M169" s="170"/>
      <c r="N169" s="171"/>
      <c r="O169" s="171"/>
      <c r="P169" s="171"/>
      <c r="Q169" s="171"/>
      <c r="R169" s="171"/>
      <c r="S169" s="171"/>
      <c r="T169" s="172"/>
      <c r="AT169" s="166" t="s">
        <v>155</v>
      </c>
      <c r="AU169" s="166" t="s">
        <v>151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51" s="12" customFormat="1" ht="10.2">
      <c r="B170" s="165"/>
      <c r="D170" s="162" t="s">
        <v>155</v>
      </c>
      <c r="E170" s="166" t="s">
        <v>1</v>
      </c>
      <c r="F170" s="167" t="s">
        <v>232</v>
      </c>
      <c r="H170" s="168">
        <v>8.56</v>
      </c>
      <c r="I170" s="169"/>
      <c r="L170" s="165"/>
      <c r="M170" s="170"/>
      <c r="N170" s="171"/>
      <c r="O170" s="171"/>
      <c r="P170" s="171"/>
      <c r="Q170" s="171"/>
      <c r="R170" s="171"/>
      <c r="S170" s="171"/>
      <c r="T170" s="172"/>
      <c r="AT170" s="166" t="s">
        <v>155</v>
      </c>
      <c r="AU170" s="166" t="s">
        <v>151</v>
      </c>
      <c r="AV170" s="12" t="s">
        <v>151</v>
      </c>
      <c r="AW170" s="12" t="s">
        <v>30</v>
      </c>
      <c r="AX170" s="12" t="s">
        <v>74</v>
      </c>
      <c r="AY170" s="166" t="s">
        <v>142</v>
      </c>
    </row>
    <row r="171" spans="2:65" s="1" customFormat="1" ht="14.4" customHeight="1">
      <c r="B171" s="148"/>
      <c r="C171" s="149" t="s">
        <v>233</v>
      </c>
      <c r="D171" s="149" t="s">
        <v>145</v>
      </c>
      <c r="E171" s="150" t="s">
        <v>234</v>
      </c>
      <c r="F171" s="151" t="s">
        <v>235</v>
      </c>
      <c r="G171" s="152" t="s">
        <v>148</v>
      </c>
      <c r="H171" s="153">
        <v>40.56</v>
      </c>
      <c r="I171" s="154"/>
      <c r="J171" s="155">
        <f>ROUND(I171*H171,2)</f>
        <v>0</v>
      </c>
      <c r="K171" s="151" t="s">
        <v>149</v>
      </c>
      <c r="L171" s="30"/>
      <c r="M171" s="156" t="s">
        <v>1</v>
      </c>
      <c r="N171" s="157" t="s">
        <v>40</v>
      </c>
      <c r="O171" s="53"/>
      <c r="P171" s="158">
        <f>O171*H171</f>
        <v>0</v>
      </c>
      <c r="Q171" s="158">
        <v>0</v>
      </c>
      <c r="R171" s="158">
        <f>Q171*H171</f>
        <v>0</v>
      </c>
      <c r="S171" s="158">
        <v>0</v>
      </c>
      <c r="T171" s="159">
        <f>S171*H171</f>
        <v>0</v>
      </c>
      <c r="AR171" s="160" t="s">
        <v>215</v>
      </c>
      <c r="AT171" s="160" t="s">
        <v>145</v>
      </c>
      <c r="AU171" s="160" t="s">
        <v>151</v>
      </c>
      <c r="AY171" s="15" t="s">
        <v>142</v>
      </c>
      <c r="BE171" s="161">
        <f>IF(N171="základní",J171,0)</f>
        <v>0</v>
      </c>
      <c r="BF171" s="161">
        <f>IF(N171="snížená",J171,0)</f>
        <v>0</v>
      </c>
      <c r="BG171" s="161">
        <f>IF(N171="zákl. přenesená",J171,0)</f>
        <v>0</v>
      </c>
      <c r="BH171" s="161">
        <f>IF(N171="sníž. přenesená",J171,0)</f>
        <v>0</v>
      </c>
      <c r="BI171" s="161">
        <f>IF(N171="nulová",J171,0)</f>
        <v>0</v>
      </c>
      <c r="BJ171" s="15" t="s">
        <v>151</v>
      </c>
      <c r="BK171" s="161">
        <f>ROUND(I171*H171,2)</f>
        <v>0</v>
      </c>
      <c r="BL171" s="15" t="s">
        <v>215</v>
      </c>
      <c r="BM171" s="160" t="s">
        <v>236</v>
      </c>
    </row>
    <row r="172" spans="2:47" s="1" customFormat="1" ht="10.2">
      <c r="B172" s="30"/>
      <c r="D172" s="162" t="s">
        <v>153</v>
      </c>
      <c r="F172" s="163" t="s">
        <v>237</v>
      </c>
      <c r="I172" s="89"/>
      <c r="L172" s="30"/>
      <c r="M172" s="164"/>
      <c r="N172" s="53"/>
      <c r="O172" s="53"/>
      <c r="P172" s="53"/>
      <c r="Q172" s="53"/>
      <c r="R172" s="53"/>
      <c r="S172" s="53"/>
      <c r="T172" s="54"/>
      <c r="AT172" s="15" t="s">
        <v>153</v>
      </c>
      <c r="AU172" s="15" t="s">
        <v>151</v>
      </c>
    </row>
    <row r="173" spans="2:65" s="1" customFormat="1" ht="14.4" customHeight="1">
      <c r="B173" s="148"/>
      <c r="C173" s="149" t="s">
        <v>238</v>
      </c>
      <c r="D173" s="149" t="s">
        <v>145</v>
      </c>
      <c r="E173" s="150" t="s">
        <v>239</v>
      </c>
      <c r="F173" s="151" t="s">
        <v>240</v>
      </c>
      <c r="G173" s="152" t="s">
        <v>161</v>
      </c>
      <c r="H173" s="153">
        <v>44</v>
      </c>
      <c r="I173" s="154"/>
      <c r="J173" s="155">
        <f>ROUND(I173*H173,2)</f>
        <v>0</v>
      </c>
      <c r="K173" s="151" t="s">
        <v>149</v>
      </c>
      <c r="L173" s="30"/>
      <c r="M173" s="156" t="s">
        <v>1</v>
      </c>
      <c r="N173" s="157" t="s">
        <v>40</v>
      </c>
      <c r="O173" s="53"/>
      <c r="P173" s="158">
        <f>O173*H173</f>
        <v>0</v>
      </c>
      <c r="Q173" s="158">
        <v>0</v>
      </c>
      <c r="R173" s="158">
        <f>Q173*H173</f>
        <v>0</v>
      </c>
      <c r="S173" s="158">
        <v>0</v>
      </c>
      <c r="T173" s="159">
        <f>S173*H173</f>
        <v>0</v>
      </c>
      <c r="AR173" s="160" t="s">
        <v>215</v>
      </c>
      <c r="AT173" s="160" t="s">
        <v>145</v>
      </c>
      <c r="AU173" s="160" t="s">
        <v>151</v>
      </c>
      <c r="AY173" s="15" t="s">
        <v>142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5" t="s">
        <v>151</v>
      </c>
      <c r="BK173" s="161">
        <f>ROUND(I173*H173,2)</f>
        <v>0</v>
      </c>
      <c r="BL173" s="15" t="s">
        <v>215</v>
      </c>
      <c r="BM173" s="160" t="s">
        <v>241</v>
      </c>
    </row>
    <row r="174" spans="2:47" s="1" customFormat="1" ht="19.2">
      <c r="B174" s="30"/>
      <c r="D174" s="162" t="s">
        <v>153</v>
      </c>
      <c r="F174" s="163" t="s">
        <v>242</v>
      </c>
      <c r="I174" s="89"/>
      <c r="L174" s="30"/>
      <c r="M174" s="164"/>
      <c r="N174" s="53"/>
      <c r="O174" s="53"/>
      <c r="P174" s="53"/>
      <c r="Q174" s="53"/>
      <c r="R174" s="53"/>
      <c r="S174" s="53"/>
      <c r="T174" s="54"/>
      <c r="AT174" s="15" t="s">
        <v>153</v>
      </c>
      <c r="AU174" s="15" t="s">
        <v>151</v>
      </c>
    </row>
    <row r="175" spans="2:51" s="12" customFormat="1" ht="10.2">
      <c r="B175" s="165"/>
      <c r="D175" s="162" t="s">
        <v>155</v>
      </c>
      <c r="E175" s="166" t="s">
        <v>1</v>
      </c>
      <c r="F175" s="167" t="s">
        <v>243</v>
      </c>
      <c r="H175" s="168">
        <v>44</v>
      </c>
      <c r="I175" s="169"/>
      <c r="L175" s="165"/>
      <c r="M175" s="170"/>
      <c r="N175" s="171"/>
      <c r="O175" s="171"/>
      <c r="P175" s="171"/>
      <c r="Q175" s="171"/>
      <c r="R175" s="171"/>
      <c r="S175" s="171"/>
      <c r="T175" s="172"/>
      <c r="AT175" s="166" t="s">
        <v>155</v>
      </c>
      <c r="AU175" s="166" t="s">
        <v>151</v>
      </c>
      <c r="AV175" s="12" t="s">
        <v>151</v>
      </c>
      <c r="AW175" s="12" t="s">
        <v>30</v>
      </c>
      <c r="AX175" s="12" t="s">
        <v>74</v>
      </c>
      <c r="AY175" s="166" t="s">
        <v>142</v>
      </c>
    </row>
    <row r="176" spans="2:65" s="1" customFormat="1" ht="21.6" customHeight="1">
      <c r="B176" s="148"/>
      <c r="C176" s="149" t="s">
        <v>8</v>
      </c>
      <c r="D176" s="149" t="s">
        <v>145</v>
      </c>
      <c r="E176" s="150" t="s">
        <v>244</v>
      </c>
      <c r="F176" s="151" t="s">
        <v>245</v>
      </c>
      <c r="G176" s="152" t="s">
        <v>161</v>
      </c>
      <c r="H176" s="153">
        <v>44</v>
      </c>
      <c r="I176" s="154"/>
      <c r="J176" s="155">
        <f>ROUND(I176*H176,2)</f>
        <v>0</v>
      </c>
      <c r="K176" s="151" t="s">
        <v>149</v>
      </c>
      <c r="L176" s="30"/>
      <c r="M176" s="156" t="s">
        <v>1</v>
      </c>
      <c r="N176" s="157" t="s">
        <v>40</v>
      </c>
      <c r="O176" s="53"/>
      <c r="P176" s="158">
        <f>O176*H176</f>
        <v>0</v>
      </c>
      <c r="Q176" s="158">
        <v>0</v>
      </c>
      <c r="R176" s="158">
        <f>Q176*H176</f>
        <v>0</v>
      </c>
      <c r="S176" s="158">
        <v>0</v>
      </c>
      <c r="T176" s="159">
        <f>S176*H176</f>
        <v>0</v>
      </c>
      <c r="AR176" s="160" t="s">
        <v>215</v>
      </c>
      <c r="AT176" s="160" t="s">
        <v>145</v>
      </c>
      <c r="AU176" s="160" t="s">
        <v>151</v>
      </c>
      <c r="AY176" s="15" t="s">
        <v>142</v>
      </c>
      <c r="BE176" s="161">
        <f>IF(N176="základní",J176,0)</f>
        <v>0</v>
      </c>
      <c r="BF176" s="161">
        <f>IF(N176="snížená",J176,0)</f>
        <v>0</v>
      </c>
      <c r="BG176" s="161">
        <f>IF(N176="zákl. přenesená",J176,0)</f>
        <v>0</v>
      </c>
      <c r="BH176" s="161">
        <f>IF(N176="sníž. přenesená",J176,0)</f>
        <v>0</v>
      </c>
      <c r="BI176" s="161">
        <f>IF(N176="nulová",J176,0)</f>
        <v>0</v>
      </c>
      <c r="BJ176" s="15" t="s">
        <v>151</v>
      </c>
      <c r="BK176" s="161">
        <f>ROUND(I176*H176,2)</f>
        <v>0</v>
      </c>
      <c r="BL176" s="15" t="s">
        <v>215</v>
      </c>
      <c r="BM176" s="160" t="s">
        <v>246</v>
      </c>
    </row>
    <row r="177" spans="2:47" s="1" customFormat="1" ht="19.2">
      <c r="B177" s="30"/>
      <c r="D177" s="162" t="s">
        <v>153</v>
      </c>
      <c r="F177" s="163" t="s">
        <v>247</v>
      </c>
      <c r="I177" s="89"/>
      <c r="L177" s="30"/>
      <c r="M177" s="164"/>
      <c r="N177" s="53"/>
      <c r="O177" s="53"/>
      <c r="P177" s="53"/>
      <c r="Q177" s="53"/>
      <c r="R177" s="53"/>
      <c r="S177" s="53"/>
      <c r="T177" s="54"/>
      <c r="AT177" s="15" t="s">
        <v>153</v>
      </c>
      <c r="AU177" s="15" t="s">
        <v>151</v>
      </c>
    </row>
    <row r="178" spans="2:65" s="1" customFormat="1" ht="21.6" customHeight="1">
      <c r="B178" s="148"/>
      <c r="C178" s="149" t="s">
        <v>215</v>
      </c>
      <c r="D178" s="149" t="s">
        <v>145</v>
      </c>
      <c r="E178" s="150" t="s">
        <v>248</v>
      </c>
      <c r="F178" s="151" t="s">
        <v>249</v>
      </c>
      <c r="G178" s="152" t="s">
        <v>148</v>
      </c>
      <c r="H178" s="153">
        <v>40.56</v>
      </c>
      <c r="I178" s="154"/>
      <c r="J178" s="155">
        <f>ROUND(I178*H178,2)</f>
        <v>0</v>
      </c>
      <c r="K178" s="151" t="s">
        <v>149</v>
      </c>
      <c r="L178" s="30"/>
      <c r="M178" s="156" t="s">
        <v>1</v>
      </c>
      <c r="N178" s="157" t="s">
        <v>40</v>
      </c>
      <c r="O178" s="53"/>
      <c r="P178" s="158">
        <f>O178*H178</f>
        <v>0</v>
      </c>
      <c r="Q178" s="158">
        <v>3E-05</v>
      </c>
      <c r="R178" s="158">
        <f>Q178*H178</f>
        <v>0.0012168</v>
      </c>
      <c r="S178" s="158">
        <v>0</v>
      </c>
      <c r="T178" s="159">
        <f>S178*H178</f>
        <v>0</v>
      </c>
      <c r="AR178" s="160" t="s">
        <v>215</v>
      </c>
      <c r="AT178" s="160" t="s">
        <v>145</v>
      </c>
      <c r="AU178" s="160" t="s">
        <v>151</v>
      </c>
      <c r="AY178" s="15" t="s">
        <v>142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5" t="s">
        <v>151</v>
      </c>
      <c r="BK178" s="161">
        <f>ROUND(I178*H178,2)</f>
        <v>0</v>
      </c>
      <c r="BL178" s="15" t="s">
        <v>215</v>
      </c>
      <c r="BM178" s="160" t="s">
        <v>250</v>
      </c>
    </row>
    <row r="179" spans="2:47" s="1" customFormat="1" ht="19.2">
      <c r="B179" s="30"/>
      <c r="D179" s="162" t="s">
        <v>153</v>
      </c>
      <c r="F179" s="163" t="s">
        <v>251</v>
      </c>
      <c r="I179" s="89"/>
      <c r="L179" s="30"/>
      <c r="M179" s="164"/>
      <c r="N179" s="53"/>
      <c r="O179" s="53"/>
      <c r="P179" s="53"/>
      <c r="Q179" s="53"/>
      <c r="R179" s="53"/>
      <c r="S179" s="53"/>
      <c r="T179" s="54"/>
      <c r="AT179" s="15" t="s">
        <v>153</v>
      </c>
      <c r="AU179" s="15" t="s">
        <v>151</v>
      </c>
    </row>
    <row r="180" spans="2:51" s="12" customFormat="1" ht="10.2">
      <c r="B180" s="165"/>
      <c r="D180" s="162" t="s">
        <v>155</v>
      </c>
      <c r="E180" s="166" t="s">
        <v>1</v>
      </c>
      <c r="F180" s="167" t="s">
        <v>226</v>
      </c>
      <c r="H180" s="168">
        <v>32</v>
      </c>
      <c r="I180" s="169"/>
      <c r="L180" s="165"/>
      <c r="M180" s="170"/>
      <c r="N180" s="171"/>
      <c r="O180" s="171"/>
      <c r="P180" s="171"/>
      <c r="Q180" s="171"/>
      <c r="R180" s="171"/>
      <c r="S180" s="171"/>
      <c r="T180" s="172"/>
      <c r="AT180" s="166" t="s">
        <v>155</v>
      </c>
      <c r="AU180" s="166" t="s">
        <v>151</v>
      </c>
      <c r="AV180" s="12" t="s">
        <v>151</v>
      </c>
      <c r="AW180" s="12" t="s">
        <v>30</v>
      </c>
      <c r="AX180" s="12" t="s">
        <v>74</v>
      </c>
      <c r="AY180" s="166" t="s">
        <v>142</v>
      </c>
    </row>
    <row r="181" spans="2:51" s="12" customFormat="1" ht="10.2">
      <c r="B181" s="165"/>
      <c r="D181" s="162" t="s">
        <v>155</v>
      </c>
      <c r="E181" s="166" t="s">
        <v>1</v>
      </c>
      <c r="F181" s="167" t="s">
        <v>232</v>
      </c>
      <c r="H181" s="168">
        <v>8.56</v>
      </c>
      <c r="I181" s="169"/>
      <c r="L181" s="165"/>
      <c r="M181" s="170"/>
      <c r="N181" s="171"/>
      <c r="O181" s="171"/>
      <c r="P181" s="171"/>
      <c r="Q181" s="171"/>
      <c r="R181" s="171"/>
      <c r="S181" s="171"/>
      <c r="T181" s="172"/>
      <c r="AT181" s="166" t="s">
        <v>155</v>
      </c>
      <c r="AU181" s="166" t="s">
        <v>151</v>
      </c>
      <c r="AV181" s="12" t="s">
        <v>151</v>
      </c>
      <c r="AW181" s="12" t="s">
        <v>30</v>
      </c>
      <c r="AX181" s="12" t="s">
        <v>74</v>
      </c>
      <c r="AY181" s="166" t="s">
        <v>142</v>
      </c>
    </row>
    <row r="182" spans="2:65" s="1" customFormat="1" ht="21.6" customHeight="1">
      <c r="B182" s="148"/>
      <c r="C182" s="149" t="s">
        <v>252</v>
      </c>
      <c r="D182" s="149" t="s">
        <v>145</v>
      </c>
      <c r="E182" s="150" t="s">
        <v>253</v>
      </c>
      <c r="F182" s="151" t="s">
        <v>254</v>
      </c>
      <c r="G182" s="152" t="s">
        <v>161</v>
      </c>
      <c r="H182" s="153">
        <v>44</v>
      </c>
      <c r="I182" s="154"/>
      <c r="J182" s="155">
        <f>ROUND(I182*H182,2)</f>
        <v>0</v>
      </c>
      <c r="K182" s="151" t="s">
        <v>149</v>
      </c>
      <c r="L182" s="30"/>
      <c r="M182" s="156" t="s">
        <v>1</v>
      </c>
      <c r="N182" s="157" t="s">
        <v>40</v>
      </c>
      <c r="O182" s="53"/>
      <c r="P182" s="158">
        <f>O182*H182</f>
        <v>0</v>
      </c>
      <c r="Q182" s="158">
        <v>4E-05</v>
      </c>
      <c r="R182" s="158">
        <f>Q182*H182</f>
        <v>0.00176</v>
      </c>
      <c r="S182" s="158">
        <v>0</v>
      </c>
      <c r="T182" s="159">
        <f>S182*H182</f>
        <v>0</v>
      </c>
      <c r="AR182" s="160" t="s">
        <v>215</v>
      </c>
      <c r="AT182" s="160" t="s">
        <v>145</v>
      </c>
      <c r="AU182" s="160" t="s">
        <v>151</v>
      </c>
      <c r="AY182" s="15" t="s">
        <v>142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5" t="s">
        <v>151</v>
      </c>
      <c r="BK182" s="161">
        <f>ROUND(I182*H182,2)</f>
        <v>0</v>
      </c>
      <c r="BL182" s="15" t="s">
        <v>215</v>
      </c>
      <c r="BM182" s="160" t="s">
        <v>255</v>
      </c>
    </row>
    <row r="183" spans="2:47" s="1" customFormat="1" ht="28.8">
      <c r="B183" s="30"/>
      <c r="D183" s="162" t="s">
        <v>153</v>
      </c>
      <c r="F183" s="163" t="s">
        <v>256</v>
      </c>
      <c r="I183" s="89"/>
      <c r="L183" s="30"/>
      <c r="M183" s="164"/>
      <c r="N183" s="53"/>
      <c r="O183" s="53"/>
      <c r="P183" s="53"/>
      <c r="Q183" s="53"/>
      <c r="R183" s="53"/>
      <c r="S183" s="53"/>
      <c r="T183" s="54"/>
      <c r="AT183" s="15" t="s">
        <v>153</v>
      </c>
      <c r="AU183" s="15" t="s">
        <v>151</v>
      </c>
    </row>
    <row r="184" spans="2:65" s="1" customFormat="1" ht="21.6" customHeight="1">
      <c r="B184" s="148"/>
      <c r="C184" s="149" t="s">
        <v>257</v>
      </c>
      <c r="D184" s="149" t="s">
        <v>145</v>
      </c>
      <c r="E184" s="150" t="s">
        <v>258</v>
      </c>
      <c r="F184" s="151" t="s">
        <v>259</v>
      </c>
      <c r="G184" s="152" t="s">
        <v>161</v>
      </c>
      <c r="H184" s="153">
        <v>44</v>
      </c>
      <c r="I184" s="154"/>
      <c r="J184" s="155">
        <f>ROUND(I184*H184,2)</f>
        <v>0</v>
      </c>
      <c r="K184" s="151" t="s">
        <v>149</v>
      </c>
      <c r="L184" s="30"/>
      <c r="M184" s="156" t="s">
        <v>1</v>
      </c>
      <c r="N184" s="157" t="s">
        <v>40</v>
      </c>
      <c r="O184" s="53"/>
      <c r="P184" s="158">
        <f>O184*H184</f>
        <v>0</v>
      </c>
      <c r="Q184" s="158">
        <v>2E-05</v>
      </c>
      <c r="R184" s="158">
        <f>Q184*H184</f>
        <v>0.00088</v>
      </c>
      <c r="S184" s="158">
        <v>0</v>
      </c>
      <c r="T184" s="159">
        <f>S184*H184</f>
        <v>0</v>
      </c>
      <c r="AR184" s="160" t="s">
        <v>215</v>
      </c>
      <c r="AT184" s="160" t="s">
        <v>145</v>
      </c>
      <c r="AU184" s="160" t="s">
        <v>151</v>
      </c>
      <c r="AY184" s="15" t="s">
        <v>142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5" t="s">
        <v>151</v>
      </c>
      <c r="BK184" s="161">
        <f>ROUND(I184*H184,2)</f>
        <v>0</v>
      </c>
      <c r="BL184" s="15" t="s">
        <v>215</v>
      </c>
      <c r="BM184" s="160" t="s">
        <v>260</v>
      </c>
    </row>
    <row r="185" spans="2:47" s="1" customFormat="1" ht="28.8">
      <c r="B185" s="30"/>
      <c r="D185" s="162" t="s">
        <v>153</v>
      </c>
      <c r="F185" s="163" t="s">
        <v>261</v>
      </c>
      <c r="I185" s="89"/>
      <c r="L185" s="30"/>
      <c r="M185" s="164"/>
      <c r="N185" s="53"/>
      <c r="O185" s="53"/>
      <c r="P185" s="53"/>
      <c r="Q185" s="53"/>
      <c r="R185" s="53"/>
      <c r="S185" s="53"/>
      <c r="T185" s="54"/>
      <c r="AT185" s="15" t="s">
        <v>153</v>
      </c>
      <c r="AU185" s="15" t="s">
        <v>151</v>
      </c>
    </row>
    <row r="186" spans="2:65" s="1" customFormat="1" ht="21.6" customHeight="1">
      <c r="B186" s="148"/>
      <c r="C186" s="149" t="s">
        <v>262</v>
      </c>
      <c r="D186" s="149" t="s">
        <v>145</v>
      </c>
      <c r="E186" s="150" t="s">
        <v>263</v>
      </c>
      <c r="F186" s="151" t="s">
        <v>264</v>
      </c>
      <c r="G186" s="152" t="s">
        <v>148</v>
      </c>
      <c r="H186" s="153">
        <v>40.56</v>
      </c>
      <c r="I186" s="154"/>
      <c r="J186" s="155">
        <f>ROUND(I186*H186,2)</f>
        <v>0</v>
      </c>
      <c r="K186" s="151" t="s">
        <v>149</v>
      </c>
      <c r="L186" s="30"/>
      <c r="M186" s="156" t="s">
        <v>1</v>
      </c>
      <c r="N186" s="157" t="s">
        <v>40</v>
      </c>
      <c r="O186" s="53"/>
      <c r="P186" s="158">
        <f>O186*H186</f>
        <v>0</v>
      </c>
      <c r="Q186" s="158">
        <v>0.00455</v>
      </c>
      <c r="R186" s="158">
        <f>Q186*H186</f>
        <v>0.18454800000000002</v>
      </c>
      <c r="S186" s="158">
        <v>0</v>
      </c>
      <c r="T186" s="159">
        <f>S186*H186</f>
        <v>0</v>
      </c>
      <c r="AR186" s="160" t="s">
        <v>215</v>
      </c>
      <c r="AT186" s="160" t="s">
        <v>145</v>
      </c>
      <c r="AU186" s="160" t="s">
        <v>151</v>
      </c>
      <c r="AY186" s="15" t="s">
        <v>142</v>
      </c>
      <c r="BE186" s="161">
        <f>IF(N186="základní",J186,0)</f>
        <v>0</v>
      </c>
      <c r="BF186" s="161">
        <f>IF(N186="snížená",J186,0)</f>
        <v>0</v>
      </c>
      <c r="BG186" s="161">
        <f>IF(N186="zákl. přenesená",J186,0)</f>
        <v>0</v>
      </c>
      <c r="BH186" s="161">
        <f>IF(N186="sníž. přenesená",J186,0)</f>
        <v>0</v>
      </c>
      <c r="BI186" s="161">
        <f>IF(N186="nulová",J186,0)</f>
        <v>0</v>
      </c>
      <c r="BJ186" s="15" t="s">
        <v>151</v>
      </c>
      <c r="BK186" s="161">
        <f>ROUND(I186*H186,2)</f>
        <v>0</v>
      </c>
      <c r="BL186" s="15" t="s">
        <v>215</v>
      </c>
      <c r="BM186" s="160" t="s">
        <v>265</v>
      </c>
    </row>
    <row r="187" spans="2:47" s="1" customFormat="1" ht="19.2">
      <c r="B187" s="30"/>
      <c r="D187" s="162" t="s">
        <v>153</v>
      </c>
      <c r="F187" s="163" t="s">
        <v>266</v>
      </c>
      <c r="I187" s="89"/>
      <c r="L187" s="30"/>
      <c r="M187" s="164"/>
      <c r="N187" s="53"/>
      <c r="O187" s="53"/>
      <c r="P187" s="53"/>
      <c r="Q187" s="53"/>
      <c r="R187" s="53"/>
      <c r="S187" s="53"/>
      <c r="T187" s="54"/>
      <c r="AT187" s="15" t="s">
        <v>153</v>
      </c>
      <c r="AU187" s="15" t="s">
        <v>151</v>
      </c>
    </row>
    <row r="188" spans="2:51" s="12" customFormat="1" ht="10.2">
      <c r="B188" s="165"/>
      <c r="D188" s="162" t="s">
        <v>155</v>
      </c>
      <c r="E188" s="166" t="s">
        <v>1</v>
      </c>
      <c r="F188" s="167" t="s">
        <v>226</v>
      </c>
      <c r="H188" s="168">
        <v>32</v>
      </c>
      <c r="I188" s="169"/>
      <c r="L188" s="165"/>
      <c r="M188" s="170"/>
      <c r="N188" s="171"/>
      <c r="O188" s="171"/>
      <c r="P188" s="171"/>
      <c r="Q188" s="171"/>
      <c r="R188" s="171"/>
      <c r="S188" s="171"/>
      <c r="T188" s="172"/>
      <c r="AT188" s="166" t="s">
        <v>155</v>
      </c>
      <c r="AU188" s="166" t="s">
        <v>151</v>
      </c>
      <c r="AV188" s="12" t="s">
        <v>151</v>
      </c>
      <c r="AW188" s="12" t="s">
        <v>30</v>
      </c>
      <c r="AX188" s="12" t="s">
        <v>74</v>
      </c>
      <c r="AY188" s="166" t="s">
        <v>142</v>
      </c>
    </row>
    <row r="189" spans="2:51" s="12" customFormat="1" ht="10.2">
      <c r="B189" s="165"/>
      <c r="D189" s="162" t="s">
        <v>155</v>
      </c>
      <c r="E189" s="166" t="s">
        <v>1</v>
      </c>
      <c r="F189" s="167" t="s">
        <v>232</v>
      </c>
      <c r="H189" s="168">
        <v>8.56</v>
      </c>
      <c r="I189" s="169"/>
      <c r="L189" s="165"/>
      <c r="M189" s="170"/>
      <c r="N189" s="171"/>
      <c r="O189" s="171"/>
      <c r="P189" s="171"/>
      <c r="Q189" s="171"/>
      <c r="R189" s="171"/>
      <c r="S189" s="171"/>
      <c r="T189" s="172"/>
      <c r="AT189" s="166" t="s">
        <v>155</v>
      </c>
      <c r="AU189" s="166" t="s">
        <v>151</v>
      </c>
      <c r="AV189" s="12" t="s">
        <v>151</v>
      </c>
      <c r="AW189" s="12" t="s">
        <v>30</v>
      </c>
      <c r="AX189" s="12" t="s">
        <v>74</v>
      </c>
      <c r="AY189" s="166" t="s">
        <v>142</v>
      </c>
    </row>
    <row r="190" spans="2:65" s="1" customFormat="1" ht="32.4" customHeight="1">
      <c r="B190" s="148"/>
      <c r="C190" s="149" t="s">
        <v>267</v>
      </c>
      <c r="D190" s="149" t="s">
        <v>145</v>
      </c>
      <c r="E190" s="150" t="s">
        <v>268</v>
      </c>
      <c r="F190" s="151" t="s">
        <v>269</v>
      </c>
      <c r="G190" s="152" t="s">
        <v>161</v>
      </c>
      <c r="H190" s="153">
        <v>44</v>
      </c>
      <c r="I190" s="154"/>
      <c r="J190" s="155">
        <f>ROUND(I190*H190,2)</f>
        <v>0</v>
      </c>
      <c r="K190" s="151" t="s">
        <v>149</v>
      </c>
      <c r="L190" s="30"/>
      <c r="M190" s="156" t="s">
        <v>1</v>
      </c>
      <c r="N190" s="157" t="s">
        <v>40</v>
      </c>
      <c r="O190" s="53"/>
      <c r="P190" s="158">
        <f>O190*H190</f>
        <v>0</v>
      </c>
      <c r="Q190" s="158">
        <v>0.00135</v>
      </c>
      <c r="R190" s="158">
        <f>Q190*H190</f>
        <v>0.0594</v>
      </c>
      <c r="S190" s="158">
        <v>0</v>
      </c>
      <c r="T190" s="159">
        <f>S190*H190</f>
        <v>0</v>
      </c>
      <c r="AR190" s="160" t="s">
        <v>215</v>
      </c>
      <c r="AT190" s="160" t="s">
        <v>145</v>
      </c>
      <c r="AU190" s="160" t="s">
        <v>151</v>
      </c>
      <c r="AY190" s="15" t="s">
        <v>142</v>
      </c>
      <c r="BE190" s="161">
        <f>IF(N190="základní",J190,0)</f>
        <v>0</v>
      </c>
      <c r="BF190" s="161">
        <f>IF(N190="snížená",J190,0)</f>
        <v>0</v>
      </c>
      <c r="BG190" s="161">
        <f>IF(N190="zákl. přenesená",J190,0)</f>
        <v>0</v>
      </c>
      <c r="BH190" s="161">
        <f>IF(N190="sníž. přenesená",J190,0)</f>
        <v>0</v>
      </c>
      <c r="BI190" s="161">
        <f>IF(N190="nulová",J190,0)</f>
        <v>0</v>
      </c>
      <c r="BJ190" s="15" t="s">
        <v>151</v>
      </c>
      <c r="BK190" s="161">
        <f>ROUND(I190*H190,2)</f>
        <v>0</v>
      </c>
      <c r="BL190" s="15" t="s">
        <v>215</v>
      </c>
      <c r="BM190" s="160" t="s">
        <v>270</v>
      </c>
    </row>
    <row r="191" spans="2:47" s="1" customFormat="1" ht="28.8">
      <c r="B191" s="30"/>
      <c r="D191" s="162" t="s">
        <v>153</v>
      </c>
      <c r="F191" s="163" t="s">
        <v>271</v>
      </c>
      <c r="I191" s="89"/>
      <c r="L191" s="30"/>
      <c r="M191" s="164"/>
      <c r="N191" s="53"/>
      <c r="O191" s="53"/>
      <c r="P191" s="53"/>
      <c r="Q191" s="53"/>
      <c r="R191" s="53"/>
      <c r="S191" s="53"/>
      <c r="T191" s="54"/>
      <c r="AT191" s="15" t="s">
        <v>153</v>
      </c>
      <c r="AU191" s="15" t="s">
        <v>151</v>
      </c>
    </row>
    <row r="192" spans="2:65" s="1" customFormat="1" ht="21.6" customHeight="1">
      <c r="B192" s="148"/>
      <c r="C192" s="149" t="s">
        <v>7</v>
      </c>
      <c r="D192" s="149" t="s">
        <v>145</v>
      </c>
      <c r="E192" s="150" t="s">
        <v>272</v>
      </c>
      <c r="F192" s="151" t="s">
        <v>273</v>
      </c>
      <c r="G192" s="152" t="s">
        <v>161</v>
      </c>
      <c r="H192" s="153">
        <v>44</v>
      </c>
      <c r="I192" s="154"/>
      <c r="J192" s="155">
        <f>ROUND(I192*H192,2)</f>
        <v>0</v>
      </c>
      <c r="K192" s="151" t="s">
        <v>149</v>
      </c>
      <c r="L192" s="30"/>
      <c r="M192" s="156" t="s">
        <v>1</v>
      </c>
      <c r="N192" s="157" t="s">
        <v>40</v>
      </c>
      <c r="O192" s="53"/>
      <c r="P192" s="158">
        <f>O192*H192</f>
        <v>0</v>
      </c>
      <c r="Q192" s="158">
        <v>0.00086</v>
      </c>
      <c r="R192" s="158">
        <f>Q192*H192</f>
        <v>0.03784</v>
      </c>
      <c r="S192" s="158">
        <v>0</v>
      </c>
      <c r="T192" s="159">
        <f>S192*H192</f>
        <v>0</v>
      </c>
      <c r="AR192" s="160" t="s">
        <v>215</v>
      </c>
      <c r="AT192" s="160" t="s">
        <v>145</v>
      </c>
      <c r="AU192" s="160" t="s">
        <v>151</v>
      </c>
      <c r="AY192" s="15" t="s">
        <v>142</v>
      </c>
      <c r="BE192" s="161">
        <f>IF(N192="základní",J192,0)</f>
        <v>0</v>
      </c>
      <c r="BF192" s="161">
        <f>IF(N192="snížená",J192,0)</f>
        <v>0</v>
      </c>
      <c r="BG192" s="161">
        <f>IF(N192="zákl. přenesená",J192,0)</f>
        <v>0</v>
      </c>
      <c r="BH192" s="161">
        <f>IF(N192="sníž. přenesená",J192,0)</f>
        <v>0</v>
      </c>
      <c r="BI192" s="161">
        <f>IF(N192="nulová",J192,0)</f>
        <v>0</v>
      </c>
      <c r="BJ192" s="15" t="s">
        <v>151</v>
      </c>
      <c r="BK192" s="161">
        <f>ROUND(I192*H192,2)</f>
        <v>0</v>
      </c>
      <c r="BL192" s="15" t="s">
        <v>215</v>
      </c>
      <c r="BM192" s="160" t="s">
        <v>274</v>
      </c>
    </row>
    <row r="193" spans="2:47" s="1" customFormat="1" ht="19.2">
      <c r="B193" s="30"/>
      <c r="D193" s="162" t="s">
        <v>153</v>
      </c>
      <c r="F193" s="163" t="s">
        <v>275</v>
      </c>
      <c r="I193" s="89"/>
      <c r="L193" s="30"/>
      <c r="M193" s="164"/>
      <c r="N193" s="53"/>
      <c r="O193" s="53"/>
      <c r="P193" s="53"/>
      <c r="Q193" s="53"/>
      <c r="R193" s="53"/>
      <c r="S193" s="53"/>
      <c r="T193" s="54"/>
      <c r="AT193" s="15" t="s">
        <v>153</v>
      </c>
      <c r="AU193" s="15" t="s">
        <v>151</v>
      </c>
    </row>
    <row r="194" spans="2:65" s="1" customFormat="1" ht="21.6" customHeight="1">
      <c r="B194" s="148"/>
      <c r="C194" s="149" t="s">
        <v>276</v>
      </c>
      <c r="D194" s="149" t="s">
        <v>145</v>
      </c>
      <c r="E194" s="150" t="s">
        <v>277</v>
      </c>
      <c r="F194" s="151" t="s">
        <v>278</v>
      </c>
      <c r="G194" s="152" t="s">
        <v>161</v>
      </c>
      <c r="H194" s="153">
        <v>32</v>
      </c>
      <c r="I194" s="154"/>
      <c r="J194" s="155">
        <f>ROUND(I194*H194,2)</f>
        <v>0</v>
      </c>
      <c r="K194" s="151" t="s">
        <v>149</v>
      </c>
      <c r="L194" s="30"/>
      <c r="M194" s="156" t="s">
        <v>1</v>
      </c>
      <c r="N194" s="157" t="s">
        <v>40</v>
      </c>
      <c r="O194" s="53"/>
      <c r="P194" s="158">
        <f>O194*H194</f>
        <v>0</v>
      </c>
      <c r="Q194" s="158">
        <v>2E-05</v>
      </c>
      <c r="R194" s="158">
        <f>Q194*H194</f>
        <v>0.00064</v>
      </c>
      <c r="S194" s="158">
        <v>0</v>
      </c>
      <c r="T194" s="159">
        <f>S194*H194</f>
        <v>0</v>
      </c>
      <c r="AR194" s="160" t="s">
        <v>215</v>
      </c>
      <c r="AT194" s="160" t="s">
        <v>145</v>
      </c>
      <c r="AU194" s="160" t="s">
        <v>151</v>
      </c>
      <c r="AY194" s="15" t="s">
        <v>142</v>
      </c>
      <c r="BE194" s="161">
        <f>IF(N194="základní",J194,0)</f>
        <v>0</v>
      </c>
      <c r="BF194" s="161">
        <f>IF(N194="snížená",J194,0)</f>
        <v>0</v>
      </c>
      <c r="BG194" s="161">
        <f>IF(N194="zákl. přenesená",J194,0)</f>
        <v>0</v>
      </c>
      <c r="BH194" s="161">
        <f>IF(N194="sníž. přenesená",J194,0)</f>
        <v>0</v>
      </c>
      <c r="BI194" s="161">
        <f>IF(N194="nulová",J194,0)</f>
        <v>0</v>
      </c>
      <c r="BJ194" s="15" t="s">
        <v>151</v>
      </c>
      <c r="BK194" s="161">
        <f>ROUND(I194*H194,2)</f>
        <v>0</v>
      </c>
      <c r="BL194" s="15" t="s">
        <v>215</v>
      </c>
      <c r="BM194" s="160" t="s">
        <v>279</v>
      </c>
    </row>
    <row r="195" spans="2:47" s="1" customFormat="1" ht="19.2">
      <c r="B195" s="30"/>
      <c r="D195" s="162" t="s">
        <v>153</v>
      </c>
      <c r="F195" s="163" t="s">
        <v>280</v>
      </c>
      <c r="I195" s="89"/>
      <c r="L195" s="30"/>
      <c r="M195" s="164"/>
      <c r="N195" s="53"/>
      <c r="O195" s="53"/>
      <c r="P195" s="53"/>
      <c r="Q195" s="53"/>
      <c r="R195" s="53"/>
      <c r="S195" s="53"/>
      <c r="T195" s="54"/>
      <c r="AT195" s="15" t="s">
        <v>153</v>
      </c>
      <c r="AU195" s="15" t="s">
        <v>151</v>
      </c>
    </row>
    <row r="196" spans="2:65" s="1" customFormat="1" ht="21.6" customHeight="1">
      <c r="B196" s="148"/>
      <c r="C196" s="173" t="s">
        <v>281</v>
      </c>
      <c r="D196" s="173" t="s">
        <v>166</v>
      </c>
      <c r="E196" s="174" t="s">
        <v>282</v>
      </c>
      <c r="F196" s="175" t="s">
        <v>283</v>
      </c>
      <c r="G196" s="176" t="s">
        <v>161</v>
      </c>
      <c r="H196" s="177">
        <v>32</v>
      </c>
      <c r="I196" s="178"/>
      <c r="J196" s="179">
        <f>ROUND(I196*H196,2)</f>
        <v>0</v>
      </c>
      <c r="K196" s="175" t="s">
        <v>149</v>
      </c>
      <c r="L196" s="180"/>
      <c r="M196" s="181" t="s">
        <v>1</v>
      </c>
      <c r="N196" s="182" t="s">
        <v>40</v>
      </c>
      <c r="O196" s="53"/>
      <c r="P196" s="158">
        <f>O196*H196</f>
        <v>0</v>
      </c>
      <c r="Q196" s="158">
        <v>0.0001</v>
      </c>
      <c r="R196" s="158">
        <f>Q196*H196</f>
        <v>0.0032</v>
      </c>
      <c r="S196" s="158">
        <v>0</v>
      </c>
      <c r="T196" s="159">
        <f>S196*H196</f>
        <v>0</v>
      </c>
      <c r="AR196" s="160" t="s">
        <v>284</v>
      </c>
      <c r="AT196" s="160" t="s">
        <v>166</v>
      </c>
      <c r="AU196" s="160" t="s">
        <v>151</v>
      </c>
      <c r="AY196" s="15" t="s">
        <v>142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5" t="s">
        <v>151</v>
      </c>
      <c r="BK196" s="161">
        <f>ROUND(I196*H196,2)</f>
        <v>0</v>
      </c>
      <c r="BL196" s="15" t="s">
        <v>215</v>
      </c>
      <c r="BM196" s="160" t="s">
        <v>285</v>
      </c>
    </row>
    <row r="197" spans="2:47" s="1" customFormat="1" ht="10.2">
      <c r="B197" s="30"/>
      <c r="D197" s="162" t="s">
        <v>153</v>
      </c>
      <c r="F197" s="163" t="s">
        <v>283</v>
      </c>
      <c r="I197" s="89"/>
      <c r="L197" s="30"/>
      <c r="M197" s="164"/>
      <c r="N197" s="53"/>
      <c r="O197" s="53"/>
      <c r="P197" s="53"/>
      <c r="Q197" s="53"/>
      <c r="R197" s="53"/>
      <c r="S197" s="53"/>
      <c r="T197" s="54"/>
      <c r="AT197" s="15" t="s">
        <v>153</v>
      </c>
      <c r="AU197" s="15" t="s">
        <v>151</v>
      </c>
    </row>
    <row r="198" spans="2:65" s="1" customFormat="1" ht="21.6" customHeight="1">
      <c r="B198" s="148"/>
      <c r="C198" s="149" t="s">
        <v>286</v>
      </c>
      <c r="D198" s="149" t="s">
        <v>145</v>
      </c>
      <c r="E198" s="150" t="s">
        <v>287</v>
      </c>
      <c r="F198" s="151" t="s">
        <v>288</v>
      </c>
      <c r="G198" s="152" t="s">
        <v>148</v>
      </c>
      <c r="H198" s="153">
        <v>40.56</v>
      </c>
      <c r="I198" s="154"/>
      <c r="J198" s="155">
        <f>ROUND(I198*H198,2)</f>
        <v>0</v>
      </c>
      <c r="K198" s="151" t="s">
        <v>149</v>
      </c>
      <c r="L198" s="30"/>
      <c r="M198" s="156" t="s">
        <v>1</v>
      </c>
      <c r="N198" s="157" t="s">
        <v>40</v>
      </c>
      <c r="O198" s="53"/>
      <c r="P198" s="158">
        <f>O198*H198</f>
        <v>0</v>
      </c>
      <c r="Q198" s="158">
        <v>0.0003</v>
      </c>
      <c r="R198" s="158">
        <f>Q198*H198</f>
        <v>0.012168</v>
      </c>
      <c r="S198" s="158">
        <v>0</v>
      </c>
      <c r="T198" s="159">
        <f>S198*H198</f>
        <v>0</v>
      </c>
      <c r="AR198" s="160" t="s">
        <v>215</v>
      </c>
      <c r="AT198" s="160" t="s">
        <v>145</v>
      </c>
      <c r="AU198" s="160" t="s">
        <v>151</v>
      </c>
      <c r="AY198" s="15" t="s">
        <v>142</v>
      </c>
      <c r="BE198" s="161">
        <f>IF(N198="základní",J198,0)</f>
        <v>0</v>
      </c>
      <c r="BF198" s="161">
        <f>IF(N198="snížená",J198,0)</f>
        <v>0</v>
      </c>
      <c r="BG198" s="161">
        <f>IF(N198="zákl. přenesená",J198,0)</f>
        <v>0</v>
      </c>
      <c r="BH198" s="161">
        <f>IF(N198="sníž. přenesená",J198,0)</f>
        <v>0</v>
      </c>
      <c r="BI198" s="161">
        <f>IF(N198="nulová",J198,0)</f>
        <v>0</v>
      </c>
      <c r="BJ198" s="15" t="s">
        <v>151</v>
      </c>
      <c r="BK198" s="161">
        <f>ROUND(I198*H198,2)</f>
        <v>0</v>
      </c>
      <c r="BL198" s="15" t="s">
        <v>215</v>
      </c>
      <c r="BM198" s="160" t="s">
        <v>289</v>
      </c>
    </row>
    <row r="199" spans="2:47" s="1" customFormat="1" ht="19.2">
      <c r="B199" s="30"/>
      <c r="D199" s="162" t="s">
        <v>153</v>
      </c>
      <c r="F199" s="163" t="s">
        <v>290</v>
      </c>
      <c r="I199" s="89"/>
      <c r="L199" s="30"/>
      <c r="M199" s="164"/>
      <c r="N199" s="53"/>
      <c r="O199" s="53"/>
      <c r="P199" s="53"/>
      <c r="Q199" s="53"/>
      <c r="R199" s="53"/>
      <c r="S199" s="53"/>
      <c r="T199" s="54"/>
      <c r="AT199" s="15" t="s">
        <v>153</v>
      </c>
      <c r="AU199" s="15" t="s">
        <v>151</v>
      </c>
    </row>
    <row r="200" spans="2:51" s="12" customFormat="1" ht="10.2">
      <c r="B200" s="165"/>
      <c r="D200" s="162" t="s">
        <v>155</v>
      </c>
      <c r="E200" s="166" t="s">
        <v>1</v>
      </c>
      <c r="F200" s="167" t="s">
        <v>226</v>
      </c>
      <c r="H200" s="168">
        <v>32</v>
      </c>
      <c r="I200" s="169"/>
      <c r="L200" s="165"/>
      <c r="M200" s="170"/>
      <c r="N200" s="171"/>
      <c r="O200" s="171"/>
      <c r="P200" s="171"/>
      <c r="Q200" s="171"/>
      <c r="R200" s="171"/>
      <c r="S200" s="171"/>
      <c r="T200" s="172"/>
      <c r="AT200" s="166" t="s">
        <v>155</v>
      </c>
      <c r="AU200" s="166" t="s">
        <v>151</v>
      </c>
      <c r="AV200" s="12" t="s">
        <v>151</v>
      </c>
      <c r="AW200" s="12" t="s">
        <v>30</v>
      </c>
      <c r="AX200" s="12" t="s">
        <v>74</v>
      </c>
      <c r="AY200" s="166" t="s">
        <v>142</v>
      </c>
    </row>
    <row r="201" spans="2:51" s="12" customFormat="1" ht="10.2">
      <c r="B201" s="165"/>
      <c r="D201" s="162" t="s">
        <v>155</v>
      </c>
      <c r="E201" s="166" t="s">
        <v>1</v>
      </c>
      <c r="F201" s="167" t="s">
        <v>232</v>
      </c>
      <c r="H201" s="168">
        <v>8.56</v>
      </c>
      <c r="I201" s="169"/>
      <c r="L201" s="165"/>
      <c r="M201" s="170"/>
      <c r="N201" s="171"/>
      <c r="O201" s="171"/>
      <c r="P201" s="171"/>
      <c r="Q201" s="171"/>
      <c r="R201" s="171"/>
      <c r="S201" s="171"/>
      <c r="T201" s="172"/>
      <c r="AT201" s="166" t="s">
        <v>155</v>
      </c>
      <c r="AU201" s="166" t="s">
        <v>151</v>
      </c>
      <c r="AV201" s="12" t="s">
        <v>151</v>
      </c>
      <c r="AW201" s="12" t="s">
        <v>30</v>
      </c>
      <c r="AX201" s="12" t="s">
        <v>74</v>
      </c>
      <c r="AY201" s="166" t="s">
        <v>142</v>
      </c>
    </row>
    <row r="202" spans="2:65" s="1" customFormat="1" ht="21.6" customHeight="1">
      <c r="B202" s="148"/>
      <c r="C202" s="149" t="s">
        <v>291</v>
      </c>
      <c r="D202" s="149" t="s">
        <v>145</v>
      </c>
      <c r="E202" s="150" t="s">
        <v>292</v>
      </c>
      <c r="F202" s="151" t="s">
        <v>293</v>
      </c>
      <c r="G202" s="152" t="s">
        <v>161</v>
      </c>
      <c r="H202" s="153">
        <v>44</v>
      </c>
      <c r="I202" s="154"/>
      <c r="J202" s="155">
        <f>ROUND(I202*H202,2)</f>
        <v>0</v>
      </c>
      <c r="K202" s="151" t="s">
        <v>149</v>
      </c>
      <c r="L202" s="30"/>
      <c r="M202" s="156" t="s">
        <v>1</v>
      </c>
      <c r="N202" s="157" t="s">
        <v>40</v>
      </c>
      <c r="O202" s="53"/>
      <c r="P202" s="158">
        <f>O202*H202</f>
        <v>0</v>
      </c>
      <c r="Q202" s="158">
        <v>0.00012</v>
      </c>
      <c r="R202" s="158">
        <f>Q202*H202</f>
        <v>0.00528</v>
      </c>
      <c r="S202" s="158">
        <v>0</v>
      </c>
      <c r="T202" s="159">
        <f>S202*H202</f>
        <v>0</v>
      </c>
      <c r="AR202" s="160" t="s">
        <v>215</v>
      </c>
      <c r="AT202" s="160" t="s">
        <v>145</v>
      </c>
      <c r="AU202" s="160" t="s">
        <v>151</v>
      </c>
      <c r="AY202" s="15" t="s">
        <v>142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5" t="s">
        <v>151</v>
      </c>
      <c r="BK202" s="161">
        <f>ROUND(I202*H202,2)</f>
        <v>0</v>
      </c>
      <c r="BL202" s="15" t="s">
        <v>215</v>
      </c>
      <c r="BM202" s="160" t="s">
        <v>294</v>
      </c>
    </row>
    <row r="203" spans="2:47" s="1" customFormat="1" ht="19.2">
      <c r="B203" s="30"/>
      <c r="D203" s="162" t="s">
        <v>153</v>
      </c>
      <c r="F203" s="163" t="s">
        <v>295</v>
      </c>
      <c r="I203" s="89"/>
      <c r="L203" s="30"/>
      <c r="M203" s="164"/>
      <c r="N203" s="53"/>
      <c r="O203" s="53"/>
      <c r="P203" s="53"/>
      <c r="Q203" s="53"/>
      <c r="R203" s="53"/>
      <c r="S203" s="53"/>
      <c r="T203" s="54"/>
      <c r="AT203" s="15" t="s">
        <v>153</v>
      </c>
      <c r="AU203" s="15" t="s">
        <v>151</v>
      </c>
    </row>
    <row r="204" spans="2:47" s="1" customFormat="1" ht="28.8">
      <c r="B204" s="30"/>
      <c r="D204" s="162" t="s">
        <v>199</v>
      </c>
      <c r="F204" s="183" t="s">
        <v>296</v>
      </c>
      <c r="I204" s="89"/>
      <c r="L204" s="30"/>
      <c r="M204" s="164"/>
      <c r="N204" s="53"/>
      <c r="O204" s="53"/>
      <c r="P204" s="53"/>
      <c r="Q204" s="53"/>
      <c r="R204" s="53"/>
      <c r="S204" s="53"/>
      <c r="T204" s="54"/>
      <c r="AT204" s="15" t="s">
        <v>199</v>
      </c>
      <c r="AU204" s="15" t="s">
        <v>151</v>
      </c>
    </row>
    <row r="205" spans="2:51" s="12" customFormat="1" ht="10.2">
      <c r="B205" s="165"/>
      <c r="D205" s="162" t="s">
        <v>155</v>
      </c>
      <c r="E205" s="166" t="s">
        <v>1</v>
      </c>
      <c r="F205" s="167" t="s">
        <v>243</v>
      </c>
      <c r="H205" s="168">
        <v>44</v>
      </c>
      <c r="I205" s="169"/>
      <c r="L205" s="165"/>
      <c r="M205" s="170"/>
      <c r="N205" s="171"/>
      <c r="O205" s="171"/>
      <c r="P205" s="171"/>
      <c r="Q205" s="171"/>
      <c r="R205" s="171"/>
      <c r="S205" s="171"/>
      <c r="T205" s="172"/>
      <c r="AT205" s="166" t="s">
        <v>155</v>
      </c>
      <c r="AU205" s="166" t="s">
        <v>151</v>
      </c>
      <c r="AV205" s="12" t="s">
        <v>151</v>
      </c>
      <c r="AW205" s="12" t="s">
        <v>30</v>
      </c>
      <c r="AX205" s="12" t="s">
        <v>74</v>
      </c>
      <c r="AY205" s="166" t="s">
        <v>142</v>
      </c>
    </row>
    <row r="206" spans="2:65" s="1" customFormat="1" ht="21.6" customHeight="1">
      <c r="B206" s="148"/>
      <c r="C206" s="149" t="s">
        <v>297</v>
      </c>
      <c r="D206" s="149" t="s">
        <v>145</v>
      </c>
      <c r="E206" s="150" t="s">
        <v>298</v>
      </c>
      <c r="F206" s="151" t="s">
        <v>299</v>
      </c>
      <c r="G206" s="152" t="s">
        <v>161</v>
      </c>
      <c r="H206" s="153">
        <v>44</v>
      </c>
      <c r="I206" s="154"/>
      <c r="J206" s="155">
        <f>ROUND(I206*H206,2)</f>
        <v>0</v>
      </c>
      <c r="K206" s="151" t="s">
        <v>149</v>
      </c>
      <c r="L206" s="30"/>
      <c r="M206" s="156" t="s">
        <v>1</v>
      </c>
      <c r="N206" s="157" t="s">
        <v>40</v>
      </c>
      <c r="O206" s="53"/>
      <c r="P206" s="158">
        <f>O206*H206</f>
        <v>0</v>
      </c>
      <c r="Q206" s="158">
        <v>8E-05</v>
      </c>
      <c r="R206" s="158">
        <f>Q206*H206</f>
        <v>0.00352</v>
      </c>
      <c r="S206" s="158">
        <v>0</v>
      </c>
      <c r="T206" s="159">
        <f>S206*H206</f>
        <v>0</v>
      </c>
      <c r="AR206" s="160" t="s">
        <v>215</v>
      </c>
      <c r="AT206" s="160" t="s">
        <v>145</v>
      </c>
      <c r="AU206" s="160" t="s">
        <v>151</v>
      </c>
      <c r="AY206" s="15" t="s">
        <v>142</v>
      </c>
      <c r="BE206" s="161">
        <f>IF(N206="základní",J206,0)</f>
        <v>0</v>
      </c>
      <c r="BF206" s="161">
        <f>IF(N206="snížená",J206,0)</f>
        <v>0</v>
      </c>
      <c r="BG206" s="161">
        <f>IF(N206="zákl. přenesená",J206,0)</f>
        <v>0</v>
      </c>
      <c r="BH206" s="161">
        <f>IF(N206="sníž. přenesená",J206,0)</f>
        <v>0</v>
      </c>
      <c r="BI206" s="161">
        <f>IF(N206="nulová",J206,0)</f>
        <v>0</v>
      </c>
      <c r="BJ206" s="15" t="s">
        <v>151</v>
      </c>
      <c r="BK206" s="161">
        <f>ROUND(I206*H206,2)</f>
        <v>0</v>
      </c>
      <c r="BL206" s="15" t="s">
        <v>215</v>
      </c>
      <c r="BM206" s="160" t="s">
        <v>300</v>
      </c>
    </row>
    <row r="207" spans="2:47" s="1" customFormat="1" ht="19.2">
      <c r="B207" s="30"/>
      <c r="D207" s="162" t="s">
        <v>153</v>
      </c>
      <c r="F207" s="163" t="s">
        <v>301</v>
      </c>
      <c r="I207" s="89"/>
      <c r="L207" s="30"/>
      <c r="M207" s="164"/>
      <c r="N207" s="53"/>
      <c r="O207" s="53"/>
      <c r="P207" s="53"/>
      <c r="Q207" s="53"/>
      <c r="R207" s="53"/>
      <c r="S207" s="53"/>
      <c r="T207" s="54"/>
      <c r="AT207" s="15" t="s">
        <v>153</v>
      </c>
      <c r="AU207" s="15" t="s">
        <v>151</v>
      </c>
    </row>
    <row r="208" spans="2:47" s="1" customFormat="1" ht="28.8">
      <c r="B208" s="30"/>
      <c r="D208" s="162" t="s">
        <v>199</v>
      </c>
      <c r="F208" s="183" t="s">
        <v>296</v>
      </c>
      <c r="I208" s="89"/>
      <c r="L208" s="30"/>
      <c r="M208" s="164"/>
      <c r="N208" s="53"/>
      <c r="O208" s="53"/>
      <c r="P208" s="53"/>
      <c r="Q208" s="53"/>
      <c r="R208" s="53"/>
      <c r="S208" s="53"/>
      <c r="T208" s="54"/>
      <c r="AT208" s="15" t="s">
        <v>199</v>
      </c>
      <c r="AU208" s="15" t="s">
        <v>151</v>
      </c>
    </row>
    <row r="209" spans="2:51" s="12" customFormat="1" ht="10.2">
      <c r="B209" s="165"/>
      <c r="D209" s="162" t="s">
        <v>155</v>
      </c>
      <c r="E209" s="166" t="s">
        <v>1</v>
      </c>
      <c r="F209" s="167" t="s">
        <v>243</v>
      </c>
      <c r="H209" s="168">
        <v>44</v>
      </c>
      <c r="I209" s="169"/>
      <c r="L209" s="165"/>
      <c r="M209" s="170"/>
      <c r="N209" s="171"/>
      <c r="O209" s="171"/>
      <c r="P209" s="171"/>
      <c r="Q209" s="171"/>
      <c r="R209" s="171"/>
      <c r="S209" s="171"/>
      <c r="T209" s="172"/>
      <c r="AT209" s="166" t="s">
        <v>155</v>
      </c>
      <c r="AU209" s="166" t="s">
        <v>151</v>
      </c>
      <c r="AV209" s="12" t="s">
        <v>151</v>
      </c>
      <c r="AW209" s="12" t="s">
        <v>30</v>
      </c>
      <c r="AX209" s="12" t="s">
        <v>74</v>
      </c>
      <c r="AY209" s="166" t="s">
        <v>142</v>
      </c>
    </row>
    <row r="210" spans="2:65" s="1" customFormat="1" ht="21.6" customHeight="1">
      <c r="B210" s="148"/>
      <c r="C210" s="173" t="s">
        <v>302</v>
      </c>
      <c r="D210" s="173" t="s">
        <v>166</v>
      </c>
      <c r="E210" s="174" t="s">
        <v>303</v>
      </c>
      <c r="F210" s="175" t="s">
        <v>304</v>
      </c>
      <c r="G210" s="176" t="s">
        <v>148</v>
      </c>
      <c r="H210" s="177">
        <v>78.2</v>
      </c>
      <c r="I210" s="178"/>
      <c r="J210" s="179">
        <f>ROUND(I210*H210,2)</f>
        <v>0</v>
      </c>
      <c r="K210" s="175" t="s">
        <v>149</v>
      </c>
      <c r="L210" s="180"/>
      <c r="M210" s="181" t="s">
        <v>1</v>
      </c>
      <c r="N210" s="182" t="s">
        <v>40</v>
      </c>
      <c r="O210" s="53"/>
      <c r="P210" s="158">
        <f>O210*H210</f>
        <v>0</v>
      </c>
      <c r="Q210" s="158">
        <v>0.00185</v>
      </c>
      <c r="R210" s="158">
        <f>Q210*H210</f>
        <v>0.14467000000000002</v>
      </c>
      <c r="S210" s="158">
        <v>0</v>
      </c>
      <c r="T210" s="159">
        <f>S210*H210</f>
        <v>0</v>
      </c>
      <c r="AR210" s="160" t="s">
        <v>284</v>
      </c>
      <c r="AT210" s="160" t="s">
        <v>166</v>
      </c>
      <c r="AU210" s="160" t="s">
        <v>151</v>
      </c>
      <c r="AY210" s="15" t="s">
        <v>142</v>
      </c>
      <c r="BE210" s="161">
        <f>IF(N210="základní",J210,0)</f>
        <v>0</v>
      </c>
      <c r="BF210" s="161">
        <f>IF(N210="snížená",J210,0)</f>
        <v>0</v>
      </c>
      <c r="BG210" s="161">
        <f>IF(N210="zákl. přenesená",J210,0)</f>
        <v>0</v>
      </c>
      <c r="BH210" s="161">
        <f>IF(N210="sníž. přenesená",J210,0)</f>
        <v>0</v>
      </c>
      <c r="BI210" s="161">
        <f>IF(N210="nulová",J210,0)</f>
        <v>0</v>
      </c>
      <c r="BJ210" s="15" t="s">
        <v>151</v>
      </c>
      <c r="BK210" s="161">
        <f>ROUND(I210*H210,2)</f>
        <v>0</v>
      </c>
      <c r="BL210" s="15" t="s">
        <v>215</v>
      </c>
      <c r="BM210" s="160" t="s">
        <v>305</v>
      </c>
    </row>
    <row r="211" spans="2:47" s="1" customFormat="1" ht="19.2">
      <c r="B211" s="30"/>
      <c r="D211" s="162" t="s">
        <v>153</v>
      </c>
      <c r="F211" s="163" t="s">
        <v>304</v>
      </c>
      <c r="I211" s="89"/>
      <c r="L211" s="30"/>
      <c r="M211" s="164"/>
      <c r="N211" s="53"/>
      <c r="O211" s="53"/>
      <c r="P211" s="53"/>
      <c r="Q211" s="53"/>
      <c r="R211" s="53"/>
      <c r="S211" s="53"/>
      <c r="T211" s="54"/>
      <c r="AT211" s="15" t="s">
        <v>153</v>
      </c>
      <c r="AU211" s="15" t="s">
        <v>151</v>
      </c>
    </row>
    <row r="212" spans="2:51" s="12" customFormat="1" ht="10.2">
      <c r="B212" s="165"/>
      <c r="D212" s="162" t="s">
        <v>155</v>
      </c>
      <c r="E212" s="166" t="s">
        <v>1</v>
      </c>
      <c r="F212" s="167" t="s">
        <v>226</v>
      </c>
      <c r="H212" s="168">
        <v>32</v>
      </c>
      <c r="I212" s="169"/>
      <c r="L212" s="165"/>
      <c r="M212" s="170"/>
      <c r="N212" s="171"/>
      <c r="O212" s="171"/>
      <c r="P212" s="171"/>
      <c r="Q212" s="171"/>
      <c r="R212" s="171"/>
      <c r="S212" s="171"/>
      <c r="T212" s="172"/>
      <c r="AT212" s="166" t="s">
        <v>155</v>
      </c>
      <c r="AU212" s="166" t="s">
        <v>151</v>
      </c>
      <c r="AV212" s="12" t="s">
        <v>151</v>
      </c>
      <c r="AW212" s="12" t="s">
        <v>30</v>
      </c>
      <c r="AX212" s="12" t="s">
        <v>74</v>
      </c>
      <c r="AY212" s="166" t="s">
        <v>142</v>
      </c>
    </row>
    <row r="213" spans="2:51" s="12" customFormat="1" ht="10.2">
      <c r="B213" s="165"/>
      <c r="D213" s="162" t="s">
        <v>155</v>
      </c>
      <c r="E213" s="166" t="s">
        <v>1</v>
      </c>
      <c r="F213" s="167" t="s">
        <v>232</v>
      </c>
      <c r="H213" s="168">
        <v>8.56</v>
      </c>
      <c r="I213" s="169"/>
      <c r="L213" s="165"/>
      <c r="M213" s="170"/>
      <c r="N213" s="171"/>
      <c r="O213" s="171"/>
      <c r="P213" s="171"/>
      <c r="Q213" s="171"/>
      <c r="R213" s="171"/>
      <c r="S213" s="171"/>
      <c r="T213" s="172"/>
      <c r="AT213" s="166" t="s">
        <v>155</v>
      </c>
      <c r="AU213" s="166" t="s">
        <v>151</v>
      </c>
      <c r="AV213" s="12" t="s">
        <v>151</v>
      </c>
      <c r="AW213" s="12" t="s">
        <v>30</v>
      </c>
      <c r="AX213" s="12" t="s">
        <v>74</v>
      </c>
      <c r="AY213" s="166" t="s">
        <v>142</v>
      </c>
    </row>
    <row r="214" spans="2:51" s="12" customFormat="1" ht="20.4">
      <c r="B214" s="165"/>
      <c r="D214" s="162" t="s">
        <v>155</v>
      </c>
      <c r="E214" s="166" t="s">
        <v>1</v>
      </c>
      <c r="F214" s="167" t="s">
        <v>306</v>
      </c>
      <c r="H214" s="168">
        <v>22</v>
      </c>
      <c r="I214" s="169"/>
      <c r="L214" s="165"/>
      <c r="M214" s="170"/>
      <c r="N214" s="171"/>
      <c r="O214" s="171"/>
      <c r="P214" s="171"/>
      <c r="Q214" s="171"/>
      <c r="R214" s="171"/>
      <c r="S214" s="171"/>
      <c r="T214" s="172"/>
      <c r="AT214" s="166" t="s">
        <v>155</v>
      </c>
      <c r="AU214" s="166" t="s">
        <v>151</v>
      </c>
      <c r="AV214" s="12" t="s">
        <v>151</v>
      </c>
      <c r="AW214" s="12" t="s">
        <v>30</v>
      </c>
      <c r="AX214" s="12" t="s">
        <v>74</v>
      </c>
      <c r="AY214" s="166" t="s">
        <v>142</v>
      </c>
    </row>
    <row r="215" spans="2:51" s="12" customFormat="1" ht="10.2">
      <c r="B215" s="165"/>
      <c r="D215" s="162" t="s">
        <v>155</v>
      </c>
      <c r="F215" s="167" t="s">
        <v>307</v>
      </c>
      <c r="H215" s="168">
        <v>78.2</v>
      </c>
      <c r="I215" s="169"/>
      <c r="L215" s="165"/>
      <c r="M215" s="170"/>
      <c r="N215" s="171"/>
      <c r="O215" s="171"/>
      <c r="P215" s="171"/>
      <c r="Q215" s="171"/>
      <c r="R215" s="171"/>
      <c r="S215" s="171"/>
      <c r="T215" s="172"/>
      <c r="AT215" s="166" t="s">
        <v>155</v>
      </c>
      <c r="AU215" s="166" t="s">
        <v>151</v>
      </c>
      <c r="AV215" s="12" t="s">
        <v>151</v>
      </c>
      <c r="AW215" s="12" t="s">
        <v>3</v>
      </c>
      <c r="AX215" s="12" t="s">
        <v>82</v>
      </c>
      <c r="AY215" s="166" t="s">
        <v>142</v>
      </c>
    </row>
    <row r="216" spans="2:65" s="1" customFormat="1" ht="14.4" customHeight="1">
      <c r="B216" s="148"/>
      <c r="C216" s="149" t="s">
        <v>308</v>
      </c>
      <c r="D216" s="149" t="s">
        <v>145</v>
      </c>
      <c r="E216" s="150" t="s">
        <v>309</v>
      </c>
      <c r="F216" s="151" t="s">
        <v>310</v>
      </c>
      <c r="G216" s="152" t="s">
        <v>161</v>
      </c>
      <c r="H216" s="153">
        <v>44</v>
      </c>
      <c r="I216" s="154"/>
      <c r="J216" s="155">
        <f>ROUND(I216*H216,2)</f>
        <v>0</v>
      </c>
      <c r="K216" s="151" t="s">
        <v>149</v>
      </c>
      <c r="L216" s="30"/>
      <c r="M216" s="156" t="s">
        <v>1</v>
      </c>
      <c r="N216" s="157" t="s">
        <v>40</v>
      </c>
      <c r="O216" s="53"/>
      <c r="P216" s="158">
        <f>O216*H216</f>
        <v>0</v>
      </c>
      <c r="Q216" s="158">
        <v>0</v>
      </c>
      <c r="R216" s="158">
        <f>Q216*H216</f>
        <v>0</v>
      </c>
      <c r="S216" s="158">
        <v>0</v>
      </c>
      <c r="T216" s="159">
        <f>S216*H216</f>
        <v>0</v>
      </c>
      <c r="AR216" s="160" t="s">
        <v>215</v>
      </c>
      <c r="AT216" s="160" t="s">
        <v>145</v>
      </c>
      <c r="AU216" s="160" t="s">
        <v>151</v>
      </c>
      <c r="AY216" s="15" t="s">
        <v>142</v>
      </c>
      <c r="BE216" s="161">
        <f>IF(N216="základní",J216,0)</f>
        <v>0</v>
      </c>
      <c r="BF216" s="161">
        <f>IF(N216="snížená",J216,0)</f>
        <v>0</v>
      </c>
      <c r="BG216" s="161">
        <f>IF(N216="zákl. přenesená",J216,0)</f>
        <v>0</v>
      </c>
      <c r="BH216" s="161">
        <f>IF(N216="sníž. přenesená",J216,0)</f>
        <v>0</v>
      </c>
      <c r="BI216" s="161">
        <f>IF(N216="nulová",J216,0)</f>
        <v>0</v>
      </c>
      <c r="BJ216" s="15" t="s">
        <v>151</v>
      </c>
      <c r="BK216" s="161">
        <f>ROUND(I216*H216,2)</f>
        <v>0</v>
      </c>
      <c r="BL216" s="15" t="s">
        <v>215</v>
      </c>
      <c r="BM216" s="160" t="s">
        <v>311</v>
      </c>
    </row>
    <row r="217" spans="2:47" s="1" customFormat="1" ht="19.2">
      <c r="B217" s="30"/>
      <c r="D217" s="162" t="s">
        <v>153</v>
      </c>
      <c r="F217" s="163" t="s">
        <v>312</v>
      </c>
      <c r="I217" s="89"/>
      <c r="L217" s="30"/>
      <c r="M217" s="164"/>
      <c r="N217" s="53"/>
      <c r="O217" s="53"/>
      <c r="P217" s="53"/>
      <c r="Q217" s="53"/>
      <c r="R217" s="53"/>
      <c r="S217" s="53"/>
      <c r="T217" s="54"/>
      <c r="AT217" s="15" t="s">
        <v>153</v>
      </c>
      <c r="AU217" s="15" t="s">
        <v>151</v>
      </c>
    </row>
    <row r="218" spans="2:51" s="12" customFormat="1" ht="10.2">
      <c r="B218" s="165"/>
      <c r="D218" s="162" t="s">
        <v>155</v>
      </c>
      <c r="E218" s="166" t="s">
        <v>1</v>
      </c>
      <c r="F218" s="167" t="s">
        <v>243</v>
      </c>
      <c r="H218" s="168">
        <v>44</v>
      </c>
      <c r="I218" s="169"/>
      <c r="L218" s="165"/>
      <c r="M218" s="170"/>
      <c r="N218" s="171"/>
      <c r="O218" s="171"/>
      <c r="P218" s="171"/>
      <c r="Q218" s="171"/>
      <c r="R218" s="171"/>
      <c r="S218" s="171"/>
      <c r="T218" s="172"/>
      <c r="AT218" s="166" t="s">
        <v>155</v>
      </c>
      <c r="AU218" s="166" t="s">
        <v>151</v>
      </c>
      <c r="AV218" s="12" t="s">
        <v>151</v>
      </c>
      <c r="AW218" s="12" t="s">
        <v>30</v>
      </c>
      <c r="AX218" s="12" t="s">
        <v>74</v>
      </c>
      <c r="AY218" s="166" t="s">
        <v>142</v>
      </c>
    </row>
    <row r="219" spans="2:65" s="1" customFormat="1" ht="14.4" customHeight="1">
      <c r="B219" s="148"/>
      <c r="C219" s="173" t="s">
        <v>313</v>
      </c>
      <c r="D219" s="173" t="s">
        <v>166</v>
      </c>
      <c r="E219" s="174" t="s">
        <v>314</v>
      </c>
      <c r="F219" s="175" t="s">
        <v>315</v>
      </c>
      <c r="G219" s="176" t="s">
        <v>161</v>
      </c>
      <c r="H219" s="177">
        <v>44.88</v>
      </c>
      <c r="I219" s="178"/>
      <c r="J219" s="179">
        <f>ROUND(I219*H219,2)</f>
        <v>0</v>
      </c>
      <c r="K219" s="175" t="s">
        <v>149</v>
      </c>
      <c r="L219" s="180"/>
      <c r="M219" s="181" t="s">
        <v>1</v>
      </c>
      <c r="N219" s="182" t="s">
        <v>40</v>
      </c>
      <c r="O219" s="53"/>
      <c r="P219" s="158">
        <f>O219*H219</f>
        <v>0</v>
      </c>
      <c r="Q219" s="158">
        <v>0.00025</v>
      </c>
      <c r="R219" s="158">
        <f>Q219*H219</f>
        <v>0.01122</v>
      </c>
      <c r="S219" s="158">
        <v>0</v>
      </c>
      <c r="T219" s="159">
        <f>S219*H219</f>
        <v>0</v>
      </c>
      <c r="AR219" s="160" t="s">
        <v>284</v>
      </c>
      <c r="AT219" s="160" t="s">
        <v>166</v>
      </c>
      <c r="AU219" s="160" t="s">
        <v>151</v>
      </c>
      <c r="AY219" s="15" t="s">
        <v>142</v>
      </c>
      <c r="BE219" s="161">
        <f>IF(N219="základní",J219,0)</f>
        <v>0</v>
      </c>
      <c r="BF219" s="161">
        <f>IF(N219="snížená",J219,0)</f>
        <v>0</v>
      </c>
      <c r="BG219" s="161">
        <f>IF(N219="zákl. přenesená",J219,0)</f>
        <v>0</v>
      </c>
      <c r="BH219" s="161">
        <f>IF(N219="sníž. přenesená",J219,0)</f>
        <v>0</v>
      </c>
      <c r="BI219" s="161">
        <f>IF(N219="nulová",J219,0)</f>
        <v>0</v>
      </c>
      <c r="BJ219" s="15" t="s">
        <v>151</v>
      </c>
      <c r="BK219" s="161">
        <f>ROUND(I219*H219,2)</f>
        <v>0</v>
      </c>
      <c r="BL219" s="15" t="s">
        <v>215</v>
      </c>
      <c r="BM219" s="160" t="s">
        <v>316</v>
      </c>
    </row>
    <row r="220" spans="2:47" s="1" customFormat="1" ht="10.2">
      <c r="B220" s="30"/>
      <c r="D220" s="162" t="s">
        <v>153</v>
      </c>
      <c r="F220" s="163" t="s">
        <v>315</v>
      </c>
      <c r="I220" s="89"/>
      <c r="L220" s="30"/>
      <c r="M220" s="164"/>
      <c r="N220" s="53"/>
      <c r="O220" s="53"/>
      <c r="P220" s="53"/>
      <c r="Q220" s="53"/>
      <c r="R220" s="53"/>
      <c r="S220" s="53"/>
      <c r="T220" s="54"/>
      <c r="AT220" s="15" t="s">
        <v>153</v>
      </c>
      <c r="AU220" s="15" t="s">
        <v>151</v>
      </c>
    </row>
    <row r="221" spans="2:51" s="12" customFormat="1" ht="10.2">
      <c r="B221" s="165"/>
      <c r="D221" s="162" t="s">
        <v>155</v>
      </c>
      <c r="F221" s="167" t="s">
        <v>317</v>
      </c>
      <c r="H221" s="168">
        <v>44.88</v>
      </c>
      <c r="I221" s="169"/>
      <c r="L221" s="165"/>
      <c r="M221" s="170"/>
      <c r="N221" s="171"/>
      <c r="O221" s="171"/>
      <c r="P221" s="171"/>
      <c r="Q221" s="171"/>
      <c r="R221" s="171"/>
      <c r="S221" s="171"/>
      <c r="T221" s="172"/>
      <c r="AT221" s="166" t="s">
        <v>155</v>
      </c>
      <c r="AU221" s="166" t="s">
        <v>151</v>
      </c>
      <c r="AV221" s="12" t="s">
        <v>151</v>
      </c>
      <c r="AW221" s="12" t="s">
        <v>3</v>
      </c>
      <c r="AX221" s="12" t="s">
        <v>82</v>
      </c>
      <c r="AY221" s="166" t="s">
        <v>142</v>
      </c>
    </row>
    <row r="222" spans="2:65" s="1" customFormat="1" ht="14.4" customHeight="1">
      <c r="B222" s="148"/>
      <c r="C222" s="149" t="s">
        <v>318</v>
      </c>
      <c r="D222" s="149" t="s">
        <v>145</v>
      </c>
      <c r="E222" s="150" t="s">
        <v>319</v>
      </c>
      <c r="F222" s="151" t="s">
        <v>320</v>
      </c>
      <c r="G222" s="152" t="s">
        <v>161</v>
      </c>
      <c r="H222" s="153">
        <v>32</v>
      </c>
      <c r="I222" s="154"/>
      <c r="J222" s="155">
        <f>ROUND(I222*H222,2)</f>
        <v>0</v>
      </c>
      <c r="K222" s="151" t="s">
        <v>149</v>
      </c>
      <c r="L222" s="30"/>
      <c r="M222" s="156" t="s">
        <v>1</v>
      </c>
      <c r="N222" s="157" t="s">
        <v>40</v>
      </c>
      <c r="O222" s="53"/>
      <c r="P222" s="158">
        <f>O222*H222</f>
        <v>0</v>
      </c>
      <c r="Q222" s="158">
        <v>1E-05</v>
      </c>
      <c r="R222" s="158">
        <f>Q222*H222</f>
        <v>0.00032</v>
      </c>
      <c r="S222" s="158">
        <v>0</v>
      </c>
      <c r="T222" s="159">
        <f>S222*H222</f>
        <v>0</v>
      </c>
      <c r="AR222" s="160" t="s">
        <v>215</v>
      </c>
      <c r="AT222" s="160" t="s">
        <v>145</v>
      </c>
      <c r="AU222" s="160" t="s">
        <v>151</v>
      </c>
      <c r="AY222" s="15" t="s">
        <v>142</v>
      </c>
      <c r="BE222" s="161">
        <f>IF(N222="základní",J222,0)</f>
        <v>0</v>
      </c>
      <c r="BF222" s="161">
        <f>IF(N222="snížená",J222,0)</f>
        <v>0</v>
      </c>
      <c r="BG222" s="161">
        <f>IF(N222="zákl. přenesená",J222,0)</f>
        <v>0</v>
      </c>
      <c r="BH222" s="161">
        <f>IF(N222="sníž. přenesená",J222,0)</f>
        <v>0</v>
      </c>
      <c r="BI222" s="161">
        <f>IF(N222="nulová",J222,0)</f>
        <v>0</v>
      </c>
      <c r="BJ222" s="15" t="s">
        <v>151</v>
      </c>
      <c r="BK222" s="161">
        <f>ROUND(I222*H222,2)</f>
        <v>0</v>
      </c>
      <c r="BL222" s="15" t="s">
        <v>215</v>
      </c>
      <c r="BM222" s="160" t="s">
        <v>321</v>
      </c>
    </row>
    <row r="223" spans="2:47" s="1" customFormat="1" ht="10.2">
      <c r="B223" s="30"/>
      <c r="D223" s="162" t="s">
        <v>153</v>
      </c>
      <c r="F223" s="163" t="s">
        <v>322</v>
      </c>
      <c r="I223" s="89"/>
      <c r="L223" s="30"/>
      <c r="M223" s="164"/>
      <c r="N223" s="53"/>
      <c r="O223" s="53"/>
      <c r="P223" s="53"/>
      <c r="Q223" s="53"/>
      <c r="R223" s="53"/>
      <c r="S223" s="53"/>
      <c r="T223" s="54"/>
      <c r="AT223" s="15" t="s">
        <v>153</v>
      </c>
      <c r="AU223" s="15" t="s">
        <v>151</v>
      </c>
    </row>
    <row r="224" spans="2:65" s="1" customFormat="1" ht="14.4" customHeight="1">
      <c r="B224" s="148"/>
      <c r="C224" s="173" t="s">
        <v>323</v>
      </c>
      <c r="D224" s="173" t="s">
        <v>166</v>
      </c>
      <c r="E224" s="174" t="s">
        <v>324</v>
      </c>
      <c r="F224" s="175" t="s">
        <v>325</v>
      </c>
      <c r="G224" s="176" t="s">
        <v>161</v>
      </c>
      <c r="H224" s="177">
        <v>32.64</v>
      </c>
      <c r="I224" s="178"/>
      <c r="J224" s="179">
        <f>ROUND(I224*H224,2)</f>
        <v>0</v>
      </c>
      <c r="K224" s="175" t="s">
        <v>149</v>
      </c>
      <c r="L224" s="180"/>
      <c r="M224" s="181" t="s">
        <v>1</v>
      </c>
      <c r="N224" s="182" t="s">
        <v>40</v>
      </c>
      <c r="O224" s="53"/>
      <c r="P224" s="158">
        <f>O224*H224</f>
        <v>0</v>
      </c>
      <c r="Q224" s="158">
        <v>0.00035</v>
      </c>
      <c r="R224" s="158">
        <f>Q224*H224</f>
        <v>0.011424</v>
      </c>
      <c r="S224" s="158">
        <v>0</v>
      </c>
      <c r="T224" s="159">
        <f>S224*H224</f>
        <v>0</v>
      </c>
      <c r="AR224" s="160" t="s">
        <v>284</v>
      </c>
      <c r="AT224" s="160" t="s">
        <v>166</v>
      </c>
      <c r="AU224" s="160" t="s">
        <v>151</v>
      </c>
      <c r="AY224" s="15" t="s">
        <v>142</v>
      </c>
      <c r="BE224" s="161">
        <f>IF(N224="základní",J224,0)</f>
        <v>0</v>
      </c>
      <c r="BF224" s="161">
        <f>IF(N224="snížená",J224,0)</f>
        <v>0</v>
      </c>
      <c r="BG224" s="161">
        <f>IF(N224="zákl. přenesená",J224,0)</f>
        <v>0</v>
      </c>
      <c r="BH224" s="161">
        <f>IF(N224="sníž. přenesená",J224,0)</f>
        <v>0</v>
      </c>
      <c r="BI224" s="161">
        <f>IF(N224="nulová",J224,0)</f>
        <v>0</v>
      </c>
      <c r="BJ224" s="15" t="s">
        <v>151</v>
      </c>
      <c r="BK224" s="161">
        <f>ROUND(I224*H224,2)</f>
        <v>0</v>
      </c>
      <c r="BL224" s="15" t="s">
        <v>215</v>
      </c>
      <c r="BM224" s="160" t="s">
        <v>326</v>
      </c>
    </row>
    <row r="225" spans="2:47" s="1" customFormat="1" ht="10.2">
      <c r="B225" s="30"/>
      <c r="D225" s="162" t="s">
        <v>153</v>
      </c>
      <c r="F225" s="163" t="s">
        <v>325</v>
      </c>
      <c r="I225" s="89"/>
      <c r="L225" s="30"/>
      <c r="M225" s="164"/>
      <c r="N225" s="53"/>
      <c r="O225" s="53"/>
      <c r="P225" s="53"/>
      <c r="Q225" s="53"/>
      <c r="R225" s="53"/>
      <c r="S225" s="53"/>
      <c r="T225" s="54"/>
      <c r="AT225" s="15" t="s">
        <v>153</v>
      </c>
      <c r="AU225" s="15" t="s">
        <v>151</v>
      </c>
    </row>
    <row r="226" spans="2:51" s="12" customFormat="1" ht="10.2">
      <c r="B226" s="165"/>
      <c r="D226" s="162" t="s">
        <v>155</v>
      </c>
      <c r="F226" s="167" t="s">
        <v>327</v>
      </c>
      <c r="H226" s="168">
        <v>32.64</v>
      </c>
      <c r="I226" s="169"/>
      <c r="L226" s="165"/>
      <c r="M226" s="170"/>
      <c r="N226" s="171"/>
      <c r="O226" s="171"/>
      <c r="P226" s="171"/>
      <c r="Q226" s="171"/>
      <c r="R226" s="171"/>
      <c r="S226" s="171"/>
      <c r="T226" s="172"/>
      <c r="AT226" s="166" t="s">
        <v>155</v>
      </c>
      <c r="AU226" s="166" t="s">
        <v>151</v>
      </c>
      <c r="AV226" s="12" t="s">
        <v>151</v>
      </c>
      <c r="AW226" s="12" t="s">
        <v>3</v>
      </c>
      <c r="AX226" s="12" t="s">
        <v>82</v>
      </c>
      <c r="AY226" s="166" t="s">
        <v>142</v>
      </c>
    </row>
    <row r="227" spans="2:65" s="1" customFormat="1" ht="14.4" customHeight="1">
      <c r="B227" s="148"/>
      <c r="C227" s="149" t="s">
        <v>284</v>
      </c>
      <c r="D227" s="149" t="s">
        <v>145</v>
      </c>
      <c r="E227" s="150" t="s">
        <v>328</v>
      </c>
      <c r="F227" s="151" t="s">
        <v>329</v>
      </c>
      <c r="G227" s="152" t="s">
        <v>161</v>
      </c>
      <c r="H227" s="153">
        <v>4</v>
      </c>
      <c r="I227" s="154"/>
      <c r="J227" s="155">
        <f>ROUND(I227*H227,2)</f>
        <v>0</v>
      </c>
      <c r="K227" s="151" t="s">
        <v>149</v>
      </c>
      <c r="L227" s="30"/>
      <c r="M227" s="156" t="s">
        <v>1</v>
      </c>
      <c r="N227" s="157" t="s">
        <v>40</v>
      </c>
      <c r="O227" s="53"/>
      <c r="P227" s="158">
        <f>O227*H227</f>
        <v>0</v>
      </c>
      <c r="Q227" s="158">
        <v>0</v>
      </c>
      <c r="R227" s="158">
        <f>Q227*H227</f>
        <v>0</v>
      </c>
      <c r="S227" s="158">
        <v>0</v>
      </c>
      <c r="T227" s="159">
        <f>S227*H227</f>
        <v>0</v>
      </c>
      <c r="AR227" s="160" t="s">
        <v>215</v>
      </c>
      <c r="AT227" s="160" t="s">
        <v>145</v>
      </c>
      <c r="AU227" s="160" t="s">
        <v>151</v>
      </c>
      <c r="AY227" s="15" t="s">
        <v>142</v>
      </c>
      <c r="BE227" s="161">
        <f>IF(N227="základní",J227,0)</f>
        <v>0</v>
      </c>
      <c r="BF227" s="161">
        <f>IF(N227="snížená",J227,0)</f>
        <v>0</v>
      </c>
      <c r="BG227" s="161">
        <f>IF(N227="zákl. přenesená",J227,0)</f>
        <v>0</v>
      </c>
      <c r="BH227" s="161">
        <f>IF(N227="sníž. přenesená",J227,0)</f>
        <v>0</v>
      </c>
      <c r="BI227" s="161">
        <f>IF(N227="nulová",J227,0)</f>
        <v>0</v>
      </c>
      <c r="BJ227" s="15" t="s">
        <v>151</v>
      </c>
      <c r="BK227" s="161">
        <f>ROUND(I227*H227,2)</f>
        <v>0</v>
      </c>
      <c r="BL227" s="15" t="s">
        <v>215</v>
      </c>
      <c r="BM227" s="160" t="s">
        <v>330</v>
      </c>
    </row>
    <row r="228" spans="2:47" s="1" customFormat="1" ht="10.2">
      <c r="B228" s="30"/>
      <c r="D228" s="162" t="s">
        <v>153</v>
      </c>
      <c r="F228" s="163" t="s">
        <v>331</v>
      </c>
      <c r="I228" s="89"/>
      <c r="L228" s="30"/>
      <c r="M228" s="164"/>
      <c r="N228" s="53"/>
      <c r="O228" s="53"/>
      <c r="P228" s="53"/>
      <c r="Q228" s="53"/>
      <c r="R228" s="53"/>
      <c r="S228" s="53"/>
      <c r="T228" s="54"/>
      <c r="AT228" s="15" t="s">
        <v>153</v>
      </c>
      <c r="AU228" s="15" t="s">
        <v>151</v>
      </c>
    </row>
    <row r="229" spans="2:65" s="1" customFormat="1" ht="21.6" customHeight="1">
      <c r="B229" s="148"/>
      <c r="C229" s="173" t="s">
        <v>332</v>
      </c>
      <c r="D229" s="173" t="s">
        <v>166</v>
      </c>
      <c r="E229" s="174" t="s">
        <v>333</v>
      </c>
      <c r="F229" s="175" t="s">
        <v>334</v>
      </c>
      <c r="G229" s="176" t="s">
        <v>161</v>
      </c>
      <c r="H229" s="177">
        <v>4.08</v>
      </c>
      <c r="I229" s="178"/>
      <c r="J229" s="179">
        <f>ROUND(I229*H229,2)</f>
        <v>0</v>
      </c>
      <c r="K229" s="175" t="s">
        <v>149</v>
      </c>
      <c r="L229" s="180"/>
      <c r="M229" s="181" t="s">
        <v>1</v>
      </c>
      <c r="N229" s="182" t="s">
        <v>40</v>
      </c>
      <c r="O229" s="53"/>
      <c r="P229" s="158">
        <f>O229*H229</f>
        <v>0</v>
      </c>
      <c r="Q229" s="158">
        <v>6E-05</v>
      </c>
      <c r="R229" s="158">
        <f>Q229*H229</f>
        <v>0.0002448</v>
      </c>
      <c r="S229" s="158">
        <v>0</v>
      </c>
      <c r="T229" s="159">
        <f>S229*H229</f>
        <v>0</v>
      </c>
      <c r="AR229" s="160" t="s">
        <v>284</v>
      </c>
      <c r="AT229" s="160" t="s">
        <v>166</v>
      </c>
      <c r="AU229" s="160" t="s">
        <v>151</v>
      </c>
      <c r="AY229" s="15" t="s">
        <v>142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5" t="s">
        <v>151</v>
      </c>
      <c r="BK229" s="161">
        <f>ROUND(I229*H229,2)</f>
        <v>0</v>
      </c>
      <c r="BL229" s="15" t="s">
        <v>215</v>
      </c>
      <c r="BM229" s="160" t="s">
        <v>335</v>
      </c>
    </row>
    <row r="230" spans="2:47" s="1" customFormat="1" ht="19.2">
      <c r="B230" s="30"/>
      <c r="D230" s="162" t="s">
        <v>153</v>
      </c>
      <c r="F230" s="163" t="s">
        <v>334</v>
      </c>
      <c r="I230" s="89"/>
      <c r="L230" s="30"/>
      <c r="M230" s="164"/>
      <c r="N230" s="53"/>
      <c r="O230" s="53"/>
      <c r="P230" s="53"/>
      <c r="Q230" s="53"/>
      <c r="R230" s="53"/>
      <c r="S230" s="53"/>
      <c r="T230" s="54"/>
      <c r="AT230" s="15" t="s">
        <v>153</v>
      </c>
      <c r="AU230" s="15" t="s">
        <v>151</v>
      </c>
    </row>
    <row r="231" spans="2:51" s="12" customFormat="1" ht="10.2">
      <c r="B231" s="165"/>
      <c r="D231" s="162" t="s">
        <v>155</v>
      </c>
      <c r="F231" s="167" t="s">
        <v>336</v>
      </c>
      <c r="H231" s="168">
        <v>4.08</v>
      </c>
      <c r="I231" s="169"/>
      <c r="L231" s="165"/>
      <c r="M231" s="170"/>
      <c r="N231" s="171"/>
      <c r="O231" s="171"/>
      <c r="P231" s="171"/>
      <c r="Q231" s="171"/>
      <c r="R231" s="171"/>
      <c r="S231" s="171"/>
      <c r="T231" s="172"/>
      <c r="AT231" s="166" t="s">
        <v>155</v>
      </c>
      <c r="AU231" s="166" t="s">
        <v>151</v>
      </c>
      <c r="AV231" s="12" t="s">
        <v>151</v>
      </c>
      <c r="AW231" s="12" t="s">
        <v>3</v>
      </c>
      <c r="AX231" s="12" t="s">
        <v>82</v>
      </c>
      <c r="AY231" s="166" t="s">
        <v>142</v>
      </c>
    </row>
    <row r="232" spans="2:65" s="1" customFormat="1" ht="14.4" customHeight="1">
      <c r="B232" s="148"/>
      <c r="C232" s="149" t="s">
        <v>337</v>
      </c>
      <c r="D232" s="149" t="s">
        <v>145</v>
      </c>
      <c r="E232" s="150" t="s">
        <v>338</v>
      </c>
      <c r="F232" s="151" t="s">
        <v>339</v>
      </c>
      <c r="G232" s="152" t="s">
        <v>148</v>
      </c>
      <c r="H232" s="153">
        <v>4</v>
      </c>
      <c r="I232" s="154"/>
      <c r="J232" s="155">
        <f>ROUND(I232*H232,2)</f>
        <v>0</v>
      </c>
      <c r="K232" s="151" t="s">
        <v>149</v>
      </c>
      <c r="L232" s="30"/>
      <c r="M232" s="156" t="s">
        <v>1</v>
      </c>
      <c r="N232" s="157" t="s">
        <v>40</v>
      </c>
      <c r="O232" s="53"/>
      <c r="P232" s="158">
        <f>O232*H232</f>
        <v>0</v>
      </c>
      <c r="Q232" s="158">
        <v>0.0006</v>
      </c>
      <c r="R232" s="158">
        <f>Q232*H232</f>
        <v>0.0024</v>
      </c>
      <c r="S232" s="158">
        <v>0</v>
      </c>
      <c r="T232" s="159">
        <f>S232*H232</f>
        <v>0</v>
      </c>
      <c r="AR232" s="160" t="s">
        <v>215</v>
      </c>
      <c r="AT232" s="160" t="s">
        <v>145</v>
      </c>
      <c r="AU232" s="160" t="s">
        <v>151</v>
      </c>
      <c r="AY232" s="15" t="s">
        <v>142</v>
      </c>
      <c r="BE232" s="161">
        <f>IF(N232="základní",J232,0)</f>
        <v>0</v>
      </c>
      <c r="BF232" s="161">
        <f>IF(N232="snížená",J232,0)</f>
        <v>0</v>
      </c>
      <c r="BG232" s="161">
        <f>IF(N232="zákl. přenesená",J232,0)</f>
        <v>0</v>
      </c>
      <c r="BH232" s="161">
        <f>IF(N232="sníž. přenesená",J232,0)</f>
        <v>0</v>
      </c>
      <c r="BI232" s="161">
        <f>IF(N232="nulová",J232,0)</f>
        <v>0</v>
      </c>
      <c r="BJ232" s="15" t="s">
        <v>151</v>
      </c>
      <c r="BK232" s="161">
        <f>ROUND(I232*H232,2)</f>
        <v>0</v>
      </c>
      <c r="BL232" s="15" t="s">
        <v>215</v>
      </c>
      <c r="BM232" s="160" t="s">
        <v>340</v>
      </c>
    </row>
    <row r="233" spans="2:47" s="1" customFormat="1" ht="19.2">
      <c r="B233" s="30"/>
      <c r="D233" s="162" t="s">
        <v>153</v>
      </c>
      <c r="F233" s="163" t="s">
        <v>341</v>
      </c>
      <c r="I233" s="89"/>
      <c r="L233" s="30"/>
      <c r="M233" s="164"/>
      <c r="N233" s="53"/>
      <c r="O233" s="53"/>
      <c r="P233" s="53"/>
      <c r="Q233" s="53"/>
      <c r="R233" s="53"/>
      <c r="S233" s="53"/>
      <c r="T233" s="54"/>
      <c r="AT233" s="15" t="s">
        <v>153</v>
      </c>
      <c r="AU233" s="15" t="s">
        <v>151</v>
      </c>
    </row>
    <row r="234" spans="2:51" s="12" customFormat="1" ht="10.2">
      <c r="B234" s="165"/>
      <c r="D234" s="162" t="s">
        <v>155</v>
      </c>
      <c r="E234" s="166" t="s">
        <v>1</v>
      </c>
      <c r="F234" s="167" t="s">
        <v>342</v>
      </c>
      <c r="H234" s="168">
        <v>4</v>
      </c>
      <c r="I234" s="169"/>
      <c r="L234" s="165"/>
      <c r="M234" s="170"/>
      <c r="N234" s="171"/>
      <c r="O234" s="171"/>
      <c r="P234" s="171"/>
      <c r="Q234" s="171"/>
      <c r="R234" s="171"/>
      <c r="S234" s="171"/>
      <c r="T234" s="172"/>
      <c r="AT234" s="166" t="s">
        <v>155</v>
      </c>
      <c r="AU234" s="166" t="s">
        <v>151</v>
      </c>
      <c r="AV234" s="12" t="s">
        <v>151</v>
      </c>
      <c r="AW234" s="12" t="s">
        <v>30</v>
      </c>
      <c r="AX234" s="12" t="s">
        <v>74</v>
      </c>
      <c r="AY234" s="166" t="s">
        <v>142</v>
      </c>
    </row>
    <row r="235" spans="2:65" s="1" customFormat="1" ht="21.6" customHeight="1">
      <c r="B235" s="148"/>
      <c r="C235" s="173" t="s">
        <v>343</v>
      </c>
      <c r="D235" s="173" t="s">
        <v>166</v>
      </c>
      <c r="E235" s="174" t="s">
        <v>344</v>
      </c>
      <c r="F235" s="175" t="s">
        <v>345</v>
      </c>
      <c r="G235" s="176" t="s">
        <v>148</v>
      </c>
      <c r="H235" s="177">
        <v>4.4</v>
      </c>
      <c r="I235" s="178"/>
      <c r="J235" s="179">
        <f>ROUND(I235*H235,2)</f>
        <v>0</v>
      </c>
      <c r="K235" s="175" t="s">
        <v>1</v>
      </c>
      <c r="L235" s="180"/>
      <c r="M235" s="181" t="s">
        <v>1</v>
      </c>
      <c r="N235" s="182" t="s">
        <v>40</v>
      </c>
      <c r="O235" s="53"/>
      <c r="P235" s="158">
        <f>O235*H235</f>
        <v>0</v>
      </c>
      <c r="Q235" s="158">
        <v>0.0034</v>
      </c>
      <c r="R235" s="158">
        <f>Q235*H235</f>
        <v>0.014960000000000001</v>
      </c>
      <c r="S235" s="158">
        <v>0</v>
      </c>
      <c r="T235" s="159">
        <f>S235*H235</f>
        <v>0</v>
      </c>
      <c r="AR235" s="160" t="s">
        <v>284</v>
      </c>
      <c r="AT235" s="160" t="s">
        <v>166</v>
      </c>
      <c r="AU235" s="160" t="s">
        <v>151</v>
      </c>
      <c r="AY235" s="15" t="s">
        <v>142</v>
      </c>
      <c r="BE235" s="161">
        <f>IF(N235="základní",J235,0)</f>
        <v>0</v>
      </c>
      <c r="BF235" s="161">
        <f>IF(N235="snížená",J235,0)</f>
        <v>0</v>
      </c>
      <c r="BG235" s="161">
        <f>IF(N235="zákl. přenesená",J235,0)</f>
        <v>0</v>
      </c>
      <c r="BH235" s="161">
        <f>IF(N235="sníž. přenesená",J235,0)</f>
        <v>0</v>
      </c>
      <c r="BI235" s="161">
        <f>IF(N235="nulová",J235,0)</f>
        <v>0</v>
      </c>
      <c r="BJ235" s="15" t="s">
        <v>151</v>
      </c>
      <c r="BK235" s="161">
        <f>ROUND(I235*H235,2)</f>
        <v>0</v>
      </c>
      <c r="BL235" s="15" t="s">
        <v>215</v>
      </c>
      <c r="BM235" s="160" t="s">
        <v>346</v>
      </c>
    </row>
    <row r="236" spans="2:47" s="1" customFormat="1" ht="19.2">
      <c r="B236" s="30"/>
      <c r="D236" s="162" t="s">
        <v>153</v>
      </c>
      <c r="F236" s="163" t="s">
        <v>345</v>
      </c>
      <c r="I236" s="89"/>
      <c r="L236" s="30"/>
      <c r="M236" s="164"/>
      <c r="N236" s="53"/>
      <c r="O236" s="53"/>
      <c r="P236" s="53"/>
      <c r="Q236" s="53"/>
      <c r="R236" s="53"/>
      <c r="S236" s="53"/>
      <c r="T236" s="54"/>
      <c r="AT236" s="15" t="s">
        <v>153</v>
      </c>
      <c r="AU236" s="15" t="s">
        <v>151</v>
      </c>
    </row>
    <row r="237" spans="2:47" s="1" customFormat="1" ht="19.2">
      <c r="B237" s="30"/>
      <c r="D237" s="162" t="s">
        <v>199</v>
      </c>
      <c r="F237" s="183" t="s">
        <v>347</v>
      </c>
      <c r="I237" s="89"/>
      <c r="L237" s="30"/>
      <c r="M237" s="164"/>
      <c r="N237" s="53"/>
      <c r="O237" s="53"/>
      <c r="P237" s="53"/>
      <c r="Q237" s="53"/>
      <c r="R237" s="53"/>
      <c r="S237" s="53"/>
      <c r="T237" s="54"/>
      <c r="AT237" s="15" t="s">
        <v>199</v>
      </c>
      <c r="AU237" s="15" t="s">
        <v>151</v>
      </c>
    </row>
    <row r="238" spans="2:51" s="12" customFormat="1" ht="10.2">
      <c r="B238" s="165"/>
      <c r="D238" s="162" t="s">
        <v>155</v>
      </c>
      <c r="F238" s="167" t="s">
        <v>348</v>
      </c>
      <c r="H238" s="168">
        <v>4.4</v>
      </c>
      <c r="I238" s="169"/>
      <c r="L238" s="165"/>
      <c r="M238" s="170"/>
      <c r="N238" s="171"/>
      <c r="O238" s="171"/>
      <c r="P238" s="171"/>
      <c r="Q238" s="171"/>
      <c r="R238" s="171"/>
      <c r="S238" s="171"/>
      <c r="T238" s="172"/>
      <c r="AT238" s="166" t="s">
        <v>155</v>
      </c>
      <c r="AU238" s="166" t="s">
        <v>151</v>
      </c>
      <c r="AV238" s="12" t="s">
        <v>151</v>
      </c>
      <c r="AW238" s="12" t="s">
        <v>3</v>
      </c>
      <c r="AX238" s="12" t="s">
        <v>82</v>
      </c>
      <c r="AY238" s="166" t="s">
        <v>142</v>
      </c>
    </row>
    <row r="239" spans="2:65" s="1" customFormat="1" ht="21.6" customHeight="1">
      <c r="B239" s="148"/>
      <c r="C239" s="149" t="s">
        <v>349</v>
      </c>
      <c r="D239" s="149" t="s">
        <v>145</v>
      </c>
      <c r="E239" s="150" t="s">
        <v>350</v>
      </c>
      <c r="F239" s="151" t="s">
        <v>351</v>
      </c>
      <c r="G239" s="152" t="s">
        <v>181</v>
      </c>
      <c r="H239" s="153">
        <v>0.496</v>
      </c>
      <c r="I239" s="154"/>
      <c r="J239" s="155">
        <f>ROUND(I239*H239,2)</f>
        <v>0</v>
      </c>
      <c r="K239" s="151" t="s">
        <v>149</v>
      </c>
      <c r="L239" s="30"/>
      <c r="M239" s="156" t="s">
        <v>1</v>
      </c>
      <c r="N239" s="157" t="s">
        <v>40</v>
      </c>
      <c r="O239" s="53"/>
      <c r="P239" s="158">
        <f>O239*H239</f>
        <v>0</v>
      </c>
      <c r="Q239" s="158">
        <v>0</v>
      </c>
      <c r="R239" s="158">
        <f>Q239*H239</f>
        <v>0</v>
      </c>
      <c r="S239" s="158">
        <v>0</v>
      </c>
      <c r="T239" s="159">
        <f>S239*H239</f>
        <v>0</v>
      </c>
      <c r="AR239" s="160" t="s">
        <v>215</v>
      </c>
      <c r="AT239" s="160" t="s">
        <v>145</v>
      </c>
      <c r="AU239" s="160" t="s">
        <v>151</v>
      </c>
      <c r="AY239" s="15" t="s">
        <v>142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5" t="s">
        <v>151</v>
      </c>
      <c r="BK239" s="161">
        <f>ROUND(I239*H239,2)</f>
        <v>0</v>
      </c>
      <c r="BL239" s="15" t="s">
        <v>215</v>
      </c>
      <c r="BM239" s="160" t="s">
        <v>352</v>
      </c>
    </row>
    <row r="240" spans="2:47" s="1" customFormat="1" ht="38.4">
      <c r="B240" s="30"/>
      <c r="D240" s="162" t="s">
        <v>153</v>
      </c>
      <c r="F240" s="163" t="s">
        <v>353</v>
      </c>
      <c r="I240" s="89"/>
      <c r="L240" s="30"/>
      <c r="M240" s="164"/>
      <c r="N240" s="53"/>
      <c r="O240" s="53"/>
      <c r="P240" s="53"/>
      <c r="Q240" s="53"/>
      <c r="R240" s="53"/>
      <c r="S240" s="53"/>
      <c r="T240" s="54"/>
      <c r="AT240" s="15" t="s">
        <v>153</v>
      </c>
      <c r="AU240" s="15" t="s">
        <v>151</v>
      </c>
    </row>
    <row r="241" spans="2:63" s="11" customFormat="1" ht="22.8" customHeight="1">
      <c r="B241" s="135"/>
      <c r="D241" s="136" t="s">
        <v>73</v>
      </c>
      <c r="E241" s="146" t="s">
        <v>354</v>
      </c>
      <c r="F241" s="146" t="s">
        <v>355</v>
      </c>
      <c r="I241" s="138"/>
      <c r="J241" s="147">
        <f>BK241</f>
        <v>0</v>
      </c>
      <c r="L241" s="135"/>
      <c r="M241" s="140"/>
      <c r="N241" s="141"/>
      <c r="O241" s="141"/>
      <c r="P241" s="142">
        <f>SUM(P242:P260)</f>
        <v>0</v>
      </c>
      <c r="Q241" s="141"/>
      <c r="R241" s="142">
        <f>SUM(R242:R260)</f>
        <v>0.07959240000000001</v>
      </c>
      <c r="S241" s="141"/>
      <c r="T241" s="143">
        <f>SUM(T242:T260)</f>
        <v>0</v>
      </c>
      <c r="AR241" s="136" t="s">
        <v>151</v>
      </c>
      <c r="AT241" s="144" t="s">
        <v>73</v>
      </c>
      <c r="AU241" s="144" t="s">
        <v>82</v>
      </c>
      <c r="AY241" s="136" t="s">
        <v>142</v>
      </c>
      <c r="BK241" s="145">
        <f>SUM(BK242:BK260)</f>
        <v>0</v>
      </c>
    </row>
    <row r="242" spans="2:65" s="1" customFormat="1" ht="21.6" customHeight="1">
      <c r="B242" s="148"/>
      <c r="C242" s="149" t="s">
        <v>356</v>
      </c>
      <c r="D242" s="149" t="s">
        <v>145</v>
      </c>
      <c r="E242" s="150" t="s">
        <v>357</v>
      </c>
      <c r="F242" s="151" t="s">
        <v>358</v>
      </c>
      <c r="G242" s="152" t="s">
        <v>148</v>
      </c>
      <c r="H242" s="153">
        <v>38</v>
      </c>
      <c r="I242" s="154"/>
      <c r="J242" s="155">
        <f>ROUND(I242*H242,2)</f>
        <v>0</v>
      </c>
      <c r="K242" s="151" t="s">
        <v>149</v>
      </c>
      <c r="L242" s="30"/>
      <c r="M242" s="156" t="s">
        <v>1</v>
      </c>
      <c r="N242" s="157" t="s">
        <v>40</v>
      </c>
      <c r="O242" s="53"/>
      <c r="P242" s="158">
        <f>O242*H242</f>
        <v>0</v>
      </c>
      <c r="Q242" s="158">
        <v>7E-05</v>
      </c>
      <c r="R242" s="158">
        <f>Q242*H242</f>
        <v>0.0026599999999999996</v>
      </c>
      <c r="S242" s="158">
        <v>0</v>
      </c>
      <c r="T242" s="159">
        <f>S242*H242</f>
        <v>0</v>
      </c>
      <c r="AR242" s="160" t="s">
        <v>215</v>
      </c>
      <c r="AT242" s="160" t="s">
        <v>145</v>
      </c>
      <c r="AU242" s="160" t="s">
        <v>151</v>
      </c>
      <c r="AY242" s="15" t="s">
        <v>142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5" t="s">
        <v>151</v>
      </c>
      <c r="BK242" s="161">
        <f>ROUND(I242*H242,2)</f>
        <v>0</v>
      </c>
      <c r="BL242" s="15" t="s">
        <v>215</v>
      </c>
      <c r="BM242" s="160" t="s">
        <v>359</v>
      </c>
    </row>
    <row r="243" spans="2:47" s="1" customFormat="1" ht="28.8">
      <c r="B243" s="30"/>
      <c r="D243" s="162" t="s">
        <v>153</v>
      </c>
      <c r="F243" s="163" t="s">
        <v>360</v>
      </c>
      <c r="I243" s="89"/>
      <c r="L243" s="30"/>
      <c r="M243" s="164"/>
      <c r="N243" s="53"/>
      <c r="O243" s="53"/>
      <c r="P243" s="53"/>
      <c r="Q243" s="53"/>
      <c r="R243" s="53"/>
      <c r="S243" s="53"/>
      <c r="T243" s="54"/>
      <c r="AT243" s="15" t="s">
        <v>153</v>
      </c>
      <c r="AU243" s="15" t="s">
        <v>151</v>
      </c>
    </row>
    <row r="244" spans="2:51" s="12" customFormat="1" ht="10.2">
      <c r="B244" s="165"/>
      <c r="D244" s="162" t="s">
        <v>155</v>
      </c>
      <c r="E244" s="166" t="s">
        <v>1</v>
      </c>
      <c r="F244" s="167" t="s">
        <v>361</v>
      </c>
      <c r="H244" s="168">
        <v>38</v>
      </c>
      <c r="I244" s="169"/>
      <c r="L244" s="165"/>
      <c r="M244" s="170"/>
      <c r="N244" s="171"/>
      <c r="O244" s="171"/>
      <c r="P244" s="171"/>
      <c r="Q244" s="171"/>
      <c r="R244" s="171"/>
      <c r="S244" s="171"/>
      <c r="T244" s="172"/>
      <c r="AT244" s="166" t="s">
        <v>155</v>
      </c>
      <c r="AU244" s="166" t="s">
        <v>151</v>
      </c>
      <c r="AV244" s="12" t="s">
        <v>151</v>
      </c>
      <c r="AW244" s="12" t="s">
        <v>30</v>
      </c>
      <c r="AX244" s="12" t="s">
        <v>74</v>
      </c>
      <c r="AY244" s="166" t="s">
        <v>142</v>
      </c>
    </row>
    <row r="245" spans="2:65" s="1" customFormat="1" ht="21.6" customHeight="1">
      <c r="B245" s="148"/>
      <c r="C245" s="149" t="s">
        <v>362</v>
      </c>
      <c r="D245" s="149" t="s">
        <v>145</v>
      </c>
      <c r="E245" s="150" t="s">
        <v>363</v>
      </c>
      <c r="F245" s="151" t="s">
        <v>364</v>
      </c>
      <c r="G245" s="152" t="s">
        <v>148</v>
      </c>
      <c r="H245" s="153">
        <v>38</v>
      </c>
      <c r="I245" s="154"/>
      <c r="J245" s="155">
        <f>ROUND(I245*H245,2)</f>
        <v>0</v>
      </c>
      <c r="K245" s="151" t="s">
        <v>149</v>
      </c>
      <c r="L245" s="30"/>
      <c r="M245" s="156" t="s">
        <v>1</v>
      </c>
      <c r="N245" s="157" t="s">
        <v>40</v>
      </c>
      <c r="O245" s="53"/>
      <c r="P245" s="158">
        <f>O245*H245</f>
        <v>0</v>
      </c>
      <c r="Q245" s="158">
        <v>0.00017</v>
      </c>
      <c r="R245" s="158">
        <f>Q245*H245</f>
        <v>0.0064600000000000005</v>
      </c>
      <c r="S245" s="158">
        <v>0</v>
      </c>
      <c r="T245" s="159">
        <f>S245*H245</f>
        <v>0</v>
      </c>
      <c r="AR245" s="160" t="s">
        <v>215</v>
      </c>
      <c r="AT245" s="160" t="s">
        <v>145</v>
      </c>
      <c r="AU245" s="160" t="s">
        <v>151</v>
      </c>
      <c r="AY245" s="15" t="s">
        <v>142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5" t="s">
        <v>151</v>
      </c>
      <c r="BK245" s="161">
        <f>ROUND(I245*H245,2)</f>
        <v>0</v>
      </c>
      <c r="BL245" s="15" t="s">
        <v>215</v>
      </c>
      <c r="BM245" s="160" t="s">
        <v>365</v>
      </c>
    </row>
    <row r="246" spans="2:47" s="1" customFormat="1" ht="19.2">
      <c r="B246" s="30"/>
      <c r="D246" s="162" t="s">
        <v>153</v>
      </c>
      <c r="F246" s="163" t="s">
        <v>366</v>
      </c>
      <c r="I246" s="89"/>
      <c r="L246" s="30"/>
      <c r="M246" s="164"/>
      <c r="N246" s="53"/>
      <c r="O246" s="53"/>
      <c r="P246" s="53"/>
      <c r="Q246" s="53"/>
      <c r="R246" s="53"/>
      <c r="S246" s="53"/>
      <c r="T246" s="54"/>
      <c r="AT246" s="15" t="s">
        <v>153</v>
      </c>
      <c r="AU246" s="15" t="s">
        <v>151</v>
      </c>
    </row>
    <row r="247" spans="2:65" s="1" customFormat="1" ht="21.6" customHeight="1">
      <c r="B247" s="148"/>
      <c r="C247" s="149" t="s">
        <v>367</v>
      </c>
      <c r="D247" s="149" t="s">
        <v>145</v>
      </c>
      <c r="E247" s="150" t="s">
        <v>368</v>
      </c>
      <c r="F247" s="151" t="s">
        <v>369</v>
      </c>
      <c r="G247" s="152" t="s">
        <v>148</v>
      </c>
      <c r="H247" s="153">
        <v>38</v>
      </c>
      <c r="I247" s="154"/>
      <c r="J247" s="155">
        <f>ROUND(I247*H247,2)</f>
        <v>0</v>
      </c>
      <c r="K247" s="151" t="s">
        <v>149</v>
      </c>
      <c r="L247" s="30"/>
      <c r="M247" s="156" t="s">
        <v>1</v>
      </c>
      <c r="N247" s="157" t="s">
        <v>40</v>
      </c>
      <c r="O247" s="53"/>
      <c r="P247" s="158">
        <f>O247*H247</f>
        <v>0</v>
      </c>
      <c r="Q247" s="158">
        <v>0.00012</v>
      </c>
      <c r="R247" s="158">
        <f>Q247*H247</f>
        <v>0.00456</v>
      </c>
      <c r="S247" s="158">
        <v>0</v>
      </c>
      <c r="T247" s="159">
        <f>S247*H247</f>
        <v>0</v>
      </c>
      <c r="AR247" s="160" t="s">
        <v>215</v>
      </c>
      <c r="AT247" s="160" t="s">
        <v>145</v>
      </c>
      <c r="AU247" s="160" t="s">
        <v>151</v>
      </c>
      <c r="AY247" s="15" t="s">
        <v>142</v>
      </c>
      <c r="BE247" s="161">
        <f>IF(N247="základní",J247,0)</f>
        <v>0</v>
      </c>
      <c r="BF247" s="161">
        <f>IF(N247="snížená",J247,0)</f>
        <v>0</v>
      </c>
      <c r="BG247" s="161">
        <f>IF(N247="zákl. přenesená",J247,0)</f>
        <v>0</v>
      </c>
      <c r="BH247" s="161">
        <f>IF(N247="sníž. přenesená",J247,0)</f>
        <v>0</v>
      </c>
      <c r="BI247" s="161">
        <f>IF(N247="nulová",J247,0)</f>
        <v>0</v>
      </c>
      <c r="BJ247" s="15" t="s">
        <v>151</v>
      </c>
      <c r="BK247" s="161">
        <f>ROUND(I247*H247,2)</f>
        <v>0</v>
      </c>
      <c r="BL247" s="15" t="s">
        <v>215</v>
      </c>
      <c r="BM247" s="160" t="s">
        <v>370</v>
      </c>
    </row>
    <row r="248" spans="2:47" s="1" customFormat="1" ht="19.2">
      <c r="B248" s="30"/>
      <c r="D248" s="162" t="s">
        <v>153</v>
      </c>
      <c r="F248" s="163" t="s">
        <v>371</v>
      </c>
      <c r="I248" s="89"/>
      <c r="L248" s="30"/>
      <c r="M248" s="164"/>
      <c r="N248" s="53"/>
      <c r="O248" s="53"/>
      <c r="P248" s="53"/>
      <c r="Q248" s="53"/>
      <c r="R248" s="53"/>
      <c r="S248" s="53"/>
      <c r="T248" s="54"/>
      <c r="AT248" s="15" t="s">
        <v>153</v>
      </c>
      <c r="AU248" s="15" t="s">
        <v>151</v>
      </c>
    </row>
    <row r="249" spans="2:65" s="1" customFormat="1" ht="21.6" customHeight="1">
      <c r="B249" s="148"/>
      <c r="C249" s="149" t="s">
        <v>372</v>
      </c>
      <c r="D249" s="149" t="s">
        <v>145</v>
      </c>
      <c r="E249" s="150" t="s">
        <v>373</v>
      </c>
      <c r="F249" s="151" t="s">
        <v>374</v>
      </c>
      <c r="G249" s="152" t="s">
        <v>148</v>
      </c>
      <c r="H249" s="153">
        <v>38</v>
      </c>
      <c r="I249" s="154"/>
      <c r="J249" s="155">
        <f>ROUND(I249*H249,2)</f>
        <v>0</v>
      </c>
      <c r="K249" s="151" t="s">
        <v>149</v>
      </c>
      <c r="L249" s="30"/>
      <c r="M249" s="156" t="s">
        <v>1</v>
      </c>
      <c r="N249" s="157" t="s">
        <v>40</v>
      </c>
      <c r="O249" s="53"/>
      <c r="P249" s="158">
        <f>O249*H249</f>
        <v>0</v>
      </c>
      <c r="Q249" s="158">
        <v>0.00012</v>
      </c>
      <c r="R249" s="158">
        <f>Q249*H249</f>
        <v>0.00456</v>
      </c>
      <c r="S249" s="158">
        <v>0</v>
      </c>
      <c r="T249" s="159">
        <f>S249*H249</f>
        <v>0</v>
      </c>
      <c r="AR249" s="160" t="s">
        <v>215</v>
      </c>
      <c r="AT249" s="160" t="s">
        <v>145</v>
      </c>
      <c r="AU249" s="160" t="s">
        <v>151</v>
      </c>
      <c r="AY249" s="15" t="s">
        <v>142</v>
      </c>
      <c r="BE249" s="161">
        <f>IF(N249="základní",J249,0)</f>
        <v>0</v>
      </c>
      <c r="BF249" s="161">
        <f>IF(N249="snížená",J249,0)</f>
        <v>0</v>
      </c>
      <c r="BG249" s="161">
        <f>IF(N249="zákl. přenesená",J249,0)</f>
        <v>0</v>
      </c>
      <c r="BH249" s="161">
        <f>IF(N249="sníž. přenesená",J249,0)</f>
        <v>0</v>
      </c>
      <c r="BI249" s="161">
        <f>IF(N249="nulová",J249,0)</f>
        <v>0</v>
      </c>
      <c r="BJ249" s="15" t="s">
        <v>151</v>
      </c>
      <c r="BK249" s="161">
        <f>ROUND(I249*H249,2)</f>
        <v>0</v>
      </c>
      <c r="BL249" s="15" t="s">
        <v>215</v>
      </c>
      <c r="BM249" s="160" t="s">
        <v>375</v>
      </c>
    </row>
    <row r="250" spans="2:47" s="1" customFormat="1" ht="19.2">
      <c r="B250" s="30"/>
      <c r="D250" s="162" t="s">
        <v>153</v>
      </c>
      <c r="F250" s="163" t="s">
        <v>376</v>
      </c>
      <c r="I250" s="89"/>
      <c r="L250" s="30"/>
      <c r="M250" s="164"/>
      <c r="N250" s="53"/>
      <c r="O250" s="53"/>
      <c r="P250" s="53"/>
      <c r="Q250" s="53"/>
      <c r="R250" s="53"/>
      <c r="S250" s="53"/>
      <c r="T250" s="54"/>
      <c r="AT250" s="15" t="s">
        <v>153</v>
      </c>
      <c r="AU250" s="15" t="s">
        <v>151</v>
      </c>
    </row>
    <row r="251" spans="2:65" s="1" customFormat="1" ht="14.4" customHeight="1">
      <c r="B251" s="148"/>
      <c r="C251" s="149" t="s">
        <v>377</v>
      </c>
      <c r="D251" s="149" t="s">
        <v>145</v>
      </c>
      <c r="E251" s="150" t="s">
        <v>378</v>
      </c>
      <c r="F251" s="151" t="s">
        <v>379</v>
      </c>
      <c r="G251" s="152" t="s">
        <v>148</v>
      </c>
      <c r="H251" s="153">
        <v>149.64</v>
      </c>
      <c r="I251" s="154"/>
      <c r="J251" s="155">
        <f>ROUND(I251*H251,2)</f>
        <v>0</v>
      </c>
      <c r="K251" s="151" t="s">
        <v>149</v>
      </c>
      <c r="L251" s="30"/>
      <c r="M251" s="156" t="s">
        <v>1</v>
      </c>
      <c r="N251" s="157" t="s">
        <v>40</v>
      </c>
      <c r="O251" s="53"/>
      <c r="P251" s="158">
        <f>O251*H251</f>
        <v>0</v>
      </c>
      <c r="Q251" s="158">
        <v>0</v>
      </c>
      <c r="R251" s="158">
        <f>Q251*H251</f>
        <v>0</v>
      </c>
      <c r="S251" s="158">
        <v>0</v>
      </c>
      <c r="T251" s="159">
        <f>S251*H251</f>
        <v>0</v>
      </c>
      <c r="AR251" s="160" t="s">
        <v>215</v>
      </c>
      <c r="AT251" s="160" t="s">
        <v>145</v>
      </c>
      <c r="AU251" s="160" t="s">
        <v>151</v>
      </c>
      <c r="AY251" s="15" t="s">
        <v>142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5" t="s">
        <v>151</v>
      </c>
      <c r="BK251" s="161">
        <f>ROUND(I251*H251,2)</f>
        <v>0</v>
      </c>
      <c r="BL251" s="15" t="s">
        <v>215</v>
      </c>
      <c r="BM251" s="160" t="s">
        <v>380</v>
      </c>
    </row>
    <row r="252" spans="2:47" s="1" customFormat="1" ht="19.2">
      <c r="B252" s="30"/>
      <c r="D252" s="162" t="s">
        <v>153</v>
      </c>
      <c r="F252" s="163" t="s">
        <v>381</v>
      </c>
      <c r="I252" s="89"/>
      <c r="L252" s="30"/>
      <c r="M252" s="164"/>
      <c r="N252" s="53"/>
      <c r="O252" s="53"/>
      <c r="P252" s="53"/>
      <c r="Q252" s="53"/>
      <c r="R252" s="53"/>
      <c r="S252" s="53"/>
      <c r="T252" s="54"/>
      <c r="AT252" s="15" t="s">
        <v>153</v>
      </c>
      <c r="AU252" s="15" t="s">
        <v>151</v>
      </c>
    </row>
    <row r="253" spans="2:65" s="1" customFormat="1" ht="14.4" customHeight="1">
      <c r="B253" s="148"/>
      <c r="C253" s="149" t="s">
        <v>382</v>
      </c>
      <c r="D253" s="149" t="s">
        <v>145</v>
      </c>
      <c r="E253" s="150" t="s">
        <v>383</v>
      </c>
      <c r="F253" s="151" t="s">
        <v>384</v>
      </c>
      <c r="G253" s="152" t="s">
        <v>148</v>
      </c>
      <c r="H253" s="153">
        <v>149.64</v>
      </c>
      <c r="I253" s="154"/>
      <c r="J253" s="155">
        <f>ROUND(I253*H253,2)</f>
        <v>0</v>
      </c>
      <c r="K253" s="151" t="s">
        <v>149</v>
      </c>
      <c r="L253" s="30"/>
      <c r="M253" s="156" t="s">
        <v>1</v>
      </c>
      <c r="N253" s="157" t="s">
        <v>40</v>
      </c>
      <c r="O253" s="53"/>
      <c r="P253" s="158">
        <f>O253*H253</f>
        <v>0</v>
      </c>
      <c r="Q253" s="158">
        <v>0</v>
      </c>
      <c r="R253" s="158">
        <f>Q253*H253</f>
        <v>0</v>
      </c>
      <c r="S253" s="158">
        <v>0</v>
      </c>
      <c r="T253" s="159">
        <f>S253*H253</f>
        <v>0</v>
      </c>
      <c r="AR253" s="160" t="s">
        <v>215</v>
      </c>
      <c r="AT253" s="160" t="s">
        <v>145</v>
      </c>
      <c r="AU253" s="160" t="s">
        <v>151</v>
      </c>
      <c r="AY253" s="15" t="s">
        <v>142</v>
      </c>
      <c r="BE253" s="161">
        <f>IF(N253="základní",J253,0)</f>
        <v>0</v>
      </c>
      <c r="BF253" s="161">
        <f>IF(N253="snížená",J253,0)</f>
        <v>0</v>
      </c>
      <c r="BG253" s="161">
        <f>IF(N253="zákl. přenesená",J253,0)</f>
        <v>0</v>
      </c>
      <c r="BH253" s="161">
        <f>IF(N253="sníž. přenesená",J253,0)</f>
        <v>0</v>
      </c>
      <c r="BI253" s="161">
        <f>IF(N253="nulová",J253,0)</f>
        <v>0</v>
      </c>
      <c r="BJ253" s="15" t="s">
        <v>151</v>
      </c>
      <c r="BK253" s="161">
        <f>ROUND(I253*H253,2)</f>
        <v>0</v>
      </c>
      <c r="BL253" s="15" t="s">
        <v>215</v>
      </c>
      <c r="BM253" s="160" t="s">
        <v>385</v>
      </c>
    </row>
    <row r="254" spans="2:47" s="1" customFormat="1" ht="19.2">
      <c r="B254" s="30"/>
      <c r="D254" s="162" t="s">
        <v>153</v>
      </c>
      <c r="F254" s="163" t="s">
        <v>386</v>
      </c>
      <c r="I254" s="89"/>
      <c r="L254" s="30"/>
      <c r="M254" s="164"/>
      <c r="N254" s="53"/>
      <c r="O254" s="53"/>
      <c r="P254" s="53"/>
      <c r="Q254" s="53"/>
      <c r="R254" s="53"/>
      <c r="S254" s="53"/>
      <c r="T254" s="54"/>
      <c r="AT254" s="15" t="s">
        <v>153</v>
      </c>
      <c r="AU254" s="15" t="s">
        <v>151</v>
      </c>
    </row>
    <row r="255" spans="2:65" s="1" customFormat="1" ht="21.6" customHeight="1">
      <c r="B255" s="148"/>
      <c r="C255" s="149" t="s">
        <v>387</v>
      </c>
      <c r="D255" s="149" t="s">
        <v>145</v>
      </c>
      <c r="E255" s="150" t="s">
        <v>388</v>
      </c>
      <c r="F255" s="151" t="s">
        <v>389</v>
      </c>
      <c r="G255" s="152" t="s">
        <v>148</v>
      </c>
      <c r="H255" s="153">
        <v>149.64</v>
      </c>
      <c r="I255" s="154"/>
      <c r="J255" s="155">
        <f>ROUND(I255*H255,2)</f>
        <v>0</v>
      </c>
      <c r="K255" s="151" t="s">
        <v>149</v>
      </c>
      <c r="L255" s="30"/>
      <c r="M255" s="156" t="s">
        <v>1</v>
      </c>
      <c r="N255" s="157" t="s">
        <v>40</v>
      </c>
      <c r="O255" s="53"/>
      <c r="P255" s="158">
        <f>O255*H255</f>
        <v>0</v>
      </c>
      <c r="Q255" s="158">
        <v>0.0002</v>
      </c>
      <c r="R255" s="158">
        <f>Q255*H255</f>
        <v>0.029928</v>
      </c>
      <c r="S255" s="158">
        <v>0</v>
      </c>
      <c r="T255" s="159">
        <f>S255*H255</f>
        <v>0</v>
      </c>
      <c r="AR255" s="160" t="s">
        <v>215</v>
      </c>
      <c r="AT255" s="160" t="s">
        <v>145</v>
      </c>
      <c r="AU255" s="160" t="s">
        <v>151</v>
      </c>
      <c r="AY255" s="15" t="s">
        <v>142</v>
      </c>
      <c r="BE255" s="161">
        <f>IF(N255="základní",J255,0)</f>
        <v>0</v>
      </c>
      <c r="BF255" s="161">
        <f>IF(N255="snížená",J255,0)</f>
        <v>0</v>
      </c>
      <c r="BG255" s="161">
        <f>IF(N255="zákl. přenesená",J255,0)</f>
        <v>0</v>
      </c>
      <c r="BH255" s="161">
        <f>IF(N255="sníž. přenesená",J255,0)</f>
        <v>0</v>
      </c>
      <c r="BI255" s="161">
        <f>IF(N255="nulová",J255,0)</f>
        <v>0</v>
      </c>
      <c r="BJ255" s="15" t="s">
        <v>151</v>
      </c>
      <c r="BK255" s="161">
        <f>ROUND(I255*H255,2)</f>
        <v>0</v>
      </c>
      <c r="BL255" s="15" t="s">
        <v>215</v>
      </c>
      <c r="BM255" s="160" t="s">
        <v>390</v>
      </c>
    </row>
    <row r="256" spans="2:47" s="1" customFormat="1" ht="28.8">
      <c r="B256" s="30"/>
      <c r="D256" s="162" t="s">
        <v>153</v>
      </c>
      <c r="F256" s="163" t="s">
        <v>391</v>
      </c>
      <c r="I256" s="89"/>
      <c r="L256" s="30"/>
      <c r="M256" s="164"/>
      <c r="N256" s="53"/>
      <c r="O256" s="53"/>
      <c r="P256" s="53"/>
      <c r="Q256" s="53"/>
      <c r="R256" s="53"/>
      <c r="S256" s="53"/>
      <c r="T256" s="54"/>
      <c r="AT256" s="15" t="s">
        <v>153</v>
      </c>
      <c r="AU256" s="15" t="s">
        <v>151</v>
      </c>
    </row>
    <row r="257" spans="2:65" s="1" customFormat="1" ht="21.6" customHeight="1">
      <c r="B257" s="148"/>
      <c r="C257" s="149" t="s">
        <v>392</v>
      </c>
      <c r="D257" s="149" t="s">
        <v>145</v>
      </c>
      <c r="E257" s="150" t="s">
        <v>393</v>
      </c>
      <c r="F257" s="151" t="s">
        <v>394</v>
      </c>
      <c r="G257" s="152" t="s">
        <v>148</v>
      </c>
      <c r="H257" s="153">
        <v>149.64</v>
      </c>
      <c r="I257" s="154"/>
      <c r="J257" s="155">
        <f>ROUND(I257*H257,2)</f>
        <v>0</v>
      </c>
      <c r="K257" s="151" t="s">
        <v>149</v>
      </c>
      <c r="L257" s="30"/>
      <c r="M257" s="156" t="s">
        <v>1</v>
      </c>
      <c r="N257" s="157" t="s">
        <v>40</v>
      </c>
      <c r="O257" s="53"/>
      <c r="P257" s="158">
        <f>O257*H257</f>
        <v>0</v>
      </c>
      <c r="Q257" s="158">
        <v>0.00021</v>
      </c>
      <c r="R257" s="158">
        <f>Q257*H257</f>
        <v>0.0314244</v>
      </c>
      <c r="S257" s="158">
        <v>0</v>
      </c>
      <c r="T257" s="159">
        <f>S257*H257</f>
        <v>0</v>
      </c>
      <c r="AR257" s="160" t="s">
        <v>215</v>
      </c>
      <c r="AT257" s="160" t="s">
        <v>145</v>
      </c>
      <c r="AU257" s="160" t="s">
        <v>151</v>
      </c>
      <c r="AY257" s="15" t="s">
        <v>142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5" t="s">
        <v>151</v>
      </c>
      <c r="BK257" s="161">
        <f>ROUND(I257*H257,2)</f>
        <v>0</v>
      </c>
      <c r="BL257" s="15" t="s">
        <v>215</v>
      </c>
      <c r="BM257" s="160" t="s">
        <v>395</v>
      </c>
    </row>
    <row r="258" spans="2:47" s="1" customFormat="1" ht="28.8">
      <c r="B258" s="30"/>
      <c r="D258" s="162" t="s">
        <v>153</v>
      </c>
      <c r="F258" s="163" t="s">
        <v>396</v>
      </c>
      <c r="I258" s="89"/>
      <c r="L258" s="30"/>
      <c r="M258" s="164"/>
      <c r="N258" s="53"/>
      <c r="O258" s="53"/>
      <c r="P258" s="53"/>
      <c r="Q258" s="53"/>
      <c r="R258" s="53"/>
      <c r="S258" s="53"/>
      <c r="T258" s="54"/>
      <c r="AT258" s="15" t="s">
        <v>153</v>
      </c>
      <c r="AU258" s="15" t="s">
        <v>151</v>
      </c>
    </row>
    <row r="259" spans="2:51" s="13" customFormat="1" ht="10.2">
      <c r="B259" s="184"/>
      <c r="D259" s="162" t="s">
        <v>155</v>
      </c>
      <c r="E259" s="185" t="s">
        <v>1</v>
      </c>
      <c r="F259" s="186" t="s">
        <v>397</v>
      </c>
      <c r="H259" s="185" t="s">
        <v>1</v>
      </c>
      <c r="I259" s="187"/>
      <c r="L259" s="184"/>
      <c r="M259" s="188"/>
      <c r="N259" s="189"/>
      <c r="O259" s="189"/>
      <c r="P259" s="189"/>
      <c r="Q259" s="189"/>
      <c r="R259" s="189"/>
      <c r="S259" s="189"/>
      <c r="T259" s="190"/>
      <c r="AT259" s="185" t="s">
        <v>155</v>
      </c>
      <c r="AU259" s="185" t="s">
        <v>151</v>
      </c>
      <c r="AV259" s="13" t="s">
        <v>82</v>
      </c>
      <c r="AW259" s="13" t="s">
        <v>30</v>
      </c>
      <c r="AX259" s="13" t="s">
        <v>74</v>
      </c>
      <c r="AY259" s="185" t="s">
        <v>142</v>
      </c>
    </row>
    <row r="260" spans="2:51" s="12" customFormat="1" ht="20.4">
      <c r="B260" s="165"/>
      <c r="D260" s="162" t="s">
        <v>155</v>
      </c>
      <c r="E260" s="166" t="s">
        <v>1</v>
      </c>
      <c r="F260" s="167" t="s">
        <v>398</v>
      </c>
      <c r="H260" s="168">
        <v>149.64</v>
      </c>
      <c r="I260" s="169"/>
      <c r="L260" s="165"/>
      <c r="M260" s="170"/>
      <c r="N260" s="171"/>
      <c r="O260" s="171"/>
      <c r="P260" s="171"/>
      <c r="Q260" s="171"/>
      <c r="R260" s="171"/>
      <c r="S260" s="171"/>
      <c r="T260" s="172"/>
      <c r="AT260" s="166" t="s">
        <v>155</v>
      </c>
      <c r="AU260" s="166" t="s">
        <v>151</v>
      </c>
      <c r="AV260" s="12" t="s">
        <v>151</v>
      </c>
      <c r="AW260" s="12" t="s">
        <v>30</v>
      </c>
      <c r="AX260" s="12" t="s">
        <v>74</v>
      </c>
      <c r="AY260" s="166" t="s">
        <v>142</v>
      </c>
    </row>
    <row r="261" spans="2:63" s="11" customFormat="1" ht="22.8" customHeight="1">
      <c r="B261" s="135"/>
      <c r="D261" s="136" t="s">
        <v>73</v>
      </c>
      <c r="E261" s="146" t="s">
        <v>399</v>
      </c>
      <c r="F261" s="146" t="s">
        <v>400</v>
      </c>
      <c r="I261" s="138"/>
      <c r="J261" s="147">
        <f>BK261</f>
        <v>0</v>
      </c>
      <c r="L261" s="135"/>
      <c r="M261" s="140"/>
      <c r="N261" s="141"/>
      <c r="O261" s="141"/>
      <c r="P261" s="142">
        <f>SUM(P262:P275)</f>
        <v>0</v>
      </c>
      <c r="Q261" s="141"/>
      <c r="R261" s="142">
        <f>SUM(R262:R275)</f>
        <v>0.6890999999999999</v>
      </c>
      <c r="S261" s="141"/>
      <c r="T261" s="143">
        <f>SUM(T262:T275)</f>
        <v>0.1209</v>
      </c>
      <c r="AR261" s="136" t="s">
        <v>151</v>
      </c>
      <c r="AT261" s="144" t="s">
        <v>73</v>
      </c>
      <c r="AU261" s="144" t="s">
        <v>82</v>
      </c>
      <c r="AY261" s="136" t="s">
        <v>142</v>
      </c>
      <c r="BK261" s="145">
        <f>SUM(BK262:BK275)</f>
        <v>0</v>
      </c>
    </row>
    <row r="262" spans="2:65" s="1" customFormat="1" ht="21.6" customHeight="1">
      <c r="B262" s="148"/>
      <c r="C262" s="149" t="s">
        <v>401</v>
      </c>
      <c r="D262" s="149" t="s">
        <v>145</v>
      </c>
      <c r="E262" s="150" t="s">
        <v>402</v>
      </c>
      <c r="F262" s="151" t="s">
        <v>403</v>
      </c>
      <c r="G262" s="152" t="s">
        <v>148</v>
      </c>
      <c r="H262" s="153">
        <v>390</v>
      </c>
      <c r="I262" s="154"/>
      <c r="J262" s="155">
        <f>ROUND(I262*H262,2)</f>
        <v>0</v>
      </c>
      <c r="K262" s="151" t="s">
        <v>149</v>
      </c>
      <c r="L262" s="30"/>
      <c r="M262" s="156" t="s">
        <v>1</v>
      </c>
      <c r="N262" s="157" t="s">
        <v>40</v>
      </c>
      <c r="O262" s="53"/>
      <c r="P262" s="158">
        <f>O262*H262</f>
        <v>0</v>
      </c>
      <c r="Q262" s="158">
        <v>0.001</v>
      </c>
      <c r="R262" s="158">
        <f>Q262*H262</f>
        <v>0.39</v>
      </c>
      <c r="S262" s="158">
        <v>0.00031</v>
      </c>
      <c r="T262" s="159">
        <f>S262*H262</f>
        <v>0.1209</v>
      </c>
      <c r="AR262" s="160" t="s">
        <v>215</v>
      </c>
      <c r="AT262" s="160" t="s">
        <v>145</v>
      </c>
      <c r="AU262" s="160" t="s">
        <v>151</v>
      </c>
      <c r="AY262" s="15" t="s">
        <v>142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5" t="s">
        <v>151</v>
      </c>
      <c r="BK262" s="161">
        <f>ROUND(I262*H262,2)</f>
        <v>0</v>
      </c>
      <c r="BL262" s="15" t="s">
        <v>215</v>
      </c>
      <c r="BM262" s="160" t="s">
        <v>404</v>
      </c>
    </row>
    <row r="263" spans="2:47" s="1" customFormat="1" ht="10.2">
      <c r="B263" s="30"/>
      <c r="D263" s="162" t="s">
        <v>153</v>
      </c>
      <c r="F263" s="163" t="s">
        <v>405</v>
      </c>
      <c r="I263" s="89"/>
      <c r="L263" s="30"/>
      <c r="M263" s="164"/>
      <c r="N263" s="53"/>
      <c r="O263" s="53"/>
      <c r="P263" s="53"/>
      <c r="Q263" s="53"/>
      <c r="R263" s="53"/>
      <c r="S263" s="53"/>
      <c r="T263" s="54"/>
      <c r="AT263" s="15" t="s">
        <v>153</v>
      </c>
      <c r="AU263" s="15" t="s">
        <v>151</v>
      </c>
    </row>
    <row r="264" spans="2:51" s="12" customFormat="1" ht="10.2">
      <c r="B264" s="165"/>
      <c r="D264" s="162" t="s">
        <v>155</v>
      </c>
      <c r="E264" s="166" t="s">
        <v>1</v>
      </c>
      <c r="F264" s="167" t="s">
        <v>406</v>
      </c>
      <c r="H264" s="168">
        <v>107</v>
      </c>
      <c r="I264" s="169"/>
      <c r="L264" s="165"/>
      <c r="M264" s="170"/>
      <c r="N264" s="171"/>
      <c r="O264" s="171"/>
      <c r="P264" s="171"/>
      <c r="Q264" s="171"/>
      <c r="R264" s="171"/>
      <c r="S264" s="171"/>
      <c r="T264" s="172"/>
      <c r="AT264" s="166" t="s">
        <v>155</v>
      </c>
      <c r="AU264" s="166" t="s">
        <v>151</v>
      </c>
      <c r="AV264" s="12" t="s">
        <v>151</v>
      </c>
      <c r="AW264" s="12" t="s">
        <v>30</v>
      </c>
      <c r="AX264" s="12" t="s">
        <v>74</v>
      </c>
      <c r="AY264" s="166" t="s">
        <v>142</v>
      </c>
    </row>
    <row r="265" spans="2:51" s="12" customFormat="1" ht="10.2">
      <c r="B265" s="165"/>
      <c r="D265" s="162" t="s">
        <v>155</v>
      </c>
      <c r="E265" s="166" t="s">
        <v>1</v>
      </c>
      <c r="F265" s="167" t="s">
        <v>407</v>
      </c>
      <c r="H265" s="168">
        <v>283</v>
      </c>
      <c r="I265" s="169"/>
      <c r="L265" s="165"/>
      <c r="M265" s="170"/>
      <c r="N265" s="171"/>
      <c r="O265" s="171"/>
      <c r="P265" s="171"/>
      <c r="Q265" s="171"/>
      <c r="R265" s="171"/>
      <c r="S265" s="171"/>
      <c r="T265" s="172"/>
      <c r="AT265" s="166" t="s">
        <v>155</v>
      </c>
      <c r="AU265" s="166" t="s">
        <v>151</v>
      </c>
      <c r="AV265" s="12" t="s">
        <v>151</v>
      </c>
      <c r="AW265" s="12" t="s">
        <v>30</v>
      </c>
      <c r="AX265" s="12" t="s">
        <v>74</v>
      </c>
      <c r="AY265" s="166" t="s">
        <v>142</v>
      </c>
    </row>
    <row r="266" spans="2:65" s="1" customFormat="1" ht="21.6" customHeight="1">
      <c r="B266" s="148"/>
      <c r="C266" s="149" t="s">
        <v>408</v>
      </c>
      <c r="D266" s="149" t="s">
        <v>145</v>
      </c>
      <c r="E266" s="150" t="s">
        <v>409</v>
      </c>
      <c r="F266" s="151" t="s">
        <v>410</v>
      </c>
      <c r="G266" s="152" t="s">
        <v>148</v>
      </c>
      <c r="H266" s="153">
        <v>390</v>
      </c>
      <c r="I266" s="154"/>
      <c r="J266" s="155">
        <f>ROUND(I266*H266,2)</f>
        <v>0</v>
      </c>
      <c r="K266" s="151" t="s">
        <v>149</v>
      </c>
      <c r="L266" s="30"/>
      <c r="M266" s="156" t="s">
        <v>1</v>
      </c>
      <c r="N266" s="157" t="s">
        <v>40</v>
      </c>
      <c r="O266" s="53"/>
      <c r="P266" s="158">
        <f>O266*H266</f>
        <v>0</v>
      </c>
      <c r="Q266" s="158">
        <v>0</v>
      </c>
      <c r="R266" s="158">
        <f>Q266*H266</f>
        <v>0</v>
      </c>
      <c r="S266" s="158">
        <v>0</v>
      </c>
      <c r="T266" s="159">
        <f>S266*H266</f>
        <v>0</v>
      </c>
      <c r="AR266" s="160" t="s">
        <v>215</v>
      </c>
      <c r="AT266" s="160" t="s">
        <v>145</v>
      </c>
      <c r="AU266" s="160" t="s">
        <v>151</v>
      </c>
      <c r="AY266" s="15" t="s">
        <v>142</v>
      </c>
      <c r="BE266" s="161">
        <f>IF(N266="základní",J266,0)</f>
        <v>0</v>
      </c>
      <c r="BF266" s="161">
        <f>IF(N266="snížená",J266,0)</f>
        <v>0</v>
      </c>
      <c r="BG266" s="161">
        <f>IF(N266="zákl. přenesená",J266,0)</f>
        <v>0</v>
      </c>
      <c r="BH266" s="161">
        <f>IF(N266="sníž. přenesená",J266,0)</f>
        <v>0</v>
      </c>
      <c r="BI266" s="161">
        <f>IF(N266="nulová",J266,0)</f>
        <v>0</v>
      </c>
      <c r="BJ266" s="15" t="s">
        <v>151</v>
      </c>
      <c r="BK266" s="161">
        <f>ROUND(I266*H266,2)</f>
        <v>0</v>
      </c>
      <c r="BL266" s="15" t="s">
        <v>215</v>
      </c>
      <c r="BM266" s="160" t="s">
        <v>411</v>
      </c>
    </row>
    <row r="267" spans="2:47" s="1" customFormat="1" ht="19.2">
      <c r="B267" s="30"/>
      <c r="D267" s="162" t="s">
        <v>153</v>
      </c>
      <c r="F267" s="163" t="s">
        <v>410</v>
      </c>
      <c r="I267" s="89"/>
      <c r="L267" s="30"/>
      <c r="M267" s="164"/>
      <c r="N267" s="53"/>
      <c r="O267" s="53"/>
      <c r="P267" s="53"/>
      <c r="Q267" s="53"/>
      <c r="R267" s="53"/>
      <c r="S267" s="53"/>
      <c r="T267" s="54"/>
      <c r="AT267" s="15" t="s">
        <v>153</v>
      </c>
      <c r="AU267" s="15" t="s">
        <v>151</v>
      </c>
    </row>
    <row r="268" spans="2:65" s="1" customFormat="1" ht="32.4" customHeight="1">
      <c r="B268" s="148"/>
      <c r="C268" s="149" t="s">
        <v>412</v>
      </c>
      <c r="D268" s="149" t="s">
        <v>145</v>
      </c>
      <c r="E268" s="150" t="s">
        <v>413</v>
      </c>
      <c r="F268" s="151" t="s">
        <v>414</v>
      </c>
      <c r="G268" s="152" t="s">
        <v>415</v>
      </c>
      <c r="H268" s="153">
        <v>25</v>
      </c>
      <c r="I268" s="154"/>
      <c r="J268" s="155">
        <f>ROUND(I268*H268,2)</f>
        <v>0</v>
      </c>
      <c r="K268" s="151" t="s">
        <v>149</v>
      </c>
      <c r="L268" s="30"/>
      <c r="M268" s="156" t="s">
        <v>1</v>
      </c>
      <c r="N268" s="157" t="s">
        <v>40</v>
      </c>
      <c r="O268" s="53"/>
      <c r="P268" s="158">
        <f>O268*H268</f>
        <v>0</v>
      </c>
      <c r="Q268" s="158">
        <v>0.0024</v>
      </c>
      <c r="R268" s="158">
        <f>Q268*H268</f>
        <v>0.06</v>
      </c>
      <c r="S268" s="158">
        <v>0</v>
      </c>
      <c r="T268" s="159">
        <f>S268*H268</f>
        <v>0</v>
      </c>
      <c r="AR268" s="160" t="s">
        <v>215</v>
      </c>
      <c r="AT268" s="160" t="s">
        <v>145</v>
      </c>
      <c r="AU268" s="160" t="s">
        <v>151</v>
      </c>
      <c r="AY268" s="15" t="s">
        <v>142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5" t="s">
        <v>151</v>
      </c>
      <c r="BK268" s="161">
        <f>ROUND(I268*H268,2)</f>
        <v>0</v>
      </c>
      <c r="BL268" s="15" t="s">
        <v>215</v>
      </c>
      <c r="BM268" s="160" t="s">
        <v>416</v>
      </c>
    </row>
    <row r="269" spans="2:47" s="1" customFormat="1" ht="28.8">
      <c r="B269" s="30"/>
      <c r="D269" s="162" t="s">
        <v>153</v>
      </c>
      <c r="F269" s="163" t="s">
        <v>417</v>
      </c>
      <c r="I269" s="89"/>
      <c r="L269" s="30"/>
      <c r="M269" s="164"/>
      <c r="N269" s="53"/>
      <c r="O269" s="53"/>
      <c r="P269" s="53"/>
      <c r="Q269" s="53"/>
      <c r="R269" s="53"/>
      <c r="S269" s="53"/>
      <c r="T269" s="54"/>
      <c r="AT269" s="15" t="s">
        <v>153</v>
      </c>
      <c r="AU269" s="15" t="s">
        <v>151</v>
      </c>
    </row>
    <row r="270" spans="2:65" s="1" customFormat="1" ht="32.4" customHeight="1">
      <c r="B270" s="148"/>
      <c r="C270" s="149" t="s">
        <v>418</v>
      </c>
      <c r="D270" s="149" t="s">
        <v>145</v>
      </c>
      <c r="E270" s="150" t="s">
        <v>419</v>
      </c>
      <c r="F270" s="151" t="s">
        <v>420</v>
      </c>
      <c r="G270" s="152" t="s">
        <v>415</v>
      </c>
      <c r="H270" s="153">
        <v>10</v>
      </c>
      <c r="I270" s="154"/>
      <c r="J270" s="155">
        <f>ROUND(I270*H270,2)</f>
        <v>0</v>
      </c>
      <c r="K270" s="151" t="s">
        <v>149</v>
      </c>
      <c r="L270" s="30"/>
      <c r="M270" s="156" t="s">
        <v>1</v>
      </c>
      <c r="N270" s="157" t="s">
        <v>40</v>
      </c>
      <c r="O270" s="53"/>
      <c r="P270" s="158">
        <f>O270*H270</f>
        <v>0</v>
      </c>
      <c r="Q270" s="158">
        <v>0.0048</v>
      </c>
      <c r="R270" s="158">
        <f>Q270*H270</f>
        <v>0.047999999999999994</v>
      </c>
      <c r="S270" s="158">
        <v>0</v>
      </c>
      <c r="T270" s="159">
        <f>S270*H270</f>
        <v>0</v>
      </c>
      <c r="AR270" s="160" t="s">
        <v>215</v>
      </c>
      <c r="AT270" s="160" t="s">
        <v>145</v>
      </c>
      <c r="AU270" s="160" t="s">
        <v>151</v>
      </c>
      <c r="AY270" s="15" t="s">
        <v>142</v>
      </c>
      <c r="BE270" s="161">
        <f>IF(N270="základní",J270,0)</f>
        <v>0</v>
      </c>
      <c r="BF270" s="161">
        <f>IF(N270="snížená",J270,0)</f>
        <v>0</v>
      </c>
      <c r="BG270" s="161">
        <f>IF(N270="zákl. přenesená",J270,0)</f>
        <v>0</v>
      </c>
      <c r="BH270" s="161">
        <f>IF(N270="sníž. přenesená",J270,0)</f>
        <v>0</v>
      </c>
      <c r="BI270" s="161">
        <f>IF(N270="nulová",J270,0)</f>
        <v>0</v>
      </c>
      <c r="BJ270" s="15" t="s">
        <v>151</v>
      </c>
      <c r="BK270" s="161">
        <f>ROUND(I270*H270,2)</f>
        <v>0</v>
      </c>
      <c r="BL270" s="15" t="s">
        <v>215</v>
      </c>
      <c r="BM270" s="160" t="s">
        <v>421</v>
      </c>
    </row>
    <row r="271" spans="2:47" s="1" customFormat="1" ht="28.8">
      <c r="B271" s="30"/>
      <c r="D271" s="162" t="s">
        <v>153</v>
      </c>
      <c r="F271" s="163" t="s">
        <v>422</v>
      </c>
      <c r="I271" s="89"/>
      <c r="L271" s="30"/>
      <c r="M271" s="164"/>
      <c r="N271" s="53"/>
      <c r="O271" s="53"/>
      <c r="P271" s="53"/>
      <c r="Q271" s="53"/>
      <c r="R271" s="53"/>
      <c r="S271" s="53"/>
      <c r="T271" s="54"/>
      <c r="AT271" s="15" t="s">
        <v>153</v>
      </c>
      <c r="AU271" s="15" t="s">
        <v>151</v>
      </c>
    </row>
    <row r="272" spans="2:65" s="1" customFormat="1" ht="21.6" customHeight="1">
      <c r="B272" s="148"/>
      <c r="C272" s="149" t="s">
        <v>423</v>
      </c>
      <c r="D272" s="149" t="s">
        <v>145</v>
      </c>
      <c r="E272" s="150" t="s">
        <v>424</v>
      </c>
      <c r="F272" s="151" t="s">
        <v>425</v>
      </c>
      <c r="G272" s="152" t="s">
        <v>148</v>
      </c>
      <c r="H272" s="153">
        <v>390</v>
      </c>
      <c r="I272" s="154"/>
      <c r="J272" s="155">
        <f>ROUND(I272*H272,2)</f>
        <v>0</v>
      </c>
      <c r="K272" s="151" t="s">
        <v>149</v>
      </c>
      <c r="L272" s="30"/>
      <c r="M272" s="156" t="s">
        <v>1</v>
      </c>
      <c r="N272" s="157" t="s">
        <v>40</v>
      </c>
      <c r="O272" s="53"/>
      <c r="P272" s="158">
        <f>O272*H272</f>
        <v>0</v>
      </c>
      <c r="Q272" s="158">
        <v>0.0002</v>
      </c>
      <c r="R272" s="158">
        <f>Q272*H272</f>
        <v>0.078</v>
      </c>
      <c r="S272" s="158">
        <v>0</v>
      </c>
      <c r="T272" s="159">
        <f>S272*H272</f>
        <v>0</v>
      </c>
      <c r="AR272" s="160" t="s">
        <v>215</v>
      </c>
      <c r="AT272" s="160" t="s">
        <v>145</v>
      </c>
      <c r="AU272" s="160" t="s">
        <v>151</v>
      </c>
      <c r="AY272" s="15" t="s">
        <v>142</v>
      </c>
      <c r="BE272" s="161">
        <f>IF(N272="základní",J272,0)</f>
        <v>0</v>
      </c>
      <c r="BF272" s="161">
        <f>IF(N272="snížená",J272,0)</f>
        <v>0</v>
      </c>
      <c r="BG272" s="161">
        <f>IF(N272="zákl. přenesená",J272,0)</f>
        <v>0</v>
      </c>
      <c r="BH272" s="161">
        <f>IF(N272="sníž. přenesená",J272,0)</f>
        <v>0</v>
      </c>
      <c r="BI272" s="161">
        <f>IF(N272="nulová",J272,0)</f>
        <v>0</v>
      </c>
      <c r="BJ272" s="15" t="s">
        <v>151</v>
      </c>
      <c r="BK272" s="161">
        <f>ROUND(I272*H272,2)</f>
        <v>0</v>
      </c>
      <c r="BL272" s="15" t="s">
        <v>215</v>
      </c>
      <c r="BM272" s="160" t="s">
        <v>426</v>
      </c>
    </row>
    <row r="273" spans="2:47" s="1" customFormat="1" ht="19.2">
      <c r="B273" s="30"/>
      <c r="D273" s="162" t="s">
        <v>153</v>
      </c>
      <c r="F273" s="163" t="s">
        <v>427</v>
      </c>
      <c r="I273" s="89"/>
      <c r="L273" s="30"/>
      <c r="M273" s="164"/>
      <c r="N273" s="53"/>
      <c r="O273" s="53"/>
      <c r="P273" s="53"/>
      <c r="Q273" s="53"/>
      <c r="R273" s="53"/>
      <c r="S273" s="53"/>
      <c r="T273" s="54"/>
      <c r="AT273" s="15" t="s">
        <v>153</v>
      </c>
      <c r="AU273" s="15" t="s">
        <v>151</v>
      </c>
    </row>
    <row r="274" spans="2:65" s="1" customFormat="1" ht="32.4" customHeight="1">
      <c r="B274" s="148"/>
      <c r="C274" s="149" t="s">
        <v>428</v>
      </c>
      <c r="D274" s="149" t="s">
        <v>145</v>
      </c>
      <c r="E274" s="150" t="s">
        <v>429</v>
      </c>
      <c r="F274" s="151" t="s">
        <v>430</v>
      </c>
      <c r="G274" s="152" t="s">
        <v>148</v>
      </c>
      <c r="H274" s="153">
        <v>390</v>
      </c>
      <c r="I274" s="154"/>
      <c r="J274" s="155">
        <f>ROUND(I274*H274,2)</f>
        <v>0</v>
      </c>
      <c r="K274" s="151" t="s">
        <v>149</v>
      </c>
      <c r="L274" s="30"/>
      <c r="M274" s="156" t="s">
        <v>1</v>
      </c>
      <c r="N274" s="157" t="s">
        <v>40</v>
      </c>
      <c r="O274" s="53"/>
      <c r="P274" s="158">
        <f>O274*H274</f>
        <v>0</v>
      </c>
      <c r="Q274" s="158">
        <v>0.00029</v>
      </c>
      <c r="R274" s="158">
        <f>Q274*H274</f>
        <v>0.1131</v>
      </c>
      <c r="S274" s="158">
        <v>0</v>
      </c>
      <c r="T274" s="159">
        <f>S274*H274</f>
        <v>0</v>
      </c>
      <c r="AR274" s="160" t="s">
        <v>215</v>
      </c>
      <c r="AT274" s="160" t="s">
        <v>145</v>
      </c>
      <c r="AU274" s="160" t="s">
        <v>151</v>
      </c>
      <c r="AY274" s="15" t="s">
        <v>142</v>
      </c>
      <c r="BE274" s="161">
        <f>IF(N274="základní",J274,0)</f>
        <v>0</v>
      </c>
      <c r="BF274" s="161">
        <f>IF(N274="snížená",J274,0)</f>
        <v>0</v>
      </c>
      <c r="BG274" s="161">
        <f>IF(N274="zákl. přenesená",J274,0)</f>
        <v>0</v>
      </c>
      <c r="BH274" s="161">
        <f>IF(N274="sníž. přenesená",J274,0)</f>
        <v>0</v>
      </c>
      <c r="BI274" s="161">
        <f>IF(N274="nulová",J274,0)</f>
        <v>0</v>
      </c>
      <c r="BJ274" s="15" t="s">
        <v>151</v>
      </c>
      <c r="BK274" s="161">
        <f>ROUND(I274*H274,2)</f>
        <v>0</v>
      </c>
      <c r="BL274" s="15" t="s">
        <v>215</v>
      </c>
      <c r="BM274" s="160" t="s">
        <v>431</v>
      </c>
    </row>
    <row r="275" spans="2:47" s="1" customFormat="1" ht="28.8">
      <c r="B275" s="30"/>
      <c r="D275" s="162" t="s">
        <v>153</v>
      </c>
      <c r="F275" s="163" t="s">
        <v>432</v>
      </c>
      <c r="I275" s="89"/>
      <c r="L275" s="30"/>
      <c r="M275" s="164"/>
      <c r="N275" s="53"/>
      <c r="O275" s="53"/>
      <c r="P275" s="53"/>
      <c r="Q275" s="53"/>
      <c r="R275" s="53"/>
      <c r="S275" s="53"/>
      <c r="T275" s="54"/>
      <c r="AT275" s="15" t="s">
        <v>153</v>
      </c>
      <c r="AU275" s="15" t="s">
        <v>151</v>
      </c>
    </row>
    <row r="276" spans="2:63" s="11" customFormat="1" ht="25.95" customHeight="1">
      <c r="B276" s="135"/>
      <c r="D276" s="136" t="s">
        <v>73</v>
      </c>
      <c r="E276" s="137" t="s">
        <v>433</v>
      </c>
      <c r="F276" s="137" t="s">
        <v>434</v>
      </c>
      <c r="I276" s="138"/>
      <c r="J276" s="139">
        <f>BK276</f>
        <v>0</v>
      </c>
      <c r="L276" s="135"/>
      <c r="M276" s="140"/>
      <c r="N276" s="141"/>
      <c r="O276" s="141"/>
      <c r="P276" s="142">
        <f>SUM(P277:P304)</f>
        <v>0</v>
      </c>
      <c r="Q276" s="141"/>
      <c r="R276" s="142">
        <f>SUM(R277:R304)</f>
        <v>0</v>
      </c>
      <c r="S276" s="141"/>
      <c r="T276" s="143">
        <f>SUM(T277:T304)</f>
        <v>0</v>
      </c>
      <c r="AR276" s="136" t="s">
        <v>150</v>
      </c>
      <c r="AT276" s="144" t="s">
        <v>73</v>
      </c>
      <c r="AU276" s="144" t="s">
        <v>74</v>
      </c>
      <c r="AY276" s="136" t="s">
        <v>142</v>
      </c>
      <c r="BK276" s="145">
        <f>SUM(BK277:BK304)</f>
        <v>0</v>
      </c>
    </row>
    <row r="277" spans="2:65" s="1" customFormat="1" ht="14.4" customHeight="1">
      <c r="B277" s="148"/>
      <c r="C277" s="149" t="s">
        <v>435</v>
      </c>
      <c r="D277" s="149" t="s">
        <v>145</v>
      </c>
      <c r="E277" s="150" t="s">
        <v>436</v>
      </c>
      <c r="F277" s="151" t="s">
        <v>437</v>
      </c>
      <c r="G277" s="152" t="s">
        <v>214</v>
      </c>
      <c r="H277" s="153">
        <v>35</v>
      </c>
      <c r="I277" s="154"/>
      <c r="J277" s="155">
        <f>ROUND(I277*H277,2)</f>
        <v>0</v>
      </c>
      <c r="K277" s="151" t="s">
        <v>1</v>
      </c>
      <c r="L277" s="30"/>
      <c r="M277" s="156" t="s">
        <v>1</v>
      </c>
      <c r="N277" s="157" t="s">
        <v>40</v>
      </c>
      <c r="O277" s="53"/>
      <c r="P277" s="158">
        <f>O277*H277</f>
        <v>0</v>
      </c>
      <c r="Q277" s="158">
        <v>0</v>
      </c>
      <c r="R277" s="158">
        <f>Q277*H277</f>
        <v>0</v>
      </c>
      <c r="S277" s="158">
        <v>0</v>
      </c>
      <c r="T277" s="159">
        <f>S277*H277</f>
        <v>0</v>
      </c>
      <c r="AR277" s="160" t="s">
        <v>438</v>
      </c>
      <c r="AT277" s="160" t="s">
        <v>145</v>
      </c>
      <c r="AU277" s="160" t="s">
        <v>82</v>
      </c>
      <c r="AY277" s="15" t="s">
        <v>142</v>
      </c>
      <c r="BE277" s="161">
        <f>IF(N277="základní",J277,0)</f>
        <v>0</v>
      </c>
      <c r="BF277" s="161">
        <f>IF(N277="snížená",J277,0)</f>
        <v>0</v>
      </c>
      <c r="BG277" s="161">
        <f>IF(N277="zákl. přenesená",J277,0)</f>
        <v>0</v>
      </c>
      <c r="BH277" s="161">
        <f>IF(N277="sníž. přenesená",J277,0)</f>
        <v>0</v>
      </c>
      <c r="BI277" s="161">
        <f>IF(N277="nulová",J277,0)</f>
        <v>0</v>
      </c>
      <c r="BJ277" s="15" t="s">
        <v>151</v>
      </c>
      <c r="BK277" s="161">
        <f>ROUND(I277*H277,2)</f>
        <v>0</v>
      </c>
      <c r="BL277" s="15" t="s">
        <v>438</v>
      </c>
      <c r="BM277" s="160" t="s">
        <v>439</v>
      </c>
    </row>
    <row r="278" spans="2:47" s="1" customFormat="1" ht="10.2">
      <c r="B278" s="30"/>
      <c r="D278" s="162" t="s">
        <v>153</v>
      </c>
      <c r="F278" s="163" t="s">
        <v>437</v>
      </c>
      <c r="I278" s="89"/>
      <c r="L278" s="30"/>
      <c r="M278" s="164"/>
      <c r="N278" s="53"/>
      <c r="O278" s="53"/>
      <c r="P278" s="53"/>
      <c r="Q278" s="53"/>
      <c r="R278" s="53"/>
      <c r="S278" s="53"/>
      <c r="T278" s="54"/>
      <c r="AT278" s="15" t="s">
        <v>153</v>
      </c>
      <c r="AU278" s="15" t="s">
        <v>82</v>
      </c>
    </row>
    <row r="279" spans="2:47" s="1" customFormat="1" ht="19.2">
      <c r="B279" s="30"/>
      <c r="D279" s="162" t="s">
        <v>199</v>
      </c>
      <c r="F279" s="183" t="s">
        <v>347</v>
      </c>
      <c r="I279" s="89"/>
      <c r="L279" s="30"/>
      <c r="M279" s="164"/>
      <c r="N279" s="53"/>
      <c r="O279" s="53"/>
      <c r="P279" s="53"/>
      <c r="Q279" s="53"/>
      <c r="R279" s="53"/>
      <c r="S279" s="53"/>
      <c r="T279" s="54"/>
      <c r="AT279" s="15" t="s">
        <v>199</v>
      </c>
      <c r="AU279" s="15" t="s">
        <v>82</v>
      </c>
    </row>
    <row r="280" spans="2:51" s="12" customFormat="1" ht="10.2">
      <c r="B280" s="165"/>
      <c r="D280" s="162" t="s">
        <v>155</v>
      </c>
      <c r="E280" s="166" t="s">
        <v>1</v>
      </c>
      <c r="F280" s="167" t="s">
        <v>440</v>
      </c>
      <c r="H280" s="168">
        <v>35</v>
      </c>
      <c r="I280" s="169"/>
      <c r="L280" s="165"/>
      <c r="M280" s="170"/>
      <c r="N280" s="171"/>
      <c r="O280" s="171"/>
      <c r="P280" s="171"/>
      <c r="Q280" s="171"/>
      <c r="R280" s="171"/>
      <c r="S280" s="171"/>
      <c r="T280" s="172"/>
      <c r="AT280" s="166" t="s">
        <v>155</v>
      </c>
      <c r="AU280" s="166" t="s">
        <v>82</v>
      </c>
      <c r="AV280" s="12" t="s">
        <v>151</v>
      </c>
      <c r="AW280" s="12" t="s">
        <v>30</v>
      </c>
      <c r="AX280" s="12" t="s">
        <v>74</v>
      </c>
      <c r="AY280" s="166" t="s">
        <v>142</v>
      </c>
    </row>
    <row r="281" spans="2:65" s="1" customFormat="1" ht="14.4" customHeight="1">
      <c r="B281" s="148"/>
      <c r="C281" s="149" t="s">
        <v>441</v>
      </c>
      <c r="D281" s="149" t="s">
        <v>145</v>
      </c>
      <c r="E281" s="150" t="s">
        <v>442</v>
      </c>
      <c r="F281" s="151" t="s">
        <v>443</v>
      </c>
      <c r="G281" s="152" t="s">
        <v>214</v>
      </c>
      <c r="H281" s="153">
        <v>8</v>
      </c>
      <c r="I281" s="154"/>
      <c r="J281" s="155">
        <f>ROUND(I281*H281,2)</f>
        <v>0</v>
      </c>
      <c r="K281" s="151" t="s">
        <v>1</v>
      </c>
      <c r="L281" s="30"/>
      <c r="M281" s="156" t="s">
        <v>1</v>
      </c>
      <c r="N281" s="157" t="s">
        <v>40</v>
      </c>
      <c r="O281" s="53"/>
      <c r="P281" s="158">
        <f>O281*H281</f>
        <v>0</v>
      </c>
      <c r="Q281" s="158">
        <v>0</v>
      </c>
      <c r="R281" s="158">
        <f>Q281*H281</f>
        <v>0</v>
      </c>
      <c r="S281" s="158">
        <v>0</v>
      </c>
      <c r="T281" s="159">
        <f>S281*H281</f>
        <v>0</v>
      </c>
      <c r="AR281" s="160" t="s">
        <v>438</v>
      </c>
      <c r="AT281" s="160" t="s">
        <v>145</v>
      </c>
      <c r="AU281" s="160" t="s">
        <v>82</v>
      </c>
      <c r="AY281" s="15" t="s">
        <v>142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15" t="s">
        <v>151</v>
      </c>
      <c r="BK281" s="161">
        <f>ROUND(I281*H281,2)</f>
        <v>0</v>
      </c>
      <c r="BL281" s="15" t="s">
        <v>438</v>
      </c>
      <c r="BM281" s="160" t="s">
        <v>444</v>
      </c>
    </row>
    <row r="282" spans="2:47" s="1" customFormat="1" ht="10.2">
      <c r="B282" s="30"/>
      <c r="D282" s="162" t="s">
        <v>153</v>
      </c>
      <c r="F282" s="163" t="s">
        <v>443</v>
      </c>
      <c r="I282" s="89"/>
      <c r="L282" s="30"/>
      <c r="M282" s="164"/>
      <c r="N282" s="53"/>
      <c r="O282" s="53"/>
      <c r="P282" s="53"/>
      <c r="Q282" s="53"/>
      <c r="R282" s="53"/>
      <c r="S282" s="53"/>
      <c r="T282" s="54"/>
      <c r="AT282" s="15" t="s">
        <v>153</v>
      </c>
      <c r="AU282" s="15" t="s">
        <v>82</v>
      </c>
    </row>
    <row r="283" spans="2:47" s="1" customFormat="1" ht="19.2">
      <c r="B283" s="30"/>
      <c r="D283" s="162" t="s">
        <v>199</v>
      </c>
      <c r="F283" s="183" t="s">
        <v>347</v>
      </c>
      <c r="I283" s="89"/>
      <c r="L283" s="30"/>
      <c r="M283" s="164"/>
      <c r="N283" s="53"/>
      <c r="O283" s="53"/>
      <c r="P283" s="53"/>
      <c r="Q283" s="53"/>
      <c r="R283" s="53"/>
      <c r="S283" s="53"/>
      <c r="T283" s="54"/>
      <c r="AT283" s="15" t="s">
        <v>199</v>
      </c>
      <c r="AU283" s="15" t="s">
        <v>82</v>
      </c>
    </row>
    <row r="284" spans="2:51" s="12" customFormat="1" ht="10.2">
      <c r="B284" s="165"/>
      <c r="D284" s="162" t="s">
        <v>155</v>
      </c>
      <c r="E284" s="166" t="s">
        <v>1</v>
      </c>
      <c r="F284" s="167" t="s">
        <v>445</v>
      </c>
      <c r="H284" s="168">
        <v>8</v>
      </c>
      <c r="I284" s="169"/>
      <c r="L284" s="165"/>
      <c r="M284" s="170"/>
      <c r="N284" s="171"/>
      <c r="O284" s="171"/>
      <c r="P284" s="171"/>
      <c r="Q284" s="171"/>
      <c r="R284" s="171"/>
      <c r="S284" s="171"/>
      <c r="T284" s="172"/>
      <c r="AT284" s="166" t="s">
        <v>155</v>
      </c>
      <c r="AU284" s="166" t="s">
        <v>82</v>
      </c>
      <c r="AV284" s="12" t="s">
        <v>151</v>
      </c>
      <c r="AW284" s="12" t="s">
        <v>30</v>
      </c>
      <c r="AX284" s="12" t="s">
        <v>74</v>
      </c>
      <c r="AY284" s="166" t="s">
        <v>142</v>
      </c>
    </row>
    <row r="285" spans="2:65" s="1" customFormat="1" ht="14.4" customHeight="1">
      <c r="B285" s="148"/>
      <c r="C285" s="149" t="s">
        <v>446</v>
      </c>
      <c r="D285" s="149" t="s">
        <v>145</v>
      </c>
      <c r="E285" s="150" t="s">
        <v>447</v>
      </c>
      <c r="F285" s="151" t="s">
        <v>448</v>
      </c>
      <c r="G285" s="152" t="s">
        <v>214</v>
      </c>
      <c r="H285" s="153">
        <v>6</v>
      </c>
      <c r="I285" s="154"/>
      <c r="J285" s="155">
        <f>ROUND(I285*H285,2)</f>
        <v>0</v>
      </c>
      <c r="K285" s="151" t="s">
        <v>1</v>
      </c>
      <c r="L285" s="30"/>
      <c r="M285" s="156" t="s">
        <v>1</v>
      </c>
      <c r="N285" s="157" t="s">
        <v>40</v>
      </c>
      <c r="O285" s="53"/>
      <c r="P285" s="158">
        <f>O285*H285</f>
        <v>0</v>
      </c>
      <c r="Q285" s="158">
        <v>0</v>
      </c>
      <c r="R285" s="158">
        <f>Q285*H285</f>
        <v>0</v>
      </c>
      <c r="S285" s="158">
        <v>0</v>
      </c>
      <c r="T285" s="159">
        <f>S285*H285</f>
        <v>0</v>
      </c>
      <c r="AR285" s="160" t="s">
        <v>438</v>
      </c>
      <c r="AT285" s="160" t="s">
        <v>145</v>
      </c>
      <c r="AU285" s="160" t="s">
        <v>82</v>
      </c>
      <c r="AY285" s="15" t="s">
        <v>142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5" t="s">
        <v>151</v>
      </c>
      <c r="BK285" s="161">
        <f>ROUND(I285*H285,2)</f>
        <v>0</v>
      </c>
      <c r="BL285" s="15" t="s">
        <v>438</v>
      </c>
      <c r="BM285" s="160" t="s">
        <v>449</v>
      </c>
    </row>
    <row r="286" spans="2:47" s="1" customFormat="1" ht="10.2">
      <c r="B286" s="30"/>
      <c r="D286" s="162" t="s">
        <v>153</v>
      </c>
      <c r="F286" s="163" t="s">
        <v>448</v>
      </c>
      <c r="I286" s="89"/>
      <c r="L286" s="30"/>
      <c r="M286" s="164"/>
      <c r="N286" s="53"/>
      <c r="O286" s="53"/>
      <c r="P286" s="53"/>
      <c r="Q286" s="53"/>
      <c r="R286" s="53"/>
      <c r="S286" s="53"/>
      <c r="T286" s="54"/>
      <c r="AT286" s="15" t="s">
        <v>153</v>
      </c>
      <c r="AU286" s="15" t="s">
        <v>82</v>
      </c>
    </row>
    <row r="287" spans="2:47" s="1" customFormat="1" ht="19.2">
      <c r="B287" s="30"/>
      <c r="D287" s="162" t="s">
        <v>199</v>
      </c>
      <c r="F287" s="183" t="s">
        <v>347</v>
      </c>
      <c r="I287" s="89"/>
      <c r="L287" s="30"/>
      <c r="M287" s="164"/>
      <c r="N287" s="53"/>
      <c r="O287" s="53"/>
      <c r="P287" s="53"/>
      <c r="Q287" s="53"/>
      <c r="R287" s="53"/>
      <c r="S287" s="53"/>
      <c r="T287" s="54"/>
      <c r="AT287" s="15" t="s">
        <v>199</v>
      </c>
      <c r="AU287" s="15" t="s">
        <v>82</v>
      </c>
    </row>
    <row r="288" spans="2:51" s="12" customFormat="1" ht="10.2">
      <c r="B288" s="165"/>
      <c r="D288" s="162" t="s">
        <v>155</v>
      </c>
      <c r="E288" s="166" t="s">
        <v>1</v>
      </c>
      <c r="F288" s="167" t="s">
        <v>450</v>
      </c>
      <c r="H288" s="168">
        <v>6</v>
      </c>
      <c r="I288" s="169"/>
      <c r="L288" s="165"/>
      <c r="M288" s="170"/>
      <c r="N288" s="171"/>
      <c r="O288" s="171"/>
      <c r="P288" s="171"/>
      <c r="Q288" s="171"/>
      <c r="R288" s="171"/>
      <c r="S288" s="171"/>
      <c r="T288" s="172"/>
      <c r="AT288" s="166" t="s">
        <v>155</v>
      </c>
      <c r="AU288" s="166" t="s">
        <v>82</v>
      </c>
      <c r="AV288" s="12" t="s">
        <v>151</v>
      </c>
      <c r="AW288" s="12" t="s">
        <v>30</v>
      </c>
      <c r="AX288" s="12" t="s">
        <v>74</v>
      </c>
      <c r="AY288" s="166" t="s">
        <v>142</v>
      </c>
    </row>
    <row r="289" spans="2:65" s="1" customFormat="1" ht="14.4" customHeight="1">
      <c r="B289" s="148"/>
      <c r="C289" s="149" t="s">
        <v>451</v>
      </c>
      <c r="D289" s="149" t="s">
        <v>145</v>
      </c>
      <c r="E289" s="150" t="s">
        <v>452</v>
      </c>
      <c r="F289" s="151" t="s">
        <v>453</v>
      </c>
      <c r="G289" s="152" t="s">
        <v>214</v>
      </c>
      <c r="H289" s="153">
        <v>14</v>
      </c>
      <c r="I289" s="154"/>
      <c r="J289" s="155">
        <f>ROUND(I289*H289,2)</f>
        <v>0</v>
      </c>
      <c r="K289" s="151" t="s">
        <v>1</v>
      </c>
      <c r="L289" s="30"/>
      <c r="M289" s="156" t="s">
        <v>1</v>
      </c>
      <c r="N289" s="157" t="s">
        <v>40</v>
      </c>
      <c r="O289" s="53"/>
      <c r="P289" s="158">
        <f>O289*H289</f>
        <v>0</v>
      </c>
      <c r="Q289" s="158">
        <v>0</v>
      </c>
      <c r="R289" s="158">
        <f>Q289*H289</f>
        <v>0</v>
      </c>
      <c r="S289" s="158">
        <v>0</v>
      </c>
      <c r="T289" s="159">
        <f>S289*H289</f>
        <v>0</v>
      </c>
      <c r="AR289" s="160" t="s">
        <v>438</v>
      </c>
      <c r="AT289" s="160" t="s">
        <v>145</v>
      </c>
      <c r="AU289" s="160" t="s">
        <v>82</v>
      </c>
      <c r="AY289" s="15" t="s">
        <v>142</v>
      </c>
      <c r="BE289" s="161">
        <f>IF(N289="základní",J289,0)</f>
        <v>0</v>
      </c>
      <c r="BF289" s="161">
        <f>IF(N289="snížená",J289,0)</f>
        <v>0</v>
      </c>
      <c r="BG289" s="161">
        <f>IF(N289="zákl. přenesená",J289,0)</f>
        <v>0</v>
      </c>
      <c r="BH289" s="161">
        <f>IF(N289="sníž. přenesená",J289,0)</f>
        <v>0</v>
      </c>
      <c r="BI289" s="161">
        <f>IF(N289="nulová",J289,0)</f>
        <v>0</v>
      </c>
      <c r="BJ289" s="15" t="s">
        <v>151</v>
      </c>
      <c r="BK289" s="161">
        <f>ROUND(I289*H289,2)</f>
        <v>0</v>
      </c>
      <c r="BL289" s="15" t="s">
        <v>438</v>
      </c>
      <c r="BM289" s="160" t="s">
        <v>454</v>
      </c>
    </row>
    <row r="290" spans="2:47" s="1" customFormat="1" ht="10.2">
      <c r="B290" s="30"/>
      <c r="D290" s="162" t="s">
        <v>153</v>
      </c>
      <c r="F290" s="163" t="s">
        <v>453</v>
      </c>
      <c r="I290" s="89"/>
      <c r="L290" s="30"/>
      <c r="M290" s="164"/>
      <c r="N290" s="53"/>
      <c r="O290" s="53"/>
      <c r="P290" s="53"/>
      <c r="Q290" s="53"/>
      <c r="R290" s="53"/>
      <c r="S290" s="53"/>
      <c r="T290" s="54"/>
      <c r="AT290" s="15" t="s">
        <v>153</v>
      </c>
      <c r="AU290" s="15" t="s">
        <v>82</v>
      </c>
    </row>
    <row r="291" spans="2:47" s="1" customFormat="1" ht="19.2">
      <c r="B291" s="30"/>
      <c r="D291" s="162" t="s">
        <v>199</v>
      </c>
      <c r="F291" s="183" t="s">
        <v>347</v>
      </c>
      <c r="I291" s="89"/>
      <c r="L291" s="30"/>
      <c r="M291" s="164"/>
      <c r="N291" s="53"/>
      <c r="O291" s="53"/>
      <c r="P291" s="53"/>
      <c r="Q291" s="53"/>
      <c r="R291" s="53"/>
      <c r="S291" s="53"/>
      <c r="T291" s="54"/>
      <c r="AT291" s="15" t="s">
        <v>199</v>
      </c>
      <c r="AU291" s="15" t="s">
        <v>82</v>
      </c>
    </row>
    <row r="292" spans="2:51" s="12" customFormat="1" ht="10.2">
      <c r="B292" s="165"/>
      <c r="D292" s="162" t="s">
        <v>155</v>
      </c>
      <c r="E292" s="166" t="s">
        <v>1</v>
      </c>
      <c r="F292" s="167" t="s">
        <v>455</v>
      </c>
      <c r="H292" s="168">
        <v>14</v>
      </c>
      <c r="I292" s="169"/>
      <c r="L292" s="165"/>
      <c r="M292" s="170"/>
      <c r="N292" s="171"/>
      <c r="O292" s="171"/>
      <c r="P292" s="171"/>
      <c r="Q292" s="171"/>
      <c r="R292" s="171"/>
      <c r="S292" s="171"/>
      <c r="T292" s="172"/>
      <c r="AT292" s="166" t="s">
        <v>155</v>
      </c>
      <c r="AU292" s="166" t="s">
        <v>82</v>
      </c>
      <c r="AV292" s="12" t="s">
        <v>151</v>
      </c>
      <c r="AW292" s="12" t="s">
        <v>30</v>
      </c>
      <c r="AX292" s="12" t="s">
        <v>74</v>
      </c>
      <c r="AY292" s="166" t="s">
        <v>142</v>
      </c>
    </row>
    <row r="293" spans="2:65" s="1" customFormat="1" ht="14.4" customHeight="1">
      <c r="B293" s="148"/>
      <c r="C293" s="149" t="s">
        <v>456</v>
      </c>
      <c r="D293" s="149" t="s">
        <v>145</v>
      </c>
      <c r="E293" s="150" t="s">
        <v>457</v>
      </c>
      <c r="F293" s="151" t="s">
        <v>458</v>
      </c>
      <c r="G293" s="152" t="s">
        <v>214</v>
      </c>
      <c r="H293" s="153">
        <v>2</v>
      </c>
      <c r="I293" s="154"/>
      <c r="J293" s="155">
        <f>ROUND(I293*H293,2)</f>
        <v>0</v>
      </c>
      <c r="K293" s="151" t="s">
        <v>1</v>
      </c>
      <c r="L293" s="30"/>
      <c r="M293" s="156" t="s">
        <v>1</v>
      </c>
      <c r="N293" s="157" t="s">
        <v>40</v>
      </c>
      <c r="O293" s="53"/>
      <c r="P293" s="158">
        <f>O293*H293</f>
        <v>0</v>
      </c>
      <c r="Q293" s="158">
        <v>0</v>
      </c>
      <c r="R293" s="158">
        <f>Q293*H293</f>
        <v>0</v>
      </c>
      <c r="S293" s="158">
        <v>0</v>
      </c>
      <c r="T293" s="159">
        <f>S293*H293</f>
        <v>0</v>
      </c>
      <c r="AR293" s="160" t="s">
        <v>438</v>
      </c>
      <c r="AT293" s="160" t="s">
        <v>145</v>
      </c>
      <c r="AU293" s="160" t="s">
        <v>82</v>
      </c>
      <c r="AY293" s="15" t="s">
        <v>142</v>
      </c>
      <c r="BE293" s="161">
        <f>IF(N293="základní",J293,0)</f>
        <v>0</v>
      </c>
      <c r="BF293" s="161">
        <f>IF(N293="snížená",J293,0)</f>
        <v>0</v>
      </c>
      <c r="BG293" s="161">
        <f>IF(N293="zákl. přenesená",J293,0)</f>
        <v>0</v>
      </c>
      <c r="BH293" s="161">
        <f>IF(N293="sníž. přenesená",J293,0)</f>
        <v>0</v>
      </c>
      <c r="BI293" s="161">
        <f>IF(N293="nulová",J293,0)</f>
        <v>0</v>
      </c>
      <c r="BJ293" s="15" t="s">
        <v>151</v>
      </c>
      <c r="BK293" s="161">
        <f>ROUND(I293*H293,2)</f>
        <v>0</v>
      </c>
      <c r="BL293" s="15" t="s">
        <v>438</v>
      </c>
      <c r="BM293" s="160" t="s">
        <v>459</v>
      </c>
    </row>
    <row r="294" spans="2:47" s="1" customFormat="1" ht="10.2">
      <c r="B294" s="30"/>
      <c r="D294" s="162" t="s">
        <v>153</v>
      </c>
      <c r="F294" s="163" t="s">
        <v>458</v>
      </c>
      <c r="I294" s="89"/>
      <c r="L294" s="30"/>
      <c r="M294" s="164"/>
      <c r="N294" s="53"/>
      <c r="O294" s="53"/>
      <c r="P294" s="53"/>
      <c r="Q294" s="53"/>
      <c r="R294" s="53"/>
      <c r="S294" s="53"/>
      <c r="T294" s="54"/>
      <c r="AT294" s="15" t="s">
        <v>153</v>
      </c>
      <c r="AU294" s="15" t="s">
        <v>82</v>
      </c>
    </row>
    <row r="295" spans="2:47" s="1" customFormat="1" ht="19.2">
      <c r="B295" s="30"/>
      <c r="D295" s="162" t="s">
        <v>199</v>
      </c>
      <c r="F295" s="183" t="s">
        <v>347</v>
      </c>
      <c r="I295" s="89"/>
      <c r="L295" s="30"/>
      <c r="M295" s="164"/>
      <c r="N295" s="53"/>
      <c r="O295" s="53"/>
      <c r="P295" s="53"/>
      <c r="Q295" s="53"/>
      <c r="R295" s="53"/>
      <c r="S295" s="53"/>
      <c r="T295" s="54"/>
      <c r="AT295" s="15" t="s">
        <v>199</v>
      </c>
      <c r="AU295" s="15" t="s">
        <v>82</v>
      </c>
    </row>
    <row r="296" spans="2:51" s="12" customFormat="1" ht="10.2">
      <c r="B296" s="165"/>
      <c r="D296" s="162" t="s">
        <v>155</v>
      </c>
      <c r="E296" s="166" t="s">
        <v>1</v>
      </c>
      <c r="F296" s="167" t="s">
        <v>460</v>
      </c>
      <c r="H296" s="168">
        <v>2</v>
      </c>
      <c r="I296" s="169"/>
      <c r="L296" s="165"/>
      <c r="M296" s="170"/>
      <c r="N296" s="171"/>
      <c r="O296" s="171"/>
      <c r="P296" s="171"/>
      <c r="Q296" s="171"/>
      <c r="R296" s="171"/>
      <c r="S296" s="171"/>
      <c r="T296" s="172"/>
      <c r="AT296" s="166" t="s">
        <v>155</v>
      </c>
      <c r="AU296" s="166" t="s">
        <v>82</v>
      </c>
      <c r="AV296" s="12" t="s">
        <v>151</v>
      </c>
      <c r="AW296" s="12" t="s">
        <v>30</v>
      </c>
      <c r="AX296" s="12" t="s">
        <v>74</v>
      </c>
      <c r="AY296" s="166" t="s">
        <v>142</v>
      </c>
    </row>
    <row r="297" spans="2:65" s="1" customFormat="1" ht="14.4" customHeight="1">
      <c r="B297" s="148"/>
      <c r="C297" s="149" t="s">
        <v>461</v>
      </c>
      <c r="D297" s="149" t="s">
        <v>145</v>
      </c>
      <c r="E297" s="150" t="s">
        <v>462</v>
      </c>
      <c r="F297" s="151" t="s">
        <v>463</v>
      </c>
      <c r="G297" s="152" t="s">
        <v>214</v>
      </c>
      <c r="H297" s="153">
        <v>2</v>
      </c>
      <c r="I297" s="154"/>
      <c r="J297" s="155">
        <f>ROUND(I297*H297,2)</f>
        <v>0</v>
      </c>
      <c r="K297" s="151" t="s">
        <v>1</v>
      </c>
      <c r="L297" s="30"/>
      <c r="M297" s="156" t="s">
        <v>1</v>
      </c>
      <c r="N297" s="157" t="s">
        <v>40</v>
      </c>
      <c r="O297" s="53"/>
      <c r="P297" s="158">
        <f>O297*H297</f>
        <v>0</v>
      </c>
      <c r="Q297" s="158">
        <v>0</v>
      </c>
      <c r="R297" s="158">
        <f>Q297*H297</f>
        <v>0</v>
      </c>
      <c r="S297" s="158">
        <v>0</v>
      </c>
      <c r="T297" s="159">
        <f>S297*H297</f>
        <v>0</v>
      </c>
      <c r="AR297" s="160" t="s">
        <v>438</v>
      </c>
      <c r="AT297" s="160" t="s">
        <v>145</v>
      </c>
      <c r="AU297" s="160" t="s">
        <v>82</v>
      </c>
      <c r="AY297" s="15" t="s">
        <v>142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15" t="s">
        <v>151</v>
      </c>
      <c r="BK297" s="161">
        <f>ROUND(I297*H297,2)</f>
        <v>0</v>
      </c>
      <c r="BL297" s="15" t="s">
        <v>438</v>
      </c>
      <c r="BM297" s="160" t="s">
        <v>464</v>
      </c>
    </row>
    <row r="298" spans="2:47" s="1" customFormat="1" ht="10.2">
      <c r="B298" s="30"/>
      <c r="D298" s="162" t="s">
        <v>153</v>
      </c>
      <c r="F298" s="163" t="s">
        <v>463</v>
      </c>
      <c r="I298" s="89"/>
      <c r="L298" s="30"/>
      <c r="M298" s="164"/>
      <c r="N298" s="53"/>
      <c r="O298" s="53"/>
      <c r="P298" s="53"/>
      <c r="Q298" s="53"/>
      <c r="R298" s="53"/>
      <c r="S298" s="53"/>
      <c r="T298" s="54"/>
      <c r="AT298" s="15" t="s">
        <v>153</v>
      </c>
      <c r="AU298" s="15" t="s">
        <v>82</v>
      </c>
    </row>
    <row r="299" spans="2:47" s="1" customFormat="1" ht="19.2">
      <c r="B299" s="30"/>
      <c r="D299" s="162" t="s">
        <v>199</v>
      </c>
      <c r="F299" s="183" t="s">
        <v>347</v>
      </c>
      <c r="I299" s="89"/>
      <c r="L299" s="30"/>
      <c r="M299" s="164"/>
      <c r="N299" s="53"/>
      <c r="O299" s="53"/>
      <c r="P299" s="53"/>
      <c r="Q299" s="53"/>
      <c r="R299" s="53"/>
      <c r="S299" s="53"/>
      <c r="T299" s="54"/>
      <c r="AT299" s="15" t="s">
        <v>199</v>
      </c>
      <c r="AU299" s="15" t="s">
        <v>82</v>
      </c>
    </row>
    <row r="300" spans="2:51" s="12" customFormat="1" ht="10.2">
      <c r="B300" s="165"/>
      <c r="D300" s="162" t="s">
        <v>155</v>
      </c>
      <c r="E300" s="166" t="s">
        <v>1</v>
      </c>
      <c r="F300" s="167" t="s">
        <v>460</v>
      </c>
      <c r="H300" s="168">
        <v>2</v>
      </c>
      <c r="I300" s="169"/>
      <c r="L300" s="165"/>
      <c r="M300" s="170"/>
      <c r="N300" s="171"/>
      <c r="O300" s="171"/>
      <c r="P300" s="171"/>
      <c r="Q300" s="171"/>
      <c r="R300" s="171"/>
      <c r="S300" s="171"/>
      <c r="T300" s="172"/>
      <c r="AT300" s="166" t="s">
        <v>155</v>
      </c>
      <c r="AU300" s="166" t="s">
        <v>82</v>
      </c>
      <c r="AV300" s="12" t="s">
        <v>151</v>
      </c>
      <c r="AW300" s="12" t="s">
        <v>30</v>
      </c>
      <c r="AX300" s="12" t="s">
        <v>74</v>
      </c>
      <c r="AY300" s="166" t="s">
        <v>142</v>
      </c>
    </row>
    <row r="301" spans="2:65" s="1" customFormat="1" ht="14.4" customHeight="1">
      <c r="B301" s="148"/>
      <c r="C301" s="149" t="s">
        <v>465</v>
      </c>
      <c r="D301" s="149" t="s">
        <v>145</v>
      </c>
      <c r="E301" s="150" t="s">
        <v>466</v>
      </c>
      <c r="F301" s="151" t="s">
        <v>467</v>
      </c>
      <c r="G301" s="152" t="s">
        <v>214</v>
      </c>
      <c r="H301" s="153">
        <v>2</v>
      </c>
      <c r="I301" s="154"/>
      <c r="J301" s="155">
        <f>ROUND(I301*H301,2)</f>
        <v>0</v>
      </c>
      <c r="K301" s="151" t="s">
        <v>1</v>
      </c>
      <c r="L301" s="30"/>
      <c r="M301" s="156" t="s">
        <v>1</v>
      </c>
      <c r="N301" s="157" t="s">
        <v>40</v>
      </c>
      <c r="O301" s="53"/>
      <c r="P301" s="158">
        <f>O301*H301</f>
        <v>0</v>
      </c>
      <c r="Q301" s="158">
        <v>0</v>
      </c>
      <c r="R301" s="158">
        <f>Q301*H301</f>
        <v>0</v>
      </c>
      <c r="S301" s="158">
        <v>0</v>
      </c>
      <c r="T301" s="159">
        <f>S301*H301</f>
        <v>0</v>
      </c>
      <c r="AR301" s="160" t="s">
        <v>438</v>
      </c>
      <c r="AT301" s="160" t="s">
        <v>145</v>
      </c>
      <c r="AU301" s="160" t="s">
        <v>82</v>
      </c>
      <c r="AY301" s="15" t="s">
        <v>142</v>
      </c>
      <c r="BE301" s="161">
        <f>IF(N301="základní",J301,0)</f>
        <v>0</v>
      </c>
      <c r="BF301" s="161">
        <f>IF(N301="snížená",J301,0)</f>
        <v>0</v>
      </c>
      <c r="BG301" s="161">
        <f>IF(N301="zákl. přenesená",J301,0)</f>
        <v>0</v>
      </c>
      <c r="BH301" s="161">
        <f>IF(N301="sníž. přenesená",J301,0)</f>
        <v>0</v>
      </c>
      <c r="BI301" s="161">
        <f>IF(N301="nulová",J301,0)</f>
        <v>0</v>
      </c>
      <c r="BJ301" s="15" t="s">
        <v>151</v>
      </c>
      <c r="BK301" s="161">
        <f>ROUND(I301*H301,2)</f>
        <v>0</v>
      </c>
      <c r="BL301" s="15" t="s">
        <v>438</v>
      </c>
      <c r="BM301" s="160" t="s">
        <v>468</v>
      </c>
    </row>
    <row r="302" spans="2:47" s="1" customFormat="1" ht="10.2">
      <c r="B302" s="30"/>
      <c r="D302" s="162" t="s">
        <v>153</v>
      </c>
      <c r="F302" s="163" t="s">
        <v>467</v>
      </c>
      <c r="I302" s="89"/>
      <c r="L302" s="30"/>
      <c r="M302" s="164"/>
      <c r="N302" s="53"/>
      <c r="O302" s="53"/>
      <c r="P302" s="53"/>
      <c r="Q302" s="53"/>
      <c r="R302" s="53"/>
      <c r="S302" s="53"/>
      <c r="T302" s="54"/>
      <c r="AT302" s="15" t="s">
        <v>153</v>
      </c>
      <c r="AU302" s="15" t="s">
        <v>82</v>
      </c>
    </row>
    <row r="303" spans="2:47" s="1" customFormat="1" ht="19.2">
      <c r="B303" s="30"/>
      <c r="D303" s="162" t="s">
        <v>199</v>
      </c>
      <c r="F303" s="183" t="s">
        <v>347</v>
      </c>
      <c r="I303" s="89"/>
      <c r="L303" s="30"/>
      <c r="M303" s="164"/>
      <c r="N303" s="53"/>
      <c r="O303" s="53"/>
      <c r="P303" s="53"/>
      <c r="Q303" s="53"/>
      <c r="R303" s="53"/>
      <c r="S303" s="53"/>
      <c r="T303" s="54"/>
      <c r="AT303" s="15" t="s">
        <v>199</v>
      </c>
      <c r="AU303" s="15" t="s">
        <v>82</v>
      </c>
    </row>
    <row r="304" spans="2:51" s="12" customFormat="1" ht="10.2">
      <c r="B304" s="165"/>
      <c r="D304" s="162" t="s">
        <v>155</v>
      </c>
      <c r="E304" s="166" t="s">
        <v>1</v>
      </c>
      <c r="F304" s="167" t="s">
        <v>469</v>
      </c>
      <c r="H304" s="168">
        <v>2</v>
      </c>
      <c r="I304" s="169"/>
      <c r="L304" s="165"/>
      <c r="M304" s="191"/>
      <c r="N304" s="192"/>
      <c r="O304" s="192"/>
      <c r="P304" s="192"/>
      <c r="Q304" s="192"/>
      <c r="R304" s="192"/>
      <c r="S304" s="192"/>
      <c r="T304" s="193"/>
      <c r="AT304" s="166" t="s">
        <v>155</v>
      </c>
      <c r="AU304" s="166" t="s">
        <v>82</v>
      </c>
      <c r="AV304" s="12" t="s">
        <v>151</v>
      </c>
      <c r="AW304" s="12" t="s">
        <v>30</v>
      </c>
      <c r="AX304" s="12" t="s">
        <v>74</v>
      </c>
      <c r="AY304" s="166" t="s">
        <v>142</v>
      </c>
    </row>
    <row r="305" spans="2:12" s="1" customFormat="1" ht="6.9" customHeight="1">
      <c r="B305" s="42"/>
      <c r="C305" s="43"/>
      <c r="D305" s="43"/>
      <c r="E305" s="43"/>
      <c r="F305" s="43"/>
      <c r="G305" s="43"/>
      <c r="H305" s="43"/>
      <c r="I305" s="110"/>
      <c r="J305" s="43"/>
      <c r="K305" s="43"/>
      <c r="L305" s="30"/>
    </row>
  </sheetData>
  <autoFilter ref="C126:K304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86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470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02 - Revitalizace chodeb ve 2.np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02 - Revitalizace chodeb ve 2.np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0.0560893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471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472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473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0.0556493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0.0556493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135.73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135.73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135.73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0.027146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135.73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0.0285033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475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476</v>
      </c>
      <c r="H140" s="168">
        <v>135.73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477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477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482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483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14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484</v>
      </c>
      <c r="H161" s="168">
        <v>14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485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483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487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89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488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03 - Revitalizace chodeb ve 3.np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03 - Revitalizace chodeb ve 3.np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0.0329981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471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489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490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0.0325581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0.0325581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79.41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79.41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79.41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0.015882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79.41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0.0166761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491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492</v>
      </c>
      <c r="H140" s="168">
        <v>79.41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493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494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495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496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10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497</v>
      </c>
      <c r="H161" s="168">
        <v>10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347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498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499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92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500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04 - Revitalizace chodeb ve 4.np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04 - Revitalizace chodeb ve 4.np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0.0329981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149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501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502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0.0325581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0.0325581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79.41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79.41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79.41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0.015882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79.41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0.0166761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503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492</v>
      </c>
      <c r="H140" s="168">
        <v>79.41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504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504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505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506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10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507</v>
      </c>
      <c r="H161" s="168">
        <v>10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347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506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508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95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509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05 - Revitalizace chodeb v 5.np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05 - Revitalizace chodeb v 5.np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0.0329981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149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510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511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0.0325581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0.0325581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79.41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79.41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79.41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0.015882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79.41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0.0166761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512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492</v>
      </c>
      <c r="H140" s="168">
        <v>79.41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513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513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514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515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10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516</v>
      </c>
      <c r="H161" s="168">
        <v>10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347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515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515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98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517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06 - Revitalizace chodeb v 6.np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06 - Revitalizace chodeb v 6.np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0.0329981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149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518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519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0.0325581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0.0325581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79.41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79.41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79.41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0.015882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79.41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0.0166761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520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492</v>
      </c>
      <c r="H140" s="168">
        <v>79.41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521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521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522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523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10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524</v>
      </c>
      <c r="H161" s="168">
        <v>10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347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523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523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101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525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07 - Revitalizace chodeb v 7.np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07 - Revitalizace chodeb v 7.np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0.0329981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149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526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527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0.0325581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0.0325581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79.41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79.41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79.41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0.015882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79.41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0.0166761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528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492</v>
      </c>
      <c r="H140" s="168">
        <v>79.41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529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529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530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531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10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532</v>
      </c>
      <c r="H161" s="168">
        <v>10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347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533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533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70"/>
  <sheetViews>
    <sheetView showGridLines="0" workbookViewId="0" topLeftCell="A1">
      <selection activeCell="J12" sqref="J12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00390625" style="0" customWidth="1"/>
    <col min="8" max="8" width="9.8515625" style="0" customWidth="1"/>
    <col min="9" max="9" width="17.28125" style="86" customWidth="1"/>
    <col min="10" max="11" width="17.28125" style="0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/>
    <row r="2" spans="12:46" ht="36.9" customHeight="1">
      <c r="L2" s="208" t="s">
        <v>5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AT2" s="15" t="s">
        <v>104</v>
      </c>
    </row>
    <row r="3" spans="2:46" ht="6.9" customHeight="1">
      <c r="B3" s="16"/>
      <c r="C3" s="17"/>
      <c r="D3" s="17"/>
      <c r="E3" s="17"/>
      <c r="F3" s="17"/>
      <c r="G3" s="17"/>
      <c r="H3" s="17"/>
      <c r="I3" s="87"/>
      <c r="J3" s="17"/>
      <c r="K3" s="17"/>
      <c r="L3" s="18"/>
      <c r="AT3" s="15" t="s">
        <v>82</v>
      </c>
    </row>
    <row r="4" spans="2:46" ht="24.9" customHeight="1">
      <c r="B4" s="18"/>
      <c r="D4" s="19" t="s">
        <v>108</v>
      </c>
      <c r="L4" s="18"/>
      <c r="M4" s="88" t="s">
        <v>10</v>
      </c>
      <c r="AT4" s="15" t="s">
        <v>3</v>
      </c>
    </row>
    <row r="5" spans="2:12" ht="6.9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14.4" customHeight="1">
      <c r="B7" s="18"/>
      <c r="E7" s="236" t="str">
        <f>'Rekapitulace stavby'!K6</f>
        <v>Domov pro seniory Skalka v Chebu, Americká 2176/52</v>
      </c>
      <c r="F7" s="237"/>
      <c r="G7" s="237"/>
      <c r="H7" s="237"/>
      <c r="L7" s="18"/>
    </row>
    <row r="8" spans="2:12" s="1" customFormat="1" ht="12" customHeight="1">
      <c r="B8" s="30"/>
      <c r="D8" s="25" t="s">
        <v>109</v>
      </c>
      <c r="I8" s="89"/>
      <c r="L8" s="30"/>
    </row>
    <row r="9" spans="2:12" s="1" customFormat="1" ht="36.9" customHeight="1">
      <c r="B9" s="30"/>
      <c r="E9" s="216" t="s">
        <v>534</v>
      </c>
      <c r="F9" s="238"/>
      <c r="G9" s="238"/>
      <c r="H9" s="238"/>
      <c r="I9" s="89"/>
      <c r="L9" s="30"/>
    </row>
    <row r="10" spans="2:12" s="1" customFormat="1" ht="10.2">
      <c r="B10" s="30"/>
      <c r="I10" s="89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90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90" t="s">
        <v>22</v>
      </c>
      <c r="J12" s="50"/>
      <c r="L12" s="30"/>
    </row>
    <row r="13" spans="2:12" s="1" customFormat="1" ht="10.8" customHeight="1">
      <c r="B13" s="30"/>
      <c r="I13" s="89"/>
      <c r="L13" s="30"/>
    </row>
    <row r="14" spans="2:12" s="1" customFormat="1" ht="12" customHeight="1">
      <c r="B14" s="30"/>
      <c r="D14" s="25" t="s">
        <v>23</v>
      </c>
      <c r="I14" s="90" t="s">
        <v>24</v>
      </c>
      <c r="J14" s="23" t="str">
        <f>IF('Rekapitulace stavby'!AN10="","",'Rekapitulace stavby'!AN10)</f>
        <v/>
      </c>
      <c r="L14" s="30"/>
    </row>
    <row r="15" spans="2:12" s="1" customFormat="1" ht="18" customHeight="1">
      <c r="B15" s="30"/>
      <c r="E15" s="23" t="str">
        <f>IF('Rekapitulace stavby'!E11="","",'Rekapitulace stavby'!E11)</f>
        <v xml:space="preserve"> </v>
      </c>
      <c r="I15" s="90" t="s">
        <v>26</v>
      </c>
      <c r="J15" s="23" t="str">
        <f>IF('Rekapitulace stavby'!AN11="","",'Rekapitulace stavby'!AN11)</f>
        <v/>
      </c>
      <c r="L15" s="30"/>
    </row>
    <row r="16" spans="2:12" s="1" customFormat="1" ht="6.9" customHeight="1">
      <c r="B16" s="30"/>
      <c r="I16" s="89"/>
      <c r="L16" s="30"/>
    </row>
    <row r="17" spans="2:12" s="1" customFormat="1" ht="12" customHeight="1">
      <c r="B17" s="30"/>
      <c r="D17" s="25" t="s">
        <v>27</v>
      </c>
      <c r="I17" s="90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39" t="str">
        <f>'Rekapitulace stavby'!E14</f>
        <v>Vyplň údaj</v>
      </c>
      <c r="F18" s="219"/>
      <c r="G18" s="219"/>
      <c r="H18" s="219"/>
      <c r="I18" s="90" t="s">
        <v>26</v>
      </c>
      <c r="J18" s="26" t="str">
        <f>'Rekapitulace stavby'!AN14</f>
        <v>Vyplň údaj</v>
      </c>
      <c r="L18" s="30"/>
    </row>
    <row r="19" spans="2:12" s="1" customFormat="1" ht="6.9" customHeight="1">
      <c r="B19" s="30"/>
      <c r="I19" s="89"/>
      <c r="L19" s="30"/>
    </row>
    <row r="20" spans="2:12" s="1" customFormat="1" ht="12" customHeight="1">
      <c r="B20" s="30"/>
      <c r="D20" s="25" t="s">
        <v>29</v>
      </c>
      <c r="I20" s="90" t="s">
        <v>24</v>
      </c>
      <c r="J20" s="23" t="str">
        <f>IF('Rekapitulace stavby'!AN16="","",'Rekapitulace stavby'!AN16)</f>
        <v/>
      </c>
      <c r="L20" s="30"/>
    </row>
    <row r="21" spans="2:12" s="1" customFormat="1" ht="18" customHeight="1">
      <c r="B21" s="30"/>
      <c r="E21" s="23" t="str">
        <f>IF('Rekapitulace stavby'!E17="","",'Rekapitulace stavby'!E17)</f>
        <v xml:space="preserve"> </v>
      </c>
      <c r="I21" s="90" t="s">
        <v>26</v>
      </c>
      <c r="J21" s="23" t="str">
        <f>IF('Rekapitulace stavby'!AN17="","",'Rekapitulace stavby'!AN17)</f>
        <v/>
      </c>
      <c r="L21" s="30"/>
    </row>
    <row r="22" spans="2:12" s="1" customFormat="1" ht="6.9" customHeight="1">
      <c r="B22" s="30"/>
      <c r="I22" s="89"/>
      <c r="L22" s="30"/>
    </row>
    <row r="23" spans="2:12" s="1" customFormat="1" ht="12" customHeight="1">
      <c r="B23" s="30"/>
      <c r="D23" s="25" t="s">
        <v>31</v>
      </c>
      <c r="I23" s="90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90" t="s">
        <v>26</v>
      </c>
      <c r="J24" s="23" t="str">
        <f>IF('Rekapitulace stavby'!AN20="","",'Rekapitulace stavby'!AN20)</f>
        <v/>
      </c>
      <c r="L24" s="30"/>
    </row>
    <row r="25" spans="2:12" s="1" customFormat="1" ht="6.9" customHeight="1">
      <c r="B25" s="30"/>
      <c r="I25" s="89"/>
      <c r="L25" s="30"/>
    </row>
    <row r="26" spans="2:12" s="1" customFormat="1" ht="12" customHeight="1">
      <c r="B26" s="30"/>
      <c r="D26" s="25" t="s">
        <v>32</v>
      </c>
      <c r="I26" s="89"/>
      <c r="L26" s="30"/>
    </row>
    <row r="27" spans="2:12" s="7" customFormat="1" ht="14.4" customHeight="1">
      <c r="B27" s="91"/>
      <c r="E27" s="223" t="s">
        <v>1</v>
      </c>
      <c r="F27" s="223"/>
      <c r="G27" s="223"/>
      <c r="H27" s="223"/>
      <c r="I27" s="92"/>
      <c r="L27" s="91"/>
    </row>
    <row r="28" spans="2:12" s="1" customFormat="1" ht="6.9" customHeight="1">
      <c r="B28" s="30"/>
      <c r="I28" s="89"/>
      <c r="L28" s="30"/>
    </row>
    <row r="29" spans="2:12" s="1" customFormat="1" ht="6.9" customHeight="1">
      <c r="B29" s="30"/>
      <c r="D29" s="51"/>
      <c r="E29" s="51"/>
      <c r="F29" s="51"/>
      <c r="G29" s="51"/>
      <c r="H29" s="51"/>
      <c r="I29" s="93"/>
      <c r="J29" s="51"/>
      <c r="K29" s="51"/>
      <c r="L29" s="30"/>
    </row>
    <row r="30" spans="2:12" s="1" customFormat="1" ht="25.35" customHeight="1">
      <c r="B30" s="30"/>
      <c r="D30" s="94" t="s">
        <v>34</v>
      </c>
      <c r="I30" s="89"/>
      <c r="J30" s="64">
        <f>ROUND(J121,2)</f>
        <v>0</v>
      </c>
      <c r="L30" s="30"/>
    </row>
    <row r="31" spans="2:12" s="1" customFormat="1" ht="6.9" customHeight="1">
      <c r="B31" s="30"/>
      <c r="D31" s="51"/>
      <c r="E31" s="51"/>
      <c r="F31" s="51"/>
      <c r="G31" s="51"/>
      <c r="H31" s="51"/>
      <c r="I31" s="93"/>
      <c r="J31" s="51"/>
      <c r="K31" s="51"/>
      <c r="L31" s="30"/>
    </row>
    <row r="32" spans="2:12" s="1" customFormat="1" ht="14.4" customHeight="1">
      <c r="B32" s="30"/>
      <c r="F32" s="33" t="s">
        <v>36</v>
      </c>
      <c r="I32" s="95" t="s">
        <v>35</v>
      </c>
      <c r="J32" s="33" t="s">
        <v>37</v>
      </c>
      <c r="L32" s="30"/>
    </row>
    <row r="33" spans="2:12" s="1" customFormat="1" ht="14.4" customHeight="1">
      <c r="B33" s="30"/>
      <c r="D33" s="96" t="s">
        <v>38</v>
      </c>
      <c r="E33" s="25" t="s">
        <v>39</v>
      </c>
      <c r="F33" s="97">
        <f>ROUND((SUM(BE121:BE169)),2)</f>
        <v>0</v>
      </c>
      <c r="I33" s="98">
        <v>0.21</v>
      </c>
      <c r="J33" s="97">
        <f>ROUND(((SUM(BE121:BE169))*I33),2)</f>
        <v>0</v>
      </c>
      <c r="L33" s="30"/>
    </row>
    <row r="34" spans="2:12" s="1" customFormat="1" ht="14.4" customHeight="1">
      <c r="B34" s="30"/>
      <c r="E34" s="25" t="s">
        <v>40</v>
      </c>
      <c r="F34" s="97">
        <f>ROUND((SUM(BF121:BF169)),2)</f>
        <v>0</v>
      </c>
      <c r="I34" s="98">
        <v>0.15</v>
      </c>
      <c r="J34" s="97">
        <f>ROUND(((SUM(BF121:BF169))*I34),2)</f>
        <v>0</v>
      </c>
      <c r="L34" s="30"/>
    </row>
    <row r="35" spans="2:12" s="1" customFormat="1" ht="14.4" customHeight="1" hidden="1">
      <c r="B35" s="30"/>
      <c r="E35" s="25" t="s">
        <v>41</v>
      </c>
      <c r="F35" s="97">
        <f>ROUND((SUM(BG121:BG169)),2)</f>
        <v>0</v>
      </c>
      <c r="I35" s="98">
        <v>0.21</v>
      </c>
      <c r="J35" s="97">
        <f>0</f>
        <v>0</v>
      </c>
      <c r="L35" s="30"/>
    </row>
    <row r="36" spans="2:12" s="1" customFormat="1" ht="14.4" customHeight="1" hidden="1">
      <c r="B36" s="30"/>
      <c r="E36" s="25" t="s">
        <v>42</v>
      </c>
      <c r="F36" s="97">
        <f>ROUND((SUM(BH121:BH169)),2)</f>
        <v>0</v>
      </c>
      <c r="I36" s="98">
        <v>0.15</v>
      </c>
      <c r="J36" s="97">
        <f>0</f>
        <v>0</v>
      </c>
      <c r="L36" s="30"/>
    </row>
    <row r="37" spans="2:12" s="1" customFormat="1" ht="14.4" customHeight="1" hidden="1">
      <c r="B37" s="30"/>
      <c r="E37" s="25" t="s">
        <v>43</v>
      </c>
      <c r="F37" s="97">
        <f>ROUND((SUM(BI121:BI169)),2)</f>
        <v>0</v>
      </c>
      <c r="I37" s="98">
        <v>0</v>
      </c>
      <c r="J37" s="97">
        <f>0</f>
        <v>0</v>
      </c>
      <c r="L37" s="30"/>
    </row>
    <row r="38" spans="2:12" s="1" customFormat="1" ht="6.9" customHeight="1">
      <c r="B38" s="30"/>
      <c r="I38" s="89"/>
      <c r="L38" s="30"/>
    </row>
    <row r="39" spans="2:12" s="1" customFormat="1" ht="25.35" customHeight="1">
      <c r="B39" s="30"/>
      <c r="C39" s="99"/>
      <c r="D39" s="100" t="s">
        <v>44</v>
      </c>
      <c r="E39" s="55"/>
      <c r="F39" s="55"/>
      <c r="G39" s="101" t="s">
        <v>45</v>
      </c>
      <c r="H39" s="102" t="s">
        <v>46</v>
      </c>
      <c r="I39" s="103"/>
      <c r="J39" s="104">
        <f>SUM(J30:J37)</f>
        <v>0</v>
      </c>
      <c r="K39" s="105"/>
      <c r="L39" s="30"/>
    </row>
    <row r="40" spans="2:12" s="1" customFormat="1" ht="14.4" customHeight="1">
      <c r="B40" s="30"/>
      <c r="I40" s="89"/>
      <c r="L40" s="30"/>
    </row>
    <row r="41" spans="2:12" ht="14.4" customHeight="1">
      <c r="B41" s="18"/>
      <c r="L41" s="18"/>
    </row>
    <row r="42" spans="2:12" ht="14.4" customHeight="1">
      <c r="B42" s="18"/>
      <c r="L42" s="18"/>
    </row>
    <row r="43" spans="2:12" ht="14.4" customHeight="1">
      <c r="B43" s="18"/>
      <c r="L43" s="18"/>
    </row>
    <row r="44" spans="2:12" ht="14.4" customHeight="1">
      <c r="B44" s="18"/>
      <c r="L44" s="18"/>
    </row>
    <row r="45" spans="2:12" ht="14.4" customHeight="1">
      <c r="B45" s="18"/>
      <c r="L45" s="18"/>
    </row>
    <row r="46" spans="2:12" ht="14.4" customHeight="1">
      <c r="B46" s="18"/>
      <c r="L46" s="18"/>
    </row>
    <row r="47" spans="2:12" ht="14.4" customHeight="1">
      <c r="B47" s="18"/>
      <c r="L47" s="18"/>
    </row>
    <row r="48" spans="2:12" ht="14.4" customHeight="1">
      <c r="B48" s="18"/>
      <c r="L48" s="18"/>
    </row>
    <row r="49" spans="2:12" ht="14.4" customHeight="1">
      <c r="B49" s="18"/>
      <c r="L49" s="18"/>
    </row>
    <row r="50" spans="2:12" s="1" customFormat="1" ht="14.4" customHeight="1">
      <c r="B50" s="30"/>
      <c r="D50" s="39" t="s">
        <v>47</v>
      </c>
      <c r="E50" s="40"/>
      <c r="F50" s="40"/>
      <c r="G50" s="39" t="s">
        <v>48</v>
      </c>
      <c r="H50" s="40"/>
      <c r="I50" s="106"/>
      <c r="J50" s="40"/>
      <c r="K50" s="40"/>
      <c r="L50" s="30"/>
    </row>
    <row r="51" spans="2:12" ht="10.2">
      <c r="B51" s="18"/>
      <c r="L51" s="18"/>
    </row>
    <row r="52" spans="2:12" ht="10.2">
      <c r="B52" s="18"/>
      <c r="L52" s="18"/>
    </row>
    <row r="53" spans="2:12" ht="10.2">
      <c r="B53" s="18"/>
      <c r="L53" s="18"/>
    </row>
    <row r="54" spans="2:12" ht="10.2">
      <c r="B54" s="18"/>
      <c r="L54" s="18"/>
    </row>
    <row r="55" spans="2:12" ht="10.2">
      <c r="B55" s="18"/>
      <c r="L55" s="18"/>
    </row>
    <row r="56" spans="2:12" ht="10.2">
      <c r="B56" s="18"/>
      <c r="L56" s="18"/>
    </row>
    <row r="57" spans="2:12" ht="10.2">
      <c r="B57" s="18"/>
      <c r="L57" s="18"/>
    </row>
    <row r="58" spans="2:12" ht="10.2">
      <c r="B58" s="18"/>
      <c r="L58" s="18"/>
    </row>
    <row r="59" spans="2:12" ht="10.2">
      <c r="B59" s="18"/>
      <c r="L59" s="18"/>
    </row>
    <row r="60" spans="2:12" ht="10.2">
      <c r="B60" s="18"/>
      <c r="L60" s="18"/>
    </row>
    <row r="61" spans="2:12" s="1" customFormat="1" ht="13.2">
      <c r="B61" s="30"/>
      <c r="D61" s="41" t="s">
        <v>49</v>
      </c>
      <c r="E61" s="32"/>
      <c r="F61" s="107" t="s">
        <v>50</v>
      </c>
      <c r="G61" s="41" t="s">
        <v>49</v>
      </c>
      <c r="H61" s="32"/>
      <c r="I61" s="108"/>
      <c r="J61" s="109" t="s">
        <v>50</v>
      </c>
      <c r="K61" s="32"/>
      <c r="L61" s="30"/>
    </row>
    <row r="62" spans="2:12" ht="10.2">
      <c r="B62" s="18"/>
      <c r="L62" s="18"/>
    </row>
    <row r="63" spans="2:12" ht="10.2">
      <c r="B63" s="18"/>
      <c r="L63" s="18"/>
    </row>
    <row r="64" spans="2:12" ht="10.2">
      <c r="B64" s="18"/>
      <c r="L64" s="18"/>
    </row>
    <row r="65" spans="2:12" s="1" customFormat="1" ht="13.2">
      <c r="B65" s="30"/>
      <c r="D65" s="39" t="s">
        <v>51</v>
      </c>
      <c r="E65" s="40"/>
      <c r="F65" s="40"/>
      <c r="G65" s="39" t="s">
        <v>52</v>
      </c>
      <c r="H65" s="40"/>
      <c r="I65" s="106"/>
      <c r="J65" s="40"/>
      <c r="K65" s="40"/>
      <c r="L65" s="30"/>
    </row>
    <row r="66" spans="2:12" ht="10.2">
      <c r="B66" s="18"/>
      <c r="L66" s="18"/>
    </row>
    <row r="67" spans="2:12" ht="10.2">
      <c r="B67" s="18"/>
      <c r="L67" s="18"/>
    </row>
    <row r="68" spans="2:12" ht="10.2">
      <c r="B68" s="18"/>
      <c r="L68" s="18"/>
    </row>
    <row r="69" spans="2:12" ht="10.2">
      <c r="B69" s="18"/>
      <c r="L69" s="18"/>
    </row>
    <row r="70" spans="2:12" ht="10.2">
      <c r="B70" s="18"/>
      <c r="L70" s="18"/>
    </row>
    <row r="71" spans="2:12" ht="10.2">
      <c r="B71" s="18"/>
      <c r="L71" s="18"/>
    </row>
    <row r="72" spans="2:12" ht="10.2">
      <c r="B72" s="18"/>
      <c r="L72" s="18"/>
    </row>
    <row r="73" spans="2:12" ht="10.2">
      <c r="B73" s="18"/>
      <c r="L73" s="18"/>
    </row>
    <row r="74" spans="2:12" ht="10.2">
      <c r="B74" s="18"/>
      <c r="L74" s="18"/>
    </row>
    <row r="75" spans="2:12" ht="10.2">
      <c r="B75" s="18"/>
      <c r="L75" s="18"/>
    </row>
    <row r="76" spans="2:12" s="1" customFormat="1" ht="13.2">
      <c r="B76" s="30"/>
      <c r="D76" s="41" t="s">
        <v>49</v>
      </c>
      <c r="E76" s="32"/>
      <c r="F76" s="107" t="s">
        <v>50</v>
      </c>
      <c r="G76" s="41" t="s">
        <v>49</v>
      </c>
      <c r="H76" s="32"/>
      <c r="I76" s="108"/>
      <c r="J76" s="109" t="s">
        <v>50</v>
      </c>
      <c r="K76" s="32"/>
      <c r="L76" s="30"/>
    </row>
    <row r="77" spans="2:12" s="1" customFormat="1" ht="14.4" customHeight="1">
      <c r="B77" s="42"/>
      <c r="C77" s="43"/>
      <c r="D77" s="43"/>
      <c r="E77" s="43"/>
      <c r="F77" s="43"/>
      <c r="G77" s="43"/>
      <c r="H77" s="43"/>
      <c r="I77" s="110"/>
      <c r="J77" s="43"/>
      <c r="K77" s="43"/>
      <c r="L77" s="30"/>
    </row>
    <row r="81" spans="2:12" s="1" customFormat="1" ht="6.9" customHeight="1">
      <c r="B81" s="44"/>
      <c r="C81" s="45"/>
      <c r="D81" s="45"/>
      <c r="E81" s="45"/>
      <c r="F81" s="45"/>
      <c r="G81" s="45"/>
      <c r="H81" s="45"/>
      <c r="I81" s="111"/>
      <c r="J81" s="45"/>
      <c r="K81" s="45"/>
      <c r="L81" s="30"/>
    </row>
    <row r="82" spans="2:12" s="1" customFormat="1" ht="24.9" customHeight="1">
      <c r="B82" s="30"/>
      <c r="C82" s="19" t="s">
        <v>111</v>
      </c>
      <c r="I82" s="89"/>
      <c r="L82" s="30"/>
    </row>
    <row r="83" spans="2:12" s="1" customFormat="1" ht="6.9" customHeight="1">
      <c r="B83" s="30"/>
      <c r="I83" s="89"/>
      <c r="L83" s="30"/>
    </row>
    <row r="84" spans="2:12" s="1" customFormat="1" ht="12" customHeight="1">
      <c r="B84" s="30"/>
      <c r="C84" s="25" t="s">
        <v>16</v>
      </c>
      <c r="I84" s="89"/>
      <c r="L84" s="30"/>
    </row>
    <row r="85" spans="2:12" s="1" customFormat="1" ht="14.4" customHeight="1">
      <c r="B85" s="30"/>
      <c r="E85" s="236" t="str">
        <f>E7</f>
        <v>Domov pro seniory Skalka v Chebu, Americká 2176/52</v>
      </c>
      <c r="F85" s="237"/>
      <c r="G85" s="237"/>
      <c r="H85" s="237"/>
      <c r="I85" s="89"/>
      <c r="L85" s="30"/>
    </row>
    <row r="86" spans="2:12" s="1" customFormat="1" ht="12" customHeight="1">
      <c r="B86" s="30"/>
      <c r="C86" s="25" t="s">
        <v>109</v>
      </c>
      <c r="I86" s="89"/>
      <c r="L86" s="30"/>
    </row>
    <row r="87" spans="2:12" s="1" customFormat="1" ht="14.4" customHeight="1">
      <c r="B87" s="30"/>
      <c r="E87" s="216" t="str">
        <f>E9</f>
        <v>SO 08 - Revitalizace chodeb v 8.np</v>
      </c>
      <c r="F87" s="238"/>
      <c r="G87" s="238"/>
      <c r="H87" s="238"/>
      <c r="I87" s="89"/>
      <c r="L87" s="30"/>
    </row>
    <row r="88" spans="2:12" s="1" customFormat="1" ht="6.9" customHeight="1">
      <c r="B88" s="30"/>
      <c r="I88" s="89"/>
      <c r="L88" s="30"/>
    </row>
    <row r="89" spans="2:12" s="1" customFormat="1" ht="12" customHeight="1">
      <c r="B89" s="30"/>
      <c r="C89" s="25" t="s">
        <v>20</v>
      </c>
      <c r="F89" s="23" t="str">
        <f>F12</f>
        <v xml:space="preserve">Cheb </v>
      </c>
      <c r="I89" s="90" t="s">
        <v>22</v>
      </c>
      <c r="J89" s="50" t="str">
        <f>IF(J12="","",J12)</f>
        <v/>
      </c>
      <c r="L89" s="30"/>
    </row>
    <row r="90" spans="2:12" s="1" customFormat="1" ht="6.9" customHeight="1">
      <c r="B90" s="30"/>
      <c r="I90" s="89"/>
      <c r="L90" s="30"/>
    </row>
    <row r="91" spans="2:12" s="1" customFormat="1" ht="15.6" customHeight="1">
      <c r="B91" s="30"/>
      <c r="C91" s="25" t="s">
        <v>23</v>
      </c>
      <c r="F91" s="23" t="str">
        <f>E15</f>
        <v xml:space="preserve"> </v>
      </c>
      <c r="I91" s="90" t="s">
        <v>29</v>
      </c>
      <c r="J91" s="28" t="str">
        <f>E21</f>
        <v xml:space="preserve"> </v>
      </c>
      <c r="L91" s="30"/>
    </row>
    <row r="92" spans="2:12" s="1" customFormat="1" ht="15.6" customHeight="1">
      <c r="B92" s="30"/>
      <c r="C92" s="25" t="s">
        <v>27</v>
      </c>
      <c r="F92" s="23" t="str">
        <f>IF(E18="","",E18)</f>
        <v>Vyplň údaj</v>
      </c>
      <c r="I92" s="90" t="s">
        <v>31</v>
      </c>
      <c r="J92" s="28" t="str">
        <f>E24</f>
        <v xml:space="preserve"> </v>
      </c>
      <c r="L92" s="30"/>
    </row>
    <row r="93" spans="2:12" s="1" customFormat="1" ht="10.35" customHeight="1">
      <c r="B93" s="30"/>
      <c r="I93" s="89"/>
      <c r="L93" s="30"/>
    </row>
    <row r="94" spans="2:12" s="1" customFormat="1" ht="29.25" customHeight="1">
      <c r="B94" s="30"/>
      <c r="C94" s="112" t="s">
        <v>112</v>
      </c>
      <c r="D94" s="99"/>
      <c r="E94" s="99"/>
      <c r="F94" s="99"/>
      <c r="G94" s="99"/>
      <c r="H94" s="99"/>
      <c r="I94" s="113"/>
      <c r="J94" s="114" t="s">
        <v>113</v>
      </c>
      <c r="K94" s="99"/>
      <c r="L94" s="30"/>
    </row>
    <row r="95" spans="2:12" s="1" customFormat="1" ht="10.35" customHeight="1">
      <c r="B95" s="30"/>
      <c r="I95" s="89"/>
      <c r="L95" s="30"/>
    </row>
    <row r="96" spans="2:47" s="1" customFormat="1" ht="22.8" customHeight="1">
      <c r="B96" s="30"/>
      <c r="C96" s="115" t="s">
        <v>114</v>
      </c>
      <c r="I96" s="89"/>
      <c r="J96" s="64">
        <f>J121</f>
        <v>0</v>
      </c>
      <c r="L96" s="30"/>
      <c r="AU96" s="15" t="s">
        <v>115</v>
      </c>
    </row>
    <row r="97" spans="2:12" s="8" customFormat="1" ht="24.9" customHeight="1">
      <c r="B97" s="116"/>
      <c r="D97" s="117" t="s">
        <v>116</v>
      </c>
      <c r="E97" s="118"/>
      <c r="F97" s="118"/>
      <c r="G97" s="118"/>
      <c r="H97" s="118"/>
      <c r="I97" s="119"/>
      <c r="J97" s="120">
        <f>J122</f>
        <v>0</v>
      </c>
      <c r="L97" s="116"/>
    </row>
    <row r="98" spans="2:12" s="9" customFormat="1" ht="19.95" customHeight="1">
      <c r="B98" s="121"/>
      <c r="D98" s="122" t="s">
        <v>118</v>
      </c>
      <c r="E98" s="123"/>
      <c r="F98" s="123"/>
      <c r="G98" s="123"/>
      <c r="H98" s="123"/>
      <c r="I98" s="124"/>
      <c r="J98" s="125">
        <f>J123</f>
        <v>0</v>
      </c>
      <c r="L98" s="121"/>
    </row>
    <row r="99" spans="2:12" s="8" customFormat="1" ht="24.9" customHeight="1">
      <c r="B99" s="116"/>
      <c r="D99" s="117" t="s">
        <v>121</v>
      </c>
      <c r="E99" s="118"/>
      <c r="F99" s="118"/>
      <c r="G99" s="118"/>
      <c r="H99" s="118"/>
      <c r="I99" s="119"/>
      <c r="J99" s="120">
        <f>J129</f>
        <v>0</v>
      </c>
      <c r="L99" s="116"/>
    </row>
    <row r="100" spans="2:12" s="9" customFormat="1" ht="19.95" customHeight="1">
      <c r="B100" s="121"/>
      <c r="D100" s="122" t="s">
        <v>124</v>
      </c>
      <c r="E100" s="123"/>
      <c r="F100" s="123"/>
      <c r="G100" s="123"/>
      <c r="H100" s="123"/>
      <c r="I100" s="124"/>
      <c r="J100" s="125">
        <f>J130</f>
        <v>0</v>
      </c>
      <c r="L100" s="121"/>
    </row>
    <row r="101" spans="2:12" s="8" customFormat="1" ht="24.9" customHeight="1">
      <c r="B101" s="116"/>
      <c r="D101" s="117" t="s">
        <v>126</v>
      </c>
      <c r="E101" s="118"/>
      <c r="F101" s="118"/>
      <c r="G101" s="118"/>
      <c r="H101" s="118"/>
      <c r="I101" s="119"/>
      <c r="J101" s="120">
        <f>J141</f>
        <v>0</v>
      </c>
      <c r="L101" s="116"/>
    </row>
    <row r="102" spans="2:12" s="1" customFormat="1" ht="21.75" customHeight="1">
      <c r="B102" s="30"/>
      <c r="I102" s="89"/>
      <c r="L102" s="30"/>
    </row>
    <row r="103" spans="2:12" s="1" customFormat="1" ht="6.9" customHeight="1">
      <c r="B103" s="42"/>
      <c r="C103" s="43"/>
      <c r="D103" s="43"/>
      <c r="E103" s="43"/>
      <c r="F103" s="43"/>
      <c r="G103" s="43"/>
      <c r="H103" s="43"/>
      <c r="I103" s="110"/>
      <c r="J103" s="43"/>
      <c r="K103" s="43"/>
      <c r="L103" s="30"/>
    </row>
    <row r="107" spans="2:12" s="1" customFormat="1" ht="6.9" customHeight="1">
      <c r="B107" s="44"/>
      <c r="C107" s="45"/>
      <c r="D107" s="45"/>
      <c r="E107" s="45"/>
      <c r="F107" s="45"/>
      <c r="G107" s="45"/>
      <c r="H107" s="45"/>
      <c r="I107" s="111"/>
      <c r="J107" s="45"/>
      <c r="K107" s="45"/>
      <c r="L107" s="30"/>
    </row>
    <row r="108" spans="2:12" s="1" customFormat="1" ht="24.9" customHeight="1">
      <c r="B108" s="30"/>
      <c r="C108" s="19" t="s">
        <v>127</v>
      </c>
      <c r="I108" s="89"/>
      <c r="L108" s="30"/>
    </row>
    <row r="109" spans="2:12" s="1" customFormat="1" ht="6.9" customHeight="1">
      <c r="B109" s="30"/>
      <c r="I109" s="89"/>
      <c r="L109" s="30"/>
    </row>
    <row r="110" spans="2:12" s="1" customFormat="1" ht="12" customHeight="1">
      <c r="B110" s="30"/>
      <c r="C110" s="25" t="s">
        <v>16</v>
      </c>
      <c r="I110" s="89"/>
      <c r="L110" s="30"/>
    </row>
    <row r="111" spans="2:12" s="1" customFormat="1" ht="14.4" customHeight="1">
      <c r="B111" s="30"/>
      <c r="E111" s="236" t="str">
        <f>E7</f>
        <v>Domov pro seniory Skalka v Chebu, Americká 2176/52</v>
      </c>
      <c r="F111" s="237"/>
      <c r="G111" s="237"/>
      <c r="H111" s="237"/>
      <c r="I111" s="89"/>
      <c r="L111" s="30"/>
    </row>
    <row r="112" spans="2:12" s="1" customFormat="1" ht="12" customHeight="1">
      <c r="B112" s="30"/>
      <c r="C112" s="25" t="s">
        <v>109</v>
      </c>
      <c r="I112" s="89"/>
      <c r="L112" s="30"/>
    </row>
    <row r="113" spans="2:12" s="1" customFormat="1" ht="14.4" customHeight="1">
      <c r="B113" s="30"/>
      <c r="E113" s="216" t="str">
        <f>E9</f>
        <v>SO 08 - Revitalizace chodeb v 8.np</v>
      </c>
      <c r="F113" s="238"/>
      <c r="G113" s="238"/>
      <c r="H113" s="238"/>
      <c r="I113" s="89"/>
      <c r="L113" s="30"/>
    </row>
    <row r="114" spans="2:12" s="1" customFormat="1" ht="6.9" customHeight="1">
      <c r="B114" s="30"/>
      <c r="I114" s="89"/>
      <c r="L114" s="30"/>
    </row>
    <row r="115" spans="2:12" s="1" customFormat="1" ht="12" customHeight="1">
      <c r="B115" s="30"/>
      <c r="C115" s="25" t="s">
        <v>20</v>
      </c>
      <c r="F115" s="23" t="str">
        <f>F12</f>
        <v xml:space="preserve">Cheb </v>
      </c>
      <c r="I115" s="90" t="s">
        <v>22</v>
      </c>
      <c r="J115" s="50" t="str">
        <f>IF(J12="","",J12)</f>
        <v/>
      </c>
      <c r="L115" s="30"/>
    </row>
    <row r="116" spans="2:12" s="1" customFormat="1" ht="6.9" customHeight="1">
      <c r="B116" s="30"/>
      <c r="I116" s="89"/>
      <c r="L116" s="30"/>
    </row>
    <row r="117" spans="2:12" s="1" customFormat="1" ht="15.6" customHeight="1">
      <c r="B117" s="30"/>
      <c r="C117" s="25" t="s">
        <v>23</v>
      </c>
      <c r="F117" s="23" t="str">
        <f>E15</f>
        <v xml:space="preserve"> </v>
      </c>
      <c r="I117" s="90" t="s">
        <v>29</v>
      </c>
      <c r="J117" s="28" t="str">
        <f>E21</f>
        <v xml:space="preserve"> </v>
      </c>
      <c r="L117" s="30"/>
    </row>
    <row r="118" spans="2:12" s="1" customFormat="1" ht="15.6" customHeight="1">
      <c r="B118" s="30"/>
      <c r="C118" s="25" t="s">
        <v>27</v>
      </c>
      <c r="F118" s="23" t="str">
        <f>IF(E18="","",E18)</f>
        <v>Vyplň údaj</v>
      </c>
      <c r="I118" s="90" t="s">
        <v>31</v>
      </c>
      <c r="J118" s="28" t="str">
        <f>E24</f>
        <v xml:space="preserve"> </v>
      </c>
      <c r="L118" s="30"/>
    </row>
    <row r="119" spans="2:12" s="1" customFormat="1" ht="10.35" customHeight="1">
      <c r="B119" s="30"/>
      <c r="I119" s="89"/>
      <c r="L119" s="30"/>
    </row>
    <row r="120" spans="2:20" s="10" customFormat="1" ht="29.25" customHeight="1">
      <c r="B120" s="126"/>
      <c r="C120" s="127" t="s">
        <v>128</v>
      </c>
      <c r="D120" s="128" t="s">
        <v>59</v>
      </c>
      <c r="E120" s="128" t="s">
        <v>55</v>
      </c>
      <c r="F120" s="128" t="s">
        <v>56</v>
      </c>
      <c r="G120" s="128" t="s">
        <v>129</v>
      </c>
      <c r="H120" s="128" t="s">
        <v>130</v>
      </c>
      <c r="I120" s="129" t="s">
        <v>131</v>
      </c>
      <c r="J120" s="128" t="s">
        <v>113</v>
      </c>
      <c r="K120" s="130" t="s">
        <v>132</v>
      </c>
      <c r="L120" s="126"/>
      <c r="M120" s="57" t="s">
        <v>1</v>
      </c>
      <c r="N120" s="58" t="s">
        <v>38</v>
      </c>
      <c r="O120" s="58" t="s">
        <v>133</v>
      </c>
      <c r="P120" s="58" t="s">
        <v>134</v>
      </c>
      <c r="Q120" s="58" t="s">
        <v>135</v>
      </c>
      <c r="R120" s="58" t="s">
        <v>136</v>
      </c>
      <c r="S120" s="58" t="s">
        <v>137</v>
      </c>
      <c r="T120" s="59" t="s">
        <v>138</v>
      </c>
    </row>
    <row r="121" spans="2:63" s="1" customFormat="1" ht="22.8" customHeight="1">
      <c r="B121" s="30"/>
      <c r="C121" s="62" t="s">
        <v>139</v>
      </c>
      <c r="I121" s="89"/>
      <c r="J121" s="131">
        <f>BK121</f>
        <v>0</v>
      </c>
      <c r="L121" s="30"/>
      <c r="M121" s="60"/>
      <c r="N121" s="51"/>
      <c r="O121" s="51"/>
      <c r="P121" s="132">
        <f>P122+P129+P141</f>
        <v>0</v>
      </c>
      <c r="Q121" s="51"/>
      <c r="R121" s="132">
        <f>R122+R129+R141</f>
        <v>0.0329981</v>
      </c>
      <c r="S121" s="51"/>
      <c r="T121" s="133">
        <f>T122+T129+T141</f>
        <v>0</v>
      </c>
      <c r="AT121" s="15" t="s">
        <v>73</v>
      </c>
      <c r="AU121" s="15" t="s">
        <v>115</v>
      </c>
      <c r="BK121" s="134">
        <f>BK122+BK129+BK141</f>
        <v>0</v>
      </c>
    </row>
    <row r="122" spans="2:63" s="11" customFormat="1" ht="25.95" customHeight="1">
      <c r="B122" s="135"/>
      <c r="D122" s="136" t="s">
        <v>73</v>
      </c>
      <c r="E122" s="137" t="s">
        <v>140</v>
      </c>
      <c r="F122" s="137" t="s">
        <v>141</v>
      </c>
      <c r="I122" s="138"/>
      <c r="J122" s="139">
        <f>BK122</f>
        <v>0</v>
      </c>
      <c r="L122" s="135"/>
      <c r="M122" s="140"/>
      <c r="N122" s="141"/>
      <c r="O122" s="141"/>
      <c r="P122" s="142">
        <f>P123</f>
        <v>0</v>
      </c>
      <c r="Q122" s="141"/>
      <c r="R122" s="142">
        <f>R123</f>
        <v>0.00044</v>
      </c>
      <c r="S122" s="141"/>
      <c r="T122" s="143">
        <f>T123</f>
        <v>0</v>
      </c>
      <c r="AR122" s="136" t="s">
        <v>82</v>
      </c>
      <c r="AT122" s="144" t="s">
        <v>73</v>
      </c>
      <c r="AU122" s="144" t="s">
        <v>74</v>
      </c>
      <c r="AY122" s="136" t="s">
        <v>142</v>
      </c>
      <c r="BK122" s="145">
        <f>BK123</f>
        <v>0</v>
      </c>
    </row>
    <row r="123" spans="2:63" s="11" customFormat="1" ht="22.8" customHeight="1">
      <c r="B123" s="135"/>
      <c r="D123" s="136" t="s">
        <v>73</v>
      </c>
      <c r="E123" s="146" t="s">
        <v>157</v>
      </c>
      <c r="F123" s="146" t="s">
        <v>158</v>
      </c>
      <c r="I123" s="138"/>
      <c r="J123" s="147">
        <f>BK123</f>
        <v>0</v>
      </c>
      <c r="L123" s="135"/>
      <c r="M123" s="140"/>
      <c r="N123" s="141"/>
      <c r="O123" s="141"/>
      <c r="P123" s="142">
        <f>SUM(P124:P128)</f>
        <v>0</v>
      </c>
      <c r="Q123" s="141"/>
      <c r="R123" s="142">
        <f>SUM(R124:R128)</f>
        <v>0.00044</v>
      </c>
      <c r="S123" s="141"/>
      <c r="T123" s="143">
        <f>SUM(T124:T128)</f>
        <v>0</v>
      </c>
      <c r="AR123" s="136" t="s">
        <v>82</v>
      </c>
      <c r="AT123" s="144" t="s">
        <v>73</v>
      </c>
      <c r="AU123" s="144" t="s">
        <v>82</v>
      </c>
      <c r="AY123" s="136" t="s">
        <v>142</v>
      </c>
      <c r="BK123" s="145">
        <f>SUM(BK124:BK128)</f>
        <v>0</v>
      </c>
    </row>
    <row r="124" spans="2:65" s="1" customFormat="1" ht="43.2" customHeight="1">
      <c r="B124" s="148"/>
      <c r="C124" s="149" t="s">
        <v>82</v>
      </c>
      <c r="D124" s="149" t="s">
        <v>145</v>
      </c>
      <c r="E124" s="150" t="s">
        <v>159</v>
      </c>
      <c r="F124" s="151" t="s">
        <v>160</v>
      </c>
      <c r="G124" s="152" t="s">
        <v>161</v>
      </c>
      <c r="H124" s="153">
        <v>20</v>
      </c>
      <c r="I124" s="154"/>
      <c r="J124" s="155">
        <f>ROUND(I124*H124,2)</f>
        <v>0</v>
      </c>
      <c r="K124" s="151" t="s">
        <v>149</v>
      </c>
      <c r="L124" s="30"/>
      <c r="M124" s="156" t="s">
        <v>1</v>
      </c>
      <c r="N124" s="157" t="s">
        <v>40</v>
      </c>
      <c r="O124" s="53"/>
      <c r="P124" s="158">
        <f>O124*H124</f>
        <v>0</v>
      </c>
      <c r="Q124" s="158">
        <v>0</v>
      </c>
      <c r="R124" s="158">
        <f>Q124*H124</f>
        <v>0</v>
      </c>
      <c r="S124" s="158">
        <v>0</v>
      </c>
      <c r="T124" s="159">
        <f>S124*H124</f>
        <v>0</v>
      </c>
      <c r="AR124" s="160" t="s">
        <v>150</v>
      </c>
      <c r="AT124" s="160" t="s">
        <v>145</v>
      </c>
      <c r="AU124" s="160" t="s">
        <v>151</v>
      </c>
      <c r="AY124" s="15" t="s">
        <v>142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151</v>
      </c>
      <c r="BK124" s="161">
        <f>ROUND(I124*H124,2)</f>
        <v>0</v>
      </c>
      <c r="BL124" s="15" t="s">
        <v>150</v>
      </c>
      <c r="BM124" s="160" t="s">
        <v>535</v>
      </c>
    </row>
    <row r="125" spans="2:47" s="1" customFormat="1" ht="19.2">
      <c r="B125" s="30"/>
      <c r="D125" s="162" t="s">
        <v>153</v>
      </c>
      <c r="F125" s="163" t="s">
        <v>163</v>
      </c>
      <c r="I125" s="89"/>
      <c r="L125" s="30"/>
      <c r="M125" s="164"/>
      <c r="N125" s="53"/>
      <c r="O125" s="53"/>
      <c r="P125" s="53"/>
      <c r="Q125" s="53"/>
      <c r="R125" s="53"/>
      <c r="S125" s="53"/>
      <c r="T125" s="54"/>
      <c r="AT125" s="15" t="s">
        <v>153</v>
      </c>
      <c r="AU125" s="15" t="s">
        <v>151</v>
      </c>
    </row>
    <row r="126" spans="2:65" s="1" customFormat="1" ht="14.4" customHeight="1">
      <c r="B126" s="148"/>
      <c r="C126" s="173" t="s">
        <v>151</v>
      </c>
      <c r="D126" s="173" t="s">
        <v>166</v>
      </c>
      <c r="E126" s="174" t="s">
        <v>167</v>
      </c>
      <c r="F126" s="175" t="s">
        <v>168</v>
      </c>
      <c r="G126" s="176" t="s">
        <v>161</v>
      </c>
      <c r="H126" s="177">
        <v>22</v>
      </c>
      <c r="I126" s="178"/>
      <c r="J126" s="179">
        <f>ROUND(I126*H126,2)</f>
        <v>0</v>
      </c>
      <c r="K126" s="175" t="s">
        <v>1</v>
      </c>
      <c r="L126" s="180"/>
      <c r="M126" s="181" t="s">
        <v>1</v>
      </c>
      <c r="N126" s="182" t="s">
        <v>40</v>
      </c>
      <c r="O126" s="53"/>
      <c r="P126" s="158">
        <f>O126*H126</f>
        <v>0</v>
      </c>
      <c r="Q126" s="158">
        <v>2E-05</v>
      </c>
      <c r="R126" s="158">
        <f>Q126*H126</f>
        <v>0.00044</v>
      </c>
      <c r="S126" s="158">
        <v>0</v>
      </c>
      <c r="T126" s="159">
        <f>S126*H126</f>
        <v>0</v>
      </c>
      <c r="AR126" s="160" t="s">
        <v>169</v>
      </c>
      <c r="AT126" s="160" t="s">
        <v>166</v>
      </c>
      <c r="AU126" s="160" t="s">
        <v>151</v>
      </c>
      <c r="AY126" s="15" t="s">
        <v>142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151</v>
      </c>
      <c r="BK126" s="161">
        <f>ROUND(I126*H126,2)</f>
        <v>0</v>
      </c>
      <c r="BL126" s="15" t="s">
        <v>150</v>
      </c>
      <c r="BM126" s="160" t="s">
        <v>536</v>
      </c>
    </row>
    <row r="127" spans="2:47" s="1" customFormat="1" ht="10.2">
      <c r="B127" s="30"/>
      <c r="D127" s="162" t="s">
        <v>153</v>
      </c>
      <c r="F127" s="163" t="s">
        <v>168</v>
      </c>
      <c r="I127" s="89"/>
      <c r="L127" s="30"/>
      <c r="M127" s="164"/>
      <c r="N127" s="53"/>
      <c r="O127" s="53"/>
      <c r="P127" s="53"/>
      <c r="Q127" s="53"/>
      <c r="R127" s="53"/>
      <c r="S127" s="53"/>
      <c r="T127" s="54"/>
      <c r="AT127" s="15" t="s">
        <v>153</v>
      </c>
      <c r="AU127" s="15" t="s">
        <v>151</v>
      </c>
    </row>
    <row r="128" spans="2:51" s="12" customFormat="1" ht="10.2">
      <c r="B128" s="165"/>
      <c r="D128" s="162" t="s">
        <v>155</v>
      </c>
      <c r="F128" s="167" t="s">
        <v>474</v>
      </c>
      <c r="H128" s="168">
        <v>22</v>
      </c>
      <c r="I128" s="169"/>
      <c r="L128" s="165"/>
      <c r="M128" s="170"/>
      <c r="N128" s="171"/>
      <c r="O128" s="171"/>
      <c r="P128" s="171"/>
      <c r="Q128" s="171"/>
      <c r="R128" s="171"/>
      <c r="S128" s="171"/>
      <c r="T128" s="172"/>
      <c r="AT128" s="166" t="s">
        <v>155</v>
      </c>
      <c r="AU128" s="166" t="s">
        <v>151</v>
      </c>
      <c r="AV128" s="12" t="s">
        <v>151</v>
      </c>
      <c r="AW128" s="12" t="s">
        <v>3</v>
      </c>
      <c r="AX128" s="12" t="s">
        <v>82</v>
      </c>
      <c r="AY128" s="166" t="s">
        <v>142</v>
      </c>
    </row>
    <row r="129" spans="2:63" s="11" customFormat="1" ht="25.95" customHeight="1">
      <c r="B129" s="135"/>
      <c r="D129" s="136" t="s">
        <v>73</v>
      </c>
      <c r="E129" s="137" t="s">
        <v>207</v>
      </c>
      <c r="F129" s="137" t="s">
        <v>208</v>
      </c>
      <c r="I129" s="138"/>
      <c r="J129" s="139">
        <f>BK129</f>
        <v>0</v>
      </c>
      <c r="L129" s="135"/>
      <c r="M129" s="140"/>
      <c r="N129" s="141"/>
      <c r="O129" s="141"/>
      <c r="P129" s="142">
        <f>P130</f>
        <v>0</v>
      </c>
      <c r="Q129" s="141"/>
      <c r="R129" s="142">
        <f>R130</f>
        <v>0.0325581</v>
      </c>
      <c r="S129" s="141"/>
      <c r="T129" s="143">
        <f>T130</f>
        <v>0</v>
      </c>
      <c r="AR129" s="136" t="s">
        <v>151</v>
      </c>
      <c r="AT129" s="144" t="s">
        <v>73</v>
      </c>
      <c r="AU129" s="144" t="s">
        <v>74</v>
      </c>
      <c r="AY129" s="136" t="s">
        <v>142</v>
      </c>
      <c r="BK129" s="145">
        <f>BK130</f>
        <v>0</v>
      </c>
    </row>
    <row r="130" spans="2:63" s="11" customFormat="1" ht="22.8" customHeight="1">
      <c r="B130" s="135"/>
      <c r="D130" s="136" t="s">
        <v>73</v>
      </c>
      <c r="E130" s="146" t="s">
        <v>354</v>
      </c>
      <c r="F130" s="146" t="s">
        <v>355</v>
      </c>
      <c r="I130" s="138"/>
      <c r="J130" s="147">
        <f>BK130</f>
        <v>0</v>
      </c>
      <c r="L130" s="135"/>
      <c r="M130" s="140"/>
      <c r="N130" s="141"/>
      <c r="O130" s="141"/>
      <c r="P130" s="142">
        <f>SUM(P131:P140)</f>
        <v>0</v>
      </c>
      <c r="Q130" s="141"/>
      <c r="R130" s="142">
        <f>SUM(R131:R140)</f>
        <v>0.0325581</v>
      </c>
      <c r="S130" s="141"/>
      <c r="T130" s="143">
        <f>SUM(T131:T140)</f>
        <v>0</v>
      </c>
      <c r="AR130" s="136" t="s">
        <v>151</v>
      </c>
      <c r="AT130" s="144" t="s">
        <v>73</v>
      </c>
      <c r="AU130" s="144" t="s">
        <v>82</v>
      </c>
      <c r="AY130" s="136" t="s">
        <v>142</v>
      </c>
      <c r="BK130" s="145">
        <f>SUM(BK131:BK140)</f>
        <v>0</v>
      </c>
    </row>
    <row r="131" spans="2:65" s="1" customFormat="1" ht="14.4" customHeight="1">
      <c r="B131" s="148"/>
      <c r="C131" s="149" t="s">
        <v>143</v>
      </c>
      <c r="D131" s="149" t="s">
        <v>145</v>
      </c>
      <c r="E131" s="150" t="s">
        <v>378</v>
      </c>
      <c r="F131" s="151" t="s">
        <v>379</v>
      </c>
      <c r="G131" s="152" t="s">
        <v>148</v>
      </c>
      <c r="H131" s="153">
        <v>79.41</v>
      </c>
      <c r="I131" s="154"/>
      <c r="J131" s="155">
        <f>ROUND(I131*H131,2)</f>
        <v>0</v>
      </c>
      <c r="K131" s="151" t="s">
        <v>149</v>
      </c>
      <c r="L131" s="30"/>
      <c r="M131" s="156" t="s">
        <v>1</v>
      </c>
      <c r="N131" s="157" t="s">
        <v>40</v>
      </c>
      <c r="O131" s="53"/>
      <c r="P131" s="158">
        <f>O131*H131</f>
        <v>0</v>
      </c>
      <c r="Q131" s="158">
        <v>0</v>
      </c>
      <c r="R131" s="158">
        <f>Q131*H131</f>
        <v>0</v>
      </c>
      <c r="S131" s="158">
        <v>0</v>
      </c>
      <c r="T131" s="159">
        <f>S131*H131</f>
        <v>0</v>
      </c>
      <c r="AR131" s="160" t="s">
        <v>215</v>
      </c>
      <c r="AT131" s="160" t="s">
        <v>145</v>
      </c>
      <c r="AU131" s="160" t="s">
        <v>151</v>
      </c>
      <c r="AY131" s="15" t="s">
        <v>142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151</v>
      </c>
      <c r="BK131" s="161">
        <f>ROUND(I131*H131,2)</f>
        <v>0</v>
      </c>
      <c r="BL131" s="15" t="s">
        <v>215</v>
      </c>
      <c r="BM131" s="160" t="s">
        <v>380</v>
      </c>
    </row>
    <row r="132" spans="2:47" s="1" customFormat="1" ht="19.2">
      <c r="B132" s="30"/>
      <c r="D132" s="162" t="s">
        <v>153</v>
      </c>
      <c r="F132" s="163" t="s">
        <v>381</v>
      </c>
      <c r="I132" s="89"/>
      <c r="L132" s="30"/>
      <c r="M132" s="164"/>
      <c r="N132" s="53"/>
      <c r="O132" s="53"/>
      <c r="P132" s="53"/>
      <c r="Q132" s="53"/>
      <c r="R132" s="53"/>
      <c r="S132" s="53"/>
      <c r="T132" s="54"/>
      <c r="AT132" s="15" t="s">
        <v>153</v>
      </c>
      <c r="AU132" s="15" t="s">
        <v>151</v>
      </c>
    </row>
    <row r="133" spans="2:65" s="1" customFormat="1" ht="14.4" customHeight="1">
      <c r="B133" s="148"/>
      <c r="C133" s="149" t="s">
        <v>150</v>
      </c>
      <c r="D133" s="149" t="s">
        <v>145</v>
      </c>
      <c r="E133" s="150" t="s">
        <v>383</v>
      </c>
      <c r="F133" s="151" t="s">
        <v>384</v>
      </c>
      <c r="G133" s="152" t="s">
        <v>148</v>
      </c>
      <c r="H133" s="153">
        <v>79.41</v>
      </c>
      <c r="I133" s="154"/>
      <c r="J133" s="155">
        <f>ROUND(I133*H133,2)</f>
        <v>0</v>
      </c>
      <c r="K133" s="151" t="s">
        <v>149</v>
      </c>
      <c r="L133" s="30"/>
      <c r="M133" s="156" t="s">
        <v>1</v>
      </c>
      <c r="N133" s="157" t="s">
        <v>40</v>
      </c>
      <c r="O133" s="53"/>
      <c r="P133" s="158">
        <f>O133*H133</f>
        <v>0</v>
      </c>
      <c r="Q133" s="158">
        <v>0</v>
      </c>
      <c r="R133" s="158">
        <f>Q133*H133</f>
        <v>0</v>
      </c>
      <c r="S133" s="158">
        <v>0</v>
      </c>
      <c r="T133" s="159">
        <f>S133*H133</f>
        <v>0</v>
      </c>
      <c r="AR133" s="160" t="s">
        <v>215</v>
      </c>
      <c r="AT133" s="160" t="s">
        <v>145</v>
      </c>
      <c r="AU133" s="160" t="s">
        <v>151</v>
      </c>
      <c r="AY133" s="15" t="s">
        <v>142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151</v>
      </c>
      <c r="BK133" s="161">
        <f>ROUND(I133*H133,2)</f>
        <v>0</v>
      </c>
      <c r="BL133" s="15" t="s">
        <v>215</v>
      </c>
      <c r="BM133" s="160" t="s">
        <v>385</v>
      </c>
    </row>
    <row r="134" spans="2:47" s="1" customFormat="1" ht="19.2">
      <c r="B134" s="30"/>
      <c r="D134" s="162" t="s">
        <v>153</v>
      </c>
      <c r="F134" s="163" t="s">
        <v>386</v>
      </c>
      <c r="I134" s="89"/>
      <c r="L134" s="30"/>
      <c r="M134" s="164"/>
      <c r="N134" s="53"/>
      <c r="O134" s="53"/>
      <c r="P134" s="53"/>
      <c r="Q134" s="53"/>
      <c r="R134" s="53"/>
      <c r="S134" s="53"/>
      <c r="T134" s="54"/>
      <c r="AT134" s="15" t="s">
        <v>153</v>
      </c>
      <c r="AU134" s="15" t="s">
        <v>151</v>
      </c>
    </row>
    <row r="135" spans="2:65" s="1" customFormat="1" ht="21.6" customHeight="1">
      <c r="B135" s="148"/>
      <c r="C135" s="149" t="s">
        <v>178</v>
      </c>
      <c r="D135" s="149" t="s">
        <v>145</v>
      </c>
      <c r="E135" s="150" t="s">
        <v>388</v>
      </c>
      <c r="F135" s="151" t="s">
        <v>389</v>
      </c>
      <c r="G135" s="152" t="s">
        <v>148</v>
      </c>
      <c r="H135" s="153">
        <v>79.41</v>
      </c>
      <c r="I135" s="154"/>
      <c r="J135" s="155">
        <f>ROUND(I135*H135,2)</f>
        <v>0</v>
      </c>
      <c r="K135" s="151" t="s">
        <v>149</v>
      </c>
      <c r="L135" s="30"/>
      <c r="M135" s="156" t="s">
        <v>1</v>
      </c>
      <c r="N135" s="157" t="s">
        <v>40</v>
      </c>
      <c r="O135" s="53"/>
      <c r="P135" s="158">
        <f>O135*H135</f>
        <v>0</v>
      </c>
      <c r="Q135" s="158">
        <v>0.0002</v>
      </c>
      <c r="R135" s="158">
        <f>Q135*H135</f>
        <v>0.015882</v>
      </c>
      <c r="S135" s="158">
        <v>0</v>
      </c>
      <c r="T135" s="159">
        <f>S135*H135</f>
        <v>0</v>
      </c>
      <c r="AR135" s="160" t="s">
        <v>215</v>
      </c>
      <c r="AT135" s="160" t="s">
        <v>145</v>
      </c>
      <c r="AU135" s="160" t="s">
        <v>151</v>
      </c>
      <c r="AY135" s="15" t="s">
        <v>142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151</v>
      </c>
      <c r="BK135" s="161">
        <f>ROUND(I135*H135,2)</f>
        <v>0</v>
      </c>
      <c r="BL135" s="15" t="s">
        <v>215</v>
      </c>
      <c r="BM135" s="160" t="s">
        <v>390</v>
      </c>
    </row>
    <row r="136" spans="2:47" s="1" customFormat="1" ht="28.8">
      <c r="B136" s="30"/>
      <c r="D136" s="162" t="s">
        <v>153</v>
      </c>
      <c r="F136" s="163" t="s">
        <v>391</v>
      </c>
      <c r="I136" s="89"/>
      <c r="L136" s="30"/>
      <c r="M136" s="164"/>
      <c r="N136" s="53"/>
      <c r="O136" s="53"/>
      <c r="P136" s="53"/>
      <c r="Q136" s="53"/>
      <c r="R136" s="53"/>
      <c r="S136" s="53"/>
      <c r="T136" s="54"/>
      <c r="AT136" s="15" t="s">
        <v>153</v>
      </c>
      <c r="AU136" s="15" t="s">
        <v>151</v>
      </c>
    </row>
    <row r="137" spans="2:65" s="1" customFormat="1" ht="21.6" customHeight="1">
      <c r="B137" s="148"/>
      <c r="C137" s="149" t="s">
        <v>184</v>
      </c>
      <c r="D137" s="149" t="s">
        <v>145</v>
      </c>
      <c r="E137" s="150" t="s">
        <v>393</v>
      </c>
      <c r="F137" s="151" t="s">
        <v>394</v>
      </c>
      <c r="G137" s="152" t="s">
        <v>148</v>
      </c>
      <c r="H137" s="153">
        <v>79.41</v>
      </c>
      <c r="I137" s="154"/>
      <c r="J137" s="155">
        <f>ROUND(I137*H137,2)</f>
        <v>0</v>
      </c>
      <c r="K137" s="151" t="s">
        <v>149</v>
      </c>
      <c r="L137" s="30"/>
      <c r="M137" s="156" t="s">
        <v>1</v>
      </c>
      <c r="N137" s="157" t="s">
        <v>40</v>
      </c>
      <c r="O137" s="53"/>
      <c r="P137" s="158">
        <f>O137*H137</f>
        <v>0</v>
      </c>
      <c r="Q137" s="158">
        <v>0.00021</v>
      </c>
      <c r="R137" s="158">
        <f>Q137*H137</f>
        <v>0.0166761</v>
      </c>
      <c r="S137" s="158">
        <v>0</v>
      </c>
      <c r="T137" s="159">
        <f>S137*H137</f>
        <v>0</v>
      </c>
      <c r="AR137" s="160" t="s">
        <v>215</v>
      </c>
      <c r="AT137" s="160" t="s">
        <v>145</v>
      </c>
      <c r="AU137" s="160" t="s">
        <v>151</v>
      </c>
      <c r="AY137" s="15" t="s">
        <v>142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151</v>
      </c>
      <c r="BK137" s="161">
        <f>ROUND(I137*H137,2)</f>
        <v>0</v>
      </c>
      <c r="BL137" s="15" t="s">
        <v>215</v>
      </c>
      <c r="BM137" s="160" t="s">
        <v>395</v>
      </c>
    </row>
    <row r="138" spans="2:47" s="1" customFormat="1" ht="28.8">
      <c r="B138" s="30"/>
      <c r="D138" s="162" t="s">
        <v>153</v>
      </c>
      <c r="F138" s="163" t="s">
        <v>396</v>
      </c>
      <c r="I138" s="89"/>
      <c r="L138" s="30"/>
      <c r="M138" s="164"/>
      <c r="N138" s="53"/>
      <c r="O138" s="53"/>
      <c r="P138" s="53"/>
      <c r="Q138" s="53"/>
      <c r="R138" s="53"/>
      <c r="S138" s="53"/>
      <c r="T138" s="54"/>
      <c r="AT138" s="15" t="s">
        <v>153</v>
      </c>
      <c r="AU138" s="15" t="s">
        <v>151</v>
      </c>
    </row>
    <row r="139" spans="2:51" s="13" customFormat="1" ht="10.2">
      <c r="B139" s="184"/>
      <c r="D139" s="162" t="s">
        <v>155</v>
      </c>
      <c r="E139" s="185" t="s">
        <v>1</v>
      </c>
      <c r="F139" s="186" t="s">
        <v>537</v>
      </c>
      <c r="H139" s="185" t="s">
        <v>1</v>
      </c>
      <c r="I139" s="187"/>
      <c r="L139" s="184"/>
      <c r="M139" s="188"/>
      <c r="N139" s="189"/>
      <c r="O139" s="189"/>
      <c r="P139" s="189"/>
      <c r="Q139" s="189"/>
      <c r="R139" s="189"/>
      <c r="S139" s="189"/>
      <c r="T139" s="190"/>
      <c r="AT139" s="185" t="s">
        <v>155</v>
      </c>
      <c r="AU139" s="185" t="s">
        <v>151</v>
      </c>
      <c r="AV139" s="13" t="s">
        <v>82</v>
      </c>
      <c r="AW139" s="13" t="s">
        <v>30</v>
      </c>
      <c r="AX139" s="13" t="s">
        <v>74</v>
      </c>
      <c r="AY139" s="185" t="s">
        <v>142</v>
      </c>
    </row>
    <row r="140" spans="2:51" s="12" customFormat="1" ht="20.4">
      <c r="B140" s="165"/>
      <c r="D140" s="162" t="s">
        <v>155</v>
      </c>
      <c r="E140" s="166" t="s">
        <v>1</v>
      </c>
      <c r="F140" s="167" t="s">
        <v>492</v>
      </c>
      <c r="H140" s="168">
        <v>79.41</v>
      </c>
      <c r="I140" s="169"/>
      <c r="L140" s="165"/>
      <c r="M140" s="170"/>
      <c r="N140" s="171"/>
      <c r="O140" s="171"/>
      <c r="P140" s="171"/>
      <c r="Q140" s="171"/>
      <c r="R140" s="171"/>
      <c r="S140" s="171"/>
      <c r="T140" s="172"/>
      <c r="AT140" s="166" t="s">
        <v>155</v>
      </c>
      <c r="AU140" s="166" t="s">
        <v>151</v>
      </c>
      <c r="AV140" s="12" t="s">
        <v>151</v>
      </c>
      <c r="AW140" s="12" t="s">
        <v>30</v>
      </c>
      <c r="AX140" s="12" t="s">
        <v>74</v>
      </c>
      <c r="AY140" s="166" t="s">
        <v>142</v>
      </c>
    </row>
    <row r="141" spans="2:63" s="11" customFormat="1" ht="25.95" customHeight="1">
      <c r="B141" s="135"/>
      <c r="D141" s="136" t="s">
        <v>73</v>
      </c>
      <c r="E141" s="137" t="s">
        <v>433</v>
      </c>
      <c r="F141" s="137" t="s">
        <v>434</v>
      </c>
      <c r="I141" s="138"/>
      <c r="J141" s="139">
        <f>BK141</f>
        <v>0</v>
      </c>
      <c r="L141" s="135"/>
      <c r="M141" s="140"/>
      <c r="N141" s="141"/>
      <c r="O141" s="141"/>
      <c r="P141" s="142">
        <f>SUM(P142:P169)</f>
        <v>0</v>
      </c>
      <c r="Q141" s="141"/>
      <c r="R141" s="142">
        <f>SUM(R142:R169)</f>
        <v>0</v>
      </c>
      <c r="S141" s="141"/>
      <c r="T141" s="143">
        <f>SUM(T142:T169)</f>
        <v>0</v>
      </c>
      <c r="AR141" s="136" t="s">
        <v>150</v>
      </c>
      <c r="AT141" s="144" t="s">
        <v>73</v>
      </c>
      <c r="AU141" s="144" t="s">
        <v>74</v>
      </c>
      <c r="AY141" s="136" t="s">
        <v>142</v>
      </c>
      <c r="BK141" s="145">
        <f>SUM(BK142:BK169)</f>
        <v>0</v>
      </c>
    </row>
    <row r="142" spans="2:65" s="1" customFormat="1" ht="14.4" customHeight="1">
      <c r="B142" s="148"/>
      <c r="C142" s="149" t="s">
        <v>189</v>
      </c>
      <c r="D142" s="149" t="s">
        <v>145</v>
      </c>
      <c r="E142" s="150" t="s">
        <v>436</v>
      </c>
      <c r="F142" s="151" t="s">
        <v>437</v>
      </c>
      <c r="G142" s="152" t="s">
        <v>214</v>
      </c>
      <c r="H142" s="153">
        <v>35</v>
      </c>
      <c r="I142" s="154"/>
      <c r="J142" s="155">
        <f>ROUND(I142*H142,2)</f>
        <v>0</v>
      </c>
      <c r="K142" s="151" t="s">
        <v>1</v>
      </c>
      <c r="L142" s="30"/>
      <c r="M142" s="156" t="s">
        <v>1</v>
      </c>
      <c r="N142" s="157" t="s">
        <v>40</v>
      </c>
      <c r="O142" s="53"/>
      <c r="P142" s="158">
        <f>O142*H142</f>
        <v>0</v>
      </c>
      <c r="Q142" s="158">
        <v>0</v>
      </c>
      <c r="R142" s="158">
        <f>Q142*H142</f>
        <v>0</v>
      </c>
      <c r="S142" s="158">
        <v>0</v>
      </c>
      <c r="T142" s="159">
        <f>S142*H142</f>
        <v>0</v>
      </c>
      <c r="AR142" s="160" t="s">
        <v>438</v>
      </c>
      <c r="AT142" s="160" t="s">
        <v>145</v>
      </c>
      <c r="AU142" s="160" t="s">
        <v>82</v>
      </c>
      <c r="AY142" s="15" t="s">
        <v>142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151</v>
      </c>
      <c r="BK142" s="161">
        <f>ROUND(I142*H142,2)</f>
        <v>0</v>
      </c>
      <c r="BL142" s="15" t="s">
        <v>438</v>
      </c>
      <c r="BM142" s="160" t="s">
        <v>439</v>
      </c>
    </row>
    <row r="143" spans="2:47" s="1" customFormat="1" ht="10.2">
      <c r="B143" s="30"/>
      <c r="D143" s="162" t="s">
        <v>153</v>
      </c>
      <c r="F143" s="163" t="s">
        <v>437</v>
      </c>
      <c r="I143" s="89"/>
      <c r="L143" s="30"/>
      <c r="M143" s="164"/>
      <c r="N143" s="53"/>
      <c r="O143" s="53"/>
      <c r="P143" s="53"/>
      <c r="Q143" s="53"/>
      <c r="R143" s="53"/>
      <c r="S143" s="53"/>
      <c r="T143" s="54"/>
      <c r="AT143" s="15" t="s">
        <v>153</v>
      </c>
      <c r="AU143" s="15" t="s">
        <v>82</v>
      </c>
    </row>
    <row r="144" spans="2:47" s="1" customFormat="1" ht="19.2">
      <c r="B144" s="30"/>
      <c r="D144" s="162" t="s">
        <v>199</v>
      </c>
      <c r="F144" s="183" t="s">
        <v>347</v>
      </c>
      <c r="I144" s="89"/>
      <c r="L144" s="30"/>
      <c r="M144" s="164"/>
      <c r="N144" s="53"/>
      <c r="O144" s="53"/>
      <c r="P144" s="53"/>
      <c r="Q144" s="53"/>
      <c r="R144" s="53"/>
      <c r="S144" s="53"/>
      <c r="T144" s="54"/>
      <c r="AT144" s="15" t="s">
        <v>199</v>
      </c>
      <c r="AU144" s="15" t="s">
        <v>82</v>
      </c>
    </row>
    <row r="145" spans="2:51" s="12" customFormat="1" ht="10.2">
      <c r="B145" s="165"/>
      <c r="D145" s="162" t="s">
        <v>155</v>
      </c>
      <c r="E145" s="166" t="s">
        <v>1</v>
      </c>
      <c r="F145" s="167" t="s">
        <v>538</v>
      </c>
      <c r="H145" s="168">
        <v>35</v>
      </c>
      <c r="I145" s="169"/>
      <c r="L145" s="165"/>
      <c r="M145" s="170"/>
      <c r="N145" s="171"/>
      <c r="O145" s="171"/>
      <c r="P145" s="171"/>
      <c r="Q145" s="171"/>
      <c r="R145" s="171"/>
      <c r="S145" s="171"/>
      <c r="T145" s="172"/>
      <c r="AT145" s="166" t="s">
        <v>155</v>
      </c>
      <c r="AU145" s="166" t="s">
        <v>82</v>
      </c>
      <c r="AV145" s="12" t="s">
        <v>151</v>
      </c>
      <c r="AW145" s="12" t="s">
        <v>30</v>
      </c>
      <c r="AX145" s="12" t="s">
        <v>74</v>
      </c>
      <c r="AY145" s="166" t="s">
        <v>142</v>
      </c>
    </row>
    <row r="146" spans="2:65" s="1" customFormat="1" ht="14.4" customHeight="1">
      <c r="B146" s="148"/>
      <c r="C146" s="149" t="s">
        <v>169</v>
      </c>
      <c r="D146" s="149" t="s">
        <v>145</v>
      </c>
      <c r="E146" s="150" t="s">
        <v>478</v>
      </c>
      <c r="F146" s="151" t="s">
        <v>479</v>
      </c>
      <c r="G146" s="152" t="s">
        <v>214</v>
      </c>
      <c r="H146" s="153">
        <v>35</v>
      </c>
      <c r="I146" s="154"/>
      <c r="J146" s="155">
        <f>ROUND(I146*H146,2)</f>
        <v>0</v>
      </c>
      <c r="K146" s="151" t="s">
        <v>1</v>
      </c>
      <c r="L146" s="30"/>
      <c r="M146" s="156" t="s">
        <v>1</v>
      </c>
      <c r="N146" s="157" t="s">
        <v>40</v>
      </c>
      <c r="O146" s="53"/>
      <c r="P146" s="158">
        <f>O146*H146</f>
        <v>0</v>
      </c>
      <c r="Q146" s="158">
        <v>0</v>
      </c>
      <c r="R146" s="158">
        <f>Q146*H146</f>
        <v>0</v>
      </c>
      <c r="S146" s="158">
        <v>0</v>
      </c>
      <c r="T146" s="159">
        <f>S146*H146</f>
        <v>0</v>
      </c>
      <c r="AR146" s="160" t="s">
        <v>438</v>
      </c>
      <c r="AT146" s="160" t="s">
        <v>145</v>
      </c>
      <c r="AU146" s="160" t="s">
        <v>82</v>
      </c>
      <c r="AY146" s="15" t="s">
        <v>142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151</v>
      </c>
      <c r="BK146" s="161">
        <f>ROUND(I146*H146,2)</f>
        <v>0</v>
      </c>
      <c r="BL146" s="15" t="s">
        <v>438</v>
      </c>
      <c r="BM146" s="160" t="s">
        <v>444</v>
      </c>
    </row>
    <row r="147" spans="2:47" s="1" customFormat="1" ht="10.2">
      <c r="B147" s="30"/>
      <c r="D147" s="162" t="s">
        <v>153</v>
      </c>
      <c r="F147" s="163" t="s">
        <v>479</v>
      </c>
      <c r="I147" s="89"/>
      <c r="L147" s="30"/>
      <c r="M147" s="164"/>
      <c r="N147" s="53"/>
      <c r="O147" s="53"/>
      <c r="P147" s="53"/>
      <c r="Q147" s="53"/>
      <c r="R147" s="53"/>
      <c r="S147" s="53"/>
      <c r="T147" s="54"/>
      <c r="AT147" s="15" t="s">
        <v>153</v>
      </c>
      <c r="AU147" s="15" t="s">
        <v>82</v>
      </c>
    </row>
    <row r="148" spans="2:47" s="1" customFormat="1" ht="19.2">
      <c r="B148" s="30"/>
      <c r="D148" s="162" t="s">
        <v>199</v>
      </c>
      <c r="F148" s="183" t="s">
        <v>347</v>
      </c>
      <c r="I148" s="89"/>
      <c r="L148" s="30"/>
      <c r="M148" s="164"/>
      <c r="N148" s="53"/>
      <c r="O148" s="53"/>
      <c r="P148" s="53"/>
      <c r="Q148" s="53"/>
      <c r="R148" s="53"/>
      <c r="S148" s="53"/>
      <c r="T148" s="54"/>
      <c r="AT148" s="15" t="s">
        <v>199</v>
      </c>
      <c r="AU148" s="15" t="s">
        <v>82</v>
      </c>
    </row>
    <row r="149" spans="2:51" s="12" customFormat="1" ht="10.2">
      <c r="B149" s="165"/>
      <c r="D149" s="162" t="s">
        <v>155</v>
      </c>
      <c r="E149" s="166" t="s">
        <v>1</v>
      </c>
      <c r="F149" s="167" t="s">
        <v>538</v>
      </c>
      <c r="H149" s="168">
        <v>35</v>
      </c>
      <c r="I149" s="169"/>
      <c r="L149" s="165"/>
      <c r="M149" s="170"/>
      <c r="N149" s="171"/>
      <c r="O149" s="171"/>
      <c r="P149" s="171"/>
      <c r="Q149" s="171"/>
      <c r="R149" s="171"/>
      <c r="S149" s="171"/>
      <c r="T149" s="172"/>
      <c r="AT149" s="166" t="s">
        <v>155</v>
      </c>
      <c r="AU149" s="166" t="s">
        <v>82</v>
      </c>
      <c r="AV149" s="12" t="s">
        <v>151</v>
      </c>
      <c r="AW149" s="12" t="s">
        <v>30</v>
      </c>
      <c r="AX149" s="12" t="s">
        <v>74</v>
      </c>
      <c r="AY149" s="166" t="s">
        <v>142</v>
      </c>
    </row>
    <row r="150" spans="2:65" s="1" customFormat="1" ht="14.4" customHeight="1">
      <c r="B150" s="148"/>
      <c r="C150" s="149" t="s">
        <v>157</v>
      </c>
      <c r="D150" s="149" t="s">
        <v>145</v>
      </c>
      <c r="E150" s="150" t="s">
        <v>480</v>
      </c>
      <c r="F150" s="151" t="s">
        <v>443</v>
      </c>
      <c r="G150" s="152" t="s">
        <v>214</v>
      </c>
      <c r="H150" s="153">
        <v>6</v>
      </c>
      <c r="I150" s="154"/>
      <c r="J150" s="155">
        <f>ROUND(I150*H150,2)</f>
        <v>0</v>
      </c>
      <c r="K150" s="151" t="s">
        <v>1</v>
      </c>
      <c r="L150" s="30"/>
      <c r="M150" s="156" t="s">
        <v>1</v>
      </c>
      <c r="N150" s="157" t="s">
        <v>40</v>
      </c>
      <c r="O150" s="53"/>
      <c r="P150" s="158">
        <f>O150*H150</f>
        <v>0</v>
      </c>
      <c r="Q150" s="158">
        <v>0</v>
      </c>
      <c r="R150" s="158">
        <f>Q150*H150</f>
        <v>0</v>
      </c>
      <c r="S150" s="158">
        <v>0</v>
      </c>
      <c r="T150" s="159">
        <f>S150*H150</f>
        <v>0</v>
      </c>
      <c r="AR150" s="160" t="s">
        <v>215</v>
      </c>
      <c r="AT150" s="160" t="s">
        <v>145</v>
      </c>
      <c r="AU150" s="160" t="s">
        <v>82</v>
      </c>
      <c r="AY150" s="15" t="s">
        <v>142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151</v>
      </c>
      <c r="BK150" s="161">
        <f>ROUND(I150*H150,2)</f>
        <v>0</v>
      </c>
      <c r="BL150" s="15" t="s">
        <v>215</v>
      </c>
      <c r="BM150" s="160" t="s">
        <v>481</v>
      </c>
    </row>
    <row r="151" spans="2:47" s="1" customFormat="1" ht="10.2">
      <c r="B151" s="30"/>
      <c r="D151" s="162" t="s">
        <v>153</v>
      </c>
      <c r="F151" s="163" t="s">
        <v>443</v>
      </c>
      <c r="I151" s="89"/>
      <c r="L151" s="30"/>
      <c r="M151" s="164"/>
      <c r="N151" s="53"/>
      <c r="O151" s="53"/>
      <c r="P151" s="53"/>
      <c r="Q151" s="53"/>
      <c r="R151" s="53"/>
      <c r="S151" s="53"/>
      <c r="T151" s="54"/>
      <c r="AT151" s="15" t="s">
        <v>153</v>
      </c>
      <c r="AU151" s="15" t="s">
        <v>82</v>
      </c>
    </row>
    <row r="152" spans="2:47" s="1" customFormat="1" ht="19.2">
      <c r="B152" s="30"/>
      <c r="D152" s="162" t="s">
        <v>199</v>
      </c>
      <c r="F152" s="183" t="s">
        <v>347</v>
      </c>
      <c r="I152" s="89"/>
      <c r="L152" s="30"/>
      <c r="M152" s="164"/>
      <c r="N152" s="53"/>
      <c r="O152" s="53"/>
      <c r="P152" s="53"/>
      <c r="Q152" s="53"/>
      <c r="R152" s="53"/>
      <c r="S152" s="53"/>
      <c r="T152" s="54"/>
      <c r="AT152" s="15" t="s">
        <v>199</v>
      </c>
      <c r="AU152" s="15" t="s">
        <v>82</v>
      </c>
    </row>
    <row r="153" spans="2:51" s="12" customFormat="1" ht="10.2">
      <c r="B153" s="165"/>
      <c r="D153" s="162" t="s">
        <v>155</v>
      </c>
      <c r="E153" s="166" t="s">
        <v>1</v>
      </c>
      <c r="F153" s="167" t="s">
        <v>539</v>
      </c>
      <c r="H153" s="168">
        <v>6</v>
      </c>
      <c r="I153" s="169"/>
      <c r="L153" s="165"/>
      <c r="M153" s="170"/>
      <c r="N153" s="171"/>
      <c r="O153" s="171"/>
      <c r="P153" s="171"/>
      <c r="Q153" s="171"/>
      <c r="R153" s="171"/>
      <c r="S153" s="171"/>
      <c r="T153" s="172"/>
      <c r="AT153" s="166" t="s">
        <v>155</v>
      </c>
      <c r="AU153" s="166" t="s">
        <v>82</v>
      </c>
      <c r="AV153" s="12" t="s">
        <v>151</v>
      </c>
      <c r="AW153" s="12" t="s">
        <v>30</v>
      </c>
      <c r="AX153" s="12" t="s">
        <v>74</v>
      </c>
      <c r="AY153" s="166" t="s">
        <v>142</v>
      </c>
    </row>
    <row r="154" spans="2:65" s="1" customFormat="1" ht="14.4" customHeight="1">
      <c r="B154" s="148"/>
      <c r="C154" s="149" t="s">
        <v>211</v>
      </c>
      <c r="D154" s="149" t="s">
        <v>145</v>
      </c>
      <c r="E154" s="150" t="s">
        <v>447</v>
      </c>
      <c r="F154" s="151" t="s">
        <v>448</v>
      </c>
      <c r="G154" s="152" t="s">
        <v>214</v>
      </c>
      <c r="H154" s="153">
        <v>2</v>
      </c>
      <c r="I154" s="154"/>
      <c r="J154" s="155">
        <f>ROUND(I154*H154,2)</f>
        <v>0</v>
      </c>
      <c r="K154" s="151" t="s">
        <v>1</v>
      </c>
      <c r="L154" s="30"/>
      <c r="M154" s="156" t="s">
        <v>1</v>
      </c>
      <c r="N154" s="157" t="s">
        <v>40</v>
      </c>
      <c r="O154" s="53"/>
      <c r="P154" s="158">
        <f>O154*H154</f>
        <v>0</v>
      </c>
      <c r="Q154" s="158">
        <v>0</v>
      </c>
      <c r="R154" s="158">
        <f>Q154*H154</f>
        <v>0</v>
      </c>
      <c r="S154" s="158">
        <v>0</v>
      </c>
      <c r="T154" s="159">
        <f>S154*H154</f>
        <v>0</v>
      </c>
      <c r="AR154" s="160" t="s">
        <v>438</v>
      </c>
      <c r="AT154" s="160" t="s">
        <v>145</v>
      </c>
      <c r="AU154" s="160" t="s">
        <v>82</v>
      </c>
      <c r="AY154" s="15" t="s">
        <v>142</v>
      </c>
      <c r="BE154" s="161">
        <f>IF(N154="základní",J154,0)</f>
        <v>0</v>
      </c>
      <c r="BF154" s="161">
        <f>IF(N154="snížená",J154,0)</f>
        <v>0</v>
      </c>
      <c r="BG154" s="161">
        <f>IF(N154="zákl. přenesená",J154,0)</f>
        <v>0</v>
      </c>
      <c r="BH154" s="161">
        <f>IF(N154="sníž. přenesená",J154,0)</f>
        <v>0</v>
      </c>
      <c r="BI154" s="161">
        <f>IF(N154="nulová",J154,0)</f>
        <v>0</v>
      </c>
      <c r="BJ154" s="15" t="s">
        <v>151</v>
      </c>
      <c r="BK154" s="161">
        <f>ROUND(I154*H154,2)</f>
        <v>0</v>
      </c>
      <c r="BL154" s="15" t="s">
        <v>438</v>
      </c>
      <c r="BM154" s="160" t="s">
        <v>449</v>
      </c>
    </row>
    <row r="155" spans="2:47" s="1" customFormat="1" ht="10.2">
      <c r="B155" s="30"/>
      <c r="D155" s="162" t="s">
        <v>153</v>
      </c>
      <c r="F155" s="163" t="s">
        <v>448</v>
      </c>
      <c r="I155" s="89"/>
      <c r="L155" s="30"/>
      <c r="M155" s="164"/>
      <c r="N155" s="53"/>
      <c r="O155" s="53"/>
      <c r="P155" s="53"/>
      <c r="Q155" s="53"/>
      <c r="R155" s="53"/>
      <c r="S155" s="53"/>
      <c r="T155" s="54"/>
      <c r="AT155" s="15" t="s">
        <v>153</v>
      </c>
      <c r="AU155" s="15" t="s">
        <v>82</v>
      </c>
    </row>
    <row r="156" spans="2:47" s="1" customFormat="1" ht="19.2">
      <c r="B156" s="30"/>
      <c r="D156" s="162" t="s">
        <v>199</v>
      </c>
      <c r="F156" s="183" t="s">
        <v>347</v>
      </c>
      <c r="I156" s="89"/>
      <c r="L156" s="30"/>
      <c r="M156" s="164"/>
      <c r="N156" s="53"/>
      <c r="O156" s="53"/>
      <c r="P156" s="53"/>
      <c r="Q156" s="53"/>
      <c r="R156" s="53"/>
      <c r="S156" s="53"/>
      <c r="T156" s="54"/>
      <c r="AT156" s="15" t="s">
        <v>199</v>
      </c>
      <c r="AU156" s="15" t="s">
        <v>82</v>
      </c>
    </row>
    <row r="157" spans="2:51" s="12" customFormat="1" ht="10.2">
      <c r="B157" s="165"/>
      <c r="D157" s="162" t="s">
        <v>155</v>
      </c>
      <c r="E157" s="166" t="s">
        <v>1</v>
      </c>
      <c r="F157" s="167" t="s">
        <v>540</v>
      </c>
      <c r="H157" s="168">
        <v>2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155</v>
      </c>
      <c r="AU157" s="166" t="s">
        <v>82</v>
      </c>
      <c r="AV157" s="12" t="s">
        <v>151</v>
      </c>
      <c r="AW157" s="12" t="s">
        <v>30</v>
      </c>
      <c r="AX157" s="12" t="s">
        <v>74</v>
      </c>
      <c r="AY157" s="166" t="s">
        <v>142</v>
      </c>
    </row>
    <row r="158" spans="2:65" s="1" customFormat="1" ht="14.4" customHeight="1">
      <c r="B158" s="148"/>
      <c r="C158" s="149" t="s">
        <v>221</v>
      </c>
      <c r="D158" s="149" t="s">
        <v>145</v>
      </c>
      <c r="E158" s="150" t="s">
        <v>452</v>
      </c>
      <c r="F158" s="151" t="s">
        <v>453</v>
      </c>
      <c r="G158" s="152" t="s">
        <v>214</v>
      </c>
      <c r="H158" s="153">
        <v>10</v>
      </c>
      <c r="I158" s="154"/>
      <c r="J158" s="155">
        <f>ROUND(I158*H158,2)</f>
        <v>0</v>
      </c>
      <c r="K158" s="151" t="s">
        <v>1</v>
      </c>
      <c r="L158" s="30"/>
      <c r="M158" s="156" t="s">
        <v>1</v>
      </c>
      <c r="N158" s="157" t="s">
        <v>40</v>
      </c>
      <c r="O158" s="53"/>
      <c r="P158" s="158">
        <f>O158*H158</f>
        <v>0</v>
      </c>
      <c r="Q158" s="158">
        <v>0</v>
      </c>
      <c r="R158" s="158">
        <f>Q158*H158</f>
        <v>0</v>
      </c>
      <c r="S158" s="158">
        <v>0</v>
      </c>
      <c r="T158" s="159">
        <f>S158*H158</f>
        <v>0</v>
      </c>
      <c r="AR158" s="160" t="s">
        <v>438</v>
      </c>
      <c r="AT158" s="160" t="s">
        <v>145</v>
      </c>
      <c r="AU158" s="160" t="s">
        <v>82</v>
      </c>
      <c r="AY158" s="15" t="s">
        <v>142</v>
      </c>
      <c r="BE158" s="161">
        <f>IF(N158="základní",J158,0)</f>
        <v>0</v>
      </c>
      <c r="BF158" s="161">
        <f>IF(N158="snížená",J158,0)</f>
        <v>0</v>
      </c>
      <c r="BG158" s="161">
        <f>IF(N158="zákl. přenesená",J158,0)</f>
        <v>0</v>
      </c>
      <c r="BH158" s="161">
        <f>IF(N158="sníž. přenesená",J158,0)</f>
        <v>0</v>
      </c>
      <c r="BI158" s="161">
        <f>IF(N158="nulová",J158,0)</f>
        <v>0</v>
      </c>
      <c r="BJ158" s="15" t="s">
        <v>151</v>
      </c>
      <c r="BK158" s="161">
        <f>ROUND(I158*H158,2)</f>
        <v>0</v>
      </c>
      <c r="BL158" s="15" t="s">
        <v>438</v>
      </c>
      <c r="BM158" s="160" t="s">
        <v>454</v>
      </c>
    </row>
    <row r="159" spans="2:47" s="1" customFormat="1" ht="10.2">
      <c r="B159" s="30"/>
      <c r="D159" s="162" t="s">
        <v>153</v>
      </c>
      <c r="F159" s="163" t="s">
        <v>453</v>
      </c>
      <c r="I159" s="89"/>
      <c r="L159" s="30"/>
      <c r="M159" s="164"/>
      <c r="N159" s="53"/>
      <c r="O159" s="53"/>
      <c r="P159" s="53"/>
      <c r="Q159" s="53"/>
      <c r="R159" s="53"/>
      <c r="S159" s="53"/>
      <c r="T159" s="54"/>
      <c r="AT159" s="15" t="s">
        <v>153</v>
      </c>
      <c r="AU159" s="15" t="s">
        <v>82</v>
      </c>
    </row>
    <row r="160" spans="2:47" s="1" customFormat="1" ht="19.2">
      <c r="B160" s="30"/>
      <c r="D160" s="162" t="s">
        <v>199</v>
      </c>
      <c r="F160" s="183" t="s">
        <v>347</v>
      </c>
      <c r="I160" s="89"/>
      <c r="L160" s="30"/>
      <c r="M160" s="164"/>
      <c r="N160" s="53"/>
      <c r="O160" s="53"/>
      <c r="P160" s="53"/>
      <c r="Q160" s="53"/>
      <c r="R160" s="53"/>
      <c r="S160" s="53"/>
      <c r="T160" s="54"/>
      <c r="AT160" s="15" t="s">
        <v>199</v>
      </c>
      <c r="AU160" s="15" t="s">
        <v>82</v>
      </c>
    </row>
    <row r="161" spans="2:51" s="12" customFormat="1" ht="10.2">
      <c r="B161" s="165"/>
      <c r="D161" s="162" t="s">
        <v>155</v>
      </c>
      <c r="E161" s="166" t="s">
        <v>1</v>
      </c>
      <c r="F161" s="167" t="s">
        <v>541</v>
      </c>
      <c r="H161" s="168">
        <v>10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155</v>
      </c>
      <c r="AU161" s="166" t="s">
        <v>82</v>
      </c>
      <c r="AV161" s="12" t="s">
        <v>151</v>
      </c>
      <c r="AW161" s="12" t="s">
        <v>30</v>
      </c>
      <c r="AX161" s="12" t="s">
        <v>74</v>
      </c>
      <c r="AY161" s="166" t="s">
        <v>142</v>
      </c>
    </row>
    <row r="162" spans="2:65" s="1" customFormat="1" ht="14.4" customHeight="1">
      <c r="B162" s="148"/>
      <c r="C162" s="149" t="s">
        <v>227</v>
      </c>
      <c r="D162" s="149" t="s">
        <v>145</v>
      </c>
      <c r="E162" s="150" t="s">
        <v>457</v>
      </c>
      <c r="F162" s="151" t="s">
        <v>458</v>
      </c>
      <c r="G162" s="152" t="s">
        <v>214</v>
      </c>
      <c r="H162" s="153">
        <v>2</v>
      </c>
      <c r="I162" s="154"/>
      <c r="J162" s="155">
        <f>ROUND(I162*H162,2)</f>
        <v>0</v>
      </c>
      <c r="K162" s="151" t="s">
        <v>1</v>
      </c>
      <c r="L162" s="30"/>
      <c r="M162" s="156" t="s">
        <v>1</v>
      </c>
      <c r="N162" s="157" t="s">
        <v>40</v>
      </c>
      <c r="O162" s="53"/>
      <c r="P162" s="158">
        <f>O162*H162</f>
        <v>0</v>
      </c>
      <c r="Q162" s="158">
        <v>0</v>
      </c>
      <c r="R162" s="158">
        <f>Q162*H162</f>
        <v>0</v>
      </c>
      <c r="S162" s="158">
        <v>0</v>
      </c>
      <c r="T162" s="159">
        <f>S162*H162</f>
        <v>0</v>
      </c>
      <c r="AR162" s="160" t="s">
        <v>438</v>
      </c>
      <c r="AT162" s="160" t="s">
        <v>145</v>
      </c>
      <c r="AU162" s="160" t="s">
        <v>82</v>
      </c>
      <c r="AY162" s="15" t="s">
        <v>142</v>
      </c>
      <c r="BE162" s="161">
        <f>IF(N162="základní",J162,0)</f>
        <v>0</v>
      </c>
      <c r="BF162" s="161">
        <f>IF(N162="snížená",J162,0)</f>
        <v>0</v>
      </c>
      <c r="BG162" s="161">
        <f>IF(N162="zákl. přenesená",J162,0)</f>
        <v>0</v>
      </c>
      <c r="BH162" s="161">
        <f>IF(N162="sníž. přenesená",J162,0)</f>
        <v>0</v>
      </c>
      <c r="BI162" s="161">
        <f>IF(N162="nulová",J162,0)</f>
        <v>0</v>
      </c>
      <c r="BJ162" s="15" t="s">
        <v>151</v>
      </c>
      <c r="BK162" s="161">
        <f>ROUND(I162*H162,2)</f>
        <v>0</v>
      </c>
      <c r="BL162" s="15" t="s">
        <v>438</v>
      </c>
      <c r="BM162" s="160" t="s">
        <v>459</v>
      </c>
    </row>
    <row r="163" spans="2:47" s="1" customFormat="1" ht="10.2">
      <c r="B163" s="30"/>
      <c r="D163" s="162" t="s">
        <v>153</v>
      </c>
      <c r="F163" s="163" t="s">
        <v>458</v>
      </c>
      <c r="I163" s="89"/>
      <c r="L163" s="30"/>
      <c r="M163" s="164"/>
      <c r="N163" s="53"/>
      <c r="O163" s="53"/>
      <c r="P163" s="53"/>
      <c r="Q163" s="53"/>
      <c r="R163" s="53"/>
      <c r="S163" s="53"/>
      <c r="T163" s="54"/>
      <c r="AT163" s="15" t="s">
        <v>153</v>
      </c>
      <c r="AU163" s="15" t="s">
        <v>82</v>
      </c>
    </row>
    <row r="164" spans="2:47" s="1" customFormat="1" ht="19.2">
      <c r="B164" s="30"/>
      <c r="D164" s="162" t="s">
        <v>199</v>
      </c>
      <c r="F164" s="183" t="s">
        <v>347</v>
      </c>
      <c r="I164" s="89"/>
      <c r="L164" s="30"/>
      <c r="M164" s="164"/>
      <c r="N164" s="53"/>
      <c r="O164" s="53"/>
      <c r="P164" s="53"/>
      <c r="Q164" s="53"/>
      <c r="R164" s="53"/>
      <c r="S164" s="53"/>
      <c r="T164" s="54"/>
      <c r="AT164" s="15" t="s">
        <v>199</v>
      </c>
      <c r="AU164" s="15" t="s">
        <v>82</v>
      </c>
    </row>
    <row r="165" spans="2:51" s="12" customFormat="1" ht="10.2">
      <c r="B165" s="165"/>
      <c r="D165" s="162" t="s">
        <v>155</v>
      </c>
      <c r="E165" s="166" t="s">
        <v>1</v>
      </c>
      <c r="F165" s="167" t="s">
        <v>540</v>
      </c>
      <c r="H165" s="168">
        <v>2</v>
      </c>
      <c r="I165" s="169"/>
      <c r="L165" s="165"/>
      <c r="M165" s="170"/>
      <c r="N165" s="171"/>
      <c r="O165" s="171"/>
      <c r="P165" s="171"/>
      <c r="Q165" s="171"/>
      <c r="R165" s="171"/>
      <c r="S165" s="171"/>
      <c r="T165" s="172"/>
      <c r="AT165" s="166" t="s">
        <v>155</v>
      </c>
      <c r="AU165" s="166" t="s">
        <v>82</v>
      </c>
      <c r="AV165" s="12" t="s">
        <v>151</v>
      </c>
      <c r="AW165" s="12" t="s">
        <v>30</v>
      </c>
      <c r="AX165" s="12" t="s">
        <v>74</v>
      </c>
      <c r="AY165" s="166" t="s">
        <v>142</v>
      </c>
    </row>
    <row r="166" spans="2:65" s="1" customFormat="1" ht="14.4" customHeight="1">
      <c r="B166" s="148"/>
      <c r="C166" s="149" t="s">
        <v>233</v>
      </c>
      <c r="D166" s="149" t="s">
        <v>145</v>
      </c>
      <c r="E166" s="150" t="s">
        <v>466</v>
      </c>
      <c r="F166" s="151" t="s">
        <v>467</v>
      </c>
      <c r="G166" s="152" t="s">
        <v>214</v>
      </c>
      <c r="H166" s="153">
        <v>2</v>
      </c>
      <c r="I166" s="154"/>
      <c r="J166" s="155">
        <f>ROUND(I166*H166,2)</f>
        <v>0</v>
      </c>
      <c r="K166" s="151" t="s">
        <v>1</v>
      </c>
      <c r="L166" s="30"/>
      <c r="M166" s="156" t="s">
        <v>1</v>
      </c>
      <c r="N166" s="157" t="s">
        <v>40</v>
      </c>
      <c r="O166" s="53"/>
      <c r="P166" s="158">
        <f>O166*H166</f>
        <v>0</v>
      </c>
      <c r="Q166" s="158">
        <v>0</v>
      </c>
      <c r="R166" s="158">
        <f>Q166*H166</f>
        <v>0</v>
      </c>
      <c r="S166" s="158">
        <v>0</v>
      </c>
      <c r="T166" s="159">
        <f>S166*H166</f>
        <v>0</v>
      </c>
      <c r="AR166" s="160" t="s">
        <v>438</v>
      </c>
      <c r="AT166" s="160" t="s">
        <v>145</v>
      </c>
      <c r="AU166" s="160" t="s">
        <v>82</v>
      </c>
      <c r="AY166" s="15" t="s">
        <v>142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151</v>
      </c>
      <c r="BK166" s="161">
        <f>ROUND(I166*H166,2)</f>
        <v>0</v>
      </c>
      <c r="BL166" s="15" t="s">
        <v>438</v>
      </c>
      <c r="BM166" s="160" t="s">
        <v>486</v>
      </c>
    </row>
    <row r="167" spans="2:47" s="1" customFormat="1" ht="10.2">
      <c r="B167" s="30"/>
      <c r="D167" s="162" t="s">
        <v>153</v>
      </c>
      <c r="F167" s="163" t="s">
        <v>467</v>
      </c>
      <c r="I167" s="89"/>
      <c r="L167" s="30"/>
      <c r="M167" s="164"/>
      <c r="N167" s="53"/>
      <c r="O167" s="53"/>
      <c r="P167" s="53"/>
      <c r="Q167" s="53"/>
      <c r="R167" s="53"/>
      <c r="S167" s="53"/>
      <c r="T167" s="54"/>
      <c r="AT167" s="15" t="s">
        <v>153</v>
      </c>
      <c r="AU167" s="15" t="s">
        <v>82</v>
      </c>
    </row>
    <row r="168" spans="2:47" s="1" customFormat="1" ht="19.2">
      <c r="B168" s="30"/>
      <c r="D168" s="162" t="s">
        <v>199</v>
      </c>
      <c r="F168" s="183" t="s">
        <v>347</v>
      </c>
      <c r="I168" s="89"/>
      <c r="L168" s="30"/>
      <c r="M168" s="164"/>
      <c r="N168" s="53"/>
      <c r="O168" s="53"/>
      <c r="P168" s="53"/>
      <c r="Q168" s="53"/>
      <c r="R168" s="53"/>
      <c r="S168" s="53"/>
      <c r="T168" s="54"/>
      <c r="AT168" s="15" t="s">
        <v>199</v>
      </c>
      <c r="AU168" s="15" t="s">
        <v>82</v>
      </c>
    </row>
    <row r="169" spans="2:51" s="12" customFormat="1" ht="10.2">
      <c r="B169" s="165"/>
      <c r="D169" s="162" t="s">
        <v>155</v>
      </c>
      <c r="E169" s="166" t="s">
        <v>1</v>
      </c>
      <c r="F169" s="167" t="s">
        <v>540</v>
      </c>
      <c r="H169" s="168">
        <v>2</v>
      </c>
      <c r="I169" s="169"/>
      <c r="L169" s="165"/>
      <c r="M169" s="191"/>
      <c r="N169" s="192"/>
      <c r="O169" s="192"/>
      <c r="P169" s="192"/>
      <c r="Q169" s="192"/>
      <c r="R169" s="192"/>
      <c r="S169" s="192"/>
      <c r="T169" s="193"/>
      <c r="AT169" s="166" t="s">
        <v>155</v>
      </c>
      <c r="AU169" s="166" t="s">
        <v>82</v>
      </c>
      <c r="AV169" s="12" t="s">
        <v>151</v>
      </c>
      <c r="AW169" s="12" t="s">
        <v>30</v>
      </c>
      <c r="AX169" s="12" t="s">
        <v>74</v>
      </c>
      <c r="AY169" s="166" t="s">
        <v>142</v>
      </c>
    </row>
    <row r="170" spans="2:12" s="1" customFormat="1" ht="6.9" customHeight="1">
      <c r="B170" s="42"/>
      <c r="C170" s="43"/>
      <c r="D170" s="43"/>
      <c r="E170" s="43"/>
      <c r="F170" s="43"/>
      <c r="G170" s="43"/>
      <c r="H170" s="43"/>
      <c r="I170" s="110"/>
      <c r="J170" s="43"/>
      <c r="K170" s="43"/>
      <c r="L170" s="30"/>
    </row>
  </sheetData>
  <autoFilter ref="C120:K16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LAPTOP-J\Jitule</dc:creator>
  <cp:keywords/>
  <dc:description/>
  <cp:lastModifiedBy>HP</cp:lastModifiedBy>
  <dcterms:created xsi:type="dcterms:W3CDTF">2019-07-03T13:46:44Z</dcterms:created>
  <dcterms:modified xsi:type="dcterms:W3CDTF">2019-07-03T13:48:16Z</dcterms:modified>
  <cp:category/>
  <cp:version/>
  <cp:contentType/>
  <cp:contentStatus/>
</cp:coreProperties>
</file>