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/>
  <bookViews>
    <workbookView xWindow="240" yWindow="570" windowWidth="28455" windowHeight="11955" activeTab="0"/>
  </bookViews>
  <sheets>
    <sheet name="Rekapitulace stavby" sheetId="1" r:id="rId1"/>
    <sheet name="D.1.1 - Stavebně dopravní..." sheetId="2" r:id="rId2"/>
    <sheet name="Y - Restaurátoři " sheetId="3" r:id="rId3"/>
    <sheet name="Pokyny pro vyplnění" sheetId="4" r:id="rId4"/>
  </sheets>
  <definedNames>
    <definedName name="_xlnm._FilterDatabase" localSheetId="1" hidden="1">'D.1.1 - Stavebně dopravní...'!$C$101:$K$336</definedName>
    <definedName name="_xlnm._FilterDatabase" localSheetId="2" hidden="1">'Y - Restaurátoři '!$C$87:$K$825</definedName>
    <definedName name="_xlnm.Print_Area" localSheetId="1">'D.1.1 - Stavebně dopravní...'!$C$4:$J$43,'D.1.1 - Stavebně dopravní...'!$C$49:$J$79,'D.1.1 - Stavebně dopravní...'!$C$85:$K$336</definedName>
    <definedName name="_xlnm.Print_Area" localSheetId="3">'Pokyny pro vyplnění'!$B$2:$K$72,'Pokyny pro vyplnění'!$B$75:$K$119,'Pokyny pro vyplnění'!$B$122:$K$191,'Pokyny pro vyplnění'!$B$199:$K$219</definedName>
    <definedName name="_xlnm.Print_Area" localSheetId="0">'Rekapitulace stavby'!$D$4:$AO$36,'Rekapitulace stavby'!$C$42:$AQ$59</definedName>
    <definedName name="_xlnm.Print_Area" localSheetId="2">'Y - Restaurátoři '!$C$4:$J$39,'Y - Restaurátoři '!$C$45:$J$69,'Y - Restaurátoři '!$C$75:$K$825</definedName>
    <definedName name="_xlnm.Print_Titles" localSheetId="0">'Rekapitulace stavby'!$52:$52</definedName>
    <definedName name="_xlnm.Print_Titles" localSheetId="1">'D.1.1 - Stavebně dopravní...'!$101:$101</definedName>
    <definedName name="_xlnm.Print_Titles" localSheetId="2">'Y - Restaurátoři '!$87:$87</definedName>
  </definedNames>
  <calcPr calcId="124519"/>
</workbook>
</file>

<file path=xl/sharedStrings.xml><?xml version="1.0" encoding="utf-8"?>
<sst xmlns="http://schemas.openxmlformats.org/spreadsheetml/2006/main" count="9999" uniqueCount="2257">
  <si>
    <t>Export Komplet</t>
  </si>
  <si>
    <t>VZ</t>
  </si>
  <si>
    <t>2.0</t>
  </si>
  <si>
    <t>ZAMOK</t>
  </si>
  <si>
    <t>False</t>
  </si>
  <si>
    <t>{592d2212-81b9-4f79-9bfe-9e440d61a1f3}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</si>
  <si>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</si>
  <si>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</si>
  <si>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</si>
  <si>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</si>
  <si>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</si>
  <si>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</si>
  <si>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</si>
  <si>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</si>
  <si>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2018/57-2etapa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</si>
  <si>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</si>
  <si>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</si>
  <si>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Karlovy Vary - Revitalizace objektu Císařských lázní</t>
  </si>
  <si>
    <t>KSO:</t>
  </si>
  <si>
    <t/>
  </si>
  <si>
    <t>CC-CZ:</t>
  </si>
  <si>
    <t>Místo:</t>
  </si>
  <si>
    <t>Mariánskolázeňská 306/2</t>
  </si>
  <si>
    <t>Datum:</t>
  </si>
  <si>
    <t>31. 12. 2018</t>
  </si>
  <si>
    <t>Zadavatel:</t>
  </si>
  <si>
    <t>IČ:</t>
  </si>
  <si>
    <t>Karlovarský kraj</t>
  </si>
  <si>
    <t>DIČ:</t>
  </si>
  <si>
    <t>Uchazeč:</t>
  </si>
  <si>
    <t>Vyplň údaj</t>
  </si>
  <si>
    <t>Projektant:</t>
  </si>
  <si>
    <t>INTAR a.s.</t>
  </si>
  <si>
    <t>True</t>
  </si>
  <si>
    <t>Zpracovatel:</t>
  </si>
  <si>
    <t xml:space="preserve"> 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</si>
  <si>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</si>
  <si>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 U procentuálních přesunů hmot bude do pole „množství“ doplněno % nabídkové ceny uchazeče vztahující se k příslušnému oddílu.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</si>
  <si>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</si>
  <si>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</si>
  <si>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</si>
  <si>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</si>
  <si>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</si>
  <si>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</si>
  <si>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</si>
  <si>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</si>
  <si>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</si>
  <si>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</si>
  <si>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</si>
  <si>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</si>
  <si>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</si>
  <si>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</si>
  <si>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</si>
  <si>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</si>
  <si>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</si>
  <si>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</si>
  <si>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</si>
  <si>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</si>
  <si>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</si>
  <si>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</si>
  <si>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</si>
  <si>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</si>
  <si>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</si>
  <si>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</si>
  <si>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</si>
  <si>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</si>
  <si>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</si>
  <si>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</si>
  <si>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</si>
  <si>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</si>
  <si>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</si>
  <si>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</si>
  <si>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</si>
  <si>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</si>
  <si>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</si>
  <si>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</si>
  <si>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D.1</t>
  </si>
  <si>
    <t>Stavební a inženýrské objekty</t>
  </si>
  <si>
    <t>STA</t>
  </si>
  <si>
    <t>1</t>
  </si>
  <si>
    <t>{d631cdaa-6f5a-416c-bbae-593f6a3b56b6}</t>
  </si>
  <si>
    <t>2</t>
  </si>
  <si>
    <t>IO 101</t>
  </si>
  <si>
    <t>Komunikace a zpevněné plochy, chodníky v areálu</t>
  </si>
  <si>
    <t>Soupis</t>
  </si>
  <si>
    <t>{4d9efca6-7b69-4dba-9d28-28c3e9e0dc53}</t>
  </si>
  <si>
    <t>/</t>
  </si>
  <si>
    <t>D.1.1</t>
  </si>
  <si>
    <t>Stavebně dopravní řešení</t>
  </si>
  <si>
    <t>3</t>
  </si>
  <si>
    <t>{337074f5-02e6-4fea-bdec-d6a8239c7fee}</t>
  </si>
  <si>
    <t>Y</t>
  </si>
  <si>
    <t xml:space="preserve">Restaurátoři </t>
  </si>
  <si>
    <t>{09c53d90-637e-4958-9815-6d953daf579a}</t>
  </si>
  <si>
    <t>KRYCÍ LIST SOUPISU PRACÍ</t>
  </si>
  <si>
    <t>Objekt:</t>
  </si>
  <si>
    <t>D.1 - Stavební a inženýrské objekty</t>
  </si>
  <si>
    <t>Soupis:</t>
  </si>
  <si>
    <t>IO 101 - Komunikace a zpevněné plochy, chodníky v areálu</t>
  </si>
  <si>
    <t>Úroveň 3:</t>
  </si>
  <si>
    <t>D.1.1 - Stavebně dopravní řešení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</si>
  <si>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</si>
  <si>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</si>
  <si>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</si>
  <si>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</si>
  <si>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</si>
  <si>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</si>
  <si>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2 - Zakládání</t>
  </si>
  <si>
    <t xml:space="preserve">    5 - Komunikace pozemní</t>
  </si>
  <si>
    <t xml:space="preserve">    6 - Úpravy povrchů, podlahy a osazování výplní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</si>
  <si>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</si>
  <si>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</si>
  <si>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</si>
  <si>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</si>
  <si>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</si>
  <si>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767 - Konstrukce zámečnické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</si>
  <si>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</si>
  <si>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</si>
  <si>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</si>
  <si>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</si>
  <si>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</si>
  <si>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</si>
  <si>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</si>
  <si>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</si>
  <si>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</si>
  <si>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</si>
  <si>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</si>
  <si>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</si>
  <si>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</si>
  <si>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</si>
  <si>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</si>
  <si>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</si>
  <si>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</si>
  <si>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</si>
  <si>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113106187</t>
  </si>
  <si>
    <t>Rozebrání dlažeb vozovek ze zámkové dlažby s ložem z kameniva strojně pl do 50 m2</t>
  </si>
  <si>
    <t>m2</t>
  </si>
  <si>
    <t>CS ÚRS 2018 02</t>
  </si>
  <si>
    <t>4</t>
  </si>
  <si>
    <t>473057839</t>
  </si>
  <si>
    <t>PP</t>
  </si>
  <si>
    <t>Rozebrání dlažeb a dílců vozovek a ploch s přemístěním hmot na skládku na vzdálenost do 3 m nebo s naložením na dopravní prostředek, s jakoukoliv výplní spár strojně plochy jednotlivě do 50 m2 ze zámkové dlažby s ložem z kameniva</t>
  </si>
  <si>
    <t>113107211</t>
  </si>
  <si>
    <t>Odstranění podkladu z kameniva těženého tl 100 mm strojně pl přes 200 m2</t>
  </si>
  <si>
    <t>1462481328</t>
  </si>
  <si>
    <t>Odstranění podkladů nebo krytů strojně plochy jednotlivě přes 200 m2 s přemístěním hmot na skládku na vzdálenost do 20 m nebo s naložením na dopravní prostředek z kameniva těženého, o tl. vrstvy do 100 mm</t>
  </si>
  <si>
    <t>113107212</t>
  </si>
  <si>
    <t>Odstranění podkladu z kameniva těženého tl 200 mm strojně pl přes 200 m2</t>
  </si>
  <si>
    <t>1034996891</t>
  </si>
  <si>
    <t>Odstranění podkladů nebo krytů strojně plochy jednotlivě přes 200 m2 s přemístěním hmot na skládku na vzdálenost do 20 m nebo s naložením na dopravní prostředek z kameniva těženého, o tl. vrstvy přes 100 do 200 mm</t>
  </si>
  <si>
    <t>113107232</t>
  </si>
  <si>
    <t>Odstranění podkladu z betonu prostého tl 300 mm strojně pl přes 200 m2</t>
  </si>
  <si>
    <t>-766023545</t>
  </si>
  <si>
    <t>Odstranění podkladů nebo krytů strojně plochy jednotlivě přes 200 m2 s přemístěním hmot na skládku na vzdálenost do 20 m nebo s naložením na dopravní prostředek z betonu prostého, o tl. vrstvy přes 150 do 300 mm</t>
  </si>
  <si>
    <t>5</t>
  </si>
  <si>
    <t>113107245</t>
  </si>
  <si>
    <t>Odstranění podkladu živičného tl 250 mm strojně pl přes 200 m2</t>
  </si>
  <si>
    <t>1566280491</t>
  </si>
  <si>
    <t>Odstranění podkladů nebo krytů strojně plochy jednotlivě přes 200 m2 s přemístěním hmot na skládku na vzdálenost do 20 m nebo s naložením na dopravní prostředek živičných, o tl. vrstvy přes 200 do 250 mm</t>
  </si>
  <si>
    <t>6</t>
  </si>
  <si>
    <t>113107322</t>
  </si>
  <si>
    <t>Odstranění podkladu z kameniva drceného tl 200 mm strojně pl do 50 m2</t>
  </si>
  <si>
    <t>1735470769</t>
  </si>
  <si>
    <t>Odstranění podkladů nebo krytů strojně plochy jednotlivě do 50 m2 s přemístěním hmot na skládku na vzdálenost do 3 m nebo s naložením na dopravní prostředek z kameniva hrubého drceného, o tl. vrstvy přes 100 do 200 mm</t>
  </si>
  <si>
    <t>VV</t>
  </si>
  <si>
    <t>18,0+20,0</t>
  </si>
  <si>
    <t>7</t>
  </si>
  <si>
    <t>113201111</t>
  </si>
  <si>
    <t>Vytrhání obrub chodníkových ležatých</t>
  </si>
  <si>
    <t>m</t>
  </si>
  <si>
    <t>480915728</t>
  </si>
  <si>
    <t>Vytrhání obrub s vybouráním lože, s přemístěním hmot na skládku na vzdálenost do 3 m nebo s naložením na dopravní prostředek chodníkových ležatých</t>
  </si>
  <si>
    <t>8</t>
  </si>
  <si>
    <t>113201112</t>
  </si>
  <si>
    <t>Vytrhání obrub silničních ležatých</t>
  </si>
  <si>
    <t>-1238378018</t>
  </si>
  <si>
    <t>Vytrhání obrub s vybouráním lože, s přemístěním hmot na skládku na vzdálenost do 3 m nebo s naložením na dopravní prostředek silničních ležatých</t>
  </si>
  <si>
    <t>9</t>
  </si>
  <si>
    <t>121112111</t>
  </si>
  <si>
    <t>Sejmutí ornice tl vrstvy do 150 mm ručně s vodorovným přemístěním do 50 m</t>
  </si>
  <si>
    <t>m3</t>
  </si>
  <si>
    <t>-225610491</t>
  </si>
  <si>
    <t>Sejmutí ornice ručně s vodorovným přemístěním do 50 m na dočasné či trvalé skládky nebo na hromady v místě upotřebení tloušťky vrstvy do 150 mm</t>
  </si>
  <si>
    <t>40,0*0,15</t>
  </si>
  <si>
    <t>10</t>
  </si>
  <si>
    <t>122201101</t>
  </si>
  <si>
    <t>Odkopávky a prokopávky nezapažené v hornině tř. 3 objem do 100 m3</t>
  </si>
  <si>
    <t>-927916186</t>
  </si>
  <si>
    <t>Odkopávky a prokopávky nezapažené s přehozením výkopku na vzdálenost do 3 m nebo s naložením na dopravní prostředek v hornině tř. 3 do 100 m3</t>
  </si>
  <si>
    <t>"odkopávky po demolicích" 98,0</t>
  </si>
  <si>
    <t>"odtěžení nevhodné zeminy - 306,0m2" 306,0*0,3</t>
  </si>
  <si>
    <t>11</t>
  </si>
  <si>
    <t>122201109</t>
  </si>
  <si>
    <t>Příplatek za lepivost u odkopávek v hornině tř. 1 až 3</t>
  </si>
  <si>
    <t>1084429653</t>
  </si>
  <si>
    <t>Odkopávky a prokopávky nezapažené s přehozením výkopku na vzdálenost do 3 m nebo s naložením na dopravní prostředek v hornině tř. 3 Příplatek k cenám za lepivost horniny tř. 3</t>
  </si>
  <si>
    <t>189,8*0,5 'Přepočtené koeficientem množství</t>
  </si>
  <si>
    <t>12</t>
  </si>
  <si>
    <t>122301101</t>
  </si>
  <si>
    <t>Odkopávky a prokopávky nezapažené v hornině tř. 4 objem do 100 m3</t>
  </si>
  <si>
    <t>-617680153</t>
  </si>
  <si>
    <t>Odkopávky a prokopávky nezapažené s přehozením výkopku na vzdálenost do 3 m nebo s naložením na dopravní prostředek v hornině tř. 4 do 100 m3</t>
  </si>
  <si>
    <t>"odkopávky po demolicích" 96,0</t>
  </si>
  <si>
    <t>13</t>
  </si>
  <si>
    <t>122301109</t>
  </si>
  <si>
    <t>Příplatek za lepivost u odkopávek nezapažených v hornině tř. 4</t>
  </si>
  <si>
    <t>150243460</t>
  </si>
  <si>
    <t>Odkopávky a prokopávky nezapažené s přehozením výkopku na vzdálenost do 3 m nebo s naložením na dopravní prostředek v hornině tř. 4 Příplatek k cenám za lepivost horniny tř. 4</t>
  </si>
  <si>
    <t>96*0,5 'Přepočtené koeficientem množství</t>
  </si>
  <si>
    <t>14</t>
  </si>
  <si>
    <t>132212102</t>
  </si>
  <si>
    <t>Hloubení rýh š do 600 mm ručním nebo pneum nářadím v nesoudržných horninách tř. 3</t>
  </si>
  <si>
    <t>233332053</t>
  </si>
  <si>
    <t>Hloubení zapažených i nezapažených rýh šířky do 600 mm ručním nebo pneumatickým nářadím s urovnáním dna do předepsaného profilu a spádu v horninách tř. 3 nesoudržných</t>
  </si>
  <si>
    <t>"pro podélnou drenáž" 22,3</t>
  </si>
  <si>
    <t>132212109</t>
  </si>
  <si>
    <t>Příplatek za lepivost u hloubení rýh š do 600 mm ručním nebo pneum nářadím v hornině tř. 3</t>
  </si>
  <si>
    <t>1051333896</t>
  </si>
  <si>
    <t>Hloubení zapažených i nezapažených rýh šířky do 600 mm ručním nebo pneumatickým nářadím s urovnáním dna do předepsaného profilu a spádu v horninách tř. 3 Příplatek k cenám za lepivost horniny tř. 3</t>
  </si>
  <si>
    <t>22,3*0,5 'Přepočtené koeficientem množství</t>
  </si>
  <si>
    <t>16</t>
  </si>
  <si>
    <t>133201101</t>
  </si>
  <si>
    <t>Hloubení šachet v hornině tř. 3 objemu do 100 m3</t>
  </si>
  <si>
    <t>1081045580</t>
  </si>
  <si>
    <t>Hloubení zapažených i nezapažených šachet s případným nutným přemístěním výkopku ve výkopišti v hornině tř. 3 do 100 m3</t>
  </si>
  <si>
    <t>"pro tělesa vpustí - 0,54m3/kus" 9*0,54</t>
  </si>
  <si>
    <t>"pro osazení dopravních značek - 15kusů" 0,3</t>
  </si>
  <si>
    <t>17</t>
  </si>
  <si>
    <t>133201109</t>
  </si>
  <si>
    <t>Příplatek za lepivost u hloubení šachet v hornině tř. 3</t>
  </si>
  <si>
    <t>-1089328224</t>
  </si>
  <si>
    <t>Hloubení zapažených i nezapažených šachet s případným nutným přemístěním výkopku ve výkopišti v hornině tř. 3 Příplatek k cenám za lepivost horniny tř. 3</t>
  </si>
  <si>
    <t>5,16*0,5 'Přepočtené koeficientem množství</t>
  </si>
  <si>
    <t>18</t>
  </si>
  <si>
    <t>162701105</t>
  </si>
  <si>
    <t>Vodorovné přemístění do 10000 m výkopku/sypaniny z horniny tř. 1 až 4</t>
  </si>
  <si>
    <t>-1599586098</t>
  </si>
  <si>
    <t>Vodorovné přemístění výkopku nebo sypaniny po suchu na obvyklém dopravním prostředku, bez naložení výkopku, avšak se složením bez rozhrnutí z horniny tř. 1 až 4 na vzdálenost přes 9 000 do 10 000 m</t>
  </si>
  <si>
    <t>"výkopek" 189,8+96,0+22,3+5,16</t>
  </si>
  <si>
    <t>"zemina" 6,0</t>
  </si>
  <si>
    <t>19</t>
  </si>
  <si>
    <t>162701109</t>
  </si>
  <si>
    <t>Příplatek k vodorovnému přemístění výkopku/sypaniny z horniny tř. 1 až 4 ZKD 1000 m přes 10000 m</t>
  </si>
  <si>
    <t>1944219470</t>
  </si>
  <si>
    <t>Vodorovné přemístění výkopku nebo sypaniny po suchu na obvyklém dopravním prostředku, bez naložení výkopku, avšak se složením bez rozhrnutí z horniny tř. 1 až 4 na vzdálenost Příplatek k ceně za každých dalších i započatých 1 000 m</t>
  </si>
  <si>
    <t>319,26*5 'Přepočtené koeficientem množství</t>
  </si>
  <si>
    <t>20</t>
  </si>
  <si>
    <t>167101102</t>
  </si>
  <si>
    <t>Nakládání výkopku z hornin tř. 1 až 4 přes 100 m3</t>
  </si>
  <si>
    <t>-2023727355</t>
  </si>
  <si>
    <t>Nakládání, skládání a překládání neulehlého výkopku nebo sypaniny nakládání, množství přes 100 m3, z hornin tř. 1 až 4</t>
  </si>
  <si>
    <t>171201201</t>
  </si>
  <si>
    <t>Uložení sypaniny na skládky</t>
  </si>
  <si>
    <t>2065366732</t>
  </si>
  <si>
    <t>22</t>
  </si>
  <si>
    <t>171201211</t>
  </si>
  <si>
    <t>Poplatek za uložení stavebního odpadu - zeminy a kameniva na skládce</t>
  </si>
  <si>
    <t>t</t>
  </si>
  <si>
    <t>-991995618</t>
  </si>
  <si>
    <t>Poplatek za uložení stavebního odpadu na skládce (skládkovné) zeminy a kameniva zatříděného do Katalogu odpadů pod kódem 170 504</t>
  </si>
  <si>
    <t>319,26*1,8 'Přepočtené koeficientem množství</t>
  </si>
  <si>
    <t>23</t>
  </si>
  <si>
    <t>174101101</t>
  </si>
  <si>
    <t>Zásyp jam, šachet rýh nebo kolem objektů sypaninou se zhutněním</t>
  </si>
  <si>
    <t>-311481285</t>
  </si>
  <si>
    <t>Zásyp sypaninou z jakékoliv horniny s uložením výkopku ve vrstvách se zhutněním jam, šachet, rýh nebo kolem objektů v těchto vykopávkách</t>
  </si>
  <si>
    <t>"úprava podloží na úroveň pláně" 26,0</t>
  </si>
  <si>
    <t>24</t>
  </si>
  <si>
    <t>M</t>
  </si>
  <si>
    <t>10364100</t>
  </si>
  <si>
    <t>zemina pro terénní úpravy - tříděná</t>
  </si>
  <si>
    <t>-1140289728</t>
  </si>
  <si>
    <t>26*1,8 'Přepočtené koeficientem množství</t>
  </si>
  <si>
    <t>25</t>
  </si>
  <si>
    <t>175151101</t>
  </si>
  <si>
    <t>Obsypání potrubí strojně sypaninou bez prohození, uloženou do 3 m</t>
  </si>
  <si>
    <t>-375529189</t>
  </si>
  <si>
    <t>Obsypání potrubí strojně sypaninou z vhodných hornin tř. 1 až 4 nebo materiálem připraveným podél výkopu ve vzdálenosti do 3 m od jeho kraje, pro jakoukoliv hloubku výkopu a míru zhutnění bez prohození sypaniny</t>
  </si>
  <si>
    <t>"pro drenáž" 20,0</t>
  </si>
  <si>
    <t>26</t>
  </si>
  <si>
    <t>58344155</t>
  </si>
  <si>
    <t>štěrkodrť frakce 0/22</t>
  </si>
  <si>
    <t>419108773</t>
  </si>
  <si>
    <t>20*2 'Přepočtené koeficientem množství</t>
  </si>
  <si>
    <t>27</t>
  </si>
  <si>
    <t>181301102</t>
  </si>
  <si>
    <t>Rozprostření ornice tl vrstvy do 150 mm pl do 500 m2 v rovině nebo ve svahu do 1:5</t>
  </si>
  <si>
    <t>415736759</t>
  </si>
  <si>
    <t>Rozprostření a urovnání ornice v rovině nebo ve svahu sklonu do 1:5 při souvislé ploše do 500 m2, tl. vrstvy přes 100 do 150 mm</t>
  </si>
  <si>
    <t>"zpětné ohumusování travnatých ploch" 370,0</t>
  </si>
  <si>
    <t>28</t>
  </si>
  <si>
    <t>10364101</t>
  </si>
  <si>
    <t>zemina pro terénní úpravy -  ornice</t>
  </si>
  <si>
    <t>721967145</t>
  </si>
  <si>
    <t>370,0*0,15*1,8</t>
  </si>
  <si>
    <t>99,9*1,8 'Přepočtené koeficientem množství</t>
  </si>
  <si>
    <t>29</t>
  </si>
  <si>
    <t>181301105</t>
  </si>
  <si>
    <t>Rozprostření ornice tl vrstvy do 300 mm pl do 500 m2 v rovině nebo ve svahu do 1:5</t>
  </si>
  <si>
    <t>156269347</t>
  </si>
  <si>
    <t>Rozprostření a urovnání ornice v rovině nebo ve svahu sklonu do 1:5 při souvislé ploše do 500 m2, tl. vrstvy přes 250 do 300 mm</t>
  </si>
  <si>
    <t>"pro výměnu zeminy" 306,0</t>
  </si>
  <si>
    <t>30</t>
  </si>
  <si>
    <t>813665434</t>
  </si>
  <si>
    <t>306,0*0,3*1,8</t>
  </si>
  <si>
    <t>31</t>
  </si>
  <si>
    <t>181951102</t>
  </si>
  <si>
    <t>Úprava pláně v hornině tř. 1 až 4 se zhutněním</t>
  </si>
  <si>
    <t>-1679841368</t>
  </si>
  <si>
    <t>Úprava pláně vyrovnáním výškových rozdílů v hornině tř. 1 až 4 se zhutněním</t>
  </si>
  <si>
    <t>Zakládání</t>
  </si>
  <si>
    <t>32</t>
  </si>
  <si>
    <t>212755216</t>
  </si>
  <si>
    <t>Trativody z drenážních trubek plastových flexibilních D 160 mm bez lože</t>
  </si>
  <si>
    <t>518027854</t>
  </si>
  <si>
    <t>Trativody bez lože z drenážních trubek plastových flexibilních D 160 mm</t>
  </si>
  <si>
    <t>33</t>
  </si>
  <si>
    <t>213141111</t>
  </si>
  <si>
    <t>Zřízení vrstvy z geotextilie v rovině nebo ve sklonu do 1:5 š do 3 m</t>
  </si>
  <si>
    <t>1953263705</t>
  </si>
  <si>
    <t>Zřízení vrstvy z geotextilie filtrační, separační, odvodňovací, ochranné, výztužné nebo protierozní v rovině nebo ve sklonu do 1:5, šířky do 3 m</t>
  </si>
  <si>
    <t>34</t>
  </si>
  <si>
    <t>69311068</t>
  </si>
  <si>
    <t>geotextilie netkaná PP 300g/m2</t>
  </si>
  <si>
    <t>871229218</t>
  </si>
  <si>
    <t>225*1,15 'Přepočtené koeficientem množství</t>
  </si>
  <si>
    <t>35</t>
  </si>
  <si>
    <t>275313711</t>
  </si>
  <si>
    <t>Základové patky z betonu tř. C 20/25</t>
  </si>
  <si>
    <t>528137639</t>
  </si>
  <si>
    <t>Základy z betonu prostého patky a bloky z betonu kamenem neprokládaného tř. C 20/25</t>
  </si>
  <si>
    <t>"pro značky" 0,3</t>
  </si>
  <si>
    <t>Komunikace pozemní</t>
  </si>
  <si>
    <t>36</t>
  </si>
  <si>
    <t>564201111</t>
  </si>
  <si>
    <t>Podklad nebo podsyp ze štěrkopísku ŠP tl 40 mm</t>
  </si>
  <si>
    <t>-1143389600</t>
  </si>
  <si>
    <t>Podklad nebo podsyp ze štěrkopísku ŠP s rozprostřením, vlhčením a zhutněním, po zhutnění tl. 40 mm</t>
  </si>
  <si>
    <t>37</t>
  </si>
  <si>
    <t>564710010.1R</t>
  </si>
  <si>
    <t>Podklad z kameniva hrubého drceného vel. 4-8 mm tl. 40 mm</t>
  </si>
  <si>
    <t>-1985987568</t>
  </si>
  <si>
    <t>Podklad nebo kryt z kameniva hrubého drceného vel. 8-16 mm s rozprostřením a zhutněním, po zhutnění tl. 60 mm</t>
  </si>
  <si>
    <t>38</t>
  </si>
  <si>
    <t>564710012.1R</t>
  </si>
  <si>
    <t>Podklad z kameniva hrubého drceného vel. 4-8 mm tl. 60 mm</t>
  </si>
  <si>
    <t>373135481</t>
  </si>
  <si>
    <t>"pro stabilizaci pláně" 306,0</t>
  </si>
  <si>
    <t>39</t>
  </si>
  <si>
    <t>564851111</t>
  </si>
  <si>
    <t>Podklad ze štěrkodrtě ŠD tl 150 mm</t>
  </si>
  <si>
    <t>-430159306</t>
  </si>
  <si>
    <t>Podklad ze štěrkodrti ŠD s rozprostřením a zhutněním, po zhutnění tl. 150 mm</t>
  </si>
  <si>
    <t>40</t>
  </si>
  <si>
    <t>564871111</t>
  </si>
  <si>
    <t>Podklad ze štěrkodrtě ŠD tl 250 mm</t>
  </si>
  <si>
    <t>650419226</t>
  </si>
  <si>
    <t>Podklad ze štěrkodrti ŠD s rozprostřením a zhutněním, po zhutnění tl. 250 mm</t>
  </si>
  <si>
    <t>1051,0+40,0</t>
  </si>
  <si>
    <t>41</t>
  </si>
  <si>
    <t>565131111</t>
  </si>
  <si>
    <t>Vyrovnání povrchu dosavadních podkladů obalovaným kamenivem ACP (OK) tl 50 mm</t>
  </si>
  <si>
    <t>-783931471</t>
  </si>
  <si>
    <t>Vyrovnání povrchu dosavadních podkladů s rozprostřením hmot a zhutněním obalovaným kamenivem ACP (OK) tl. 50 mm</t>
  </si>
  <si>
    <t>42</t>
  </si>
  <si>
    <t>565135111</t>
  </si>
  <si>
    <t>Asfaltový beton vrstva podkladní ACP 16 (obalované kamenivo OKS) tl 50 mm š do 3 m</t>
  </si>
  <si>
    <t>-856139271</t>
  </si>
  <si>
    <t>Asfaltový beton vrstva podkladní ACP 16 (obalované kamenivo střednězrnné - OKS) s rozprostřením a zhutněním v pruhu šířky do 3 m, po zhutnění tl. 50 mm</t>
  </si>
  <si>
    <t>43</t>
  </si>
  <si>
    <t>567122114</t>
  </si>
  <si>
    <t>Podklad ze směsi stmelené cementem SC C 8/10 (KSC I) tl 150 mm</t>
  </si>
  <si>
    <t>-845364178</t>
  </si>
  <si>
    <t>Podklad ze směsi stmelené cementem SC bez dilatačních spár, s rozprostřením a zhutněním SC C 8/10 (KSC I), po zhutnění tl. 150 mm</t>
  </si>
  <si>
    <t>44</t>
  </si>
  <si>
    <t>573211112</t>
  </si>
  <si>
    <t>Postřik živičný spojovací z asfaltu v množství 0,70 kg/m2</t>
  </si>
  <si>
    <t>1676489243</t>
  </si>
  <si>
    <t>Postřik spojovací PS bez posypu kamenivem z asfaltu silničního, v množství 0,70 kg/m2</t>
  </si>
  <si>
    <t>1070,0*3</t>
  </si>
  <si>
    <t>45</t>
  </si>
  <si>
    <t>576133211</t>
  </si>
  <si>
    <t>Asfaltový koberec mastixový SMA 11 (AKMS) tl 40 mm š do 3 m</t>
  </si>
  <si>
    <t>2019785808</t>
  </si>
  <si>
    <t>Asfaltový koberec mastixový SMA 11 (AKMS) s rozprostřením a se zhutněním v pruhu šířky do 3 m, po zhutnění tl. 40 mm</t>
  </si>
  <si>
    <t>46</t>
  </si>
  <si>
    <t>577156131</t>
  </si>
  <si>
    <t>Asfaltový beton vrstva ložní ACL 22 (ABVH) tl 60 mm š do 3 m z modifikovaného asfaltu</t>
  </si>
  <si>
    <t>-394194124</t>
  </si>
  <si>
    <t>Asfaltový beton vrstva ložní ACL 22 (ABVH) s rozprostřením a zhutněním z modifikovaného asfaltu, po zhutnění v pruhu šířky do 3 m, po zhutnění tl. 60 mm</t>
  </si>
  <si>
    <t>47</t>
  </si>
  <si>
    <t>581124115</t>
  </si>
  <si>
    <t>Kryt z betonu komunikace pro pěší tl. 150 mm</t>
  </si>
  <si>
    <t>-7736597</t>
  </si>
  <si>
    <t>Kryt z prostého betonu komunikací pro pěší tl. 150 mm</t>
  </si>
  <si>
    <t>25,0+4,0</t>
  </si>
  <si>
    <t>48</t>
  </si>
  <si>
    <t>596811122</t>
  </si>
  <si>
    <t>Kladení betonové dlažby komunikací pro pěší do lože z kameniva vel do 0,09 m2 plochy do 300 m2</t>
  </si>
  <si>
    <t>-1617914910</t>
  </si>
  <si>
    <t>Kladení dlažby z betonových nebo kameninových dlaždic komunikací pro pěší s vyplněním spár a se smetením přebytečného materiálu na vzdálenost do 3 m s ložem z kameniva těženého tl. do 30 mm velikosti dlaždic do 0,09 m2 (bez zámku), pro plochy přes 100 do 300 m2</t>
  </si>
  <si>
    <t>49</t>
  </si>
  <si>
    <t>59245008</t>
  </si>
  <si>
    <t>dlažba skladebná betonová 20 x 10 x 6 cm barevná</t>
  </si>
  <si>
    <t>-1911493639</t>
  </si>
  <si>
    <t>122*1,05 'Přepočtené koeficientem množství</t>
  </si>
  <si>
    <t>50</t>
  </si>
  <si>
    <t>597761111</t>
  </si>
  <si>
    <t>Rigol dlážděný do lože z betonu tl 100 mm z betonových desek</t>
  </si>
  <si>
    <t>-38191554</t>
  </si>
  <si>
    <t>Rigol dlážděný do lože z betonu prostého tl. 100 mm, s vyplněním a zatřením spár cementovou maltou z betonových desek jakékoliv velikosti</t>
  </si>
  <si>
    <t>51</t>
  </si>
  <si>
    <t>599141111</t>
  </si>
  <si>
    <t>Vyplnění spár mezi silničními dílci živičnou zálivkou</t>
  </si>
  <si>
    <t>-2145909258</t>
  </si>
  <si>
    <t>Vyplnění spár mezi silničními dílci jakékoliv tloušťky živičnou zálivkou</t>
  </si>
  <si>
    <t>"živičná zálivka spáry podél obrubníků" 330,0</t>
  </si>
  <si>
    <t>52</t>
  </si>
  <si>
    <t>599632112.1R</t>
  </si>
  <si>
    <t xml:space="preserve">Vyplnění spár dlažby křemičitým pískem s cementem </t>
  </si>
  <si>
    <t>-1282644172</t>
  </si>
  <si>
    <t>Úpravy povrchů, podlahy a osazování výplní</t>
  </si>
  <si>
    <t>53</t>
  </si>
  <si>
    <t>915241112</t>
  </si>
  <si>
    <t>Bezpečnostní barevný povrch vozovek červený pro podklad betonový</t>
  </si>
  <si>
    <t>1631299429</t>
  </si>
  <si>
    <t>Trubní vedení</t>
  </si>
  <si>
    <t>54</t>
  </si>
  <si>
    <t>895941411R</t>
  </si>
  <si>
    <t>D+M uliční vpusti vč.obsypání</t>
  </si>
  <si>
    <t>kus</t>
  </si>
  <si>
    <t>252896707</t>
  </si>
  <si>
    <t>Zřízení vpusti kanalizační uliční z betonových dílců typ UVB-50</t>
  </si>
  <si>
    <t>55</t>
  </si>
  <si>
    <t>899433111R</t>
  </si>
  <si>
    <t>Výšková úprava povrchových znaků inženýrských sítí do 20cm</t>
  </si>
  <si>
    <t>526809118</t>
  </si>
  <si>
    <t>Ostatní konstrukce a práce, bourání</t>
  </si>
  <si>
    <t>56</t>
  </si>
  <si>
    <t>914111111</t>
  </si>
  <si>
    <t>Montáž svislé dopravní značky do velikosti 1 m2 objímkami na sloupek nebo konzolu</t>
  </si>
  <si>
    <t>1683515314</t>
  </si>
  <si>
    <t>Montáž svislé dopravní značky základní velikosti do 1 m2 objímkami na sloupky nebo konzoly</t>
  </si>
  <si>
    <t>57</t>
  </si>
  <si>
    <t>40444000.1R</t>
  </si>
  <si>
    <t>značka dopravní svislá P2 - hlavní pozemní komunikace</t>
  </si>
  <si>
    <t>-1535836311</t>
  </si>
  <si>
    <t>58</t>
  </si>
  <si>
    <t>40444000.2R</t>
  </si>
  <si>
    <t>značka dopravní svislá P4 - dej přednost v jízdě</t>
  </si>
  <si>
    <t>1278864813</t>
  </si>
  <si>
    <t>59</t>
  </si>
  <si>
    <t>40444000.3R</t>
  </si>
  <si>
    <t>značka dopravní svislá E2b - tvar křižovatky</t>
  </si>
  <si>
    <t>-254089925</t>
  </si>
  <si>
    <t>60</t>
  </si>
  <si>
    <t>40444000.4R</t>
  </si>
  <si>
    <t>značka dopravní svislá P6 - stůj, dej přednost v jízdě</t>
  </si>
  <si>
    <t>1144490194</t>
  </si>
  <si>
    <t>61</t>
  </si>
  <si>
    <t>40444000.5R</t>
  </si>
  <si>
    <t>značka dopravní svislá B2 - zákaz vjezdu všech vozidel</t>
  </si>
  <si>
    <t>-908179626</t>
  </si>
  <si>
    <t>62</t>
  </si>
  <si>
    <t>40444000.6R</t>
  </si>
  <si>
    <t>značka dopravní svislá B28 - zákaz zastavení</t>
  </si>
  <si>
    <t>-939150194</t>
  </si>
  <si>
    <t>63</t>
  </si>
  <si>
    <t>40444000.7R</t>
  </si>
  <si>
    <t>značka dopravní svislá IP4b - jednosměrný provoz</t>
  </si>
  <si>
    <t>1682488973</t>
  </si>
  <si>
    <t>64</t>
  </si>
  <si>
    <t>40444000.8R</t>
  </si>
  <si>
    <t>značka dopravní svislá IJ4a - zastávka</t>
  </si>
  <si>
    <t>117506047</t>
  </si>
  <si>
    <t>65</t>
  </si>
  <si>
    <t>40444000.11R</t>
  </si>
  <si>
    <t>značka dopravní svislá IP11b - parkoviště (kolmé nebo šikmé stání)</t>
  </si>
  <si>
    <t>1673889156</t>
  </si>
  <si>
    <t>66</t>
  </si>
  <si>
    <t>40444000.12R</t>
  </si>
  <si>
    <t>značka dopravní svislá IP12 - vyhrazené parkoviště</t>
  </si>
  <si>
    <t>-58198255</t>
  </si>
  <si>
    <t>67</t>
  </si>
  <si>
    <t>40444000.14R</t>
  </si>
  <si>
    <t>značka dopravní svislá E13 Text: TAXI</t>
  </si>
  <si>
    <t>732672102</t>
  </si>
  <si>
    <t>68</t>
  </si>
  <si>
    <t>914511111</t>
  </si>
  <si>
    <t>Montáž sloupku dopravních značek délky do 3,5 m s betonovým základem</t>
  </si>
  <si>
    <t>-1355181303</t>
  </si>
  <si>
    <t>Montáž sloupku dopravních značek délky do 3,5 m do betonového základu</t>
  </si>
  <si>
    <t>"pro dopravní značky" 15</t>
  </si>
  <si>
    <t>69</t>
  </si>
  <si>
    <t>40445225</t>
  </si>
  <si>
    <t>sloupek Zn pro dopravní značku D 60mm v 3,5m</t>
  </si>
  <si>
    <t>-1624427689</t>
  </si>
  <si>
    <t>70</t>
  </si>
  <si>
    <t>915111112</t>
  </si>
  <si>
    <t>Vodorovné dopravní značení dělící čáry souvislé š 125 mm retroreflexní bílá barva</t>
  </si>
  <si>
    <t>1879927083</t>
  </si>
  <si>
    <t>Vodorovné dopravní značení stříkané barvou dělící čára šířky 125 mm souvislá bílá retroreflexní</t>
  </si>
  <si>
    <t>"VZD V 10c Stání šikmé" 114,0</t>
  </si>
  <si>
    <t>71</t>
  </si>
  <si>
    <t>915111116</t>
  </si>
  <si>
    <t>Vodorovné dopravní značení dělící čáry souvislé š 125 mm retroreflexní žlutá barva</t>
  </si>
  <si>
    <t>1647385677</t>
  </si>
  <si>
    <t>Vodorovné dopravní značení stříkané barvou dělící čára šířky 125 mm souvislá žlutá retroreflexní</t>
  </si>
  <si>
    <t>"VZD V 11a Zastávka autobusu a trolejbusu" 80,0</t>
  </si>
  <si>
    <t>"VZD V 12a " 70,0</t>
  </si>
  <si>
    <t>72</t>
  </si>
  <si>
    <t>915131112</t>
  </si>
  <si>
    <t>Vodorovné dopravní značení přechody pro chodce, šipky, symboly retroreflexní bílá barva</t>
  </si>
  <si>
    <t>1541238047</t>
  </si>
  <si>
    <t>Vodorovné dopravní značení stříkané barvou přechody pro chodce, šipky, symboly bílé retroreflexní</t>
  </si>
  <si>
    <t>"vyhrazené parkoviště pro invalidy" 0,5</t>
  </si>
  <si>
    <t>73</t>
  </si>
  <si>
    <t>916241213</t>
  </si>
  <si>
    <t>Osazení obrubníku kamenného stojatého s boční opěrou do lože z betonu prostého</t>
  </si>
  <si>
    <t>1826358387</t>
  </si>
  <si>
    <t>Osazení obrubníku kamenného se zřízením lože, s vyplněním a zatřením spár cementovou maltou stojatého s boční opěrou z betonu prostého, do lože z betonu prostého</t>
  </si>
  <si>
    <t>"nové"16,0</t>
  </si>
  <si>
    <t>74</t>
  </si>
  <si>
    <t>58380220.3R</t>
  </si>
  <si>
    <t>obrubník žulový 250/300mm - pro zastávku BUS</t>
  </si>
  <si>
    <t>1312755320</t>
  </si>
  <si>
    <t>75</t>
  </si>
  <si>
    <t>919726123</t>
  </si>
  <si>
    <t>Geotextilie pro ochranu, separaci a filtraci netkaná měrná hmotnost do 500 g/m2</t>
  </si>
  <si>
    <t>-674627755</t>
  </si>
  <si>
    <t>Geotextilie netkaná pro ochranu, separaci nebo filtraci měrná hmotnost přes 300 do 500 g/m2</t>
  </si>
  <si>
    <t>76</t>
  </si>
  <si>
    <t>979024443</t>
  </si>
  <si>
    <t>Očištění vybouraných obrubníků a krajníků silničních</t>
  </si>
  <si>
    <t>1224228680</t>
  </si>
  <si>
    <t>Očištění vybouraných prvků komunikací od spojovacího materiálu s odklizením a uložením očištěných hmot a spojovacího materiálu na skládku na vzdálenost do 10 m obrubníků a krajníků, vybouraných z jakéhokoliv lože a s jakoukoliv výplní spár silničních</t>
  </si>
  <si>
    <t>"očištění žulových obrubníků, schodišťových prvků a sadových betonových obrubníků " 533,0</t>
  </si>
  <si>
    <t>77</t>
  </si>
  <si>
    <t>98011100R</t>
  </si>
  <si>
    <t>Vybourání uličních vpustí</t>
  </si>
  <si>
    <t>-1952107908</t>
  </si>
  <si>
    <t>997</t>
  </si>
  <si>
    <t>Přesun sutě</t>
  </si>
  <si>
    <t>78</t>
  </si>
  <si>
    <t>997013501</t>
  </si>
  <si>
    <t>Odvoz suti a vybouraných hmot na skládku nebo meziskládku do 1 km se složením</t>
  </si>
  <si>
    <t>-781688687</t>
  </si>
  <si>
    <t>Odvoz suti a vybouraných hmot na skládku nebo meziskládku se složením, na vzdálenost do 1 km</t>
  </si>
  <si>
    <t>79</t>
  </si>
  <si>
    <t>997013509</t>
  </si>
  <si>
    <t>Příplatek k odvozu suti a vybouraných hmot na skládku ZKD 1 km přes 1 km</t>
  </si>
  <si>
    <t>618860793</t>
  </si>
  <si>
    <t>Odvoz suti a vybouraných hmot na skládku nebo meziskládku se složením, na vzdálenost Příplatek k ceně za každý další i započatý 1 km přes 1 km</t>
  </si>
  <si>
    <t>1946,285*18 'Přepočtené koeficientem množství</t>
  </si>
  <si>
    <t>80</t>
  </si>
  <si>
    <t>997013801</t>
  </si>
  <si>
    <t>Poplatek za uložení na skládce (skládkovné) stavebního odpadu betonového kód odpadu 170 101</t>
  </si>
  <si>
    <t>-1020282382</t>
  </si>
  <si>
    <t>Poplatek za uložení stavebního odpadu na skládce (skládkovné) z prostého betonu zatříděného do Katalogu odpadů pod kódem 170 101</t>
  </si>
  <si>
    <t>11,21+715,625+37,26+107,59</t>
  </si>
  <si>
    <t>81</t>
  </si>
  <si>
    <t>997013831</t>
  </si>
  <si>
    <t>Poplatek za uložení na skládce (skládkovné) stavebního odpadu směsného kód odpadu 170 904</t>
  </si>
  <si>
    <t>-412102570</t>
  </si>
  <si>
    <t>Poplatek za uložení stavebního odpadu na skládce (skládkovné) směsného stavebního a demoličního zatříděného do Katalogu odpadů pod kódem 170 904</t>
  </si>
  <si>
    <t>1946,285-871,685-699,564-374,86</t>
  </si>
  <si>
    <t>82</t>
  </si>
  <si>
    <t>997223845</t>
  </si>
  <si>
    <t>Poplatek za uložení na skládce (skládkovné) odpadu asfaltového bez dehtu kód odpadu 170 302</t>
  </si>
  <si>
    <t>120479919</t>
  </si>
  <si>
    <t>Poplatek za uložení stavebního odpadu na skládce (skládkovné) asfaltového bez obsahu dehtu zatříděného do Katalogu odpadů pod kódem 170 302</t>
  </si>
  <si>
    <t>83</t>
  </si>
  <si>
    <t>997223855</t>
  </si>
  <si>
    <t>Poplatek za uložení na skládce (skládkovné) zeminy a kameniva kód odpadu 170 504</t>
  </si>
  <si>
    <t>1767913521</t>
  </si>
  <si>
    <t>3,24+360,6+11,02</t>
  </si>
  <si>
    <t>998</t>
  </si>
  <si>
    <t>Přesun hmot</t>
  </si>
  <si>
    <t>84</t>
  </si>
  <si>
    <t>998223011</t>
  </si>
  <si>
    <t>Přesun hmot pro pozemní komunikace s krytem dlážděným</t>
  </si>
  <si>
    <t>447090739</t>
  </si>
  <si>
    <t>Přesun hmot pro pozemní komunikace s krytem dlážděným dopravní vzdálenost do 200 m jakékoliv délky objektu</t>
  </si>
  <si>
    <t>PSV</t>
  </si>
  <si>
    <t>Práce a dodávky PSV</t>
  </si>
  <si>
    <t>767</t>
  </si>
  <si>
    <t>Konstrukce zámečnické</t>
  </si>
  <si>
    <t>85</t>
  </si>
  <si>
    <t>767011101R</t>
  </si>
  <si>
    <t>D+M Ocelový zastávkový přístřešek bez bočnic</t>
  </si>
  <si>
    <t>1011144159</t>
  </si>
  <si>
    <t>D+M Ocelový zastávkový přístřešek bez bočnic, s plochou nebo oblou střechou z polykarbonátu, zadní stěna z kaleného skla, délka přístřešku 5 580mm, sloupky do betonu.</t>
  </si>
  <si>
    <t>86</t>
  </si>
  <si>
    <t>767011102R</t>
  </si>
  <si>
    <t>D+M Ocelové zábradlí se skleněnou výplní</t>
  </si>
  <si>
    <t>-1012622663</t>
  </si>
  <si>
    <t>D+M Ocelové zábradlí se skleněnou výplní z bezpečnostního skla, 11 ks dílců délky 2m, 12 sloupků osazených do betonových patek</t>
  </si>
  <si>
    <t>87</t>
  </si>
  <si>
    <t>998767201</t>
  </si>
  <si>
    <t>Přesun hmot procentní pro zámečnické konstrukce v objektech v do 6 m</t>
  </si>
  <si>
    <t>%</t>
  </si>
  <si>
    <t>1324821305</t>
  </si>
  <si>
    <t>Přesun hmot pro zámečnické konstrukce stanovený procentní sazbou (%) z ceny vodorovná dopravní vzdálenost do 50 m v objektech výšky do 6 m</t>
  </si>
  <si>
    <t>U procentuálních přesunů hmot bude do pole „množství“ doplněno % nabídkové ceny uchazeče vztahující se k příslušnému oddílu.</t>
  </si>
  <si>
    <t xml:space="preserve">Y - Restaurátoři </t>
  </si>
  <si>
    <t xml:space="preserve">    798 - Restaurátorské práce</t>
  </si>
  <si>
    <t xml:space="preserve">      D - Dřevěný mobiliář</t>
  </si>
  <si>
    <t xml:space="preserve">      E - Kamenné prvky</t>
  </si>
  <si>
    <t xml:space="preserve">      G - Skla, zrcadla</t>
  </si>
  <si>
    <t xml:space="preserve">      H - Truhlářské prvky</t>
  </si>
  <si>
    <t xml:space="preserve">      I - Umění</t>
  </si>
  <si>
    <t xml:space="preserve">      LM - Štuky, malby</t>
  </si>
  <si>
    <t xml:space="preserve">      Z - Zámečnické prvky</t>
  </si>
  <si>
    <t>798</t>
  </si>
  <si>
    <t>Restaurátorské práce</t>
  </si>
  <si>
    <t>Dřevěný mobiliář</t>
  </si>
  <si>
    <t>RES D001R</t>
  </si>
  <si>
    <t>D02 D+M Šatní věšáková stěna, bližší a přesná specifikace viz  Y-Restaurátoři D_dřevěný mobiliář_soupis prvků</t>
  </si>
  <si>
    <t>-616775848</t>
  </si>
  <si>
    <t>D02 D+M Šatní věšáková stěna, bližší a přesná specifikace viz Y-Restaurátoři D_dřevěný mobiliář_soupis prvků</t>
  </si>
  <si>
    <t>RES D002R</t>
  </si>
  <si>
    <t>D04 D+M Osmiboký stolek, bližší a přesná specifikace viz Y-Restaurátoři D_dřevěný mobiliář_soupis prvků</t>
  </si>
  <si>
    <t>-1985933131</t>
  </si>
  <si>
    <t>RES D003R</t>
  </si>
  <si>
    <t>D06 D+M Stolek kulatý, bližší a přesná specifikace viz Y-Restaurátoři D_dřevěný mobiliář_soupis prvků</t>
  </si>
  <si>
    <t>1642898053</t>
  </si>
  <si>
    <t>RES D004R</t>
  </si>
  <si>
    <t>D07 D+M Rám s fotografií slavných osobností, bližší a přesná specifikace viz Y-Restaurátoři D_dřevěný mobiliář_soupis prvků</t>
  </si>
  <si>
    <t>613202750</t>
  </si>
  <si>
    <t>RES D005R</t>
  </si>
  <si>
    <t>D09 D+M Sekretář - složen ze dvou částí, bližší a přesná specifikace viz Y-Restaurátoři D_dřevěný mobiliář_soupis prvků</t>
  </si>
  <si>
    <t>-995099362</t>
  </si>
  <si>
    <t>RES D006R</t>
  </si>
  <si>
    <t>D10 D+M Psací stůl zásuvkový, bližší a přesná specifikace viz Y-Restaurátoři D_dřevěný mobiliář_soupis prvků</t>
  </si>
  <si>
    <t>1750821817</t>
  </si>
  <si>
    <t>RES D007R</t>
  </si>
  <si>
    <t>D11 D+M Skříňka na klíče - NENALEZENO, bližší a přesná specifikace viz Y-Restaurátoři D_dřevěný mobiliář_soupis prvků</t>
  </si>
  <si>
    <t>-971938686</t>
  </si>
  <si>
    <t>RES D008R</t>
  </si>
  <si>
    <t>D12 D+M Skříňka s barometrem, bližší a přesná specifikace viz Y-Restaurátoři D_dřevěný mobiliář_soupis prvků</t>
  </si>
  <si>
    <t>-1202511625</t>
  </si>
  <si>
    <t>RES D009R</t>
  </si>
  <si>
    <t>D13 D+M Kruhový stolek, bližší a přesná specifikace viz Y-Restaurátoři D_dřevěný mobiliář_soupis prvků</t>
  </si>
  <si>
    <t>-833706450</t>
  </si>
  <si>
    <t>RES D010R</t>
  </si>
  <si>
    <t>D14 D+M Věšáková stěna, bližší a přesná specifikace viz Y-Restaurátoři D_dřevěný mobiliář_soupis prvků</t>
  </si>
  <si>
    <t>2103962325</t>
  </si>
  <si>
    <t>RES D011R</t>
  </si>
  <si>
    <t>D15 D+M Toaletní skříń třídílná,pův. 43 ks, 15 ks NENALEZENO, bližší a přesná specifikace viz Y-Restaurátoři D_dřevěný mobiliář_soupis prvků</t>
  </si>
  <si>
    <t>1426700402</t>
  </si>
  <si>
    <t>RES D012R</t>
  </si>
  <si>
    <t>D16 D+M Toaletní skříń třídílná, bližší a přesná specifikace viz Y-Restaurátoři D_dřevěný mobiliář_soupis prvků</t>
  </si>
  <si>
    <t>-1910677279</t>
  </si>
  <si>
    <t>RES D013R</t>
  </si>
  <si>
    <t>D18 D+M Toaletní skříň dvoudílná, bližší a přesná specifikace viz Y-Restaurátoři D_dřevěný mobiliář_soupis prvků</t>
  </si>
  <si>
    <t>-1231260255</t>
  </si>
  <si>
    <t>RES D014R</t>
  </si>
  <si>
    <t>D19 D+M Toaletní skříň dvoudílná, bližší a přesná specifikace viz Y-Restaurátoři D_dřevěný mobiliář_soupis prvků</t>
  </si>
  <si>
    <t>-150220913</t>
  </si>
  <si>
    <t>RES D015R</t>
  </si>
  <si>
    <t>D20 D+M Čalouněná lenoška, bližší a přesná specifikace viz Y-Restaurátoři D_dřevěný mobiliář_soupis prvků</t>
  </si>
  <si>
    <t>-1462919025</t>
  </si>
  <si>
    <t>RES D016R</t>
  </si>
  <si>
    <t>D21 D+M Křeslo, bližší a přesná specifikace viz Y-Restaurátoři D_dřevěný mobiliář_soupis prvků</t>
  </si>
  <si>
    <t>-580999283</t>
  </si>
  <si>
    <t>RES D017R</t>
  </si>
  <si>
    <t>D22 D+M Stolek, bližší a přesná specifikace viz Y-Restaurátoři D_dřevěný mobiliář_soupis prvků</t>
  </si>
  <si>
    <t>850203201</t>
  </si>
  <si>
    <t>RES D018R</t>
  </si>
  <si>
    <t>D24 D+M Stolek k sedací soupravě, bližší a přesná specifikace viz Y-Restaurátoři D_dřevěný mobiliář_soupis prvků</t>
  </si>
  <si>
    <t>400948565</t>
  </si>
  <si>
    <t>RES D019R</t>
  </si>
  <si>
    <t>D25 D+M Sofa, bližší a přesná specifikace viz Y-Restaurátoři D_dřevěný mobiliář_soupis prvků</t>
  </si>
  <si>
    <t>1055693936</t>
  </si>
  <si>
    <t>RES D020R</t>
  </si>
  <si>
    <t>D26 D+M Křeslo k sedací soupravě, bližší a přesná specifikace viz Y-Restaurátoři D_dřevěný mobiliář_soupis prvků</t>
  </si>
  <si>
    <t>51840354</t>
  </si>
  <si>
    <t>RES D021R</t>
  </si>
  <si>
    <t>D27 D+M Podstavec pod sochu, bližší a přesná specifikace viz Y-Restaurátoři D_dřevěný mobiliář_soupis prvků</t>
  </si>
  <si>
    <t>1918826786</t>
  </si>
  <si>
    <t>RES D022R</t>
  </si>
  <si>
    <t>D28 D+M Policová rohová skříňka, bližší a přesná specifikace viz Y-Restaurátoři D_dřevěný mobiliář_soupis prvků</t>
  </si>
  <si>
    <t>1357944355</t>
  </si>
  <si>
    <t>RES D023R</t>
  </si>
  <si>
    <t>D29 D+M Židle čalouněná, bližší a přesná specifikace viz Y-Restaurátoři D_dřevěný mobiliář_soupis prvků</t>
  </si>
  <si>
    <t>-560417404</t>
  </si>
  <si>
    <t>RES D024R</t>
  </si>
  <si>
    <t>D30 D+M Křeslo čalouněné s dřevěnými područkami, bližší a přesná specifikace viz Y-Restaurátoři D_dřevěný mobiliář_soupis prvků</t>
  </si>
  <si>
    <t>1278646465</t>
  </si>
  <si>
    <t>RES D025R</t>
  </si>
  <si>
    <t>D31 D+M Skříňka s prosklenými dveřmi, bližší a přesná specifikace viz Y-Restaurátoři D_dřevěný mobiliář_soupis prvků</t>
  </si>
  <si>
    <t>2098252515</t>
  </si>
  <si>
    <t>RES D026R</t>
  </si>
  <si>
    <t>D32 D+M Stolek, bližší a přesná specifikace viz Y-Restaurátoři D_dřevěný mobiliář_soupis prvků</t>
  </si>
  <si>
    <t>986511773</t>
  </si>
  <si>
    <t>RES D027R</t>
  </si>
  <si>
    <t>D33 D+M WC prkénko, bližší a přesná specifikace viz Y-Restaurátoři D_dřevěný mobiliář_soupis prvků</t>
  </si>
  <si>
    <t>-2013577855</t>
  </si>
  <si>
    <t>RES D028R</t>
  </si>
  <si>
    <t>D34 D+M Nástěnná skříňka pro hodiny, bližší a přesná specifikace viz Y-Restaurátoři D_dřevěný mobiliář_soupis prvků</t>
  </si>
  <si>
    <t>-788157431</t>
  </si>
  <si>
    <t>RES D029R</t>
  </si>
  <si>
    <t>D39 D+M Zrcadlo v rámu, bližší a přesná specifikace viz Y-Restaurátoři D_dřevěný mobiliář_soupis prvků</t>
  </si>
  <si>
    <t>-399443992</t>
  </si>
  <si>
    <t>RES D030R</t>
  </si>
  <si>
    <t>D40 D+M Květinový stolek se zrcadlem, bližší a přesná specifikace viz Y-Restaurátoři D_dřevěný mobiliář_soupis prvků</t>
  </si>
  <si>
    <t>363014072</t>
  </si>
  <si>
    <t>RES D031R</t>
  </si>
  <si>
    <t>D41 D+M Toaletní stolek, pův. 24 kusů, 2ks NENALEZENY, bližší a přesná specifikace viz Y-Restaurátoři D_dřevěný mobiliář_soupis prvků</t>
  </si>
  <si>
    <t>-543619721</t>
  </si>
  <si>
    <t>RES D032R</t>
  </si>
  <si>
    <t>D42 D+M Věšákové konzoly, pův. 9 ks, 1 ks NENALEZEN, bližší a přesná specifikace viz Y-Restaurátoři D_dřevěný mobiliář_soupis prvků</t>
  </si>
  <si>
    <t>-1507119153</t>
  </si>
  <si>
    <t>E</t>
  </si>
  <si>
    <t>Kamenné prvky</t>
  </si>
  <si>
    <t>RES E041R</t>
  </si>
  <si>
    <t>E 01 D+M Parapetní deska s profilovanou hranou, bližší a přesná specifikace viz Y-Restaurátoři E_kamenné prvky_soupis prvků</t>
  </si>
  <si>
    <t>1615105185</t>
  </si>
  <si>
    <t>RES E042R</t>
  </si>
  <si>
    <t>E 03 D+M Parapetní deska s profilovanou hranou, bližší a přesná specifikace viz Y-Restaurátoři E_kamenné prvky_soupis prvků</t>
  </si>
  <si>
    <t>-650122391</t>
  </si>
  <si>
    <t>RES E043R</t>
  </si>
  <si>
    <t>E13 D+M Stupně vyrovnávacího schodiště se schodnicemi, bližší a přesná specifikace viz Y-Restaurátoři E_kamenné prvky_soupis prvků</t>
  </si>
  <si>
    <t>-1828313860</t>
  </si>
  <si>
    <t>RES E044R</t>
  </si>
  <si>
    <t>E14 D+M Stupně vyrovnávacího schodiště se schodnicemi, bližší a přesná specifikace viz Y-Restaurátoři E_kamenné prvky_soupis prvků</t>
  </si>
  <si>
    <t>175236213</t>
  </si>
  <si>
    <t>RES E045R</t>
  </si>
  <si>
    <t>E17 D+M Stupně hlavního schodiště - nástupní rameno, vč.broušení, bližší a přesná specifikace viz Y-Restaurátoři E_kamenné prvky_soupis prvků</t>
  </si>
  <si>
    <t>2002830862</t>
  </si>
  <si>
    <t>RES E046R</t>
  </si>
  <si>
    <t>E18 D+M Stupně hlavního schodiště - výstupní rameno levé, vč.broušení, bližší a přesná specifikace viz Y-Restaurátoři E_kamenné prvky_soupis prvků</t>
  </si>
  <si>
    <t>1836780246</t>
  </si>
  <si>
    <t>RES E047R</t>
  </si>
  <si>
    <t>E19 D+M Stupně hlavního schodiště - výstupní rameno pravé, vč.broušení, bližší a přesná specifikace viz Y-Restaurátoři E_kamenné prvky_soupis prvků</t>
  </si>
  <si>
    <t>509935668</t>
  </si>
  <si>
    <t>RES E048R</t>
  </si>
  <si>
    <t>E20 D+M Parapetní deska s profilovanou hranou, bližší a přesná specifikace viz Y-Restaurátoři E_kamenné prvky_soupis prvků</t>
  </si>
  <si>
    <t>862263679</t>
  </si>
  <si>
    <t>RES E049R</t>
  </si>
  <si>
    <t>E21 D+M Kosé stupně vřetenového schodiště, bližší a přesná specifikace viz Y-Restaurátoři E_kamenné prvky_soupis prvků</t>
  </si>
  <si>
    <t>-1520927706</t>
  </si>
  <si>
    <t>RES E050R</t>
  </si>
  <si>
    <t>E22 D+M Obklad krytu pro ventilační mřížku - NOVÝ PŘEDMĚT, bližší a přesná specifikace viz Y-Restaurátoři E_kamenné prvky_soupis prvků</t>
  </si>
  <si>
    <t>-72568589</t>
  </si>
  <si>
    <t>RES E051R</t>
  </si>
  <si>
    <t>E23 D+M Stupně vyrovnávacího schodiště - levého, bližší a přesná specifikace viz Y-Restaurátoři E_kamenné prvky_soupis prvků</t>
  </si>
  <si>
    <t>736392388</t>
  </si>
  <si>
    <t>RES E052R</t>
  </si>
  <si>
    <t>E24 D+M Stupně vyrovnávacího schodiště - středního, bližší a přesná specifikace viz Y-Restaurátoři E_kamenné prvky_soupis prvků</t>
  </si>
  <si>
    <t>-240497974</t>
  </si>
  <si>
    <t>RES E053R</t>
  </si>
  <si>
    <t>E25 D+M Stupně vyrovnávacího schodiště - pravého, bližší a přesná specifikace viz Y-Restaurátoři E_kamenné prvky_soupis prvků</t>
  </si>
  <si>
    <t>143425478</t>
  </si>
  <si>
    <t>RES E054R</t>
  </si>
  <si>
    <t>E31 D+M Pamětní deska ve štukovém zdobeném rámu, vč.štuk. rámu a zlacení, bližší a přesná specifikace viz Y-Restaurátoři E_kamenné prvky_soupis prvků</t>
  </si>
  <si>
    <t>1289809109</t>
  </si>
  <si>
    <t>RES E055R</t>
  </si>
  <si>
    <t>E32 D+M Stupně vyrovnávacího schodiště, bližší a přesná specifikace viz Y-Restaurátoři E_kamenné prvky_soupis prvků</t>
  </si>
  <si>
    <t>-477632395</t>
  </si>
  <si>
    <t>RES E056R</t>
  </si>
  <si>
    <t>E38 D+M Odkládací deska šatního stolku, bližší a přesná specifikace viz Y-Restaurátoři E_kamenné prvky_soupis prvků</t>
  </si>
  <si>
    <t>636486500</t>
  </si>
  <si>
    <t>RES E057R</t>
  </si>
  <si>
    <t>E39 D+M Parapetní deska s profilovanou hranou, bližší a přesná specifikace viz Y-Restaurátoři E_kamenné prvky_soupis prvků</t>
  </si>
  <si>
    <t>1755358457</t>
  </si>
  <si>
    <t>RES E058R</t>
  </si>
  <si>
    <t>E47 D+M Deskový obklad císařské koupele, bližší a přesná specifikace viz Y-Restaurátoři E_kamenné prvky_soupis prvků</t>
  </si>
  <si>
    <t>1690249510</t>
  </si>
  <si>
    <t>RES E059R</t>
  </si>
  <si>
    <t>E48 D+M Mramorový parapet topeniště, bližší a přesná specifikace viz Y-Restaurátoři E_kamenné prvky_soupis prvků</t>
  </si>
  <si>
    <t>1269530429</t>
  </si>
  <si>
    <t>RES E060R</t>
  </si>
  <si>
    <t>E49 D+M Mramorová deska na dřevěném stolku, bližší a přesná specifikace viz Y-Restaurátoři E_kamenné prvky_soupis prvků</t>
  </si>
  <si>
    <t>-404573775</t>
  </si>
  <si>
    <t>RES E061R</t>
  </si>
  <si>
    <t>E50 D+M Kamenný sokl (podstavec), bližší a přesná specifikace viz Y-Restaurátoři E_kamenné prvky_soupis prvků</t>
  </si>
  <si>
    <t>-2095982488</t>
  </si>
  <si>
    <t>RES E062R</t>
  </si>
  <si>
    <t>E51 D+M Parapetní deska s profilovanou hranou v hlavní chodbě, bližší a přesná specifikace viz Y-Restaurátoři E_kamenné prvky_soupis prvků</t>
  </si>
  <si>
    <t>-947005130</t>
  </si>
  <si>
    <t>RES E063R</t>
  </si>
  <si>
    <t>E54 D+M Stupně hlavního schodiště - nástupní rameno, vč.broušení, bližší a přesná specifikace viz Y-Restaurátoři E_kamenné prvky_soupis prvků</t>
  </si>
  <si>
    <t>-270280978</t>
  </si>
  <si>
    <t>RES E064R</t>
  </si>
  <si>
    <t>E55 D+M Stupně hlavního schodiště - výstupní rameno levé, vč.broušení, bližší a přesná specifikace viz Y-Restaurátoři E_kamenné prvky_soupis prvků</t>
  </si>
  <si>
    <t>117036174</t>
  </si>
  <si>
    <t>RES E065R</t>
  </si>
  <si>
    <t>E56 D+M Stupně hlavního schodiště - výstupní rameno pravé, vč.broušení, bližší a přesná specifikace viz Y-Restaurátoři E_kamenné prvky_soupis prvků</t>
  </si>
  <si>
    <t>-1793808456</t>
  </si>
  <si>
    <t>RES E066R</t>
  </si>
  <si>
    <t>E57 D+M Parapetní deska s profilovanou hranou, bližší a přesná specifikace viz Y-Restaurátoři E_kamenné prvky_soupis prvků</t>
  </si>
  <si>
    <t>1654827309</t>
  </si>
  <si>
    <t>RES E067R</t>
  </si>
  <si>
    <t>E58 D+M Kosé stupně vřetenového schodiště, vč.broušení, bližší a přesná specifikace viz Y-Restaurátoři E_kamenné prvky_soupis prvků</t>
  </si>
  <si>
    <t>-1909737752</t>
  </si>
  <si>
    <t>RES E068R</t>
  </si>
  <si>
    <t>E59 D+M Kosé stupně vřetenového schodiště, vč.broušení, bližší a přesná specifikace viz Y-Restaurátoři E_kamenné prvky_soupis prvků</t>
  </si>
  <si>
    <t>-1564638857</t>
  </si>
  <si>
    <t>RES E079R</t>
  </si>
  <si>
    <t>E60 D+M Kruhová vrchní deska stolu, bližší a přesná specifikace viz Y-Restaurátoři E_kamenné prvky_soupis prvků</t>
  </si>
  <si>
    <t>-61070554</t>
  </si>
  <si>
    <t>RES E070R</t>
  </si>
  <si>
    <t>E62 D+M Kruhová vrchní deska stolku, bližší a přesná specifikace viz Y-Restaurátoři E_kamenné prvky_soupis prvků</t>
  </si>
  <si>
    <t>-1838631352</t>
  </si>
  <si>
    <t>RES E071R</t>
  </si>
  <si>
    <t>E63 D+M Parapetní deska s profilovanou hranou, bližší a přesná specifikace viz Y-Restaurátoři E_kamenné prvky_soupis prvků</t>
  </si>
  <si>
    <t>-1087671130</t>
  </si>
  <si>
    <t>RES E072R</t>
  </si>
  <si>
    <t>E64 D+M Odkládací deska šatního stolku, bližší a přesná specifikace viz Y-Restaurátoři E_kamenné prvky_soupis prvků</t>
  </si>
  <si>
    <t>-2089012419</t>
  </si>
  <si>
    <t>RES E073R</t>
  </si>
  <si>
    <t>E69 D+M Kosé stupně vřetenového schodiště, vč.broušení, bližší a přesná specifikace viz Y-Restaurátoři E_kamenné prvky_soupis prvků</t>
  </si>
  <si>
    <t>-1385829887</t>
  </si>
  <si>
    <t>RES E074R</t>
  </si>
  <si>
    <t>E70 D+M Kosé stupně vřetenového schodiště, vč.broušení, bližší a přesná specifikace viz Y-Restaurátoři E_kamenné prvky_soupis prvků</t>
  </si>
  <si>
    <t>66425873</t>
  </si>
  <si>
    <t>RES E075R</t>
  </si>
  <si>
    <t>E71 D+M Parapetní deska s profilovanou hranou, vč.broušení, bližší a přesná specifikace viz Y-Restaurátoři E_kamenné prvky_soupis prvků</t>
  </si>
  <si>
    <t>704274320</t>
  </si>
  <si>
    <t>RES E076R</t>
  </si>
  <si>
    <t>E72 D+M Kryt topeniště, bližší a přesná specifikace viz Y-Restaurátoři E_kamenné prvky_soupis prvků</t>
  </si>
  <si>
    <t>515706107</t>
  </si>
  <si>
    <t>RES E077R</t>
  </si>
  <si>
    <t>E73 D+M Parapetní deska s profilovanou hranou, bližší a přesná specifikace viz Y-Restaurátoři E_kamenné prvky_soupis prvků</t>
  </si>
  <si>
    <t>1845116301</t>
  </si>
  <si>
    <t>RES E078R</t>
  </si>
  <si>
    <t>E74 D+M Kosé stupně vřetenového schodiště, vč.broušení, bližší a přesná specifikace viz Y-Restaurátoři E_kamenné prvky_soupis prvků</t>
  </si>
  <si>
    <t>161267106</t>
  </si>
  <si>
    <t>RES E079R.1</t>
  </si>
  <si>
    <t>E76 D+M Krycí deska větrací šachty, bližší a přesná specifikace viz Y-Restaurátoři E_kamenné prvky_soupis prvků</t>
  </si>
  <si>
    <t>-1402037445</t>
  </si>
  <si>
    <t>RES E080R</t>
  </si>
  <si>
    <t>E77 D+M Krycí deska větrací šachty, bližší a přesná specifikace viz Y-Restaurátoři E_kamenné prvky_soupis prvků</t>
  </si>
  <si>
    <t>646596889</t>
  </si>
  <si>
    <t>RES E081R</t>
  </si>
  <si>
    <t>E91 D+M Sokl pro sousoší, bližší a přesná specifikace viz Y-Restaurátoři E_kamenné prvky_soupis prvků</t>
  </si>
  <si>
    <t>2092240816</t>
  </si>
  <si>
    <t>RES E082R</t>
  </si>
  <si>
    <t>E106 D+M Mramorová deska v zrcadle pod suprafenestrou, bližší a přesná specifikace viz Y-Restaurátoři E_kamenné prvky_soupis prvků</t>
  </si>
  <si>
    <t>902838556</t>
  </si>
  <si>
    <t>RES E083R</t>
  </si>
  <si>
    <t>E107 D+M Mramorová deska nad festonem ve středním rizalitu, bližší a přesná specifikace viz Y-Restaurátoři E_kamenné prvky_soupis prvků</t>
  </si>
  <si>
    <t>1198711369</t>
  </si>
  <si>
    <t>RES E084R</t>
  </si>
  <si>
    <t>E111 D+M Mramorová deska v zrcadle pod suprafenestrou, bližší a přesná specifikace viz Y-Restaurátoři E_kamenné prvky_soupis prvků</t>
  </si>
  <si>
    <t>1309227849</t>
  </si>
  <si>
    <t>RES E085R</t>
  </si>
  <si>
    <t>E112 D+M Mramorová deska v parapetním zrcadle, bližší a přesná specifikace viz Y-Restaurátoři E_kamenné prvky_soupis prvků</t>
  </si>
  <si>
    <t>917643968</t>
  </si>
  <si>
    <t>RES E086R</t>
  </si>
  <si>
    <t>E117 D+M Mramorová deska v kartuši, bližší a přesná specifikace viz Y-Restaurátoři E_kamenné prvky_soupis prvků</t>
  </si>
  <si>
    <t>-1241094351</t>
  </si>
  <si>
    <t>RES E087R</t>
  </si>
  <si>
    <t>E118 D+M Mramorová deska štítku s letopočtem - NOVÝ PŘEDMĚT, bližší a přesná specifikace viz Y-Restaurátoři E_kamenné prvky_soupis prvků</t>
  </si>
  <si>
    <t>-2042132055</t>
  </si>
  <si>
    <t>RES E088R</t>
  </si>
  <si>
    <t>E125 D+M Mramorová deska v zrcadle pod suprafenestrou, bližší a přesná specifikace viz Y-Restaurátoři E_kamenné prvky_soupis prvků</t>
  </si>
  <si>
    <t>2124495019</t>
  </si>
  <si>
    <t>RES E089R</t>
  </si>
  <si>
    <t>E126 D+M Mramorová deska v parapetním zrcadle, bližší a přesná specifikace viz Y-Restaurátoři E_kamenné prvky_soupis prvků</t>
  </si>
  <si>
    <t>369563185</t>
  </si>
  <si>
    <t>G</t>
  </si>
  <si>
    <t>Skla, zrcadla</t>
  </si>
  <si>
    <t>RES G091R</t>
  </si>
  <si>
    <t>G.01 D+M Zrcadlo broušené v rámu ostění, bližší a přesná specifikace viz Y-Restaurátoři G_skla,zrcadla_soupis prvků</t>
  </si>
  <si>
    <t>142653315</t>
  </si>
  <si>
    <t>RES G092R</t>
  </si>
  <si>
    <t>G.02 D+M Dekorativní okenní sklo postranní, bližší a přesná specifikace viz Y-Restaurátoři G_skla,zrcadla_soupis prvků</t>
  </si>
  <si>
    <t>277006561</t>
  </si>
  <si>
    <t>RES G093R</t>
  </si>
  <si>
    <t>G.03 D+M Dekorativní sklo dveřní stěny, bližší a přesná specifikace viz Y-Restaurátoři G_skla,zrcadla_soupis prvků</t>
  </si>
  <si>
    <t>-1894970983</t>
  </si>
  <si>
    <t>RES G094R</t>
  </si>
  <si>
    <t>G.04 D+M Zrcadlo broušené v rámu ostění, bližší a přesná specifikace viz Y-Restaurátoři G_skla,zrcadla_soupis prvků</t>
  </si>
  <si>
    <t>-1181843698</t>
  </si>
  <si>
    <t>RES G095R</t>
  </si>
  <si>
    <t>G.05 D+M Zrcadlo broušené v rámu, bližší a přesná specifikace viz Y-Restaurátoři G_skla,zrcadla_soupis prvků</t>
  </si>
  <si>
    <t>197428298</t>
  </si>
  <si>
    <t>RES G096R</t>
  </si>
  <si>
    <t>G.22 D+M Dekorativní okenní sklo, bližší a přesná specifikace viz Y-Restaurátoři G_skla,zrcadla_soupis prvků</t>
  </si>
  <si>
    <t>-617521117</t>
  </si>
  <si>
    <t>88</t>
  </si>
  <si>
    <t>RES G097R</t>
  </si>
  <si>
    <t>G.24 D+M Dekorativní okenní sklo, bližší a přesná specifikace viz Y-Restaurátoři G_skla,zrcadla_soupis prvků</t>
  </si>
  <si>
    <t>-1352977517</t>
  </si>
  <si>
    <t>89</t>
  </si>
  <si>
    <t>RES G098R</t>
  </si>
  <si>
    <t>G.25 D+M Dekorativní okenní sklo, bližší a přesná specifikace viz Y-Restaurátoři G_skla,zrcadla_soupis prvků</t>
  </si>
  <si>
    <t>83171104</t>
  </si>
  <si>
    <t>90</t>
  </si>
  <si>
    <t>RES G099R</t>
  </si>
  <si>
    <t>G.28 D+M Dekorativní okenní sklo postranní, bližší a přesná specifikace viz Y-Restaurátoři G_skla,zrcadla_soupis prvků</t>
  </si>
  <si>
    <t>1229340768</t>
  </si>
  <si>
    <t>91</t>
  </si>
  <si>
    <t>RES G100R</t>
  </si>
  <si>
    <t>G.29 D+M Dekorativní okenní sklo středové, bližší a přesná specifikace viz Y-Restaurátoři G_skla,zrcadla_soupis prvků</t>
  </si>
  <si>
    <t>913940527</t>
  </si>
  <si>
    <t>92</t>
  </si>
  <si>
    <t>RES G101R</t>
  </si>
  <si>
    <t>G.30 D+M Dekorativní sklo stropního světlíku, bližší a přesná specifikace viz Y-Restaurátoři G_skla,zrcadla_soupis prvků</t>
  </si>
  <si>
    <t>-1573458970</t>
  </si>
  <si>
    <t>93</t>
  </si>
  <si>
    <t>RES G102R</t>
  </si>
  <si>
    <t>G.31 D+M Zrcadlo broušené v rámu, bližší a přesná specifikace viz Y-Restaurátoři G_skla,zrcadla_soupis prvků</t>
  </si>
  <si>
    <t>761356572</t>
  </si>
  <si>
    <t>94</t>
  </si>
  <si>
    <t>RES G103R</t>
  </si>
  <si>
    <t>G.32 D+M Zrcadlo v dřevěném obkladu sloupu, bližší a přesná specifikace viz Y-Restaurátoři G_skla,zrcadla_soupis prvků</t>
  </si>
  <si>
    <t>1201852624</t>
  </si>
  <si>
    <t>95</t>
  </si>
  <si>
    <t>RES G104R</t>
  </si>
  <si>
    <t>G.33 D+M Zrcadlová výplň ostění, bližší a přesná specifikace viz Y-Restaurátoři G_skla,zrcadla_soupis prvků</t>
  </si>
  <si>
    <t>-249385477</t>
  </si>
  <si>
    <t>96</t>
  </si>
  <si>
    <t>RES G105R</t>
  </si>
  <si>
    <t>G.34 D+M Zrcadlo broušené v rámu ostění, bližší a přesná specifikace viz Y-Restaurátoři G_skla,zrcadla_soupis prvků</t>
  </si>
  <si>
    <t>939290381</t>
  </si>
  <si>
    <t>97</t>
  </si>
  <si>
    <t>RES G106R</t>
  </si>
  <si>
    <t>G.35 D+M Zrcadlo v keramickém obkladu, bližší a přesná specifikace viz Y-Restaurátoři G_skla,zrcadla_soupis prvků</t>
  </si>
  <si>
    <t>189492179</t>
  </si>
  <si>
    <t>98</t>
  </si>
  <si>
    <t>RES G107R</t>
  </si>
  <si>
    <t>G.37 D+M Zrcadlo v keramickém obkladu, bližší a přesná specifikace viz Y-Restaurátoři G_skla,zrcadla_soupis prvků</t>
  </si>
  <si>
    <t>159075131</t>
  </si>
  <si>
    <t>99</t>
  </si>
  <si>
    <t>RES G108R</t>
  </si>
  <si>
    <t>G.38 D+M Zrcadlo broušené v rámu, bližší a přesná specifikace viz Y-Restaurátoři G_skla,zrcadla_soupis prvků</t>
  </si>
  <si>
    <t>-144497989</t>
  </si>
  <si>
    <t>100</t>
  </si>
  <si>
    <t>RES G109R</t>
  </si>
  <si>
    <t>G.39 D+M Zrcadlo broušené v rámu květinového stolku, bližší a přesná specifikace viz Y-Restaurátoři G_skla,zrcadla_soupis prvků</t>
  </si>
  <si>
    <t>1555638362</t>
  </si>
  <si>
    <t>101</t>
  </si>
  <si>
    <t>RES G110R</t>
  </si>
  <si>
    <t>G.40 D+M Zrcadlo broušené v rámu, bližší a přesná specifikace viz Y-Restaurátoři G_skla,zrcadla_soupis prvků</t>
  </si>
  <si>
    <t>-1824887875</t>
  </si>
  <si>
    <t>102</t>
  </si>
  <si>
    <t>RES G111R</t>
  </si>
  <si>
    <t>G.41 D+M Stropní podhled skleněný s diag.kazetováním, bližší a přesná specifikace viz Y-Restaurátoři G_skla,zrcadla_soupis prvků</t>
  </si>
  <si>
    <t>956898414</t>
  </si>
  <si>
    <t>103</t>
  </si>
  <si>
    <t>RES G112R</t>
  </si>
  <si>
    <t>G.42 D+M Stropní podhled skleněný s diag.kazetováním, bližší a přesná specifikace viz Y-Restaurátoři G_skla,zrcadla_soupis prvků</t>
  </si>
  <si>
    <t>-1233003313</t>
  </si>
  <si>
    <t>H</t>
  </si>
  <si>
    <t>Truhlářské prvky</t>
  </si>
  <si>
    <t>104</t>
  </si>
  <si>
    <t>RES G121R</t>
  </si>
  <si>
    <t>H.007 D+M Kazetované ostění dveří WC, bližší a přesná specifikace viz  H_truhlářské prvky_soupis</t>
  </si>
  <si>
    <t>-910473860</t>
  </si>
  <si>
    <t>H.007 D+M Kazetované ostění dveří WC, bližší a přesná specifikace viz H_truhlářské prvky_soupis</t>
  </si>
  <si>
    <t>105</t>
  </si>
  <si>
    <t>RES G122R</t>
  </si>
  <si>
    <t>H.010 D+M Výplňové obložení dveřního otvoru, bližší a přesná specifikace viz H_truhlářské prvky_soupis</t>
  </si>
  <si>
    <t>1588461138</t>
  </si>
  <si>
    <t>106</t>
  </si>
  <si>
    <t>RES G123R</t>
  </si>
  <si>
    <t>H.011 D+M Prosklená dveřní stěna s ostěním, bližší a přesná specifikace viz H_truhlářské prvky_soupis</t>
  </si>
  <si>
    <t>-1214628090</t>
  </si>
  <si>
    <t>107</t>
  </si>
  <si>
    <t>RES G124R</t>
  </si>
  <si>
    <t>H.012 D+M Prosklená stěna s výdej. pultem - zakrytá filmovou kulisou (recepce), bližší a přesná specifikace viz H_truhlářské prvky_soupis</t>
  </si>
  <si>
    <t>-1113685605</t>
  </si>
  <si>
    <t>108</t>
  </si>
  <si>
    <t>RES G125R</t>
  </si>
  <si>
    <t>H.013 D+M Prosklená stěna s výdej. pultem - zakrytá filmovou kulisou (pokladna), bližší a přesná specifikace viz H_truhlářské prvky_soupis</t>
  </si>
  <si>
    <t>228860969</t>
  </si>
  <si>
    <t>109</t>
  </si>
  <si>
    <t>RES G126R</t>
  </si>
  <si>
    <t>H.036 D+M Ostění dveří WC, bližší a přesná specifikace viz H_truhlářské prvky_soupis</t>
  </si>
  <si>
    <t>-1122613191</t>
  </si>
  <si>
    <t>110</t>
  </si>
  <si>
    <t>RES G127R</t>
  </si>
  <si>
    <t>H.039 D+M Výplňové obložení stěn , bližší a přesná specifikace viz H_truhlářské prvky_soupis</t>
  </si>
  <si>
    <t>-2054450575</t>
  </si>
  <si>
    <t>111</t>
  </si>
  <si>
    <t>RES G128R</t>
  </si>
  <si>
    <t>H.040 D+M Výplňové obložení pilířů, bližší a přesná specifikace viz H_truhlářské prvky_soupis</t>
  </si>
  <si>
    <t>1637049885</t>
  </si>
  <si>
    <t>112</t>
  </si>
  <si>
    <t>RES G129R</t>
  </si>
  <si>
    <t>H.041 D+M Výplňové obložení oken, bližší a přesná specifikace viz H_truhlářské prvky_soupis</t>
  </si>
  <si>
    <t>-1695547698</t>
  </si>
  <si>
    <t>113</t>
  </si>
  <si>
    <t>RES G130R</t>
  </si>
  <si>
    <t>H.042 D+M Zrcadlový stolek konzolový, bližší a přesná specifikace viz H_truhlářské prvky_soupis</t>
  </si>
  <si>
    <t>800075915</t>
  </si>
  <si>
    <t>114</t>
  </si>
  <si>
    <t>RES G131R</t>
  </si>
  <si>
    <t>H.043 D+M Výplňové obložení dveří , bližší a přesná specifikace viz H_truhlářské prvky_soupis</t>
  </si>
  <si>
    <t>712829461</t>
  </si>
  <si>
    <t>115</t>
  </si>
  <si>
    <t>RES G132R</t>
  </si>
  <si>
    <t>H.044 D+M Rámování stěn, bližší a přesná specifikace viz H_truhlářské prvky_soupis</t>
  </si>
  <si>
    <t>1689815622</t>
  </si>
  <si>
    <t>116</t>
  </si>
  <si>
    <t>RES G133R</t>
  </si>
  <si>
    <t>H.050 D+M Výplňové obložení dveřního otvoru do koupelen, bližší a přesná specifikace viz H_truhlářské prvky_soupis</t>
  </si>
  <si>
    <t>2007199594</t>
  </si>
  <si>
    <t>117</t>
  </si>
  <si>
    <t>RES G134R</t>
  </si>
  <si>
    <t>H.051 D+M Výplňové obložení stěn , bližší a přesná specifikace viz H_truhlářské prvky_soupis</t>
  </si>
  <si>
    <t>-2143390328</t>
  </si>
  <si>
    <t>118</t>
  </si>
  <si>
    <t>RES G135R</t>
  </si>
  <si>
    <t>H.052 D+M Kazetované ostění oken , bližší a přesná specifikace viz H_truhlářské prvky_soupis</t>
  </si>
  <si>
    <t>1534973717</t>
  </si>
  <si>
    <t>119</t>
  </si>
  <si>
    <t>RES G136R</t>
  </si>
  <si>
    <t>H.053 D+M Kazetované ostění dveří, bližší a přesná specifikace viz H_truhlářské prvky_soupis</t>
  </si>
  <si>
    <t>1693021061</t>
  </si>
  <si>
    <t>120</t>
  </si>
  <si>
    <t>RES G137R</t>
  </si>
  <si>
    <t>H.054 D+M Zrcadlový stolek, bližší a přesná specifikace viz H_truhlářské prvky_soupis</t>
  </si>
  <si>
    <t>574283036</t>
  </si>
  <si>
    <t>121</t>
  </si>
  <si>
    <t>RES G138R</t>
  </si>
  <si>
    <t>H.055 D+M Obložení dveří , bližší a přesná specifikace viz H_truhlářské prvky_soupis</t>
  </si>
  <si>
    <t>-214949508</t>
  </si>
  <si>
    <t>122</t>
  </si>
  <si>
    <t>RES G139R</t>
  </si>
  <si>
    <t>H.056 D+M Trámové ozdobné oblouky , bližší a přesná specifikace viz H_truhlářské prvky_soupis</t>
  </si>
  <si>
    <t>383983366</t>
  </si>
  <si>
    <t>123</t>
  </si>
  <si>
    <t>RES G140R</t>
  </si>
  <si>
    <t>H.057 D+M Okenní baldachýn, bližší a přesná specifikace viz H_truhlářské prvky_soupis</t>
  </si>
  <si>
    <t>-1193565208</t>
  </si>
  <si>
    <t>124</t>
  </si>
  <si>
    <t>RES G141R</t>
  </si>
  <si>
    <t>H.058 D+M Výplňové obložení stěn, bližší a přesná specifikace viz H_truhlářské prvky_soupis</t>
  </si>
  <si>
    <t>-61465291</t>
  </si>
  <si>
    <t>125</t>
  </si>
  <si>
    <t>RES G142R</t>
  </si>
  <si>
    <t>H.059 D+M Obložení oken, bližší a přesná specifikace viz H_truhlářské prvky_soupis</t>
  </si>
  <si>
    <t>-1888940807</t>
  </si>
  <si>
    <t>126</t>
  </si>
  <si>
    <t>RES G143R</t>
  </si>
  <si>
    <t>H.060 D+M Obložení dveří, bližší a přesná specifikace viz H_truhlářské prvky_soupis</t>
  </si>
  <si>
    <t>-360216774</t>
  </si>
  <si>
    <t>127</t>
  </si>
  <si>
    <t>RES G144R</t>
  </si>
  <si>
    <t>H.061 D+M Zrcadlový stolek přisazený protějškový, bližší a přesná specifikace viz H_truhlářské prvky_soupis</t>
  </si>
  <si>
    <t>783256431</t>
  </si>
  <si>
    <t>128</t>
  </si>
  <si>
    <t>RES G145R</t>
  </si>
  <si>
    <t>H.062 D+M Výplňové obložení pilířů, bližší a přesná specifikace viz H_truhlářské prvky_soupis</t>
  </si>
  <si>
    <t>1281646214</t>
  </si>
  <si>
    <t>129</t>
  </si>
  <si>
    <t>RES G146R</t>
  </si>
  <si>
    <t>H.063 D+M Rámování stěn , bližší a přesná specifikace viz H_truhlářské prvky_soupis</t>
  </si>
  <si>
    <t>371928615</t>
  </si>
  <si>
    <t>130</t>
  </si>
  <si>
    <t>RES G147R</t>
  </si>
  <si>
    <t>H.064 D+M Zrcadlová stěna , bližší a přesná specifikace viz H_truhlářské prvky_soupis</t>
  </si>
  <si>
    <t>162181910</t>
  </si>
  <si>
    <t>131</t>
  </si>
  <si>
    <t>RES G148R</t>
  </si>
  <si>
    <t>H.084 D+M Výplňové obložení sloupů, bližší a přesná specifikace viz H_truhlářské prvky_soupis</t>
  </si>
  <si>
    <t>-951948968</t>
  </si>
  <si>
    <t>132</t>
  </si>
  <si>
    <t>RES G149R</t>
  </si>
  <si>
    <t>H.085 D+M Výplňové obložení stěn, bližší a přesná specifikace viz H_truhlářské prvky_soupis</t>
  </si>
  <si>
    <t>-543190151</t>
  </si>
  <si>
    <t>133</t>
  </si>
  <si>
    <t>RES G150R</t>
  </si>
  <si>
    <t>H.086 D+M Trámové ozdobné oblouky, bližší a přesná specifikace viz H_truhlářské prvky_soupis</t>
  </si>
  <si>
    <t>-1142960868</t>
  </si>
  <si>
    <t>134</t>
  </si>
  <si>
    <t>RES G151R</t>
  </si>
  <si>
    <t>H.087 D+M Výplňové obložení dveří , bližší a přesná specifikace viz H_truhlářské prvky_soupis</t>
  </si>
  <si>
    <t>-1535186673</t>
  </si>
  <si>
    <t>135</t>
  </si>
  <si>
    <t>RES G152R</t>
  </si>
  <si>
    <t>H.088 D+M Výplňové obložení oken, bližší a přesná specifikace viz H_truhlářské prvky_soupis</t>
  </si>
  <si>
    <t>1205536408</t>
  </si>
  <si>
    <t>136</t>
  </si>
  <si>
    <t>RES G153R</t>
  </si>
  <si>
    <t>H.089 D+M Výplňové obložení balk. dveří, bližší a přesná specifikace viz H_truhlářské prvky_soupis</t>
  </si>
  <si>
    <t>-2126531435</t>
  </si>
  <si>
    <t>137</t>
  </si>
  <si>
    <t>RES G154R</t>
  </si>
  <si>
    <t>H.090 D+M Rámování stěn, bližší a přesná specifikace viz H_truhlářské prvky_soupis</t>
  </si>
  <si>
    <t>-1773872502</t>
  </si>
  <si>
    <t>138</t>
  </si>
  <si>
    <t>RES G155R</t>
  </si>
  <si>
    <t>H.103 D+M Výplňové obložení dveřního otvoru, bližší a přesná specifikace viz H_truhlářské prvky_soupis</t>
  </si>
  <si>
    <t>1028518095</t>
  </si>
  <si>
    <t>139</t>
  </si>
  <si>
    <t>RES G156R</t>
  </si>
  <si>
    <t>H.104 D+M Výplňové obložení stěn, bližší a přesná specifikace viz H_truhlářské prvky_soupis</t>
  </si>
  <si>
    <t>-1054737712</t>
  </si>
  <si>
    <t>140</t>
  </si>
  <si>
    <t>RES G157R</t>
  </si>
  <si>
    <t>H.111 D+M Výplňové obložení stěn, bližší a přesná specifikace viz H_truhlářské prvky_soupis</t>
  </si>
  <si>
    <t>-1402801446</t>
  </si>
  <si>
    <t>I</t>
  </si>
  <si>
    <t>Umění</t>
  </si>
  <si>
    <t>141</t>
  </si>
  <si>
    <t>RES I161R</t>
  </si>
  <si>
    <t>I.01 D+M Obraz - Lovecké zátiší, bližší a přesná specifikace viz Y-Restaurátoři I_umění_soupis prvků</t>
  </si>
  <si>
    <t>718164841</t>
  </si>
  <si>
    <t>142</t>
  </si>
  <si>
    <t>RES I162R</t>
  </si>
  <si>
    <t>I.02 D+M Obraz - Kouzelník, bližší a přesná specifikace viz Y-Restaurátoři I_umění_soupis prvků</t>
  </si>
  <si>
    <t>720202523</t>
  </si>
  <si>
    <t>143</t>
  </si>
  <si>
    <t>RES I163R</t>
  </si>
  <si>
    <t>I.03 D+M Obraz - Na lovu, bližší a přesná specifikace viz Y-Restaurátoři I_umění_soupis prvků</t>
  </si>
  <si>
    <t>-443253292</t>
  </si>
  <si>
    <t>144</t>
  </si>
  <si>
    <t>RES I164R</t>
  </si>
  <si>
    <t>I.04 D+M Obraz - Čert a Káča, bližší a přesná specifikace viz Y-Restaurátoři I_umění_soupis prvků</t>
  </si>
  <si>
    <t>538589476</t>
  </si>
  <si>
    <t>145</t>
  </si>
  <si>
    <t>RES I165R</t>
  </si>
  <si>
    <t>I.05 D+M Obraz - Karlovarský kolotoč, bližší a přesná specifikace viz Y-Restaurátoři I_umění_soupis prvků</t>
  </si>
  <si>
    <t>133504646</t>
  </si>
  <si>
    <t>146</t>
  </si>
  <si>
    <t>RES I166R</t>
  </si>
  <si>
    <t>I.06 D+M Obraz - Upolíny, bližší a přesná specifikace viz Y-Restaurátoři I_umění_soupis prvků</t>
  </si>
  <si>
    <t>1754145610</t>
  </si>
  <si>
    <t>147</t>
  </si>
  <si>
    <t>RES I167R</t>
  </si>
  <si>
    <t>I.07 D+M Obraz - Podvečer v Makarské, bližší a přesná specifikace viz Y-Restaurátoři I_umění_soupis prvků</t>
  </si>
  <si>
    <t>-1346400798</t>
  </si>
  <si>
    <t>148</t>
  </si>
  <si>
    <t>RES I168R</t>
  </si>
  <si>
    <t>I.08 D+M Obraz - Mniši trapisté, bližší a přesná specifikace viz Y-Restaurátoři I_umění_soupis prvků</t>
  </si>
  <si>
    <t>-299035365</t>
  </si>
  <si>
    <t>149</t>
  </si>
  <si>
    <t>RES I169R</t>
  </si>
  <si>
    <t>I.09 D+M Obraz - Staré tržiště, bližší a přesná specifikace viz Y-Restaurátoři I_umění_soupis prvků</t>
  </si>
  <si>
    <t>-1662601788</t>
  </si>
  <si>
    <t>150</t>
  </si>
  <si>
    <t>RES I170R</t>
  </si>
  <si>
    <t>I.10 D+M Obraz - Stará kolonáda, bližší a přesná specifikace viz Y-Restaurátoři I_umění_soupis prvků</t>
  </si>
  <si>
    <t>614937302</t>
  </si>
  <si>
    <t>151</t>
  </si>
  <si>
    <t>RES I171R</t>
  </si>
  <si>
    <t>I.11 D+M Obraz - Karlovy Vary - Zámecká, bližší a přesná specifikace viz Y-Restaurátoři I_umění_soupis prvků</t>
  </si>
  <si>
    <t>-659844391</t>
  </si>
  <si>
    <t>152</t>
  </si>
  <si>
    <t>RES I172R</t>
  </si>
  <si>
    <t>I.12 D+M Obraz - Chaloupky v zimě, bližší a přesná specifikace viz Y-Restaurátoři I_umění_soupis prvků</t>
  </si>
  <si>
    <t>-1176843948</t>
  </si>
  <si>
    <t>153</t>
  </si>
  <si>
    <t>RES I173R</t>
  </si>
  <si>
    <t>I.13 D+M Obraz - Podhorská krajina, bližší a přesná specifikace viz Y-Restaurátoři I_umění_soupis prvků</t>
  </si>
  <si>
    <t>-1580515797</t>
  </si>
  <si>
    <t>154</t>
  </si>
  <si>
    <t>RES I174R</t>
  </si>
  <si>
    <t>I.14 D+M Obraz - Letní krajina se srnkami, bližší a přesná specifikace viz Y-Restaurátoři I_umění_soupis prvků</t>
  </si>
  <si>
    <t>890636409</t>
  </si>
  <si>
    <t>155</t>
  </si>
  <si>
    <t>RES I175R</t>
  </si>
  <si>
    <t>I.15 D+M Obraz - Alpská krajina s jezerem, bližší a přesná specifikace viz Y-Restaurátoři I_umění_soupis prvků</t>
  </si>
  <si>
    <t>-1936790939</t>
  </si>
  <si>
    <t>156</t>
  </si>
  <si>
    <t>RES I176R</t>
  </si>
  <si>
    <t>I.16 D+M Obraz - Chaloupka, bližší a přesná specifikace viz Y-Restaurátoři I_umění_soupis prvků</t>
  </si>
  <si>
    <t>1627319511</t>
  </si>
  <si>
    <t>157</t>
  </si>
  <si>
    <t>RES I177R</t>
  </si>
  <si>
    <t>I.17 D+M Obraz - Růže, bližší a přesná specifikace viz Y-Restaurátoři I_umění_soupis prvků</t>
  </si>
  <si>
    <t>1867634623</t>
  </si>
  <si>
    <t>158</t>
  </si>
  <si>
    <t>RES I178R</t>
  </si>
  <si>
    <t>I.18 D+M Obraz - Rudolfstadt, bližší a přesná specifikace viz Y-Restaurátoři I_umění_soupis prvků</t>
  </si>
  <si>
    <t>-1773030880</t>
  </si>
  <si>
    <t>159</t>
  </si>
  <si>
    <t>RES I179R</t>
  </si>
  <si>
    <t>I.19 D+M Obraz - U Ohře V., bližší a přesná specifikace viz Y-Restaurátoři I_umění_soupis prvků</t>
  </si>
  <si>
    <t>-1213368703</t>
  </si>
  <si>
    <t>160</t>
  </si>
  <si>
    <t>RES I180R</t>
  </si>
  <si>
    <t>I.20 D+M Obraz - Večer u rybníka, bližší a přesná specifikace viz Y-Restaurátoři I_umění_soupis prvků</t>
  </si>
  <si>
    <t>876373189</t>
  </si>
  <si>
    <t>161</t>
  </si>
  <si>
    <t>RES I181R</t>
  </si>
  <si>
    <t>I.21 D+M Obraz - Pohraniční hory, bližší a přesná specifikace viz Y-Restaurátoři I_umění_soupis prvků</t>
  </si>
  <si>
    <t>-868120221</t>
  </si>
  <si>
    <t>162</t>
  </si>
  <si>
    <t>RES I182R</t>
  </si>
  <si>
    <t>I.22 D+M Obraz - Letní krajina IV., bližší a přesná specifikace viz Y-Restaurátoři I_umění_soupis prvků</t>
  </si>
  <si>
    <t>-405597437</t>
  </si>
  <si>
    <t>163</t>
  </si>
  <si>
    <t>RES I183R</t>
  </si>
  <si>
    <t>I.23 D+M Obraz - Pole u Bochova II., bližší a přesná specifikace viz Y-Restaurátoři I_umění_soupis prvků</t>
  </si>
  <si>
    <t>1857626609</t>
  </si>
  <si>
    <t>164</t>
  </si>
  <si>
    <t>RES I184R</t>
  </si>
  <si>
    <t>I.24 D+M Obraz - U 0hře II., bližší a přesná specifikace viz Y-Restaurátoři I_umění_soupis prvků</t>
  </si>
  <si>
    <t>-1477683933</t>
  </si>
  <si>
    <t>165</t>
  </si>
  <si>
    <t>RES I185R</t>
  </si>
  <si>
    <t>I.25 D+M Obraz - U 0hře III., bližší a přesná specifikace viz Y-Restaurátoři I_umění_soupis prvků</t>
  </si>
  <si>
    <t>377613966</t>
  </si>
  <si>
    <t>166</t>
  </si>
  <si>
    <t>RES I186R</t>
  </si>
  <si>
    <t>I.26 D+M Obraz - Krajina u ostrova I., bližší a přesná specifikace viz Y-Restaurátoři I_umění_soupis prvků</t>
  </si>
  <si>
    <t>-2126300151</t>
  </si>
  <si>
    <t>167</t>
  </si>
  <si>
    <t>RES I187R</t>
  </si>
  <si>
    <t>I.27 D+M Obraz - Primulky, bližší a přesná specifikace viz Y-Restaurátoři I_umění_soupis prvků</t>
  </si>
  <si>
    <t>-1525832537</t>
  </si>
  <si>
    <t>168</t>
  </si>
  <si>
    <t>RES I188R</t>
  </si>
  <si>
    <t>I.28 D+M Obraz - U jihočeského rybníka, bližší a přesná specifikace viz Y-Restaurátoři I_umění_soupis prvků</t>
  </si>
  <si>
    <t>-1225977962</t>
  </si>
  <si>
    <t>169</t>
  </si>
  <si>
    <t>RES I189R</t>
  </si>
  <si>
    <t>I.29 D+M Obraz - Nežárka, bližší a přesná specifikace viz Y-Restaurátoři I_umění_soupis prvků</t>
  </si>
  <si>
    <t>-61480225</t>
  </si>
  <si>
    <t>170</t>
  </si>
  <si>
    <t>RES I190R</t>
  </si>
  <si>
    <t>I.30 D+M Obraz - U Ohře IV., bližší a přesná specifikace viz Y-Restaurátoři I_umění_soupis prvků</t>
  </si>
  <si>
    <t>-1459788826</t>
  </si>
  <si>
    <t>171</t>
  </si>
  <si>
    <t>RES I191R</t>
  </si>
  <si>
    <t>I.31 D+M Obraz - Letní krajina I., bližší a přesná specifikace viz Y-Restaurátoři I_umění_soupis prvků</t>
  </si>
  <si>
    <t>1722497500</t>
  </si>
  <si>
    <t>172</t>
  </si>
  <si>
    <t>RES I192R</t>
  </si>
  <si>
    <t>I.32 D+M Obraz - W.Schneider : Karlovarští hosté do 1791, bližší a přesná specifikace viz Y-Restaurátoři I_umění_soupis prvků</t>
  </si>
  <si>
    <t>1307235778</t>
  </si>
  <si>
    <t>173</t>
  </si>
  <si>
    <t>RES I193R</t>
  </si>
  <si>
    <t>I.33 D+M Obraz - Bartolomějská noc, bližší a přesná specifikace viz Y-Restaurátoři I_umění_soupis prvků</t>
  </si>
  <si>
    <t>1463060247</t>
  </si>
  <si>
    <t>174</t>
  </si>
  <si>
    <t>RES I194R</t>
  </si>
  <si>
    <t>I.34 D+M Obraz - Sirény, bližší a přesná specifikace viz Y-Restaurátoři I_umění_soupis prvků</t>
  </si>
  <si>
    <t>-1045817411</t>
  </si>
  <si>
    <t>175</t>
  </si>
  <si>
    <t>RES I195R</t>
  </si>
  <si>
    <t>I.35 D+M Obraz - Kolonáda, bližší a přesná specifikace viz Y-Restaurátoři I_umění_soupis prvků</t>
  </si>
  <si>
    <t>-681001192</t>
  </si>
  <si>
    <t>176</t>
  </si>
  <si>
    <t>RES I196R</t>
  </si>
  <si>
    <t>I.36 D+M Obraz - Karlovy Vary, bližší a přesná specifikace viz Y-Restaurátoři I_umění_soupis prvků</t>
  </si>
  <si>
    <t>-1371311639</t>
  </si>
  <si>
    <t>177</t>
  </si>
  <si>
    <t>RES I197R</t>
  </si>
  <si>
    <t>I.38 D+M Obraz - Lesní krajina, bližší a přesná specifikace viz Y-Restaurátoři I_umění_soupis prvků</t>
  </si>
  <si>
    <t>-246500897</t>
  </si>
  <si>
    <t>178</t>
  </si>
  <si>
    <t>RES I198R</t>
  </si>
  <si>
    <t>I.39 D+M Obraz - Mlýnská kolonáda nesignováno, bližší a přesná specifikace viz Y-Restaurátoři I_umění_soupis prvků</t>
  </si>
  <si>
    <t>597242045</t>
  </si>
  <si>
    <t>179</t>
  </si>
  <si>
    <t>RES I199R</t>
  </si>
  <si>
    <t>I.40 D+M Obraz - W.Schneider : Karlovarští hosté po 1791, bližší a přesná specifikace viz Y-Restaurátoři I_umění_soupis prvků</t>
  </si>
  <si>
    <t>908387244</t>
  </si>
  <si>
    <t>180</t>
  </si>
  <si>
    <t>RES I200R</t>
  </si>
  <si>
    <t>I.41 D+M Obraz - Vřídelní kolonáda nesignováno, bližší a přesná specifikace viz Y-Restaurátoři I_umění_soupis prvků</t>
  </si>
  <si>
    <t>-2000956754</t>
  </si>
  <si>
    <t>181</t>
  </si>
  <si>
    <t>RES I201R</t>
  </si>
  <si>
    <t>I.42 D+M Obraz - historický pohled na K.V., bližší a přesná specifikace viz Y-Restaurátoři I_umění_soupis prvků</t>
  </si>
  <si>
    <t>227821964</t>
  </si>
  <si>
    <t>182</t>
  </si>
  <si>
    <t>RES I202R</t>
  </si>
  <si>
    <t>I.43 D+M Obraz - Staré Karlovy Vary, bližší a přesná specifikace viz Y-Restaurátoři I_umění_soupis prvků</t>
  </si>
  <si>
    <t>1528766344</t>
  </si>
  <si>
    <t>183</t>
  </si>
  <si>
    <t>RES I203R</t>
  </si>
  <si>
    <t>I.44 D+M Obraz - L.Tscholl : Pohled na K.V., bližší a přesná specifikace viz Y-Restaurátoři I_umění_soupis prvků</t>
  </si>
  <si>
    <t>1500570339</t>
  </si>
  <si>
    <t>184</t>
  </si>
  <si>
    <t>RES I204R</t>
  </si>
  <si>
    <t>I.45 D+M Obraz - Marianskolázeňský motiv, bližší a přesná specifikace viz Y-Restaurátoři I_umění_soupis prvků</t>
  </si>
  <si>
    <t>1269909220</t>
  </si>
  <si>
    <t>185</t>
  </si>
  <si>
    <t>RES I205R</t>
  </si>
  <si>
    <t>I.46 D+M Obraz - Zátiší, bližší a přesná specifikace viz Y-Restaurátoři I_umění_soupis prvků</t>
  </si>
  <si>
    <t>850045795</t>
  </si>
  <si>
    <t>186</t>
  </si>
  <si>
    <t>RES I206R</t>
  </si>
  <si>
    <t>I.47 D+M Nástěnný obraz - nesign. - Koupající se mořské panny, bližší a přesná specifikace viz Y-Restaurátoři I_umění_soupis prvků</t>
  </si>
  <si>
    <t>-39129486</t>
  </si>
  <si>
    <t>187</t>
  </si>
  <si>
    <t>RES I207R</t>
  </si>
  <si>
    <t>I.48 D+M Nástěnný obraz - nesign. - Koupající se kentaur, bližší a přesná specifikace viz Y-Restaurátoři I_umění_soupis prvků</t>
  </si>
  <si>
    <t>658044213</t>
  </si>
  <si>
    <t>188</t>
  </si>
  <si>
    <t>RES I208R</t>
  </si>
  <si>
    <t>I.49 D+M Nástěnný obraz - nesign. – Koupající se dvojice chlapců, bližší a přesná specifikace viz Y-Restaurátoři I_umění_soupis prvků</t>
  </si>
  <si>
    <t>1631801724</t>
  </si>
  <si>
    <t>189</t>
  </si>
  <si>
    <t>RES I209R</t>
  </si>
  <si>
    <t>I.50 D+M Sousoší "Venuše s Amorem", bližší a přesná specifikace viz Y-Restaurátoři I_umění_soupis prvků</t>
  </si>
  <si>
    <t>1860486427</t>
  </si>
  <si>
    <t>190</t>
  </si>
  <si>
    <t>RES I210R</t>
  </si>
  <si>
    <t>I.51 D+M Sousoší "Venuše s Amorkem", bližší a přesná specifikace viz Y-Restaurátoři I_umění_soupis prvků</t>
  </si>
  <si>
    <t>1334605064</t>
  </si>
  <si>
    <t>191</t>
  </si>
  <si>
    <t>RES I211R</t>
  </si>
  <si>
    <t>I.52 D+M Busta muže na podstavci, bližší a přesná specifikace viz Y-Restaurátoři I_umění_soupis prvků</t>
  </si>
  <si>
    <t>172995906</t>
  </si>
  <si>
    <t>192</t>
  </si>
  <si>
    <t>RES I212R</t>
  </si>
  <si>
    <t>I.53 D+M Busta ženy na podstavci, bližší a přesná specifikace viz Y-Restaurátoři I_umění_soupis prvků</t>
  </si>
  <si>
    <t>-314284863</t>
  </si>
  <si>
    <t>193</t>
  </si>
  <si>
    <t>RES I213R</t>
  </si>
  <si>
    <t>I.54 D+M Obraz - Giovani Bat. Weenix : Lovecký výjev, bližší a přesná specifikace viz Y-Restaurátoři I_umění_soupis prvků</t>
  </si>
  <si>
    <t>1678480339</t>
  </si>
  <si>
    <t>194</t>
  </si>
  <si>
    <t>RES I214R</t>
  </si>
  <si>
    <t>I.55 D+M Obraz v rámu "Jezdec" - nesignovaný, bližší a přesná specifikace viz Y-Restaurátoři I_umění_soupis prvků</t>
  </si>
  <si>
    <t>-1243905916</t>
  </si>
  <si>
    <t>195</t>
  </si>
  <si>
    <t>RES I215R</t>
  </si>
  <si>
    <t>I.56 D+M Soška "Diana", bližší a přesná specifikace viz Y-Restaurátoři I_umění_soupis prvků</t>
  </si>
  <si>
    <t>1496118093</t>
  </si>
  <si>
    <t>196</t>
  </si>
  <si>
    <t>RES I216R</t>
  </si>
  <si>
    <t>I.57 D+M Hodiny, bližší a přesná specifikace viz Y-Restaurátoři I_umění_soupis prvků</t>
  </si>
  <si>
    <t>771332783</t>
  </si>
  <si>
    <t>197</t>
  </si>
  <si>
    <t>RES I217R</t>
  </si>
  <si>
    <t>I.58 D+M Hodiny 2, bližší a přesná specifikace viz Y-Restaurátoři I_umění_soupis prvků</t>
  </si>
  <si>
    <t>-1539492191</t>
  </si>
  <si>
    <t>198</t>
  </si>
  <si>
    <t>RES I218R</t>
  </si>
  <si>
    <t>I.59 D+M Lunetový obraz "Objevení dřímající vřídelní víly", bližší a přesná specifikace viz Y-Restaurátoři I_umění_soupis prvků</t>
  </si>
  <si>
    <t>-2093790845</t>
  </si>
  <si>
    <t>199</t>
  </si>
  <si>
    <t>RES I219R</t>
  </si>
  <si>
    <t>I.60 D+M Lunetový obraz "Objevení vřídla", bližší a přesná specifikace viz Y-Restaurátoři I_umění_soupis prvků</t>
  </si>
  <si>
    <t>-82969056</t>
  </si>
  <si>
    <t>200</t>
  </si>
  <si>
    <t>RES I220R</t>
  </si>
  <si>
    <t>I.61 D+M Lunetový obraz na plátně, bližší a přesná specifikace viz Y-Restaurátoři I_umění_soupis prvků</t>
  </si>
  <si>
    <t>-1540060397</t>
  </si>
  <si>
    <t>201</t>
  </si>
  <si>
    <t>RES I221R</t>
  </si>
  <si>
    <t>I.62 D+M Lunetový obraz na plátně, bližší a přesná specifikace viz Y-Restaurátoři I_umění_soupis prvků</t>
  </si>
  <si>
    <t>1257675649</t>
  </si>
  <si>
    <t>202</t>
  </si>
  <si>
    <t>RES I222R</t>
  </si>
  <si>
    <t>I.63 D+M Busta "Jean de Carro" (na kamenné konzole), bližší a přesná specifikace viz Y-Restaurátoři I_umění_soupis prvků</t>
  </si>
  <si>
    <t>1905248419</t>
  </si>
  <si>
    <t>203</t>
  </si>
  <si>
    <t>RES I223R</t>
  </si>
  <si>
    <t>I.64 D+M Pamětní deska "Jean de Carro" , bližší a přesná specifikace viz Y-Restaurátoři I_umění_soupis prvků</t>
  </si>
  <si>
    <t>-654934911</t>
  </si>
  <si>
    <t>204</t>
  </si>
  <si>
    <t>RES I224R</t>
  </si>
  <si>
    <t>I.65 D+M Lunetový obraz v dřevěném rámu, bližší a přesná specifikace viz Y-Restaurátoři I_umění_soupis prvků</t>
  </si>
  <si>
    <t>909956843</t>
  </si>
  <si>
    <t>205</t>
  </si>
  <si>
    <t>RES I225R</t>
  </si>
  <si>
    <t>I.66 D+M Lunetový obraz v dřevěném rámu, bližší a přesná specifikace viz Y-Restaurátoři I_umění_soupis prvků</t>
  </si>
  <si>
    <t>-1910122362</t>
  </si>
  <si>
    <t>206</t>
  </si>
  <si>
    <t>RES I226R</t>
  </si>
  <si>
    <t>I.67 D+M Lunetový obraz na plátně v dřevěném rámu, bližší a přesná specifikace viz Y-Restaurátoři I_umění_soupis prvků</t>
  </si>
  <si>
    <t>-1529393466</t>
  </si>
  <si>
    <t>207</t>
  </si>
  <si>
    <t>RES I227R</t>
  </si>
  <si>
    <t>I.68 D+M Lunetový obraz v dřevěném rámu, bližší a přesná specifikace viz Y-Restaurátoři I_umění_soupis prvků</t>
  </si>
  <si>
    <t>1935454764</t>
  </si>
  <si>
    <t>208</t>
  </si>
  <si>
    <t>RES I228R</t>
  </si>
  <si>
    <t>I.69 D+M Olej na plátně v dřevěném rámu lunetový, bližší a přesná specifikace viz Y-Restaurátoři I_umění_soupis prvků</t>
  </si>
  <si>
    <t>2094198024</t>
  </si>
  <si>
    <t>209</t>
  </si>
  <si>
    <t>RES I229R</t>
  </si>
  <si>
    <t>I.71 D+M Obraz - Vévodkyně, bližší a přesná specifikace viz Y-Restaurátoři I_umění_soupis prvků</t>
  </si>
  <si>
    <t>1428414890</t>
  </si>
  <si>
    <t>210</t>
  </si>
  <si>
    <t>RES I230R</t>
  </si>
  <si>
    <t>I.72 D+M Obraz - V letní restauraci signováno, bližší a přesná specifikace viz Y-Restaurátoři I_umění_soupis prvků</t>
  </si>
  <si>
    <t>-1886653993</t>
  </si>
  <si>
    <t>211</t>
  </si>
  <si>
    <t>RES I231R</t>
  </si>
  <si>
    <t>I.74 D+M Obraz - Portrét muže, bližší a přesná specifikace viz Y-Restaurátoři I_umění_soupis prvků</t>
  </si>
  <si>
    <t>-1144625687</t>
  </si>
  <si>
    <t>212</t>
  </si>
  <si>
    <t>RES I232R</t>
  </si>
  <si>
    <t>I.75 D+M Obraz - Portrét dívky, bližší a přesná specifikace viz Y-Restaurátoři I_umění_soupis prvků</t>
  </si>
  <si>
    <t>924865864</t>
  </si>
  <si>
    <t>213</t>
  </si>
  <si>
    <t>RES I233R</t>
  </si>
  <si>
    <t>I.76 D+M Obraz - F.Steidl : Lesní motiv, bližší a přesná specifikace viz Y-Restaurátoři I_umění_soupis prvků</t>
  </si>
  <si>
    <t>-1421305623</t>
  </si>
  <si>
    <t>214</t>
  </si>
  <si>
    <t>RES I234R</t>
  </si>
  <si>
    <t>I.77 D+M Gobelin, bližší a přesná specifikace viz Y-Restaurátoři I_umění_soupis prvků</t>
  </si>
  <si>
    <t>2049911789</t>
  </si>
  <si>
    <t>215</t>
  </si>
  <si>
    <t>RES I235R</t>
  </si>
  <si>
    <t>I.78 D+M Obraz - Bohyně štěstí nesignováno, bližší a přesná specifikace viz Y-Restaurátoři I_umění_soupis prvků</t>
  </si>
  <si>
    <t>1202583930</t>
  </si>
  <si>
    <t>216</t>
  </si>
  <si>
    <t>RES I236R</t>
  </si>
  <si>
    <t>I.79 D+M Alegorické sousoší "Lázeňství" - levé , bližší a přesná specifikace viz Y-Restaurátoři I_umění_soupis prvků</t>
  </si>
  <si>
    <t>91399561</t>
  </si>
  <si>
    <t>217</t>
  </si>
  <si>
    <t>RES I237R</t>
  </si>
  <si>
    <t>I.80 D+M Alegorické sousoší "Lázeňství" - pravé, bližší a přesná specifikace viz Y-Restaurátoři I_umění_soupis prvků</t>
  </si>
  <si>
    <t>-1073860027</t>
  </si>
  <si>
    <t>218</t>
  </si>
  <si>
    <t>RES I238R</t>
  </si>
  <si>
    <t>I.81 D+M Ženská hlava ve frontonu, bližší a přesná specifikace viz Y-Restaurátoři I_umění_soupis prvků</t>
  </si>
  <si>
    <t>-1282970605</t>
  </si>
  <si>
    <t>219</t>
  </si>
  <si>
    <t>RES I239R</t>
  </si>
  <si>
    <t>I.82 D+M Dekorativní keramické vlysy, bližší a přesná specifikace viz Y-Restaurátoři I_umění_soupis prvků</t>
  </si>
  <si>
    <t>583337261</t>
  </si>
  <si>
    <t>220</t>
  </si>
  <si>
    <t>RES I240R</t>
  </si>
  <si>
    <t>I.83 D+M Dekorativní keramické štítky, bližší a přesná specifikace viz Y-Restaurátoři I_umění_soupis prvků</t>
  </si>
  <si>
    <t>-863684713</t>
  </si>
  <si>
    <t>221</t>
  </si>
  <si>
    <t>RES I241R</t>
  </si>
  <si>
    <t>I.84 D+M Plastický vlys, bližší a přesná specifikace viz Y-Restaurátoři I_umění_soupis prvků</t>
  </si>
  <si>
    <t>-2035470088</t>
  </si>
  <si>
    <t>222</t>
  </si>
  <si>
    <t>RES I242R</t>
  </si>
  <si>
    <t>I.85 D+M Plastický vlys, bližší a přesná specifikace viz Y-Restaurátoři I_umění_soupis prvků</t>
  </si>
  <si>
    <t>-1410273949</t>
  </si>
  <si>
    <t>223</t>
  </si>
  <si>
    <t>RES I243R</t>
  </si>
  <si>
    <t>I.86 D+M Ženská hlava ve frontonu, bližší a přesná specifikace viz Y-Restaurátoři I_umění_soupis prvků</t>
  </si>
  <si>
    <t>1939585250</t>
  </si>
  <si>
    <t>224</t>
  </si>
  <si>
    <t>RES I244R</t>
  </si>
  <si>
    <t>I.87 D+M Plastika andělíčka, bližší a přesná specifikace viz Y-Restaurátoři I_umění_soupis prvků</t>
  </si>
  <si>
    <t>365545081</t>
  </si>
  <si>
    <t>225</t>
  </si>
  <si>
    <t>RES I245R</t>
  </si>
  <si>
    <t>I.88 D+M Plastika andělíčka, bližší a přesná specifikace viz Y-Restaurátoři I_umění_soupis prvků</t>
  </si>
  <si>
    <t>180726901</t>
  </si>
  <si>
    <t>226</t>
  </si>
  <si>
    <t>RES I246R</t>
  </si>
  <si>
    <t>I.89 D+M Plastický vlys, bližší a přesná specifikace viz Y-Restaurátoři I_umění_soupis prvků</t>
  </si>
  <si>
    <t>1074105808</t>
  </si>
  <si>
    <t>227</t>
  </si>
  <si>
    <t>RES I247R</t>
  </si>
  <si>
    <t>I.90 D+M Plastický vlys, bližší a přesná specifikace viz Y-Restaurátoři I_umění_soupis prvků</t>
  </si>
  <si>
    <t>562596145</t>
  </si>
  <si>
    <t>LM</t>
  </si>
  <si>
    <t>Štuky, malby</t>
  </si>
  <si>
    <t>228</t>
  </si>
  <si>
    <t>RES LM251R</t>
  </si>
  <si>
    <t>LM03 D+M Pilastry a pilíře z umělého mramoru, bližší a přesná specifikace viz  Y-Restaurátoři LM_štuky a malby_soupis prvků</t>
  </si>
  <si>
    <t>-1252637346</t>
  </si>
  <si>
    <t>LM03 D+M Pilastry a pilíře z umělého mramoru, bližší a přesná specifikace viz Y-Restaurátoři LM_štuky a malby_soupis prvků</t>
  </si>
  <si>
    <t>229</t>
  </si>
  <si>
    <t>RES LM252R</t>
  </si>
  <si>
    <t>LM10 D+M Pilastry, sloupy a pilíře z umělého mramoru, podstavce pilířů, ukončení schodiště v suterénu konzolemi, bližší a přesná specifikace viz  Y-Restaurátoři LM_štuky a malby_soupis prvků</t>
  </si>
  <si>
    <t>1185930981</t>
  </si>
  <si>
    <t>LM10 D+M Pilastry, sloupy a pilíře z umělého mramoru, podstavce pilířů, ukončení schodiště v suterénu konzolemi, bližší a přesná specifikace viz Y-Restaurátoři LM_štuky a malby_soupis prvků</t>
  </si>
  <si>
    <t>230</t>
  </si>
  <si>
    <t>RES LM253R</t>
  </si>
  <si>
    <t>LM11 D+M Jónské hlavice sloupů, pilířů a pilastrů - 8ks hlavic piastrů + 4ks hlavic sloupů, bližší a přesná specifikace viz  Y-Restaurátoři LM_štuky a malby_soupis prvků</t>
  </si>
  <si>
    <t>ks</t>
  </si>
  <si>
    <t>800883555</t>
  </si>
  <si>
    <t>LM11 D+M Jónské hlavice sloupů, pilířů a pilastrů - 8ks hlavic piastrů + 4ks hlavic sloupů, bližší a přesná specifikace viz Y-Restaurátoři LM_štuky a malby_soupis prvků</t>
  </si>
  <si>
    <t>231</t>
  </si>
  <si>
    <t>RES LM254R</t>
  </si>
  <si>
    <t>LM12 D+M Dórské hlavice sloupů a hlavice pilastrů - 4ks hlavic pilastrů + 4ks hlavic sloupů, bližší a přesná specifikace viz  Y-Restaurátoři LM_štuky a malby_soupis prvků</t>
  </si>
  <si>
    <t>-795623751</t>
  </si>
  <si>
    <t>LM12 D+M Dórské hlavice sloupů a hlavice pilastrů - 4ks hlavic pilastrů + 4ks hlavic sloupů, bližší a přesná specifikace viz Y-Restaurátoři LM_štuky a malby_soupis prvků</t>
  </si>
  <si>
    <t>232</t>
  </si>
  <si>
    <t>RES LM255R</t>
  </si>
  <si>
    <t>LM13 D+M Štuková výzdoba stropů křížové klenby s rostlinnými motivy, dělené vystouplými pásy omítek se štukovým ,,zrcátkem“, bližší a přesná specifikace viz  Y-Restaurátoři LM_štuky a malby_soupis prvků</t>
  </si>
  <si>
    <t>589357819</t>
  </si>
  <si>
    <t>LM13 D+M Štuková výzdoba stropů křížové klenby s rostlinnými motivy, dělené vystouplými pásy omítek se štukovým ,,zrcátkem“, bližší a přesná specifikace viz Y-Restaurátoři LM_štuky a malby_soupis prvků</t>
  </si>
  <si>
    <t>233</t>
  </si>
  <si>
    <t>RES LM256R</t>
  </si>
  <si>
    <t>LM16 D+M Balustráda schodiště (zábradlí) madlo, sokl, kuželky z uměl. Mramoru, bližší a přesná specifikace viz  Y-Restaurátoři LM_štuky a malby_soupis prvků</t>
  </si>
  <si>
    <t>-1623354779</t>
  </si>
  <si>
    <t>LM16 D+M Balustráda schodiště (zábradlí) madlo, sokl, kuželky z uměl. Mramoru, bližší a přesná specifikace viz Y-Restaurátoři LM_štuky a malby_soupis prvků</t>
  </si>
  <si>
    <t>234</t>
  </si>
  <si>
    <t>RES LM257R</t>
  </si>
  <si>
    <t>LM18 D+M Omítky včetně omítek pod schody členěné horizontálně a vertikálně (bosování), bližší a přesná specifikace viz  Y-Restaurátoři LM_štuky a malby_soupis prvků</t>
  </si>
  <si>
    <t>1379152763</t>
  </si>
  <si>
    <t>LM18 D+M Omítky včetně omítek pod schody členěné horizontálně a vertikálně (bosování), bližší a přesná specifikace viz Y-Restaurátoři LM_štuky a malby_soupis prvků</t>
  </si>
  <si>
    <t>235</t>
  </si>
  <si>
    <t>RES LM258R</t>
  </si>
  <si>
    <t>LM19 D+M Kazetový strop - 2 ks, bližší a přesná specifikace viz  Y-Restaurátoři LM_štuky a malby_soupis prvků</t>
  </si>
  <si>
    <t>-982394409</t>
  </si>
  <si>
    <t>LM19 D+M Kazetový strop - 2 ks, bližší a přesná specifikace viz Y-Restaurátoři LM_štuky a malby_soupis prvků</t>
  </si>
  <si>
    <t>236</t>
  </si>
  <si>
    <t>RES LM259R</t>
  </si>
  <si>
    <t>LM20 D+M Kazetový strop - 2 ks, bližší a přesná specifikace viz  Y-Restaurátoři LM_štuky a malby_soupis prvků</t>
  </si>
  <si>
    <t>-1162727719</t>
  </si>
  <si>
    <t>LM20 D+M Kazetový strop - 2 ks, bližší a přesná specifikace viz Y-Restaurátoři LM_štuky a malby_soupis prvků</t>
  </si>
  <si>
    <t>237</t>
  </si>
  <si>
    <t>RES LM260R</t>
  </si>
  <si>
    <t>LM21 D+M Strop-křížové klenby dělené pásy vystouplých omítek bez.štuk.výzdob, bližší a přesná specifikace viz  Y-Restaurátoři LM_štuky a malby_soupis prvků</t>
  </si>
  <si>
    <t>-303124040</t>
  </si>
  <si>
    <t>LM21 D+M Strop-křížové klenby dělené pásy vystouplých omítek bez.štuk.výzdob, bližší a přesná specifikace viz Y-Restaurátoři LM_štuky a malby_soupis prvků</t>
  </si>
  <si>
    <t>238</t>
  </si>
  <si>
    <t>RES LM261R</t>
  </si>
  <si>
    <t>LM22 D+M Šambrána dveří se zdvojnou římsou v horní části oblouku, bližší a přesná specifikace viz  Y-Restaurátoři LM_štuky a malby_soupis prvků</t>
  </si>
  <si>
    <t>764387794</t>
  </si>
  <si>
    <t>LM22 D+M Šambrána dveří se zdvojnou římsou v horní části oblouku, bližší a přesná specifikace viz Y-Restaurátoři LM_štuky a malby_soupis prvků</t>
  </si>
  <si>
    <t>239</t>
  </si>
  <si>
    <t>RES LM262R</t>
  </si>
  <si>
    <t>LM23 D+M Šambrána okna do koupelen, bližší a přesná specifikace viz  Y-Restaurátoři LM_štuky a malby_soupis prvků</t>
  </si>
  <si>
    <t>1557270356</t>
  </si>
  <si>
    <t>LM23 D+M Šambrána okna do koupelen, bližší a přesná specifikace viz Y-Restaurátoři LM_štuky a malby_soupis prvků</t>
  </si>
  <si>
    <t>240</t>
  </si>
  <si>
    <t>RES LM263R</t>
  </si>
  <si>
    <t>LM25 D+M Šambrána okna (nadsvětlíku), bližší a přesná specifikace viz  Y-Restaurátoři LM_štuky a malby_soupis prvků</t>
  </si>
  <si>
    <t>-1510400274</t>
  </si>
  <si>
    <t>LM25 D+M Šambrána okna (nadsvětlíku), bližší a přesná specifikace viz Y-Restaurátoři LM_štuky a malby_soupis prvků</t>
  </si>
  <si>
    <t>241</t>
  </si>
  <si>
    <t>RES LM264R</t>
  </si>
  <si>
    <t>LM26 D+M Jednoduchá profilovaná římsa ve výklencích (nikách), bližší a přesná specifikace viz  Y-Restaurátoři LM_štuky a malby_soupis prvků</t>
  </si>
  <si>
    <t>bm</t>
  </si>
  <si>
    <t>440534493</t>
  </si>
  <si>
    <t>LM26 D+M Jednoduchá profilovaná římsa ve výklencích (nikách), bližší a přesná specifikace viz Y-Restaurátoři LM_štuky a malby_soupis prvků</t>
  </si>
  <si>
    <t>242</t>
  </si>
  <si>
    <t>RES LM265R</t>
  </si>
  <si>
    <t>LM27 D+M Šambrána okna s konzolkami, bližší a přesná specifikace viz  Y-Restaurátoři LM_štuky a malby_soupis prvků</t>
  </si>
  <si>
    <t>-295626560</t>
  </si>
  <si>
    <t>LM27 D+M Šambrána okna s konzolkami, bližší a přesná specifikace viz Y-Restaurátoři LM_štuky a malby_soupis prvků</t>
  </si>
  <si>
    <t>243</t>
  </si>
  <si>
    <t>RES LM266R</t>
  </si>
  <si>
    <t>LM28 D+M Profilovaná římsa se zubořezem po celém obvodu, bližší a přesná specifikace viz  Y-Restaurátoři LM_štuky a malby_soupis prvků</t>
  </si>
  <si>
    <t>kpl</t>
  </si>
  <si>
    <t>-1854104483</t>
  </si>
  <si>
    <t>LM28 D+M Profilovaná římsa se zubořezem po celém obvodu, bližší a přesná specifikace viz Y-Restaurátoři LM_štuky a malby_soupis prvků</t>
  </si>
  <si>
    <t>244</t>
  </si>
  <si>
    <t>RES LM267R</t>
  </si>
  <si>
    <t>LM30 D+M Profilovaná římsa, bližší a přesná specifikace viz  Y-Restaurátoři LM_štuky a malby_soupis prvků</t>
  </si>
  <si>
    <t>457967684</t>
  </si>
  <si>
    <t>LM30 D+M Profilovaná římsa, bližší a přesná specifikace viz Y-Restaurátoři LM_štuky a malby_soupis prvků</t>
  </si>
  <si>
    <t>245</t>
  </si>
  <si>
    <t>RES LM268R</t>
  </si>
  <si>
    <t>LM33 D+M Čelní členitá fasáda, bosáž, klenáky, kordónová římsa, pilastry, hlavice, korunní římsa, bližší a přesná specifikace viz  Y-Restaurátoři LM_štuky a malby_soupis prvků</t>
  </si>
  <si>
    <t>-594369451</t>
  </si>
  <si>
    <t>LM33 D+M Čelní členitá fasáda, bosáž, klenáky, kordónová římsa, pilastry, hlavice, korunní římsa, bližší a přesná specifikace viz Y-Restaurátoři LM_štuky a malby_soupis prvků</t>
  </si>
  <si>
    <t>246</t>
  </si>
  <si>
    <t>RES LM269R</t>
  </si>
  <si>
    <t>LM34 D+M Zdobený erb s korunou, volutami, postavami s křídly, ve štukovém rámu s vlysy, znak se lvem ve středu erbu, bližší a přesná specifikace viz  Y-Restaurátoři LM_štuky a malby_soupis prvků</t>
  </si>
  <si>
    <t>-1021319012</t>
  </si>
  <si>
    <t>LM34 D+M Zdobený erb s korunou, volutami, postavami s křídly, ve štukovém rámu s vlysy, znak se lvem ve středu erbu, bližší a přesná specifikace viz Y-Restaurátoři LM_štuky a malby_soupis prvků</t>
  </si>
  <si>
    <t>247</t>
  </si>
  <si>
    <t>RES LM270R</t>
  </si>
  <si>
    <t>LM35 D+M Kazetový strop s římsami , bližší a přesná specifikace viz  Y-Restaurátoři LM_štuky a malby_soupis prvků</t>
  </si>
  <si>
    <t>-941610919</t>
  </si>
  <si>
    <t>LM35 D+M Kazetový strop s římsami , bližší a přesná specifikace viz Y-Restaurátoři LM_štuky a malby_soupis prvků</t>
  </si>
  <si>
    <t>248</t>
  </si>
  <si>
    <t>RES LM271R</t>
  </si>
  <si>
    <t>LM36 D+M Vlys s girlandami a maskaróny a rámován římsami, bližší a přesná specifikace viz  Y-Restaurátoři LM_štuky a malby_soupis prvků</t>
  </si>
  <si>
    <t>-2119855423</t>
  </si>
  <si>
    <t>LM36 D+M Vlys s girlandami a maskaróny a rámován římsami, bližší a přesná specifikace viz Y-Restaurátoři LM_štuky a malby_soupis prvků</t>
  </si>
  <si>
    <t>249</t>
  </si>
  <si>
    <t>RES LM272R</t>
  </si>
  <si>
    <t>LM37 D+M Sloupy s jónskými hlavicemi, patkami včetně polosloupů, bližší a přesná specifikace viz  Y-Restaurátoři LM_štuky a malby_soupis prvků</t>
  </si>
  <si>
    <t>-1252496067</t>
  </si>
  <si>
    <t>LM37 D+M Sloupy s jónskými hlavicemi, patkami včetně polosloupů, bližší a přesná specifikace viz Y-Restaurátoři LM_štuky a malby_soupis prvků</t>
  </si>
  <si>
    <t>250</t>
  </si>
  <si>
    <t>RES LM273R</t>
  </si>
  <si>
    <t>LM38 D+M Pilastry na stěnách za sloupy s jemným horizontálním členěním, bližší a přesná specifikace viz  Y-Restaurátoři LM_štuky a malby_soupis prvků</t>
  </si>
  <si>
    <t>-1815876320</t>
  </si>
  <si>
    <t>LM38 D+M Pilastry na stěnách za sloupy s jemným horizontálním členěním, bližší a přesná specifikace viz Y-Restaurátoři LM_štuky a malby_soupis prvků</t>
  </si>
  <si>
    <t>251</t>
  </si>
  <si>
    <t>RES LM274R</t>
  </si>
  <si>
    <t>LM40 D+M Štuková výzdoba klenb. stropů s jemnými rostlinnými motivy a rokaji - 7 stropů, bližší a přesná specifikace viz  Y-Restaurátoři LM_štuky a malby_soupis prvků</t>
  </si>
  <si>
    <t>1176898945</t>
  </si>
  <si>
    <t>LM40 D+M Štuková výzdoba klenb. stropů s jemnými rostlinnými motivy a rokaji - 7 stropů, bližší a přesná specifikace viz Y-Restaurátoři LM_štuky a malby_soupis prvků</t>
  </si>
  <si>
    <t>252</t>
  </si>
  <si>
    <t>RES LM275R</t>
  </si>
  <si>
    <t>LM41 D+M Šambrána s vlysem výtahových dveří, bližší a přesná specifikace viz  Y-Restaurátoři LM_štuky a malby_soupis prvků</t>
  </si>
  <si>
    <t>-868965357</t>
  </si>
  <si>
    <t>LM41 D+M Šambrána s vlysem výtahových dveří, bližší a přesná specifikace viz Y-Restaurátoři LM_štuky a malby_soupis prvků</t>
  </si>
  <si>
    <t>253</t>
  </si>
  <si>
    <t>RES LM276R</t>
  </si>
  <si>
    <t>LM43 D+M Sloupy (pilíře) a pilastry z umělého mramoru - 2 pilíře+10 pilastrů, bližší a přesná specifikace viz  Y-Restaurátoři LM_štuky a malby_soupis prvků</t>
  </si>
  <si>
    <t>-1658706128</t>
  </si>
  <si>
    <t>LM43 D+M Sloupy (pilíře) a pilastry z umělého mramoru - 2 pilíře+10 pilastrů, bližší a přesná specifikace viz Y-Restaurátoři LM_štuky a malby_soupis prvků</t>
  </si>
  <si>
    <t>254</t>
  </si>
  <si>
    <t>RES LM277R</t>
  </si>
  <si>
    <t>LM44 D+M Jónské hlavice a hlavice profil.říms pilířů a pilastrů z umělého mramoru, bližší a přesná specifikace viz  Y-Restaurátoři LM_štuky a malby_soupis prvků</t>
  </si>
  <si>
    <t>-1607183215</t>
  </si>
  <si>
    <t>LM44 D+M Jónské hlavice a hlavice profil.říms pilířů a pilastrů z umělého mramoru, bližší a přesná specifikace viz Y-Restaurátoři LM_štuky a malby_soupis prvků</t>
  </si>
  <si>
    <t>255</t>
  </si>
  <si>
    <t>RES LM278R</t>
  </si>
  <si>
    <t>LM55 D+M Strop –křížové klenby dělené pásy vystouplých omítek bez štuk. Výzdob - 35 stropů, bližší a přesná specifikace viz  Y-Restaurátoři LM_štuky a malby_soupis prvků</t>
  </si>
  <si>
    <t>-1423948676</t>
  </si>
  <si>
    <t>LM55 D+M Strop –křížové klenby dělené pásy vystouplých omítek bez štuk. Výzdob - 35 stropů, bližší a přesná specifikace viz Y-Restaurátoři LM_štuky a malby_soupis prvků</t>
  </si>
  <si>
    <t>256</t>
  </si>
  <si>
    <t>RES LM279R</t>
  </si>
  <si>
    <t>LM56 D+M Supraporta a šambrány vstupních dveří, bližší a přesná specifikace viz  Y-Restaurátoři LM_štuky a malby_soupis prvků</t>
  </si>
  <si>
    <t>-891411954</t>
  </si>
  <si>
    <t>LM56 D+M Supraporta a šambrány vstupních dveří, bližší a přesná specifikace viz Y-Restaurátoři LM_štuky a malby_soupis prvků</t>
  </si>
  <si>
    <t>257</t>
  </si>
  <si>
    <t>RES LM280R</t>
  </si>
  <si>
    <t>LM61 D+M Profilovaná římsa se zubořezem, bližší a přesná specifikace viz  Y-Restaurátoři LM_štuky a malby_soupis prvků</t>
  </si>
  <si>
    <t>484000433</t>
  </si>
  <si>
    <t>LM61 D+M Profilovaná římsa se zubořezem, bližší a přesná specifikace viz Y-Restaurátoři LM_štuky a malby_soupis prvků</t>
  </si>
  <si>
    <t>258</t>
  </si>
  <si>
    <t>RES LM281R</t>
  </si>
  <si>
    <t>LM62 D+M Profilovaná římsa, bližší a přesná specifikace viz  Y-Restaurátoři LM_štuky a malby_soupis prvků</t>
  </si>
  <si>
    <t>-727825271</t>
  </si>
  <si>
    <t>LM62 D+M Profilovaná římsa, bližší a přesná specifikace viz Y-Restaurátoři LM_štuky a malby_soupis prvků</t>
  </si>
  <si>
    <t>259</t>
  </si>
  <si>
    <t>RES LM282R</t>
  </si>
  <si>
    <t>LM64 D+M Balustráda schodiště (zábradlí) madlo, sokl, kuželky z uměl. Mramoru - 2 sloupky+107 kuželek, bližší a přesná specifikace viz  Y-Restaurátoři LM_štuky a malby_soupis prvků</t>
  </si>
  <si>
    <t>479373685</t>
  </si>
  <si>
    <t>LM64 D+M Balustráda schodiště (zábradlí) madlo, sokl, kuželky z uměl. Mramoru - 2 sloupky+107 kuželek, bližší a přesná specifikace viz Y-Restaurátoři LM_štuky a malby_soupis prvků</t>
  </si>
  <si>
    <t>260</t>
  </si>
  <si>
    <t>RES LM283R</t>
  </si>
  <si>
    <t>LM66 D+M Strop se štukatérskou výzdobou, bližší a přesná specifikace viz  Y-Restaurátoři LM_štuky a malby_soupis prvků</t>
  </si>
  <si>
    <t>-321120660</t>
  </si>
  <si>
    <t>LM66 D+M Strop se štukatérskou výzdobou, bližší a přesná specifikace viz Y-Restaurátoři LM_štuky a malby_soupis prvků</t>
  </si>
  <si>
    <t>261</t>
  </si>
  <si>
    <t>RES LM284R</t>
  </si>
  <si>
    <t>LM67 D+M Stěny se štukatérskou výzdobou, rámování, rostlinné motivy, suprafenestry, šmabrány oken, zlacené rámy obrazů, pilastry z umělého mramoru - 2 suprafenestry + 4 pilastry, bližší a přesná specifikace viz  Y-Restaurátoři LM_štuky a malby_soupis prvk</t>
  </si>
  <si>
    <t>1314542807</t>
  </si>
  <si>
    <t>LM67 D+M Stěny se štukatérskou výzdobou, rámování, rostlinné motivy, suprafenestry, šmabrány oken, zlacené rámy obrazů, pilastry z umělého mramoru - 2 suprafenestry + 4 pilastry, bližší a přesná specifikace viz Y-Restaurátoři LM_štuky a malby_soupis prvk</t>
  </si>
  <si>
    <t>262</t>
  </si>
  <si>
    <t>RES LM285R</t>
  </si>
  <si>
    <t>LM68 D+M Strop a stěny se štukatérskou výzdobou, bližší a přesná specifikace viz  Y-Restaurátoři LM_štuky a malby_soupis prvků</t>
  </si>
  <si>
    <t>303859631</t>
  </si>
  <si>
    <t>LM68 D+M Strop a stěny se štukatérskou výzdobou, bližší a přesná specifikace viz Y-Restaurátoři LM_štuky a malby_soupis prvků</t>
  </si>
  <si>
    <t>263</t>
  </si>
  <si>
    <t>RES LM286R</t>
  </si>
  <si>
    <t>LM70 D+M Štuková výzdoba klenb.stropů s jemným rostlinným motivem a rokaji - 3 stropy, bližší a přesná specifikace viz  Y-Restaurátoři LM_štuky a malby_soupis prvků</t>
  </si>
  <si>
    <t>-1213030419</t>
  </si>
  <si>
    <t>LM70 D+M Štuková výzdoba klenb.stropů s jemným rostlinným motivem a rokaji - 3 stropy, bližší a přesná specifikace viz Y-Restaurátoři LM_štuky a malby_soupis prvků</t>
  </si>
  <si>
    <t>264</t>
  </si>
  <si>
    <t>RES LM287R</t>
  </si>
  <si>
    <t>LM71 D+M Štuková výzdoba rovných stropů s jemným rostlinným motivem a rokaji - 2 stropy, bližší a přesná specifikace viz  Y-Restaurátoři LM_štuky a malby_soupis prvků</t>
  </si>
  <si>
    <t>-1306213855</t>
  </si>
  <si>
    <t>LM71 D+M Štuková výzdoba rovných stropů s jemným rostlinným motivem a rokaji - 2 stropy, bližší a přesná specifikace viz Y-Restaurátoři LM_štuky a malby_soupis prvků</t>
  </si>
  <si>
    <t>265</t>
  </si>
  <si>
    <t>RES LM288R</t>
  </si>
  <si>
    <t>LM72 D+M Supraporta obdélná včetně říms a šambrány dveří s vlysem (umístění - dveře do místností 3.502 + 3.503 + 3.002), bližší a přesná specifikace viz  Y-Restaurátoři LM_štuky a malby_soupis prvků</t>
  </si>
  <si>
    <t>-148255205</t>
  </si>
  <si>
    <t>LM72 D+M Supraporta obdélná včetně říms a šambrány dveří s vlysem (umístění - dveře do místností 3.502 + 3.503 + 3.002), bližší a přesná specifikace viz Y-Restaurátoři LM_štuky a malby_soupis prvků</t>
  </si>
  <si>
    <t>266</t>
  </si>
  <si>
    <t>RES LM289R</t>
  </si>
  <si>
    <t>LM73 D+M Šambrána dveří s vlysem vejcovce, profilovanou římsou a malými pilastry (supraporta), bližší a přesná specifikace viz  Y-Restaurátoři LM_štuky a malby_soupis prvků</t>
  </si>
  <si>
    <t>-1284736266</t>
  </si>
  <si>
    <t>LM73 D+M Šambrána dveří s vlysem vejcovce, profilovanou římsou a malými pilastry (supraporta), bližší a přesná specifikace viz Y-Restaurátoři LM_štuky a malby_soupis prvků</t>
  </si>
  <si>
    <t>267</t>
  </si>
  <si>
    <t>RES LM290R</t>
  </si>
  <si>
    <t>LM74 D+M Supraporta s volutami a rokají, bližší a přesná specifikace viz  Y-Restaurátoři LM_štuky a malby_soupis prvků</t>
  </si>
  <si>
    <t>1916731069</t>
  </si>
  <si>
    <t>LM74 D+M Supraporta s volutami a rokají, bližší a přesná specifikace viz Y-Restaurátoři LM_štuky a malby_soupis prvků</t>
  </si>
  <si>
    <t>268</t>
  </si>
  <si>
    <t>RES LM291R</t>
  </si>
  <si>
    <t>LM75 D+M Sloupy (pilíře) a pilastry z umělého mramoru - 2 pilíře+2 sloupy+8 pilastrů, bližší a přesná specifikace viz  Y-Restaurátoři LM_štuky a malby_soupis prvků</t>
  </si>
  <si>
    <t>-2093168250</t>
  </si>
  <si>
    <t>LM75 D+M Sloupy (pilíře) a pilastry z umělého mramoru - 2 pilíře+2 sloupy+8 pilastrů, bližší a přesná specifikace viz Y-Restaurátoři LM_štuky a malby_soupis prvků</t>
  </si>
  <si>
    <t>269</t>
  </si>
  <si>
    <t>RES LM292R</t>
  </si>
  <si>
    <t>LM76 D+M Korintská hlavice pilastrů (2ks), hlavice pilastrů s girlandou (4ks), korintské hlavice sloupů (2ks), hlavice s profilovanou římsou se zubořezem, bližší a přesná specifikace viz  Y-Restaurátoři LM_štuky a malby_soupis prvků</t>
  </si>
  <si>
    <t>-1234698025</t>
  </si>
  <si>
    <t>LM76 D+M Korintská hlavice pilastrů (2ks), hlavice pilastrů s girlandou (4ks), korintské hlavice sloupů (2ks), hlavice s profilovanou římsou se zubořezem, bližší a přesná specifikace viz Y-Restaurátoři LM_štuky a malby_soupis prvků</t>
  </si>
  <si>
    <t>270</t>
  </si>
  <si>
    <t>RES LM293R</t>
  </si>
  <si>
    <t>LM77 D+M Balustráda (zábradlí) madlo, sokl, pilířky, kuželky z umělého mramoru - 2 pilířky+13 kuželek, bližší a přesná specifikace viz  Y-Restaurátoři LM_štuky a malby_soupis prvků</t>
  </si>
  <si>
    <t>1522715148</t>
  </si>
  <si>
    <t>LM77 D+M Balustráda (zábradlí) madlo, sokl, pilířky, kuželky z umělého mramoru - 2 pilířky+13 kuželek, bližší a přesná specifikace viz Y-Restaurátoři LM_štuky a malby_soupis prvků</t>
  </si>
  <si>
    <t>271</t>
  </si>
  <si>
    <t>RES LM294R</t>
  </si>
  <si>
    <t>LM99 D+M Strop-křížové klenby dělené pásy osazených omítek bez štuk.prvků, bližší a přesná specifikace viz  Y-Restaurátoři LM_štuky a malby_soupis prvků</t>
  </si>
  <si>
    <t>673733289</t>
  </si>
  <si>
    <t>LM99 D+M Strop-křížové klenby dělené pásy osazených omítek bez štuk.prvků, bližší a přesná specifikace viz Y-Restaurátoři LM_štuky a malby_soupis prvků</t>
  </si>
  <si>
    <t>272</t>
  </si>
  <si>
    <t>RES LM295R</t>
  </si>
  <si>
    <t>LM100 D+M Supraporta a šambrány, bližší a přesná specifikace viz  Y-Restaurátoři LM_štuky a malby_soupis prvků</t>
  </si>
  <si>
    <t>-135656364</t>
  </si>
  <si>
    <t>LM100 D+M Supraporta a šambrány, bližší a přesná specifikace viz Y-Restaurátoři LM_štuky a malby_soupis prvků</t>
  </si>
  <si>
    <t>273</t>
  </si>
  <si>
    <t>RES LM296R</t>
  </si>
  <si>
    <t>LM106 D+M Profilovaná římsa se zubořezem, bližší a přesná specifikace viz  Y-Restaurátoři LM_štuky a malby_soupis prvků</t>
  </si>
  <si>
    <t>1147152367</t>
  </si>
  <si>
    <t>LM106 D+M Profilovaná římsa se zubořezem, bližší a přesná specifikace viz Y-Restaurátoři LM_štuky a malby_soupis prvků</t>
  </si>
  <si>
    <t>274</t>
  </si>
  <si>
    <t>RES LM297R</t>
  </si>
  <si>
    <t>LM113 D+M Profilovaná římsa pod stropem, bližší a přesná specifikace viz  Y-Restaurátoři LM_štuky a malby_soupis prvků</t>
  </si>
  <si>
    <t>605655010</t>
  </si>
  <si>
    <t>LM113 D+M Profilovaná římsa pod stropem, bližší a přesná specifikace viz Y-Restaurátoři LM_štuky a malby_soupis prvků</t>
  </si>
  <si>
    <t>275</t>
  </si>
  <si>
    <t>RES LM298R</t>
  </si>
  <si>
    <t>LM119 D+M Segmentový fronton se vsazenou mužskou hlavou s přilbicí na konzoli s girlandou v tympanonu s mušlí (rokají), rostlinné motivy, bližší a přesná specifikace viz  Y-Restaurátoři LM_štuky a malby_soupis prvků</t>
  </si>
  <si>
    <t>-556094260</t>
  </si>
  <si>
    <t>LM119 D+M Segmentový fronton se vsazenou mužskou hlavou s přilbicí na konzoli s girlandou v tympanonu s mušlí (rokají), rostlinné motivy, bližší a přesná specifikace viz Y-Restaurátoři LM_štuky a malby_soupis prvků</t>
  </si>
  <si>
    <t>276</t>
  </si>
  <si>
    <t>RES LM299R</t>
  </si>
  <si>
    <t>LM120 D+M Omítky atiky s profilacemi, sokl, malá horní římsa, bližší a přesná specifikace viz  Y-Restaurátoři LM_štuky a malby_soupis prvků</t>
  </si>
  <si>
    <t>-1595929281</t>
  </si>
  <si>
    <t>LM120 D+M Omítky atiky s profilacemi, sokl, malá horní římsa, bližší a přesná specifikace viz Y-Restaurátoři LM_štuky a malby_soupis prvků</t>
  </si>
  <si>
    <t>277</t>
  </si>
  <si>
    <t>RES LM300R</t>
  </si>
  <si>
    <t>LM121 D+M Segmentový fronton s vystouplou profilovanou deskou, ve středu tympanonu s prvkem s volutami a mušlí (rokají), po straně s girlandami, bližší a přesná specifikace viz  Y-Restaurátoři LM_štuky a malby_soupis prvků</t>
  </si>
  <si>
    <t>-499253065</t>
  </si>
  <si>
    <t>LM121 D+M Segmentový fronton s vystouplou profilovanou deskou, ve středu tympanonu s prvkem s volutami a mušlí (rokají), po straně s girlandami, bližší a přesná specifikace viz Y-Restaurátoři LM_štuky a malby_soupis prvků</t>
  </si>
  <si>
    <t>278</t>
  </si>
  <si>
    <t>RES LM301R</t>
  </si>
  <si>
    <t>LM122 D+M Korunní římsa se zubořezem a konzolemi, bližší a přesná specifikace viz  Y-Restaurátoři LM_štuky a malby_soupis prvků</t>
  </si>
  <si>
    <t>-1659456200</t>
  </si>
  <si>
    <t>LM122 D+M Korunní římsa se zubořezem a konzolemi, bližší a přesná specifikace viz Y-Restaurátoři LM_štuky a malby_soupis prvků</t>
  </si>
  <si>
    <t>279</t>
  </si>
  <si>
    <t>RES LM302R</t>
  </si>
  <si>
    <t>LM124 D+M Zdobná konzole (klenák), s akantovými listy a perlovcem, volutami, bližší a přesná specifikace viz  Y-Restaurátoři LM_štuky a malby_soupis prvků</t>
  </si>
  <si>
    <t>-833135175</t>
  </si>
  <si>
    <t>LM124 D+M Zdobná konzole (klenák), s akantovými listy a perlovcem, volutami, bližší a přesná specifikace viz Y-Restaurátoři LM_štuky a malby_soupis prvků</t>
  </si>
  <si>
    <t>280</t>
  </si>
  <si>
    <t>RES LM303R</t>
  </si>
  <si>
    <t>LM125 D+M Šambrána okna s jemným bosováním, bližší a přesná specifikace viz  Y-Restaurátoři LM_štuky a malby_soupis prvků</t>
  </si>
  <si>
    <t>-1313159521</t>
  </si>
  <si>
    <t>LM125 D+M Šambrána okna s jemným bosováním, bližší a přesná specifikace viz Y-Restaurátoři LM_štuky a malby_soupis prvků</t>
  </si>
  <si>
    <t>281</t>
  </si>
  <si>
    <t>RES LM304R</t>
  </si>
  <si>
    <t>LM126 D+M Šambrána okna s jemným bosováním, bližší a přesná specifikace viz  Y-Restaurátoři LM_štuky a malby_soupis prvků</t>
  </si>
  <si>
    <t>165876477</t>
  </si>
  <si>
    <t>LM126 D+M Šambrána okna s jemným bosováním, bližší a přesná specifikace viz Y-Restaurátoři LM_štuky a malby_soupis prvků</t>
  </si>
  <si>
    <t>282</t>
  </si>
  <si>
    <t>RES LM305R</t>
  </si>
  <si>
    <t>LM127 D+M Šambrána okna s jemným bosováním, bližší a přesná specifikace viz  Y-Restaurátoři LM_štuky a malby_soupis prvků</t>
  </si>
  <si>
    <t>-1606807368</t>
  </si>
  <si>
    <t>LM127 D+M Šambrána okna s jemným bosováním, bližší a přesná specifikace viz Y-Restaurátoři LM_štuky a malby_soupis prvků</t>
  </si>
  <si>
    <t>283</t>
  </si>
  <si>
    <t>RES LM306R</t>
  </si>
  <si>
    <t>LM128 D+M Pilastr s jónskou hlavicí a kruhovou profilovanou patkou, bližší a přesná specifikace viz  Y-Restaurátoři LM_štuky a malby_soupis prvků</t>
  </si>
  <si>
    <t>950653785</t>
  </si>
  <si>
    <t>LM128 D+M Pilastr s jónskou hlavicí a kruhovou profilovanou patkou, bližší a přesná specifikace viz Y-Restaurátoři LM_štuky a malby_soupis prvků</t>
  </si>
  <si>
    <t>284</t>
  </si>
  <si>
    <t>RES LM307R</t>
  </si>
  <si>
    <t>LM129 D+M Pilastr s jónskou hlavicí s čtverhrannou profilovanou patkou, bližší a přesná specifikace viz  Y-Restaurátoři LM_štuky a malby_soupis prvků</t>
  </si>
  <si>
    <t>-1166546063</t>
  </si>
  <si>
    <t>LM129 D+M Pilastr s jónskou hlavicí s čtverhrannou profilovanou patkou, bližší a přesná specifikace viz Y-Restaurátoři LM_štuky a malby_soupis prvků</t>
  </si>
  <si>
    <t>285</t>
  </si>
  <si>
    <t>RES LM308R</t>
  </si>
  <si>
    <t>LM130 D+M Pilastr s kanelovaným plochým dříkem, bližší a přesná specifikace viz  Y-Restaurátoři LM_štuky a malby_soupis prvků</t>
  </si>
  <si>
    <t>947820492</t>
  </si>
  <si>
    <t>LM130 D+M Pilastr s kanelovaným plochým dříkem, bližší a přesná specifikace viz Y-Restaurátoři LM_štuky a malby_soupis prvků</t>
  </si>
  <si>
    <t>286</t>
  </si>
  <si>
    <t>RES LM309R</t>
  </si>
  <si>
    <t>LM131 D+M Pilastr s prstencovou bosáží, bližší a přesná specifikace viz  Y-Restaurátoři LM_štuky a malby_soupis prvků</t>
  </si>
  <si>
    <t>1575000108</t>
  </si>
  <si>
    <t>LM131 D+M Pilastr s prstencovou bosáží, bližší a přesná specifikace viz Y-Restaurátoři LM_štuky a malby_soupis prvků</t>
  </si>
  <si>
    <t>287</t>
  </si>
  <si>
    <t>RES LM310R</t>
  </si>
  <si>
    <t>LM133 D+M Korunní římsa profilovaná se zubořezem, bližší a přesná specifikace viz  Y-Restaurátoři LM_štuky a malby_soupis prvků</t>
  </si>
  <si>
    <t>-1563453504</t>
  </si>
  <si>
    <t>LM133 D+M Korunní římsa profilovaná se zubořezem, bližší a přesná specifikace viz Y-Restaurátoři LM_štuky a malby_soupis prvků</t>
  </si>
  <si>
    <t>288</t>
  </si>
  <si>
    <t>RES LM311R</t>
  </si>
  <si>
    <t>LM134 D+M Šambrány oken ve vrcholu oblouku s konzolí s patkami říms, bližší a přesná specifikace viz  Y-Restaurátoři LM_štuky a malby_soupis prvků</t>
  </si>
  <si>
    <t>-35260373</t>
  </si>
  <si>
    <t>LM134 D+M Šambrány oken ve vrcholu oblouku s konzolí s patkami říms, bližší a přesná specifikace viz Y-Restaurátoři LM_štuky a malby_soupis prvků</t>
  </si>
  <si>
    <t>289</t>
  </si>
  <si>
    <t>RES LM312R</t>
  </si>
  <si>
    <t>LM135 D+M Venkovní poprsníky pod okny s kulatými terči a malými pilastry, bližší a přesná specifikace viz  Y-Restaurátoři LM_štuky a malby_soupis prvků</t>
  </si>
  <si>
    <t>34143250</t>
  </si>
  <si>
    <t>LM135 D+M Venkovní poprsníky pod okny s kulatými terči a malými pilastry, bližší a přesná specifikace viz Y-Restaurátoři LM_štuky a malby_soupis prvků</t>
  </si>
  <si>
    <t>290</t>
  </si>
  <si>
    <t>RES LM313R</t>
  </si>
  <si>
    <t>LM137 D+M Mramorované desky, deska s letopočtem r: 2700mm x 800mm, 1 kus, bližší a přesná specifikace viz  Y-Restaurátoři LM_štuky a malby_soupis prvků</t>
  </si>
  <si>
    <t>-251521635</t>
  </si>
  <si>
    <t>LM137 D+M Mramorované desky, deska s letopočtem r: 2700mm x 800mm, 1 kus, bližší a přesná specifikace viz Y-Restaurátoři LM_štuky a malby_soupis prvků</t>
  </si>
  <si>
    <t>291</t>
  </si>
  <si>
    <t>RES LM314R</t>
  </si>
  <si>
    <t>LM138 D+M Bosáž omítek 1. a 2. patra, bližší a přesná specifikace viz  Y-Restaurátoři LM_štuky a malby_soupis prvků</t>
  </si>
  <si>
    <t>489209902</t>
  </si>
  <si>
    <t>LM138 D+M Bosáž omítek 1. a 2. patra, bližší a přesná specifikace viz Y-Restaurátoři LM_štuky a malby_soupis prvků</t>
  </si>
  <si>
    <t>292</t>
  </si>
  <si>
    <t>RES LM315R</t>
  </si>
  <si>
    <t>LM139 D+M Bosáž omítek pod kordonovou římsu, horizontální nuty hluboké, vertikální naznačené jemné, nad okny s klenáky v omítce bosáží, bližší a přesná specifikace viz  Y-Restaurátoři LM_štuky a malby_soupis prvků</t>
  </si>
  <si>
    <t>1416806770</t>
  </si>
  <si>
    <t>LM139 D+M Bosáž omítek pod kordonovou římsu, horizontální nuty hluboké, vertikální naznačené jemné, nad okny s klenáky v omítce bosáží, bližší a přesná specifikace viz Y-Restaurátoři LM_štuky a malby_soupis prvků</t>
  </si>
  <si>
    <t>293</t>
  </si>
  <si>
    <t>RES LM316R</t>
  </si>
  <si>
    <t>LM140 D+M Kordónová římsa profilovaná, bližší a přesná specifikace viz  Y-Restaurátoři LM_štuky a malby_soupis prvků</t>
  </si>
  <si>
    <t>-1540870933</t>
  </si>
  <si>
    <t>LM140 D+M Kordónová římsa profilovaná, bližší a přesná specifikace viz Y-Restaurátoři LM_štuky a malby_soupis prvků</t>
  </si>
  <si>
    <t>294</t>
  </si>
  <si>
    <t>RES LM317R</t>
  </si>
  <si>
    <t>LM144 D+M Kartuše s erbem a volutami, císařskou korunou, girlandou s třapcem, bližší a přesná specifikace viz  Y-Restaurátoři LM_štuky a malby_soupis prvků</t>
  </si>
  <si>
    <t>-1470838398</t>
  </si>
  <si>
    <t>LM144 D+M Kartuše s erbem a volutami, císařskou korunou, girlandou s třapcem, bližší a přesná specifikace viz Y-Restaurátoři LM_štuky a malby_soupis prvků</t>
  </si>
  <si>
    <t>295</t>
  </si>
  <si>
    <t>RES LM318R</t>
  </si>
  <si>
    <t>LM145 D+M Kartuše s erbem a volutami, reliéfem dojocasého lva, císařskou korunou, girlandou s třapcem, bližší a přesná specifikace viz  Y-Restaurátoři LM_štuky a malby_soupis prvků</t>
  </si>
  <si>
    <t>1597275115</t>
  </si>
  <si>
    <t>LM145 D+M Kartuše s erbem a volutami, reliéfem dojocasého lva, císařskou korunou, girlandou s třapcem, bližší a přesná specifikace viz Y-Restaurátoři LM_štuky a malby_soupis prvků</t>
  </si>
  <si>
    <t>Z</t>
  </si>
  <si>
    <t>Zámečnické prvky</t>
  </si>
  <si>
    <t>296</t>
  </si>
  <si>
    <t>RES Z321R</t>
  </si>
  <si>
    <t>Z.001 D+M Madlo, bližší a přesná specifikace viz  Y-Restaurátoři Z_zámečnické prvky_soupis prvků</t>
  </si>
  <si>
    <t>1158303862</t>
  </si>
  <si>
    <t>Z.001 D+M Madlo, bližší a přesná specifikace viz Y-Restaurátoři Z_zámečnické prvky_soupis prvků</t>
  </si>
  <si>
    <t>297</t>
  </si>
  <si>
    <t>RES Z322R</t>
  </si>
  <si>
    <t>Z.003 D+M Mosazná podlahová vpusť - KOPIE, bližší a přesná specifikace viz Y-Restaurátoři Z_zámečnické prvky_soupis prvků</t>
  </si>
  <si>
    <t>-2071626191</t>
  </si>
  <si>
    <t>298</t>
  </si>
  <si>
    <t>RES Z323R</t>
  </si>
  <si>
    <t>Z.004 D+M Zákryt topení, bližší a přesná specifikace viz Y-Restaurátoři Z_zámečnické prvky_soupis prvků</t>
  </si>
  <si>
    <t>1112214345</t>
  </si>
  <si>
    <t>299</t>
  </si>
  <si>
    <t>RES Z324R</t>
  </si>
  <si>
    <t>Z.005 D+M Zábradlí, bližší a přesná specifikace viz Y-Restaurátoři Z_zámečnické prvky_soupis prvků</t>
  </si>
  <si>
    <t>849857187</t>
  </si>
  <si>
    <t>300</t>
  </si>
  <si>
    <t>RES Z325R</t>
  </si>
  <si>
    <t>Z.007 D+M Sloup litinový dél. 3 metry, bližší a přesná specifikace viz Y-Restaurátoři Z_zámečnické prvky_soupis prvků</t>
  </si>
  <si>
    <t>1320271587</t>
  </si>
  <si>
    <t>301</t>
  </si>
  <si>
    <t>RES Z326R</t>
  </si>
  <si>
    <t>Z.008 D+M Sloup litinový dél. 6 metrů, bližší a přesná specifikace viz Y-Restaurátoři Z_zámečnické prvky_soupis prvků</t>
  </si>
  <si>
    <t>-287167261</t>
  </si>
  <si>
    <t>302</t>
  </si>
  <si>
    <t>RES Z327R</t>
  </si>
  <si>
    <t>Z.009 D+M Držák na koberec na levém a pravém rameni, bližší a přesná specifikace viz Y-Restaurátoři Z_zámečnické prvky_soupis prvků</t>
  </si>
  <si>
    <t>-427710569</t>
  </si>
  <si>
    <t>303</t>
  </si>
  <si>
    <t>RES Z328R</t>
  </si>
  <si>
    <t>Z.010 D+M Držák na koberec na nástupním rameni, bližší a přesná specifikace viz Y-Restaurátoři Z_zámečnické prvky_soupis prvků</t>
  </si>
  <si>
    <t>2046710</t>
  </si>
  <si>
    <t>304</t>
  </si>
  <si>
    <t>RES Z329R</t>
  </si>
  <si>
    <t>Z.011 D+M Nádržka na kondenzát, bližší a přesná specifikace viz Y-Restaurátoři Z_zámečnické prvky_soupis prvků</t>
  </si>
  <si>
    <t>-2088046136</t>
  </si>
  <si>
    <t>305</t>
  </si>
  <si>
    <t>RES Z330R</t>
  </si>
  <si>
    <t>Z.013 D+M Ozdobná mříž, bližší a přesná specifikace viz Y-Restaurátoři Z_zámečnické prvky_soupis prvků</t>
  </si>
  <si>
    <t>-1816904621</t>
  </si>
  <si>
    <t>306</t>
  </si>
  <si>
    <t>RES Z331R</t>
  </si>
  <si>
    <t>Z.014 D+M Zábradlí, bližší a přesná specifikace viz Y-Restaurátoři Z_zámečnické prvky_soupis prvků</t>
  </si>
  <si>
    <t>-1853223386</t>
  </si>
  <si>
    <t>307</t>
  </si>
  <si>
    <t>RES Z332R</t>
  </si>
  <si>
    <t>Z.015 D+M Držák na koberec + tyče - střední stupně, bližší a přesná specifikace viz Y-Restaurátoři Z_zámečnické prvky_soupis prvků</t>
  </si>
  <si>
    <t>-719982078</t>
  </si>
  <si>
    <t>308</t>
  </si>
  <si>
    <t>RES Z333R</t>
  </si>
  <si>
    <t>Z.016 D+M Držák na koberec + tyče - boční stupně, bližší a přesná specifikace viz Y-Restaurátoři Z_zámečnické prvky_soupis prvků</t>
  </si>
  <si>
    <t>-59321915</t>
  </si>
  <si>
    <t>309</t>
  </si>
  <si>
    <t>RES Z334R</t>
  </si>
  <si>
    <t>Z.018 D+M Původní okénko pokladny, bližší a přesná specifikace viz Y-Restaurátoři Z_zámečnické prvky_soupis prvků</t>
  </si>
  <si>
    <t>327541383</t>
  </si>
  <si>
    <t>310</t>
  </si>
  <si>
    <t>RES Z335R</t>
  </si>
  <si>
    <t>Z.019 D+M Původní okénko pokladny, bližší a přesná specifikace viz Y-Restaurátoři Z_zámečnické prvky_soupis prvků</t>
  </si>
  <si>
    <t>-1644176698</t>
  </si>
  <si>
    <t>311</t>
  </si>
  <si>
    <t>RES Z336R</t>
  </si>
  <si>
    <t>Z.020 D+M Vstupní okrasná mříž u levého bočního vstupu, bližší a přesná specifikace viz Y-Restaurátoři Z_zámečnické prvky_soupis prvků</t>
  </si>
  <si>
    <t>1846637370</t>
  </si>
  <si>
    <t>312</t>
  </si>
  <si>
    <t>RES Z337R</t>
  </si>
  <si>
    <t>Z.021 D+M Zákryt topení, bližší a přesná specifikace viz Y-Restaurátoři Z_zámečnické prvky_soupis prvků</t>
  </si>
  <si>
    <t>1472175276</t>
  </si>
  <si>
    <t>313</t>
  </si>
  <si>
    <t>RES Z338R</t>
  </si>
  <si>
    <t>Z.022 D+M Zákryt topení, bližší a přesná specifikace viz Y-Restaurátoři Z_zámečnické prvky_soupis prvků</t>
  </si>
  <si>
    <t>-1426501951</t>
  </si>
  <si>
    <t>314</t>
  </si>
  <si>
    <t>RES Z339R</t>
  </si>
  <si>
    <t>Z.024 D+M Vstupní okrasná mříž u pravého bočního vstupu, bližší a přesná specifikace viz Y-Restaurátoři Z_zámečnické prvky_soupis prvků</t>
  </si>
  <si>
    <t>-864555747</t>
  </si>
  <si>
    <t>315</t>
  </si>
  <si>
    <t>RES Z340R</t>
  </si>
  <si>
    <t>Z.025 D+M Kryt topení, bližší a přesná specifikace viz Y-Restaurátoři Z_zámečnické prvky_soupis prvků</t>
  </si>
  <si>
    <t>-1715716194</t>
  </si>
  <si>
    <t>316</t>
  </si>
  <si>
    <t>RES Z341R</t>
  </si>
  <si>
    <t>Z.040 D+M Vana nerez - NOVÝ PŘEDMĚT, bližší a přesná specifikace viz Y-Restaurátoři Z_zámečnické prvky_soupis prvků</t>
  </si>
  <si>
    <t>501562410</t>
  </si>
  <si>
    <t>317</t>
  </si>
  <si>
    <t>RES Z342R</t>
  </si>
  <si>
    <t>Z.041 D+M Stojanové madlo se signalizačním tlačítkem, bližší a přesná specifikace viz Y-Restaurátoři Z_zámečnické prvky_soupis prvků</t>
  </si>
  <si>
    <t>339063994</t>
  </si>
  <si>
    <t>318</t>
  </si>
  <si>
    <t>RES Z343R</t>
  </si>
  <si>
    <t>Z.042 D+M Dvojité stojanové madlo, bližší a přesná specifikace viz Y-Restaurátoři Z_zámečnické prvky_soupis prvků</t>
  </si>
  <si>
    <t>1375243864</t>
  </si>
  <si>
    <t>319</t>
  </si>
  <si>
    <t>RES Z344R</t>
  </si>
  <si>
    <t>Z.043 D+M Madlo u bazenku, bližší a přesná specifikace viz Y-Restaurátoři Z_zámečnické prvky_soupis prvků</t>
  </si>
  <si>
    <t>-917662555</t>
  </si>
  <si>
    <t>320</t>
  </si>
  <si>
    <t>RES Z345R</t>
  </si>
  <si>
    <t>Z.044 D+M Madlo u vany, bližší a přesná specifikace viz Y-Restaurátoři Z_zámečnické prvky_soupis prvků</t>
  </si>
  <si>
    <t>1678134927</t>
  </si>
  <si>
    <t>321</t>
  </si>
  <si>
    <t>RES Z346R</t>
  </si>
  <si>
    <t>Z.045 D+M Mísící baterie s 5 kohouty, bližší a přesná specifikace viz Y-Restaurátoři Z_zámečnické prvky_soupis prvků</t>
  </si>
  <si>
    <t>-1513586272</t>
  </si>
  <si>
    <t>322</t>
  </si>
  <si>
    <t>RES Z347R</t>
  </si>
  <si>
    <t>Z.046 D+M Zásobník toaletního papíru, bližší a přesná specifikace viz Y-Restaurátoři Z_zámečnické prvky_soupis prvků</t>
  </si>
  <si>
    <t>1003328547</t>
  </si>
  <si>
    <t>323</t>
  </si>
  <si>
    <t>RES Z348R</t>
  </si>
  <si>
    <t>Z.047 D+M Kryt topení, bližší a přesná specifikace viz Y-Restaurátoři Z_zámečnické prvky_soupis prvků</t>
  </si>
  <si>
    <t>-2068044700</t>
  </si>
  <si>
    <t>324</t>
  </si>
  <si>
    <t>RES Z349R</t>
  </si>
  <si>
    <t>Z.048 D+M Regulace ventilační mřížky, bližší a přesná specifikace viz Y-Restaurátoři Z_zámečnické prvky_soupis prvků</t>
  </si>
  <si>
    <t>-1398326722</t>
  </si>
  <si>
    <t>325</t>
  </si>
  <si>
    <t>RES Z350R</t>
  </si>
  <si>
    <t>Z.049 D+M Kanálek přepadu, bližší a přesná specifikace viz Y-Restaurátoři Z_zámečnické prvky_soupis prvků</t>
  </si>
  <si>
    <t>1101272718</t>
  </si>
  <si>
    <t>326</t>
  </si>
  <si>
    <t>RES Z351R</t>
  </si>
  <si>
    <t>Z.050 D+M Kanálek odpadu, bližší a přesná specifikace viz Y-Restaurátoři Z_zámečnické prvky_soupis prvků</t>
  </si>
  <si>
    <t>1284066436</t>
  </si>
  <si>
    <t>327</t>
  </si>
  <si>
    <t>RES Z352R</t>
  </si>
  <si>
    <t>Z.051 D+M Otočná sprcha, bližší a přesná specifikace viz Y-Restaurátoři Z_zámečnické prvky_soupis prvků</t>
  </si>
  <si>
    <t>1629928644</t>
  </si>
  <si>
    <t>328</t>
  </si>
  <si>
    <t>RES Z353R</t>
  </si>
  <si>
    <t>Z.052 D+M Toaletní mísa + splachovací nádržka s vodovodní armaturou, bližší a přesná specifikace viz Y-Restaurátoři Z_zámečnické prvky_soupis prvků</t>
  </si>
  <si>
    <t>-2088626720</t>
  </si>
  <si>
    <t>329</t>
  </si>
  <si>
    <t>RES Z354R</t>
  </si>
  <si>
    <t>Z.053 D+M Mřížky zákrytu topení, bližší a přesná specifikace viz Y-Restaurátoři Z_zámečnické prvky_soupis prvků</t>
  </si>
  <si>
    <t>714581912</t>
  </si>
  <si>
    <t>330</t>
  </si>
  <si>
    <t>RES Z355R</t>
  </si>
  <si>
    <t>Z.054 D+M Ozdobná mříž oken císařské lázně, bližší a přesná specifikace viz Y-Restaurátoři Z_zámečnické prvky_soupis prvků</t>
  </si>
  <si>
    <t>-1503434975</t>
  </si>
  <si>
    <t>331</t>
  </si>
  <si>
    <t>RES Z356R</t>
  </si>
  <si>
    <t>Z.056 D+M Nádržka na kondenzát, bližší a přesná specifikace viz Y-Restaurátoři Z_zámečnické prvky_soupis prvků</t>
  </si>
  <si>
    <t>-459526777</t>
  </si>
  <si>
    <t>332</t>
  </si>
  <si>
    <t>RES Z357R</t>
  </si>
  <si>
    <t>Z.057 D+M Nádržka na kondenzát, bližší a přesná specifikace viz Y-Restaurátoři Z_zámečnické prvky_soupis prvků</t>
  </si>
  <si>
    <t>606709654</t>
  </si>
  <si>
    <t>333</t>
  </si>
  <si>
    <t>RES Z358R</t>
  </si>
  <si>
    <t>Z.058 D+M Schránka na ručníky, bližší a přesná specifikace viz Y-Restaurátoři Z_zámečnické prvky_soupis prvků</t>
  </si>
  <si>
    <t>1800245231</t>
  </si>
  <si>
    <t>334</t>
  </si>
  <si>
    <t>RES Z359R</t>
  </si>
  <si>
    <t>Z.059 D+M Držáky na tyče koberce, bližší a přesná specifikace viz Y-Restaurátoři Z_zámečnické prvky_soupis prvků</t>
  </si>
  <si>
    <t>-1357323379</t>
  </si>
  <si>
    <t>335</t>
  </si>
  <si>
    <t>RES Z360R</t>
  </si>
  <si>
    <t>Z.060 D+M Držáky na tyče koberce, bližší a přesná specifikace viz Y-Restaurátoři Z_zámečnické prvky_soupis prvků</t>
  </si>
  <si>
    <t>594177823</t>
  </si>
  <si>
    <t>336</t>
  </si>
  <si>
    <t>RES Z361R</t>
  </si>
  <si>
    <t>Z.061 D+M Madlo, bližší a přesná specifikace viz Y-Restaurátoři Z_zámečnické prvky_soupis prvků</t>
  </si>
  <si>
    <t>1627454805</t>
  </si>
  <si>
    <t>337</t>
  </si>
  <si>
    <t>RES Z362R</t>
  </si>
  <si>
    <t>Z.062 D+M Držák na koberec, bližší a přesná specifikace viz Y-Restaurátoři Z_zámečnické prvky_soupis prvků</t>
  </si>
  <si>
    <t>-512933479</t>
  </si>
  <si>
    <t>338</t>
  </si>
  <si>
    <t>RES Z363R</t>
  </si>
  <si>
    <t>Z.063 D+M Držák na koberec, bližší a přesná specifikace viz Y-Restaurátoři Z_zámečnické prvky_soupis prvků</t>
  </si>
  <si>
    <t>-516518672</t>
  </si>
  <si>
    <t>339</t>
  </si>
  <si>
    <t>RES Z364R</t>
  </si>
  <si>
    <t>Z.064 D+M Zábradlí, bližší a přesná specifikace viz Y-Restaurátoři Z_zámečnické prvky_soupis prvků</t>
  </si>
  <si>
    <t>1713278816</t>
  </si>
  <si>
    <t>340</t>
  </si>
  <si>
    <t>RES Z365R</t>
  </si>
  <si>
    <t>Z.065 D+M Ozdobná mříž, bližší a přesná specifikace viz Y-Restaurátoři Z_zámečnické prvky_soupis prvků</t>
  </si>
  <si>
    <t>1854806609</t>
  </si>
  <si>
    <t>341</t>
  </si>
  <si>
    <t>RES Z366R</t>
  </si>
  <si>
    <t>Z.066 D+M Transmise - krátká, bližší a přesná specifikace viz Y-Restaurátoři Z_zámečnické prvky_soupis prvků</t>
  </si>
  <si>
    <t>1798319811</t>
  </si>
  <si>
    <t>342</t>
  </si>
  <si>
    <t>RES Z367R</t>
  </si>
  <si>
    <t>Z.067 D+M Transmise - dlouhá, bližší a přesná specifikace viz Y-Restaurátoři Z_zámečnické prvky_soupis prvků</t>
  </si>
  <si>
    <t>-694546356</t>
  </si>
  <si>
    <t>343</t>
  </si>
  <si>
    <t>RES Z368R</t>
  </si>
  <si>
    <t>Z.068 D+M Transmise - dlouhá, bližší a přesná specifikace viz Y-Restaurátoři Z_zámečnické prvky_soupis prvků</t>
  </si>
  <si>
    <t>2006759576</t>
  </si>
  <si>
    <t>344</t>
  </si>
  <si>
    <t>RES Z369R</t>
  </si>
  <si>
    <t>Z.069 D+M Transmise - krátká, bližší a přesná specifikace viz Y-Restaurátoři Z_zámečnické prvky_soupis prvků</t>
  </si>
  <si>
    <t>-1029894621</t>
  </si>
  <si>
    <t>345</t>
  </si>
  <si>
    <t>RES Z360R.1</t>
  </si>
  <si>
    <t>Z.070 D+M Zábradlí, bližší a přesná specifikace viz Y-Restaurátoři Z_zámečnické prvky_soupis prvků</t>
  </si>
  <si>
    <t>-2123733235</t>
  </si>
  <si>
    <t>346</t>
  </si>
  <si>
    <t>RES Z371R</t>
  </si>
  <si>
    <t>Z.071 D+M Mříž, bližší a přesná specifikace viz Y-Restaurátoři Z_zámečnické prvky_soupis prvků</t>
  </si>
  <si>
    <t>-1514665642</t>
  </si>
  <si>
    <t>347</t>
  </si>
  <si>
    <t>RES Z372R</t>
  </si>
  <si>
    <t>Z.072 D+M Nádržka na kondenzát, bližší a přesná specifikace viz Y-Restaurátoři Z_zámečnické prvky_soupis prvků</t>
  </si>
  <si>
    <t>226216935</t>
  </si>
  <si>
    <t>348</t>
  </si>
  <si>
    <t>RES Z373R</t>
  </si>
  <si>
    <t>Z.073 D+M Zákryt topení s mřížkami a reg. prvky, bližší a přesná specifikace viz Y-Restaurátoři Z_zámečnické prvky_soupis prvků</t>
  </si>
  <si>
    <t>-114512944</t>
  </si>
  <si>
    <t>349</t>
  </si>
  <si>
    <t>RES Z374R</t>
  </si>
  <si>
    <t>Z.076 D+M Nádržka na kondenzát, bližší a přesná specifikace viz Y-Restaurátoři Z_zámečnické prvky_soupis prvků</t>
  </si>
  <si>
    <t>375137339</t>
  </si>
  <si>
    <t>350</t>
  </si>
  <si>
    <t>RES Z375R</t>
  </si>
  <si>
    <t>Z.077 D+M Zákryt topení s mřížkami a reg. Prvky, bližší a přesná specifikace viz Y-Restaurátoři Z_zámečnické prvky_soupis prvků</t>
  </si>
  <si>
    <t>-1558385847</t>
  </si>
  <si>
    <t>351</t>
  </si>
  <si>
    <t>RES Z376R</t>
  </si>
  <si>
    <t>Z.079 D+M Mosazná podlahová vpusť - KOPIE, bližší a přesná specifikace viz Y-Restaurátoři Z_zámečnické prvky_soupis prvků</t>
  </si>
  <si>
    <t xml:space="preserve">ks </t>
  </si>
  <si>
    <t>-965989150</t>
  </si>
  <si>
    <t>352</t>
  </si>
  <si>
    <t>RES Z377R</t>
  </si>
  <si>
    <t>Z.080 D+M Nádržka na kondenzát, bližší a přesná specifikace viz Y-Restaurátoři Z_zámečnické prvky_soupis prvků</t>
  </si>
  <si>
    <t>-2025971977</t>
  </si>
  <si>
    <t>353</t>
  </si>
  <si>
    <t>RES Z378R</t>
  </si>
  <si>
    <t>Z.081 D+M Zákryt topení, bližší a přesná specifikace viz Y-Restaurátoři Z_zámečnické prvky_soupis prvků</t>
  </si>
  <si>
    <t>2093205424</t>
  </si>
  <si>
    <t>354</t>
  </si>
  <si>
    <t>RES Z379R</t>
  </si>
  <si>
    <t>Z.082 D+M Zábradlí, bližší a přesná specifikace viz Y-Restaurátoři Z_zámečnické prvky_soupis prvků</t>
  </si>
  <si>
    <t>-1139064697</t>
  </si>
  <si>
    <t>355</t>
  </si>
  <si>
    <t>RES Z370R</t>
  </si>
  <si>
    <t>Z.083 D+M Ozdobná mříž, bližší a přesná specifikace viz Y-Restaurátoři Z_zámečnické prvky_soupis prvků</t>
  </si>
  <si>
    <t>1464039739</t>
  </si>
  <si>
    <t>356</t>
  </si>
  <si>
    <t>RES Z381R</t>
  </si>
  <si>
    <t>Z.084 D+M Zábradlí, bližší a přesná specifikace viz Y-Restaurátoři Z_zámečnické prvky_soupis prvků</t>
  </si>
  <si>
    <t>292823926</t>
  </si>
  <si>
    <t>357</t>
  </si>
  <si>
    <t>RES Z382R</t>
  </si>
  <si>
    <t>Z.085 D+M Mříž okenní, bližší a přesná specifikace viz Y-Restaurátoři Z_zámečnické prvky_soupis prvků</t>
  </si>
  <si>
    <t>309901302</t>
  </si>
  <si>
    <t>358</t>
  </si>
  <si>
    <t>RES Z383R</t>
  </si>
  <si>
    <t>Z.086 D+M Zábradlí bronzové s levé a pravé, bližší a přesná specifikace viz Y-Restaurátoři Z_zámečnické prvky_soupis prvků</t>
  </si>
  <si>
    <t>334529069</t>
  </si>
  <si>
    <t>359</t>
  </si>
  <si>
    <t>RES Z384R</t>
  </si>
  <si>
    <t>Z.089 D+M Ohřívák ručníků, bližší a přesná specifikace viz Y-Restaurátoři Z_zámečnické prvky_soupis prvků</t>
  </si>
  <si>
    <t>-546138274</t>
  </si>
  <si>
    <t>360</t>
  </si>
  <si>
    <t>RES Z385R</t>
  </si>
  <si>
    <t>Z.094 D+M Stojanové madlo, bližší a přesná specifikace viz Y-Restaurátoři Z_zámečnické prvky_soupis prvků</t>
  </si>
  <si>
    <t>1100534102</t>
  </si>
  <si>
    <t>361</t>
  </si>
  <si>
    <t>RES Z386R</t>
  </si>
  <si>
    <t>Z.095 D+M zábradlí přímého provozního schodiště - krátké, bližší a přesná specifikace viz Y-Restaurátoři Z_zámečnické prvky_soupis prvků</t>
  </si>
  <si>
    <t>-25476750</t>
  </si>
  <si>
    <t>362</t>
  </si>
  <si>
    <t>RES Z387R</t>
  </si>
  <si>
    <t>Z.104 D+M Nádržka na kondenzát, bližší a přesná specifikace viz Y-Restaurátoři Z_zámečnické prvky_soupis prvků</t>
  </si>
  <si>
    <t>2037523369</t>
  </si>
  <si>
    <t>363</t>
  </si>
  <si>
    <t>RES Z388R</t>
  </si>
  <si>
    <t>Z.105 D+M Kastlík s vaničkou, bližší a přesná specifikace viz Y-Restaurátoři Z_zámečnické prvky_soupis prvků</t>
  </si>
  <si>
    <t>-149323996</t>
  </si>
  <si>
    <t>364</t>
  </si>
  <si>
    <t>998404000R</t>
  </si>
  <si>
    <t>Přesun hmot pro restaurátorské práce</t>
  </si>
  <si>
    <t>1721801894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</si>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</sst>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7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80008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b/>
      <sz val="10"/>
      <color rgb="FF003366"/>
      <name val="Arial CE"/>
      <family val="2"/>
    </font>
    <font>
      <sz val="18"/>
      <color theme="10"/>
      <name val="Wingdings 2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378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7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1" fillId="4" borderId="13" xfId="0" applyFont="1" applyFill="1" applyBorder="1" applyAlignment="1" applyProtection="1">
      <alignment horizontal="center" vertical="center"/>
      <protection/>
    </xf>
    <xf numFmtId="0" fontId="22" fillId="0" borderId="14" xfId="0" applyFont="1" applyBorder="1" applyAlignment="1" applyProtection="1">
      <alignment horizontal="center" vertical="center" wrapText="1"/>
      <protection/>
    </xf>
    <xf numFmtId="0" fontId="22" fillId="0" borderId="15" xfId="0" applyFont="1" applyBorder="1" applyAlignment="1" applyProtection="1">
      <alignment horizontal="center" vertical="center" wrapText="1"/>
      <protection/>
    </xf>
    <xf numFmtId="0" fontId="22" fillId="0" borderId="16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0" borderId="0" xfId="0" applyFont="1" applyAlignment="1" applyProtection="1">
      <alignment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9" fillId="0" borderId="18" xfId="0" applyNumberFormat="1" applyFont="1" applyBorder="1" applyAlignment="1" applyProtection="1">
      <alignment vertical="center"/>
      <protection/>
    </xf>
    <xf numFmtId="4" fontId="19" fillId="0" borderId="0" xfId="0" applyNumberFormat="1" applyFont="1" applyBorder="1" applyAlignment="1" applyProtection="1">
      <alignment vertical="center"/>
      <protection/>
    </xf>
    <xf numFmtId="166" fontId="19" fillId="0" borderId="0" xfId="0" applyNumberFormat="1" applyFont="1" applyBorder="1" applyAlignment="1" applyProtection="1">
      <alignment vertical="center"/>
      <protection/>
    </xf>
    <xf numFmtId="4" fontId="19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6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7" fillId="0" borderId="18" xfId="0" applyNumberFormat="1" applyFont="1" applyBorder="1" applyAlignment="1" applyProtection="1">
      <alignment vertical="center"/>
      <protection/>
    </xf>
    <xf numFmtId="4" fontId="27" fillId="0" borderId="0" xfId="0" applyNumberFormat="1" applyFont="1" applyBorder="1" applyAlignment="1" applyProtection="1">
      <alignment vertical="center"/>
      <protection/>
    </xf>
    <xf numFmtId="166" fontId="27" fillId="0" borderId="0" xfId="0" applyNumberFormat="1" applyFont="1" applyBorder="1" applyAlignment="1" applyProtection="1">
      <alignment vertical="center"/>
      <protection/>
    </xf>
    <xf numFmtId="4" fontId="27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8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4" fontId="2" fillId="0" borderId="18" xfId="0" applyNumberFormat="1" applyFont="1" applyBorder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4" fontId="2" fillId="0" borderId="12" xfId="0" applyNumberFormat="1" applyFont="1" applyBorder="1" applyAlignment="1" applyProtection="1">
      <alignment vertical="center"/>
      <protection/>
    </xf>
    <xf numFmtId="0" fontId="3" fillId="0" borderId="0" xfId="0" applyFont="1" applyAlignment="1">
      <alignment horizontal="left" vertical="center"/>
    </xf>
    <xf numFmtId="0" fontId="29" fillId="0" borderId="0" xfId="20" applyFont="1" applyAlignment="1">
      <alignment horizontal="center" vertical="center"/>
    </xf>
    <xf numFmtId="4" fontId="27" fillId="0" borderId="19" xfId="0" applyNumberFormat="1" applyFont="1" applyBorder="1" applyAlignment="1" applyProtection="1">
      <alignment vertical="center"/>
      <protection/>
    </xf>
    <xf numFmtId="4" fontId="27" fillId="0" borderId="20" xfId="0" applyNumberFormat="1" applyFont="1" applyBorder="1" applyAlignment="1" applyProtection="1">
      <alignment vertical="center"/>
      <protection/>
    </xf>
    <xf numFmtId="166" fontId="27" fillId="0" borderId="20" xfId="0" applyNumberFormat="1" applyFont="1" applyBorder="1" applyAlignment="1" applyProtection="1">
      <alignment vertical="center"/>
      <protection/>
    </xf>
    <xf numFmtId="4" fontId="27" fillId="0" borderId="21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3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17" fillId="0" borderId="0" xfId="0" applyFont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ont="1" applyFill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1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1" fillId="4" borderId="0" xfId="0" applyFont="1" applyFill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vertical="center"/>
      <protection locked="0"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horizontal="center" vertical="center" wrapText="1"/>
      <protection/>
    </xf>
    <xf numFmtId="0" fontId="21" fillId="4" borderId="14" xfId="0" applyFont="1" applyFill="1" applyBorder="1" applyAlignment="1" applyProtection="1">
      <alignment horizontal="center" vertical="center" wrapText="1"/>
      <protection/>
    </xf>
    <xf numFmtId="0" fontId="21" fillId="4" borderId="15" xfId="0" applyFont="1" applyFill="1" applyBorder="1" applyAlignment="1" applyProtection="1">
      <alignment horizontal="center" vertical="center" wrapText="1"/>
      <protection/>
    </xf>
    <xf numFmtId="0" fontId="21" fillId="4" borderId="15" xfId="0" applyFont="1" applyFill="1" applyBorder="1" applyAlignment="1" applyProtection="1">
      <alignment horizontal="center" vertical="center" wrapText="1"/>
      <protection locked="0"/>
    </xf>
    <xf numFmtId="0" fontId="21" fillId="4" borderId="16" xfId="0" applyFont="1" applyFill="1" applyBorder="1" applyAlignment="1" applyProtection="1">
      <alignment horizontal="center" vertical="center" wrapText="1"/>
      <protection/>
    </xf>
    <xf numFmtId="0" fontId="0" fillId="0" borderId="3" xfId="0" applyFont="1" applyBorder="1" applyAlignment="1">
      <alignment horizontal="center" vertical="center" wrapText="1"/>
    </xf>
    <xf numFmtId="4" fontId="23" fillId="0" borderId="0" xfId="0" applyNumberFormat="1" applyFont="1" applyAlignment="1" applyProtection="1">
      <alignment/>
      <protection/>
    </xf>
    <xf numFmtId="166" fontId="32" fillId="0" borderId="10" xfId="0" applyNumberFormat="1" applyFont="1" applyBorder="1" applyAlignment="1" applyProtection="1">
      <alignment/>
      <protection/>
    </xf>
    <xf numFmtId="166" fontId="32" fillId="0" borderId="11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8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1" fillId="0" borderId="22" xfId="0" applyFont="1" applyBorder="1" applyAlignment="1" applyProtection="1">
      <alignment horizontal="center" vertical="center"/>
      <protection/>
    </xf>
    <xf numFmtId="49" fontId="21" fillId="0" borderId="22" xfId="0" applyNumberFormat="1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center" vertical="center" wrapText="1"/>
      <protection/>
    </xf>
    <xf numFmtId="167" fontId="21" fillId="0" borderId="22" xfId="0" applyNumberFormat="1" applyFont="1" applyBorder="1" applyAlignment="1" applyProtection="1">
      <alignment vertical="center"/>
      <protection/>
    </xf>
    <xf numFmtId="4" fontId="21" fillId="2" borderId="22" xfId="0" applyNumberFormat="1" applyFont="1" applyFill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  <protection/>
    </xf>
    <xf numFmtId="0" fontId="22" fillId="2" borderId="18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center"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166" fontId="22" fillId="0" borderId="12" xfId="0" applyNumberFormat="1" applyFont="1" applyBorder="1" applyAlignment="1" applyProtection="1">
      <alignment vertical="center"/>
      <protection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4" fillId="0" borderId="0" xfId="0" applyFont="1" applyAlignment="1" applyProtection="1">
      <alignment horizontal="left" vertical="center"/>
      <protection/>
    </xf>
    <xf numFmtId="0" fontId="35" fillId="0" borderId="0" xfId="0" applyFont="1" applyAlignment="1" applyProtection="1">
      <alignment horizontal="left" vertical="center" wrapText="1"/>
      <protection/>
    </xf>
    <xf numFmtId="0" fontId="0" fillId="0" borderId="18" xfId="0" applyFont="1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8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36" fillId="0" borderId="22" xfId="0" applyFont="1" applyBorder="1" applyAlignment="1" applyProtection="1">
      <alignment horizontal="center" vertical="center"/>
      <protection/>
    </xf>
    <xf numFmtId="49" fontId="36" fillId="0" borderId="22" xfId="0" applyNumberFormat="1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center" vertical="center" wrapText="1"/>
      <protection/>
    </xf>
    <xf numFmtId="167" fontId="36" fillId="0" borderId="22" xfId="0" applyNumberFormat="1" applyFont="1" applyBorder="1" applyAlignment="1" applyProtection="1">
      <alignment vertical="center"/>
      <protection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/>
    </xf>
    <xf numFmtId="0" fontId="37" fillId="0" borderId="3" xfId="0" applyFont="1" applyBorder="1" applyAlignment="1">
      <alignment vertical="center"/>
    </xf>
    <xf numFmtId="0" fontId="36" fillId="2" borderId="18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  <protection/>
    </xf>
    <xf numFmtId="167" fontId="21" fillId="2" borderId="22" xfId="0" applyNumberFormat="1" applyFont="1" applyFill="1" applyBorder="1" applyAlignment="1" applyProtection="1">
      <alignment vertical="center"/>
      <protection locked="0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9" xfId="0" applyFont="1" applyBorder="1" applyAlignment="1" applyProtection="1">
      <alignment vertical="center"/>
      <protection/>
    </xf>
    <xf numFmtId="0" fontId="11" fillId="0" borderId="20" xfId="0" applyFont="1" applyBorder="1" applyAlignment="1" applyProtection="1">
      <alignment vertical="center"/>
      <protection/>
    </xf>
    <xf numFmtId="0" fontId="11" fillId="0" borderId="21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38" fillId="0" borderId="23" xfId="0" applyFont="1" applyBorder="1" applyAlignment="1">
      <alignment vertical="center" wrapText="1"/>
    </xf>
    <xf numFmtId="0" fontId="38" fillId="0" borderId="24" xfId="0" applyFont="1" applyBorder="1" applyAlignment="1">
      <alignment vertical="center" wrapText="1"/>
    </xf>
    <xf numFmtId="0" fontId="38" fillId="0" borderId="25" xfId="0" applyFont="1" applyBorder="1" applyAlignment="1">
      <alignment vertical="center" wrapText="1"/>
    </xf>
    <xf numFmtId="0" fontId="38" fillId="0" borderId="26" xfId="0" applyFont="1" applyBorder="1" applyAlignment="1">
      <alignment horizontal="center" vertical="center" wrapText="1"/>
    </xf>
    <xf numFmtId="0" fontId="38" fillId="0" borderId="27" xfId="0" applyFont="1" applyBorder="1" applyAlignment="1">
      <alignment horizontal="center" vertical="center" wrapText="1"/>
    </xf>
    <xf numFmtId="0" fontId="38" fillId="0" borderId="26" xfId="0" applyFont="1" applyBorder="1" applyAlignment="1">
      <alignment vertical="center" wrapText="1"/>
    </xf>
    <xf numFmtId="0" fontId="38" fillId="0" borderId="27" xfId="0" applyFont="1" applyBorder="1" applyAlignment="1">
      <alignment vertical="center" wrapText="1"/>
    </xf>
    <xf numFmtId="0" fontId="40" fillId="0" borderId="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left" vertical="center" wrapText="1"/>
    </xf>
    <xf numFmtId="0" fontId="41" fillId="0" borderId="26" xfId="0" applyFont="1" applyBorder="1" applyAlignment="1">
      <alignment vertical="center" wrapText="1"/>
    </xf>
    <xf numFmtId="0" fontId="41" fillId="0" borderId="0" xfId="0" applyFont="1" applyBorder="1" applyAlignment="1">
      <alignment vertical="center" wrapText="1"/>
    </xf>
    <xf numFmtId="0" fontId="41" fillId="0" borderId="0" xfId="0" applyFont="1" applyBorder="1" applyAlignment="1">
      <alignment horizontal="left" vertical="center"/>
    </xf>
    <xf numFmtId="0" fontId="41" fillId="0" borderId="0" xfId="0" applyFont="1" applyBorder="1" applyAlignment="1">
      <alignment vertical="center"/>
    </xf>
    <xf numFmtId="49" fontId="41" fillId="0" borderId="0" xfId="0" applyNumberFormat="1" applyFont="1" applyBorder="1" applyAlignment="1">
      <alignment vertical="center" wrapText="1"/>
    </xf>
    <xf numFmtId="0" fontId="38" fillId="0" borderId="28" xfId="0" applyFont="1" applyBorder="1" applyAlignment="1">
      <alignment vertical="center" wrapText="1"/>
    </xf>
    <xf numFmtId="0" fontId="42" fillId="0" borderId="29" xfId="0" applyFont="1" applyBorder="1" applyAlignment="1">
      <alignment vertical="center" wrapText="1"/>
    </xf>
    <xf numFmtId="0" fontId="38" fillId="0" borderId="30" xfId="0" applyFont="1" applyBorder="1" applyAlignment="1">
      <alignment vertical="center" wrapText="1"/>
    </xf>
    <xf numFmtId="0" fontId="38" fillId="0" borderId="0" xfId="0" applyFont="1" applyBorder="1" applyAlignment="1">
      <alignment vertical="top"/>
    </xf>
    <xf numFmtId="0" fontId="38" fillId="0" borderId="0" xfId="0" applyFont="1" applyAlignment="1">
      <alignment vertical="top"/>
    </xf>
    <xf numFmtId="0" fontId="38" fillId="0" borderId="23" xfId="0" applyFont="1" applyBorder="1" applyAlignment="1">
      <alignment horizontal="left" vertical="center"/>
    </xf>
    <xf numFmtId="0" fontId="38" fillId="0" borderId="24" xfId="0" applyFont="1" applyBorder="1" applyAlignment="1">
      <alignment horizontal="left" vertical="center"/>
    </xf>
    <xf numFmtId="0" fontId="38" fillId="0" borderId="25" xfId="0" applyFont="1" applyBorder="1" applyAlignment="1">
      <alignment horizontal="left" vertical="center"/>
    </xf>
    <xf numFmtId="0" fontId="38" fillId="0" borderId="26" xfId="0" applyFont="1" applyBorder="1" applyAlignment="1">
      <alignment horizontal="left" vertical="center"/>
    </xf>
    <xf numFmtId="0" fontId="38" fillId="0" borderId="27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40" fillId="0" borderId="29" xfId="0" applyFont="1" applyBorder="1" applyAlignment="1">
      <alignment horizontal="left" vertical="center"/>
    </xf>
    <xf numFmtId="0" fontId="40" fillId="0" borderId="29" xfId="0" applyFont="1" applyBorder="1" applyAlignment="1">
      <alignment horizontal="center" vertical="center"/>
    </xf>
    <xf numFmtId="0" fontId="43" fillId="0" borderId="29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41" fillId="0" borderId="0" xfId="0" applyFont="1" applyBorder="1" applyAlignment="1">
      <alignment horizontal="center" vertical="center"/>
    </xf>
    <xf numFmtId="0" fontId="41" fillId="0" borderId="26" xfId="0" applyFont="1" applyBorder="1" applyAlignment="1">
      <alignment horizontal="left" vertical="center"/>
    </xf>
    <xf numFmtId="0" fontId="41" fillId="0" borderId="0" xfId="0" applyFont="1" applyFill="1" applyBorder="1" applyAlignment="1">
      <alignment horizontal="left" vertical="center"/>
    </xf>
    <xf numFmtId="0" fontId="41" fillId="0" borderId="0" xfId="0" applyFont="1" applyFill="1" applyBorder="1" applyAlignment="1">
      <alignment horizontal="center" vertical="center"/>
    </xf>
    <xf numFmtId="0" fontId="38" fillId="0" borderId="28" xfId="0" applyFont="1" applyBorder="1" applyAlignment="1">
      <alignment horizontal="left" vertical="center"/>
    </xf>
    <xf numFmtId="0" fontId="42" fillId="0" borderId="29" xfId="0" applyFont="1" applyBorder="1" applyAlignment="1">
      <alignment horizontal="left" vertical="center"/>
    </xf>
    <xf numFmtId="0" fontId="38" fillId="0" borderId="30" xfId="0" applyFont="1" applyBorder="1" applyAlignment="1">
      <alignment horizontal="left" vertical="center"/>
    </xf>
    <xf numFmtId="0" fontId="38" fillId="0" borderId="0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1" fillId="0" borderId="29" xfId="0" applyFont="1" applyBorder="1" applyAlignment="1">
      <alignment horizontal="left" vertical="center"/>
    </xf>
    <xf numFmtId="0" fontId="38" fillId="0" borderId="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center" vertical="center" wrapText="1"/>
    </xf>
    <xf numFmtId="0" fontId="38" fillId="0" borderId="23" xfId="0" applyFont="1" applyBorder="1" applyAlignment="1">
      <alignment horizontal="left" vertical="center" wrapText="1"/>
    </xf>
    <xf numFmtId="0" fontId="38" fillId="0" borderId="24" xfId="0" applyFont="1" applyBorder="1" applyAlignment="1">
      <alignment horizontal="left" vertical="center" wrapText="1"/>
    </xf>
    <xf numFmtId="0" fontId="38" fillId="0" borderId="25" xfId="0" applyFont="1" applyBorder="1" applyAlignment="1">
      <alignment horizontal="left" vertical="center" wrapText="1"/>
    </xf>
    <xf numFmtId="0" fontId="38" fillId="0" borderId="26" xfId="0" applyFont="1" applyBorder="1" applyAlignment="1">
      <alignment horizontal="left" vertical="center" wrapText="1"/>
    </xf>
    <xf numFmtId="0" fontId="38" fillId="0" borderId="27" xfId="0" applyFont="1" applyBorder="1" applyAlignment="1">
      <alignment horizontal="left" vertical="center" wrapText="1"/>
    </xf>
    <xf numFmtId="0" fontId="43" fillId="0" borderId="26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 wrapText="1"/>
    </xf>
    <xf numFmtId="0" fontId="41" fillId="0" borderId="26" xfId="0" applyFont="1" applyBorder="1" applyAlignment="1">
      <alignment horizontal="left" vertical="center" wrapText="1"/>
    </xf>
    <xf numFmtId="0" fontId="41" fillId="0" borderId="27" xfId="0" applyFont="1" applyBorder="1" applyAlignment="1">
      <alignment horizontal="left" vertical="center" wrapText="1"/>
    </xf>
    <xf numFmtId="0" fontId="41" fillId="0" borderId="27" xfId="0" applyFont="1" applyBorder="1" applyAlignment="1">
      <alignment horizontal="left" vertical="center"/>
    </xf>
    <xf numFmtId="0" fontId="41" fillId="0" borderId="28" xfId="0" applyFont="1" applyBorder="1" applyAlignment="1">
      <alignment horizontal="left" vertical="center" wrapText="1"/>
    </xf>
    <xf numFmtId="0" fontId="41" fillId="0" borderId="29" xfId="0" applyFont="1" applyBorder="1" applyAlignment="1">
      <alignment horizontal="left" vertical="center" wrapText="1"/>
    </xf>
    <xf numFmtId="0" fontId="41" fillId="0" borderId="3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left" vertical="top"/>
    </xf>
    <xf numFmtId="0" fontId="41" fillId="0" borderId="0" xfId="0" applyFont="1" applyBorder="1" applyAlignment="1">
      <alignment horizontal="center" vertical="top"/>
    </xf>
    <xf numFmtId="0" fontId="41" fillId="0" borderId="28" xfId="0" applyFont="1" applyBorder="1" applyAlignment="1">
      <alignment horizontal="left" vertical="center"/>
    </xf>
    <xf numFmtId="0" fontId="41" fillId="0" borderId="30" xfId="0" applyFont="1" applyBorder="1" applyAlignment="1">
      <alignment horizontal="left" vertical="center"/>
    </xf>
    <xf numFmtId="0" fontId="43" fillId="0" borderId="0" xfId="0" applyFont="1" applyAlignment="1">
      <alignment vertical="center"/>
    </xf>
    <xf numFmtId="0" fontId="40" fillId="0" borderId="0" xfId="0" applyFont="1" applyBorder="1" applyAlignment="1">
      <alignment vertical="center"/>
    </xf>
    <xf numFmtId="0" fontId="43" fillId="0" borderId="29" xfId="0" applyFont="1" applyBorder="1" applyAlignment="1">
      <alignment vertical="center"/>
    </xf>
    <xf numFmtId="0" fontId="40" fillId="0" borderId="29" xfId="0" applyFont="1" applyBorder="1" applyAlignment="1">
      <alignment vertical="center"/>
    </xf>
    <xf numFmtId="0" fontId="0" fillId="0" borderId="0" xfId="0" applyBorder="1" applyAlignment="1">
      <alignment vertical="top"/>
    </xf>
    <xf numFmtId="49" fontId="41" fillId="0" borderId="0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40" fillId="0" borderId="29" xfId="0" applyFont="1" applyBorder="1" applyAlignment="1">
      <alignment horizontal="left"/>
    </xf>
    <xf numFmtId="0" fontId="43" fillId="0" borderId="29" xfId="0" applyFont="1" applyBorder="1" applyAlignment="1">
      <alignment/>
    </xf>
    <xf numFmtId="0" fontId="38" fillId="0" borderId="26" xfId="0" applyFont="1" applyBorder="1" applyAlignment="1">
      <alignment vertical="top"/>
    </xf>
    <xf numFmtId="0" fontId="38" fillId="0" borderId="27" xfId="0" applyFont="1" applyBorder="1" applyAlignment="1">
      <alignment vertical="top"/>
    </xf>
    <xf numFmtId="0" fontId="38" fillId="0" borderId="0" xfId="0" applyFont="1" applyBorder="1" applyAlignment="1">
      <alignment horizontal="center" vertical="center"/>
    </xf>
    <xf numFmtId="0" fontId="38" fillId="0" borderId="0" xfId="0" applyFont="1" applyBorder="1" applyAlignment="1">
      <alignment horizontal="left" vertical="top"/>
    </xf>
    <xf numFmtId="0" fontId="38" fillId="0" borderId="28" xfId="0" applyFont="1" applyBorder="1" applyAlignment="1">
      <alignment vertical="top"/>
    </xf>
    <xf numFmtId="0" fontId="38" fillId="0" borderId="29" xfId="0" applyFont="1" applyBorder="1" applyAlignment="1">
      <alignment vertical="top"/>
    </xf>
    <xf numFmtId="0" fontId="38" fillId="0" borderId="30" xfId="0" applyFont="1" applyBorder="1" applyAlignment="1">
      <alignment vertical="top"/>
    </xf>
    <xf numFmtId="4" fontId="18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4" fontId="17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13" xfId="0" applyFont="1" applyFill="1" applyBorder="1" applyAlignment="1" applyProtection="1">
      <alignment vertical="center"/>
      <protection/>
    </xf>
    <xf numFmtId="0" fontId="0" fillId="0" borderId="0" xfId="0"/>
    <xf numFmtId="0" fontId="19" fillId="0" borderId="17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20" fillId="0" borderId="18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0" fillId="0" borderId="18" xfId="0" applyFont="1" applyBorder="1" applyAlignment="1" applyProtection="1">
      <alignment horizontal="left" vertical="center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right"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21" fillId="4" borderId="7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left" vertical="center"/>
      <protection/>
    </xf>
    <xf numFmtId="0" fontId="21" fillId="4" borderId="7" xfId="0" applyFont="1" applyFill="1" applyBorder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horizontal="right" vertical="center"/>
      <protection/>
    </xf>
    <xf numFmtId="4" fontId="8" fillId="0" borderId="0" xfId="0" applyNumberFormat="1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4" fontId="8" fillId="0" borderId="0" xfId="0" applyNumberFormat="1" applyFont="1" applyAlignment="1" applyProtection="1">
      <alignment horizontal="right" vertical="center"/>
      <protection/>
    </xf>
    <xf numFmtId="4" fontId="23" fillId="0" borderId="0" xfId="0" applyNumberFormat="1" applyFont="1" applyAlignment="1" applyProtection="1">
      <alignment horizontal="right"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21" fillId="4" borderId="6" xfId="0" applyFont="1" applyFill="1" applyBorder="1" applyAlignment="1" applyProtection="1">
      <alignment horizontal="center" vertical="center"/>
      <protection/>
    </xf>
    <xf numFmtId="0" fontId="25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2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41" fillId="0" borderId="0" xfId="0" applyFont="1" applyBorder="1" applyAlignment="1">
      <alignment horizontal="left" vertical="top"/>
    </xf>
    <xf numFmtId="0" fontId="41" fillId="0" borderId="0" xfId="0" applyFont="1" applyBorder="1" applyAlignment="1">
      <alignment horizontal="left" vertical="center"/>
    </xf>
    <xf numFmtId="0" fontId="40" fillId="0" borderId="29" xfId="0" applyFont="1" applyBorder="1" applyAlignment="1">
      <alignment horizontal="left"/>
    </xf>
    <xf numFmtId="0" fontId="39" fillId="0" borderId="0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/>
    </xf>
    <xf numFmtId="0" fontId="41" fillId="0" borderId="0" xfId="0" applyFont="1" applyBorder="1" applyAlignment="1">
      <alignment horizontal="left" vertical="center" wrapText="1"/>
    </xf>
    <xf numFmtId="49" fontId="41" fillId="0" borderId="0" xfId="0" applyNumberFormat="1" applyFont="1" applyBorder="1" applyAlignment="1">
      <alignment horizontal="left" vertical="center" wrapText="1"/>
    </xf>
    <xf numFmtId="0" fontId="40" fillId="0" borderId="29" xfId="0" applyFont="1" applyBorder="1" applyAlignment="1">
      <alignment horizontal="left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60"/>
  <sheetViews>
    <sheetView showGridLines="0" tabSelected="1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44:72" ht="36.95" customHeight="1">
      <c r="AR2" s="324"/>
      <c r="AS2" s="324"/>
      <c r="AT2" s="324"/>
      <c r="AU2" s="324"/>
      <c r="AV2" s="324"/>
      <c r="AW2" s="324"/>
      <c r="AX2" s="324"/>
      <c r="AY2" s="324"/>
      <c r="AZ2" s="324"/>
      <c r="BA2" s="324"/>
      <c r="BB2" s="324"/>
      <c r="BC2" s="324"/>
      <c r="BD2" s="324"/>
      <c r="BE2" s="324"/>
      <c r="BS2" s="16" t="s">
        <v>6</v>
      </c>
      <c r="BT2" s="16" t="s">
        <v>7</v>
      </c>
    </row>
    <row r="3" spans="2:72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ht="24.95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10</v>
      </c>
      <c r="BE4" s="24" t="s">
        <v>11</v>
      </c>
      <c r="BS4" s="16" t="s">
        <v>12</v>
      </c>
    </row>
    <row r="5" spans="2:71" ht="12" customHeight="1">
      <c r="B5" s="20"/>
      <c r="C5" s="21"/>
      <c r="D5" s="25" t="s">
        <v>13</v>
      </c>
      <c r="E5" s="21"/>
      <c r="F5" s="21"/>
      <c r="G5" s="21"/>
      <c r="H5" s="21"/>
      <c r="I5" s="21"/>
      <c r="J5" s="21"/>
      <c r="K5" s="336" t="s">
        <v>14</v>
      </c>
      <c r="L5" s="337"/>
      <c r="M5" s="337"/>
      <c r="N5" s="337"/>
      <c r="O5" s="337"/>
      <c r="P5" s="337"/>
      <c r="Q5" s="337"/>
      <c r="R5" s="337"/>
      <c r="S5" s="337"/>
      <c r="T5" s="337"/>
      <c r="U5" s="337"/>
      <c r="V5" s="337"/>
      <c r="W5" s="337"/>
      <c r="X5" s="337"/>
      <c r="Y5" s="337"/>
      <c r="Z5" s="337"/>
      <c r="AA5" s="337"/>
      <c r="AB5" s="337"/>
      <c r="AC5" s="337"/>
      <c r="AD5" s="337"/>
      <c r="AE5" s="337"/>
      <c r="AF5" s="337"/>
      <c r="AG5" s="337"/>
      <c r="AH5" s="337"/>
      <c r="AI5" s="337"/>
      <c r="AJ5" s="337"/>
      <c r="AK5" s="337"/>
      <c r="AL5" s="337"/>
      <c r="AM5" s="337"/>
      <c r="AN5" s="337"/>
      <c r="AO5" s="337"/>
      <c r="AP5" s="21"/>
      <c r="AQ5" s="21"/>
      <c r="AR5" s="19"/>
      <c r="BE5" s="315" t="s">
        <v>15</v>
      </c>
      <c r="BS5" s="16" t="s">
        <v>6</v>
      </c>
    </row>
    <row r="6" spans="2:71" ht="36.95" customHeight="1">
      <c r="B6" s="20"/>
      <c r="C6" s="21"/>
      <c r="D6" s="27" t="s">
        <v>16</v>
      </c>
      <c r="E6" s="21"/>
      <c r="F6" s="21"/>
      <c r="G6" s="21"/>
      <c r="H6" s="21"/>
      <c r="I6" s="21"/>
      <c r="J6" s="21"/>
      <c r="K6" s="338" t="s">
        <v>17</v>
      </c>
      <c r="L6" s="337"/>
      <c r="M6" s="337"/>
      <c r="N6" s="337"/>
      <c r="O6" s="337"/>
      <c r="P6" s="337"/>
      <c r="Q6" s="337"/>
      <c r="R6" s="337"/>
      <c r="S6" s="337"/>
      <c r="T6" s="337"/>
      <c r="U6" s="337"/>
      <c r="V6" s="337"/>
      <c r="W6" s="337"/>
      <c r="X6" s="337"/>
      <c r="Y6" s="337"/>
      <c r="Z6" s="337"/>
      <c r="AA6" s="337"/>
      <c r="AB6" s="337"/>
      <c r="AC6" s="337"/>
      <c r="AD6" s="337"/>
      <c r="AE6" s="337"/>
      <c r="AF6" s="337"/>
      <c r="AG6" s="337"/>
      <c r="AH6" s="337"/>
      <c r="AI6" s="337"/>
      <c r="AJ6" s="337"/>
      <c r="AK6" s="337"/>
      <c r="AL6" s="337"/>
      <c r="AM6" s="337"/>
      <c r="AN6" s="337"/>
      <c r="AO6" s="337"/>
      <c r="AP6" s="21"/>
      <c r="AQ6" s="21"/>
      <c r="AR6" s="19"/>
      <c r="BE6" s="316"/>
      <c r="BS6" s="16" t="s">
        <v>6</v>
      </c>
    </row>
    <row r="7" spans="2:71" ht="12" customHeight="1">
      <c r="B7" s="20"/>
      <c r="C7" s="21"/>
      <c r="D7" s="28" t="s">
        <v>18</v>
      </c>
      <c r="E7" s="21"/>
      <c r="F7" s="21"/>
      <c r="G7" s="21"/>
      <c r="H7" s="21"/>
      <c r="I7" s="21"/>
      <c r="J7" s="21"/>
      <c r="K7" s="26" t="s">
        <v>19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8" t="s">
        <v>20</v>
      </c>
      <c r="AL7" s="21"/>
      <c r="AM7" s="21"/>
      <c r="AN7" s="26" t="s">
        <v>19</v>
      </c>
      <c r="AO7" s="21"/>
      <c r="AP7" s="21"/>
      <c r="AQ7" s="21"/>
      <c r="AR7" s="19"/>
      <c r="BE7" s="316"/>
      <c r="BS7" s="16" t="s">
        <v>6</v>
      </c>
    </row>
    <row r="8" spans="2:71" ht="12" customHeight="1">
      <c r="B8" s="20"/>
      <c r="C8" s="21"/>
      <c r="D8" s="28" t="s">
        <v>21</v>
      </c>
      <c r="E8" s="21"/>
      <c r="F8" s="21"/>
      <c r="G8" s="21"/>
      <c r="H8" s="21"/>
      <c r="I8" s="21"/>
      <c r="J8" s="21"/>
      <c r="K8" s="26" t="s">
        <v>22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8" t="s">
        <v>23</v>
      </c>
      <c r="AL8" s="21"/>
      <c r="AM8" s="21"/>
      <c r="AN8" s="29" t="s">
        <v>24</v>
      </c>
      <c r="AO8" s="21"/>
      <c r="AP8" s="21"/>
      <c r="AQ8" s="21"/>
      <c r="AR8" s="19"/>
      <c r="BE8" s="316"/>
      <c r="BS8" s="16" t="s">
        <v>6</v>
      </c>
    </row>
    <row r="9" spans="2:71" ht="14.45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E9" s="316"/>
      <c r="BS9" s="16" t="s">
        <v>6</v>
      </c>
    </row>
    <row r="10" spans="2:71" ht="12" customHeight="1">
      <c r="B10" s="20"/>
      <c r="C10" s="21"/>
      <c r="D10" s="28" t="s">
        <v>25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8" t="s">
        <v>26</v>
      </c>
      <c r="AL10" s="21"/>
      <c r="AM10" s="21"/>
      <c r="AN10" s="26" t="s">
        <v>19</v>
      </c>
      <c r="AO10" s="21"/>
      <c r="AP10" s="21"/>
      <c r="AQ10" s="21"/>
      <c r="AR10" s="19"/>
      <c r="BE10" s="316"/>
      <c r="BS10" s="16" t="s">
        <v>6</v>
      </c>
    </row>
    <row r="11" spans="2:71" ht="18.4" customHeight="1">
      <c r="B11" s="20"/>
      <c r="C11" s="21"/>
      <c r="D11" s="21"/>
      <c r="E11" s="26" t="s">
        <v>27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8" t="s">
        <v>28</v>
      </c>
      <c r="AL11" s="21"/>
      <c r="AM11" s="21"/>
      <c r="AN11" s="26" t="s">
        <v>19</v>
      </c>
      <c r="AO11" s="21"/>
      <c r="AP11" s="21"/>
      <c r="AQ11" s="21"/>
      <c r="AR11" s="19"/>
      <c r="BE11" s="316"/>
      <c r="BS11" s="16" t="s">
        <v>6</v>
      </c>
    </row>
    <row r="12" spans="2:71" ht="6.9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E12" s="316"/>
      <c r="BS12" s="16" t="s">
        <v>6</v>
      </c>
    </row>
    <row r="13" spans="2:71" ht="12" customHeight="1">
      <c r="B13" s="20"/>
      <c r="C13" s="21"/>
      <c r="D13" s="28" t="s">
        <v>29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8" t="s">
        <v>26</v>
      </c>
      <c r="AL13" s="21"/>
      <c r="AM13" s="21"/>
      <c r="AN13" s="30" t="s">
        <v>30</v>
      </c>
      <c r="AO13" s="21"/>
      <c r="AP13" s="21"/>
      <c r="AQ13" s="21"/>
      <c r="AR13" s="19"/>
      <c r="BE13" s="316"/>
      <c r="BS13" s="16" t="s">
        <v>6</v>
      </c>
    </row>
    <row r="14" spans="2:71" ht="12.75">
      <c r="B14" s="20"/>
      <c r="C14" s="21"/>
      <c r="D14" s="21"/>
      <c r="E14" s="339" t="s">
        <v>30</v>
      </c>
      <c r="F14" s="340"/>
      <c r="G14" s="340"/>
      <c r="H14" s="340"/>
      <c r="I14" s="340"/>
      <c r="J14" s="340"/>
      <c r="K14" s="340"/>
      <c r="L14" s="340"/>
      <c r="M14" s="340"/>
      <c r="N14" s="340"/>
      <c r="O14" s="340"/>
      <c r="P14" s="340"/>
      <c r="Q14" s="340"/>
      <c r="R14" s="340"/>
      <c r="S14" s="340"/>
      <c r="T14" s="340"/>
      <c r="U14" s="340"/>
      <c r="V14" s="340"/>
      <c r="W14" s="340"/>
      <c r="X14" s="340"/>
      <c r="Y14" s="340"/>
      <c r="Z14" s="340"/>
      <c r="AA14" s="340"/>
      <c r="AB14" s="340"/>
      <c r="AC14" s="340"/>
      <c r="AD14" s="340"/>
      <c r="AE14" s="340"/>
      <c r="AF14" s="340"/>
      <c r="AG14" s="340"/>
      <c r="AH14" s="340"/>
      <c r="AI14" s="340"/>
      <c r="AJ14" s="340"/>
      <c r="AK14" s="28" t="s">
        <v>28</v>
      </c>
      <c r="AL14" s="21"/>
      <c r="AM14" s="21"/>
      <c r="AN14" s="30" t="s">
        <v>30</v>
      </c>
      <c r="AO14" s="21"/>
      <c r="AP14" s="21"/>
      <c r="AQ14" s="21"/>
      <c r="AR14" s="19"/>
      <c r="BE14" s="316"/>
      <c r="BS14" s="16" t="s">
        <v>6</v>
      </c>
    </row>
    <row r="15" spans="2:71" ht="6.9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E15" s="316"/>
      <c r="BS15" s="16" t="s">
        <v>4</v>
      </c>
    </row>
    <row r="16" spans="2:71" ht="12" customHeight="1">
      <c r="B16" s="20"/>
      <c r="C16" s="21"/>
      <c r="D16" s="28" t="s">
        <v>31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8" t="s">
        <v>26</v>
      </c>
      <c r="AL16" s="21"/>
      <c r="AM16" s="21"/>
      <c r="AN16" s="26" t="s">
        <v>19</v>
      </c>
      <c r="AO16" s="21"/>
      <c r="AP16" s="21"/>
      <c r="AQ16" s="21"/>
      <c r="AR16" s="19"/>
      <c r="BE16" s="316"/>
      <c r="BS16" s="16" t="s">
        <v>4</v>
      </c>
    </row>
    <row r="17" spans="2:71" ht="18.4" customHeight="1">
      <c r="B17" s="20"/>
      <c r="C17" s="21"/>
      <c r="D17" s="21"/>
      <c r="E17" s="26" t="s">
        <v>32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8" t="s">
        <v>28</v>
      </c>
      <c r="AL17" s="21"/>
      <c r="AM17" s="21"/>
      <c r="AN17" s="26" t="s">
        <v>19</v>
      </c>
      <c r="AO17" s="21"/>
      <c r="AP17" s="21"/>
      <c r="AQ17" s="21"/>
      <c r="AR17" s="19"/>
      <c r="BE17" s="316"/>
      <c r="BS17" s="16" t="s">
        <v>33</v>
      </c>
    </row>
    <row r="18" spans="2:71" ht="6.9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E18" s="316"/>
      <c r="BS18" s="16" t="s">
        <v>6</v>
      </c>
    </row>
    <row r="19" spans="2:71" ht="12" customHeight="1">
      <c r="B19" s="20"/>
      <c r="C19" s="21"/>
      <c r="D19" s="28" t="s">
        <v>34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8" t="s">
        <v>26</v>
      </c>
      <c r="AL19" s="21"/>
      <c r="AM19" s="21"/>
      <c r="AN19" s="26" t="s">
        <v>19</v>
      </c>
      <c r="AO19" s="21"/>
      <c r="AP19" s="21"/>
      <c r="AQ19" s="21"/>
      <c r="AR19" s="19"/>
      <c r="BE19" s="316"/>
      <c r="BS19" s="16" t="s">
        <v>6</v>
      </c>
    </row>
    <row r="20" spans="2:71" ht="18.4" customHeight="1">
      <c r="B20" s="20"/>
      <c r="C20" s="21"/>
      <c r="D20" s="21"/>
      <c r="E20" s="26" t="s">
        <v>35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8" t="s">
        <v>28</v>
      </c>
      <c r="AL20" s="21"/>
      <c r="AM20" s="21"/>
      <c r="AN20" s="26" t="s">
        <v>19</v>
      </c>
      <c r="AO20" s="21"/>
      <c r="AP20" s="21"/>
      <c r="AQ20" s="21"/>
      <c r="AR20" s="19"/>
      <c r="BE20" s="316"/>
      <c r="BS20" s="16" t="s">
        <v>33</v>
      </c>
    </row>
    <row r="21" spans="2:57" ht="6.9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E21" s="316"/>
    </row>
    <row r="22" spans="2:57" ht="12" customHeight="1">
      <c r="B22" s="20"/>
      <c r="C22" s="21"/>
      <c r="D22" s="28" t="s">
        <v>36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E22" s="316"/>
    </row>
    <row r="23" spans="2:57" ht="63.75" customHeight="1">
      <c r="B23" s="20"/>
      <c r="C23" s="21"/>
      <c r="D23" s="21"/>
      <c r="E23" s="341" t="s">
        <v>37</v>
      </c>
      <c r="F23" s="341"/>
      <c r="G23" s="341"/>
      <c r="H23" s="341"/>
      <c r="I23" s="341"/>
      <c r="J23" s="341"/>
      <c r="K23" s="341"/>
      <c r="L23" s="341"/>
      <c r="M23" s="341"/>
      <c r="N23" s="341"/>
      <c r="O23" s="341"/>
      <c r="P23" s="341"/>
      <c r="Q23" s="341"/>
      <c r="R23" s="341"/>
      <c r="S23" s="341"/>
      <c r="T23" s="341"/>
      <c r="U23" s="341"/>
      <c r="V23" s="341"/>
      <c r="W23" s="341"/>
      <c r="X23" s="341"/>
      <c r="Y23" s="341"/>
      <c r="Z23" s="341"/>
      <c r="AA23" s="341"/>
      <c r="AB23" s="341"/>
      <c r="AC23" s="341"/>
      <c r="AD23" s="341"/>
      <c r="AE23" s="341"/>
      <c r="AF23" s="341"/>
      <c r="AG23" s="341"/>
      <c r="AH23" s="341"/>
      <c r="AI23" s="341"/>
      <c r="AJ23" s="341"/>
      <c r="AK23" s="341"/>
      <c r="AL23" s="341"/>
      <c r="AM23" s="341"/>
      <c r="AN23" s="341"/>
      <c r="AO23" s="21"/>
      <c r="AP23" s="21"/>
      <c r="AQ23" s="21"/>
      <c r="AR23" s="19"/>
      <c r="BE23" s="316"/>
    </row>
    <row r="24" spans="2:57" ht="6.95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E24" s="316"/>
    </row>
    <row r="25" spans="2:57" ht="6.95" customHeight="1">
      <c r="B25" s="20"/>
      <c r="C25" s="21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21"/>
      <c r="AQ25" s="21"/>
      <c r="AR25" s="19"/>
      <c r="BE25" s="316"/>
    </row>
    <row r="26" spans="2:57" s="1" customFormat="1" ht="25.9" customHeight="1">
      <c r="B26" s="33"/>
      <c r="C26" s="34"/>
      <c r="D26" s="35" t="s">
        <v>38</v>
      </c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18">
        <f>ROUND(AG54,2)</f>
        <v>0</v>
      </c>
      <c r="AL26" s="319"/>
      <c r="AM26" s="319"/>
      <c r="AN26" s="319"/>
      <c r="AO26" s="319"/>
      <c r="AP26" s="34"/>
      <c r="AQ26" s="34"/>
      <c r="AR26" s="37"/>
      <c r="BE26" s="316"/>
    </row>
    <row r="27" spans="2:57" s="1" customFormat="1" ht="6.95" customHeight="1">
      <c r="B27" s="33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7"/>
      <c r="BE27" s="316"/>
    </row>
    <row r="28" spans="2:57" s="1" customFormat="1" ht="12.75">
      <c r="B28" s="33"/>
      <c r="C28" s="34"/>
      <c r="D28" s="34"/>
      <c r="E28" s="34"/>
      <c r="F28" s="34"/>
      <c r="G28" s="34"/>
      <c r="H28" s="34"/>
      <c r="I28" s="34"/>
      <c r="J28" s="34"/>
      <c r="K28" s="34"/>
      <c r="L28" s="342" t="s">
        <v>39</v>
      </c>
      <c r="M28" s="342"/>
      <c r="N28" s="342"/>
      <c r="O28" s="342"/>
      <c r="P28" s="342"/>
      <c r="Q28" s="34"/>
      <c r="R28" s="34"/>
      <c r="S28" s="34"/>
      <c r="T28" s="34"/>
      <c r="U28" s="34"/>
      <c r="V28" s="34"/>
      <c r="W28" s="342" t="s">
        <v>40</v>
      </c>
      <c r="X28" s="342"/>
      <c r="Y28" s="342"/>
      <c r="Z28" s="342"/>
      <c r="AA28" s="342"/>
      <c r="AB28" s="342"/>
      <c r="AC28" s="342"/>
      <c r="AD28" s="342"/>
      <c r="AE28" s="342"/>
      <c r="AF28" s="34"/>
      <c r="AG28" s="34"/>
      <c r="AH28" s="34"/>
      <c r="AI28" s="34"/>
      <c r="AJ28" s="34"/>
      <c r="AK28" s="342" t="s">
        <v>41</v>
      </c>
      <c r="AL28" s="342"/>
      <c r="AM28" s="342"/>
      <c r="AN28" s="342"/>
      <c r="AO28" s="342"/>
      <c r="AP28" s="34"/>
      <c r="AQ28" s="34"/>
      <c r="AR28" s="37"/>
      <c r="BE28" s="316"/>
    </row>
    <row r="29" spans="2:57" s="2" customFormat="1" ht="14.45" customHeight="1">
      <c r="B29" s="38"/>
      <c r="C29" s="39"/>
      <c r="D29" s="28" t="s">
        <v>42</v>
      </c>
      <c r="E29" s="39"/>
      <c r="F29" s="28" t="s">
        <v>43</v>
      </c>
      <c r="G29" s="39"/>
      <c r="H29" s="39"/>
      <c r="I29" s="39"/>
      <c r="J29" s="39"/>
      <c r="K29" s="39"/>
      <c r="L29" s="343">
        <v>0.21</v>
      </c>
      <c r="M29" s="314"/>
      <c r="N29" s="314"/>
      <c r="O29" s="314"/>
      <c r="P29" s="314"/>
      <c r="Q29" s="39"/>
      <c r="R29" s="39"/>
      <c r="S29" s="39"/>
      <c r="T29" s="39"/>
      <c r="U29" s="39"/>
      <c r="V29" s="39"/>
      <c r="W29" s="313">
        <f>ROUND(AZ54,2)</f>
        <v>0</v>
      </c>
      <c r="X29" s="314"/>
      <c r="Y29" s="314"/>
      <c r="Z29" s="314"/>
      <c r="AA29" s="314"/>
      <c r="AB29" s="314"/>
      <c r="AC29" s="314"/>
      <c r="AD29" s="314"/>
      <c r="AE29" s="314"/>
      <c r="AF29" s="39"/>
      <c r="AG29" s="39"/>
      <c r="AH29" s="39"/>
      <c r="AI29" s="39"/>
      <c r="AJ29" s="39"/>
      <c r="AK29" s="313">
        <f>ROUND(AV54,2)</f>
        <v>0</v>
      </c>
      <c r="AL29" s="314"/>
      <c r="AM29" s="314"/>
      <c r="AN29" s="314"/>
      <c r="AO29" s="314"/>
      <c r="AP29" s="39"/>
      <c r="AQ29" s="39"/>
      <c r="AR29" s="40"/>
      <c r="BE29" s="317"/>
    </row>
    <row r="30" spans="2:57" s="2" customFormat="1" ht="14.45" customHeight="1">
      <c r="B30" s="38"/>
      <c r="C30" s="39"/>
      <c r="D30" s="39"/>
      <c r="E30" s="39"/>
      <c r="F30" s="28" t="s">
        <v>44</v>
      </c>
      <c r="G30" s="39"/>
      <c r="H30" s="39"/>
      <c r="I30" s="39"/>
      <c r="J30" s="39"/>
      <c r="K30" s="39"/>
      <c r="L30" s="343">
        <v>0.15</v>
      </c>
      <c r="M30" s="314"/>
      <c r="N30" s="314"/>
      <c r="O30" s="314"/>
      <c r="P30" s="314"/>
      <c r="Q30" s="39"/>
      <c r="R30" s="39"/>
      <c r="S30" s="39"/>
      <c r="T30" s="39"/>
      <c r="U30" s="39"/>
      <c r="V30" s="39"/>
      <c r="W30" s="313">
        <f>ROUND(BA54,2)</f>
        <v>0</v>
      </c>
      <c r="X30" s="314"/>
      <c r="Y30" s="314"/>
      <c r="Z30" s="314"/>
      <c r="AA30" s="314"/>
      <c r="AB30" s="314"/>
      <c r="AC30" s="314"/>
      <c r="AD30" s="314"/>
      <c r="AE30" s="314"/>
      <c r="AF30" s="39"/>
      <c r="AG30" s="39"/>
      <c r="AH30" s="39"/>
      <c r="AI30" s="39"/>
      <c r="AJ30" s="39"/>
      <c r="AK30" s="313">
        <f>ROUND(AW54,2)</f>
        <v>0</v>
      </c>
      <c r="AL30" s="314"/>
      <c r="AM30" s="314"/>
      <c r="AN30" s="314"/>
      <c r="AO30" s="314"/>
      <c r="AP30" s="39"/>
      <c r="AQ30" s="39"/>
      <c r="AR30" s="40"/>
      <c r="BE30" s="317"/>
    </row>
    <row r="31" spans="2:57" s="2" customFormat="1" ht="14.45" customHeight="1" hidden="1">
      <c r="B31" s="38"/>
      <c r="C31" s="39"/>
      <c r="D31" s="39"/>
      <c r="E31" s="39"/>
      <c r="F31" s="28" t="s">
        <v>45</v>
      </c>
      <c r="G31" s="39"/>
      <c r="H31" s="39"/>
      <c r="I31" s="39"/>
      <c r="J31" s="39"/>
      <c r="K31" s="39"/>
      <c r="L31" s="343">
        <v>0.21</v>
      </c>
      <c r="M31" s="314"/>
      <c r="N31" s="314"/>
      <c r="O31" s="314"/>
      <c r="P31" s="314"/>
      <c r="Q31" s="39"/>
      <c r="R31" s="39"/>
      <c r="S31" s="39"/>
      <c r="T31" s="39"/>
      <c r="U31" s="39"/>
      <c r="V31" s="39"/>
      <c r="W31" s="313">
        <f>ROUND(BB54,2)</f>
        <v>0</v>
      </c>
      <c r="X31" s="314"/>
      <c r="Y31" s="314"/>
      <c r="Z31" s="314"/>
      <c r="AA31" s="314"/>
      <c r="AB31" s="314"/>
      <c r="AC31" s="314"/>
      <c r="AD31" s="314"/>
      <c r="AE31" s="314"/>
      <c r="AF31" s="39"/>
      <c r="AG31" s="39"/>
      <c r="AH31" s="39"/>
      <c r="AI31" s="39"/>
      <c r="AJ31" s="39"/>
      <c r="AK31" s="313">
        <v>0</v>
      </c>
      <c r="AL31" s="314"/>
      <c r="AM31" s="314"/>
      <c r="AN31" s="314"/>
      <c r="AO31" s="314"/>
      <c r="AP31" s="39"/>
      <c r="AQ31" s="39"/>
      <c r="AR31" s="40"/>
      <c r="BE31" s="317"/>
    </row>
    <row r="32" spans="2:57" s="2" customFormat="1" ht="14.45" customHeight="1" hidden="1">
      <c r="B32" s="38"/>
      <c r="C32" s="39"/>
      <c r="D32" s="39"/>
      <c r="E32" s="39"/>
      <c r="F32" s="28" t="s">
        <v>46</v>
      </c>
      <c r="G32" s="39"/>
      <c r="H32" s="39"/>
      <c r="I32" s="39"/>
      <c r="J32" s="39"/>
      <c r="K32" s="39"/>
      <c r="L32" s="343">
        <v>0.15</v>
      </c>
      <c r="M32" s="314"/>
      <c r="N32" s="314"/>
      <c r="O32" s="314"/>
      <c r="P32" s="314"/>
      <c r="Q32" s="39"/>
      <c r="R32" s="39"/>
      <c r="S32" s="39"/>
      <c r="T32" s="39"/>
      <c r="U32" s="39"/>
      <c r="V32" s="39"/>
      <c r="W32" s="313">
        <f>ROUND(BC54,2)</f>
        <v>0</v>
      </c>
      <c r="X32" s="314"/>
      <c r="Y32" s="314"/>
      <c r="Z32" s="314"/>
      <c r="AA32" s="314"/>
      <c r="AB32" s="314"/>
      <c r="AC32" s="314"/>
      <c r="AD32" s="314"/>
      <c r="AE32" s="314"/>
      <c r="AF32" s="39"/>
      <c r="AG32" s="39"/>
      <c r="AH32" s="39"/>
      <c r="AI32" s="39"/>
      <c r="AJ32" s="39"/>
      <c r="AK32" s="313">
        <v>0</v>
      </c>
      <c r="AL32" s="314"/>
      <c r="AM32" s="314"/>
      <c r="AN32" s="314"/>
      <c r="AO32" s="314"/>
      <c r="AP32" s="39"/>
      <c r="AQ32" s="39"/>
      <c r="AR32" s="40"/>
      <c r="BE32" s="317"/>
    </row>
    <row r="33" spans="2:44" s="2" customFormat="1" ht="14.45" customHeight="1" hidden="1">
      <c r="B33" s="38"/>
      <c r="C33" s="39"/>
      <c r="D33" s="39"/>
      <c r="E33" s="39"/>
      <c r="F33" s="28" t="s">
        <v>47</v>
      </c>
      <c r="G33" s="39"/>
      <c r="H33" s="39"/>
      <c r="I33" s="39"/>
      <c r="J33" s="39"/>
      <c r="K33" s="39"/>
      <c r="L33" s="343">
        <v>0</v>
      </c>
      <c r="M33" s="314"/>
      <c r="N33" s="314"/>
      <c r="O33" s="314"/>
      <c r="P33" s="314"/>
      <c r="Q33" s="39"/>
      <c r="R33" s="39"/>
      <c r="S33" s="39"/>
      <c r="T33" s="39"/>
      <c r="U33" s="39"/>
      <c r="V33" s="39"/>
      <c r="W33" s="313">
        <f>ROUND(BD54,2)</f>
        <v>0</v>
      </c>
      <c r="X33" s="314"/>
      <c r="Y33" s="314"/>
      <c r="Z33" s="314"/>
      <c r="AA33" s="314"/>
      <c r="AB33" s="314"/>
      <c r="AC33" s="314"/>
      <c r="AD33" s="314"/>
      <c r="AE33" s="314"/>
      <c r="AF33" s="39"/>
      <c r="AG33" s="39"/>
      <c r="AH33" s="39"/>
      <c r="AI33" s="39"/>
      <c r="AJ33" s="39"/>
      <c r="AK33" s="313">
        <v>0</v>
      </c>
      <c r="AL33" s="314"/>
      <c r="AM33" s="314"/>
      <c r="AN33" s="314"/>
      <c r="AO33" s="314"/>
      <c r="AP33" s="39"/>
      <c r="AQ33" s="39"/>
      <c r="AR33" s="40"/>
    </row>
    <row r="34" spans="2:44" s="1" customFormat="1" ht="6.95" customHeight="1">
      <c r="B34" s="33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7"/>
    </row>
    <row r="35" spans="2:44" s="1" customFormat="1" ht="25.9" customHeight="1">
      <c r="B35" s="33"/>
      <c r="C35" s="41"/>
      <c r="D35" s="42" t="s">
        <v>48</v>
      </c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4" t="s">
        <v>49</v>
      </c>
      <c r="U35" s="43"/>
      <c r="V35" s="43"/>
      <c r="W35" s="43"/>
      <c r="X35" s="320" t="s">
        <v>50</v>
      </c>
      <c r="Y35" s="321"/>
      <c r="Z35" s="321"/>
      <c r="AA35" s="321"/>
      <c r="AB35" s="321"/>
      <c r="AC35" s="43"/>
      <c r="AD35" s="43"/>
      <c r="AE35" s="43"/>
      <c r="AF35" s="43"/>
      <c r="AG35" s="43"/>
      <c r="AH35" s="43"/>
      <c r="AI35" s="43"/>
      <c r="AJ35" s="43"/>
      <c r="AK35" s="322">
        <f>SUM(AK26:AK33)</f>
        <v>0</v>
      </c>
      <c r="AL35" s="321"/>
      <c r="AM35" s="321"/>
      <c r="AN35" s="321"/>
      <c r="AO35" s="323"/>
      <c r="AP35" s="41"/>
      <c r="AQ35" s="41"/>
      <c r="AR35" s="37"/>
    </row>
    <row r="36" spans="2:44" s="1" customFormat="1" ht="6.95" customHeight="1">
      <c r="B36" s="33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7"/>
    </row>
    <row r="37" spans="2:44" s="1" customFormat="1" ht="6.95" customHeight="1">
      <c r="B37" s="45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37"/>
    </row>
    <row r="41" spans="2:44" s="1" customFormat="1" ht="6.95" customHeight="1">
      <c r="B41" s="47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37"/>
    </row>
    <row r="42" spans="2:44" s="1" customFormat="1" ht="24.95" customHeight="1">
      <c r="B42" s="33"/>
      <c r="C42" s="22" t="s">
        <v>51</v>
      </c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7"/>
    </row>
    <row r="43" spans="2:44" s="1" customFormat="1" ht="6.95" customHeight="1">
      <c r="B43" s="33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7"/>
    </row>
    <row r="44" spans="2:44" s="3" customFormat="1" ht="12" customHeight="1">
      <c r="B44" s="49"/>
      <c r="C44" s="28" t="s">
        <v>13</v>
      </c>
      <c r="D44" s="50"/>
      <c r="E44" s="50"/>
      <c r="F44" s="50"/>
      <c r="G44" s="50"/>
      <c r="H44" s="50"/>
      <c r="I44" s="50"/>
      <c r="J44" s="50"/>
      <c r="K44" s="50"/>
      <c r="L44" s="50" t="str">
        <f>K5</f>
        <v>2018/57-2etapa</v>
      </c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1"/>
    </row>
    <row r="45" spans="2:44" s="4" customFormat="1" ht="36.95" customHeight="1">
      <c r="B45" s="52"/>
      <c r="C45" s="53" t="s">
        <v>16</v>
      </c>
      <c r="D45" s="54"/>
      <c r="E45" s="54"/>
      <c r="F45" s="54"/>
      <c r="G45" s="54"/>
      <c r="H45" s="54"/>
      <c r="I45" s="54"/>
      <c r="J45" s="54"/>
      <c r="K45" s="54"/>
      <c r="L45" s="333" t="str">
        <f>K6</f>
        <v>Karlovy Vary - Revitalizace objektu Císařských lázní</v>
      </c>
      <c r="M45" s="334"/>
      <c r="N45" s="334"/>
      <c r="O45" s="334"/>
      <c r="P45" s="334"/>
      <c r="Q45" s="334"/>
      <c r="R45" s="334"/>
      <c r="S45" s="334"/>
      <c r="T45" s="334"/>
      <c r="U45" s="334"/>
      <c r="V45" s="334"/>
      <c r="W45" s="334"/>
      <c r="X45" s="334"/>
      <c r="Y45" s="334"/>
      <c r="Z45" s="334"/>
      <c r="AA45" s="334"/>
      <c r="AB45" s="334"/>
      <c r="AC45" s="334"/>
      <c r="AD45" s="334"/>
      <c r="AE45" s="334"/>
      <c r="AF45" s="334"/>
      <c r="AG45" s="334"/>
      <c r="AH45" s="334"/>
      <c r="AI45" s="334"/>
      <c r="AJ45" s="334"/>
      <c r="AK45" s="334"/>
      <c r="AL45" s="334"/>
      <c r="AM45" s="334"/>
      <c r="AN45" s="334"/>
      <c r="AO45" s="334"/>
      <c r="AP45" s="54"/>
      <c r="AQ45" s="54"/>
      <c r="AR45" s="55"/>
    </row>
    <row r="46" spans="2:44" s="1" customFormat="1" ht="6.95" customHeight="1">
      <c r="B46" s="33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7"/>
    </row>
    <row r="47" spans="2:44" s="1" customFormat="1" ht="12" customHeight="1">
      <c r="B47" s="33"/>
      <c r="C47" s="28" t="s">
        <v>21</v>
      </c>
      <c r="D47" s="34"/>
      <c r="E47" s="34"/>
      <c r="F47" s="34"/>
      <c r="G47" s="34"/>
      <c r="H47" s="34"/>
      <c r="I47" s="34"/>
      <c r="J47" s="34"/>
      <c r="K47" s="34"/>
      <c r="L47" s="56" t="str">
        <f>IF(K8="","",K8)</f>
        <v>Mariánskolázeňská 306/2</v>
      </c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28" t="s">
        <v>23</v>
      </c>
      <c r="AJ47" s="34"/>
      <c r="AK47" s="34"/>
      <c r="AL47" s="34"/>
      <c r="AM47" s="335" t="str">
        <f>IF(AN8="","",AN8)</f>
        <v>31. 12. 2018</v>
      </c>
      <c r="AN47" s="335"/>
      <c r="AO47" s="34"/>
      <c r="AP47" s="34"/>
      <c r="AQ47" s="34"/>
      <c r="AR47" s="37"/>
    </row>
    <row r="48" spans="2:44" s="1" customFormat="1" ht="6.95" customHeight="1">
      <c r="B48" s="33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7"/>
    </row>
    <row r="49" spans="2:56" s="1" customFormat="1" ht="15.2" customHeight="1">
      <c r="B49" s="33"/>
      <c r="C49" s="28" t="s">
        <v>25</v>
      </c>
      <c r="D49" s="34"/>
      <c r="E49" s="34"/>
      <c r="F49" s="34"/>
      <c r="G49" s="34"/>
      <c r="H49" s="34"/>
      <c r="I49" s="34"/>
      <c r="J49" s="34"/>
      <c r="K49" s="34"/>
      <c r="L49" s="50" t="str">
        <f>IF(E11="","",E11)</f>
        <v>Karlovarský kraj</v>
      </c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28" t="s">
        <v>31</v>
      </c>
      <c r="AJ49" s="34"/>
      <c r="AK49" s="34"/>
      <c r="AL49" s="34"/>
      <c r="AM49" s="331" t="str">
        <f>IF(E17="","",E17)</f>
        <v>INTAR a.s.</v>
      </c>
      <c r="AN49" s="332"/>
      <c r="AO49" s="332"/>
      <c r="AP49" s="332"/>
      <c r="AQ49" s="34"/>
      <c r="AR49" s="37"/>
      <c r="AS49" s="325" t="s">
        <v>52</v>
      </c>
      <c r="AT49" s="326"/>
      <c r="AU49" s="58"/>
      <c r="AV49" s="58"/>
      <c r="AW49" s="58"/>
      <c r="AX49" s="58"/>
      <c r="AY49" s="58"/>
      <c r="AZ49" s="58"/>
      <c r="BA49" s="58"/>
      <c r="BB49" s="58"/>
      <c r="BC49" s="58"/>
      <c r="BD49" s="59"/>
    </row>
    <row r="50" spans="2:56" s="1" customFormat="1" ht="15.2" customHeight="1">
      <c r="B50" s="33"/>
      <c r="C50" s="28" t="s">
        <v>29</v>
      </c>
      <c r="D50" s="34"/>
      <c r="E50" s="34"/>
      <c r="F50" s="34"/>
      <c r="G50" s="34"/>
      <c r="H50" s="34"/>
      <c r="I50" s="34"/>
      <c r="J50" s="34"/>
      <c r="K50" s="34"/>
      <c r="L50" s="50" t="str">
        <f>IF(E14="Vyplň údaj","",E14)</f>
        <v/>
      </c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28" t="s">
        <v>34</v>
      </c>
      <c r="AJ50" s="34"/>
      <c r="AK50" s="34"/>
      <c r="AL50" s="34"/>
      <c r="AM50" s="331" t="str">
        <f>IF(E20="","",E20)</f>
        <v xml:space="preserve"> </v>
      </c>
      <c r="AN50" s="332"/>
      <c r="AO50" s="332"/>
      <c r="AP50" s="332"/>
      <c r="AQ50" s="34"/>
      <c r="AR50" s="37"/>
      <c r="AS50" s="327"/>
      <c r="AT50" s="328"/>
      <c r="AU50" s="60"/>
      <c r="AV50" s="60"/>
      <c r="AW50" s="60"/>
      <c r="AX50" s="60"/>
      <c r="AY50" s="60"/>
      <c r="AZ50" s="60"/>
      <c r="BA50" s="60"/>
      <c r="BB50" s="60"/>
      <c r="BC50" s="60"/>
      <c r="BD50" s="61"/>
    </row>
    <row r="51" spans="2:56" s="1" customFormat="1" ht="10.9" customHeight="1">
      <c r="B51" s="33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7"/>
      <c r="AS51" s="329"/>
      <c r="AT51" s="330"/>
      <c r="AU51" s="62"/>
      <c r="AV51" s="62"/>
      <c r="AW51" s="62"/>
      <c r="AX51" s="62"/>
      <c r="AY51" s="62"/>
      <c r="AZ51" s="62"/>
      <c r="BA51" s="62"/>
      <c r="BB51" s="62"/>
      <c r="BC51" s="62"/>
      <c r="BD51" s="63"/>
    </row>
    <row r="52" spans="2:56" s="1" customFormat="1" ht="29.25" customHeight="1">
      <c r="B52" s="33"/>
      <c r="C52" s="355" t="s">
        <v>53</v>
      </c>
      <c r="D52" s="345"/>
      <c r="E52" s="345"/>
      <c r="F52" s="345"/>
      <c r="G52" s="345"/>
      <c r="H52" s="64"/>
      <c r="I52" s="344" t="s">
        <v>54</v>
      </c>
      <c r="J52" s="345"/>
      <c r="K52" s="345"/>
      <c r="L52" s="345"/>
      <c r="M52" s="345"/>
      <c r="N52" s="345"/>
      <c r="O52" s="345"/>
      <c r="P52" s="345"/>
      <c r="Q52" s="345"/>
      <c r="R52" s="345"/>
      <c r="S52" s="345"/>
      <c r="T52" s="345"/>
      <c r="U52" s="345"/>
      <c r="V52" s="345"/>
      <c r="W52" s="345"/>
      <c r="X52" s="345"/>
      <c r="Y52" s="345"/>
      <c r="Z52" s="345"/>
      <c r="AA52" s="345"/>
      <c r="AB52" s="345"/>
      <c r="AC52" s="345"/>
      <c r="AD52" s="345"/>
      <c r="AE52" s="345"/>
      <c r="AF52" s="345"/>
      <c r="AG52" s="346" t="s">
        <v>55</v>
      </c>
      <c r="AH52" s="345"/>
      <c r="AI52" s="345"/>
      <c r="AJ52" s="345"/>
      <c r="AK52" s="345"/>
      <c r="AL52" s="345"/>
      <c r="AM52" s="345"/>
      <c r="AN52" s="344" t="s">
        <v>56</v>
      </c>
      <c r="AO52" s="345"/>
      <c r="AP52" s="345"/>
      <c r="AQ52" s="65" t="s">
        <v>57</v>
      </c>
      <c r="AR52" s="37"/>
      <c r="AS52" s="66" t="s">
        <v>58</v>
      </c>
      <c r="AT52" s="67" t="s">
        <v>59</v>
      </c>
      <c r="AU52" s="67" t="s">
        <v>60</v>
      </c>
      <c r="AV52" s="67" t="s">
        <v>61</v>
      </c>
      <c r="AW52" s="67" t="s">
        <v>62</v>
      </c>
      <c r="AX52" s="67" t="s">
        <v>63</v>
      </c>
      <c r="AY52" s="67" t="s">
        <v>64</v>
      </c>
      <c r="AZ52" s="67" t="s">
        <v>65</v>
      </c>
      <c r="BA52" s="67" t="s">
        <v>66</v>
      </c>
      <c r="BB52" s="67" t="s">
        <v>67</v>
      </c>
      <c r="BC52" s="67" t="s">
        <v>68</v>
      </c>
      <c r="BD52" s="68" t="s">
        <v>69</v>
      </c>
    </row>
    <row r="53" spans="2:56" s="1" customFormat="1" ht="10.9" customHeight="1">
      <c r="B53" s="33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7"/>
      <c r="AS53" s="69"/>
      <c r="AT53" s="70"/>
      <c r="AU53" s="70"/>
      <c r="AV53" s="70"/>
      <c r="AW53" s="70"/>
      <c r="AX53" s="70"/>
      <c r="AY53" s="70"/>
      <c r="AZ53" s="70"/>
      <c r="BA53" s="70"/>
      <c r="BB53" s="70"/>
      <c r="BC53" s="70"/>
      <c r="BD53" s="71"/>
    </row>
    <row r="54" spans="2:90" s="5" customFormat="1" ht="32.45" customHeight="1">
      <c r="B54" s="72"/>
      <c r="C54" s="73" t="s">
        <v>70</v>
      </c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353">
        <f>ROUND(AG55+AG58,2)</f>
        <v>0</v>
      </c>
      <c r="AH54" s="353"/>
      <c r="AI54" s="353"/>
      <c r="AJ54" s="353"/>
      <c r="AK54" s="353"/>
      <c r="AL54" s="353"/>
      <c r="AM54" s="353"/>
      <c r="AN54" s="354">
        <f>SUM(AG54,AT54)</f>
        <v>0</v>
      </c>
      <c r="AO54" s="354"/>
      <c r="AP54" s="354"/>
      <c r="AQ54" s="76" t="s">
        <v>19</v>
      </c>
      <c r="AR54" s="77"/>
      <c r="AS54" s="78">
        <f>ROUND(AS55+AS58,2)</f>
        <v>0</v>
      </c>
      <c r="AT54" s="79">
        <f>ROUND(SUM(AV54:AW54),2)</f>
        <v>0</v>
      </c>
      <c r="AU54" s="80">
        <f>ROUND(AU55+AU58,5)</f>
        <v>0</v>
      </c>
      <c r="AV54" s="79">
        <f>ROUND(AZ54*L29,2)</f>
        <v>0</v>
      </c>
      <c r="AW54" s="79">
        <f>ROUND(BA54*L30,2)</f>
        <v>0</v>
      </c>
      <c r="AX54" s="79">
        <f>ROUND(BB54*L29,2)</f>
        <v>0</v>
      </c>
      <c r="AY54" s="79">
        <f>ROUND(BC54*L30,2)</f>
        <v>0</v>
      </c>
      <c r="AZ54" s="79">
        <f>ROUND(AZ55+AZ58,2)</f>
        <v>0</v>
      </c>
      <c r="BA54" s="79">
        <f>ROUND(BA55+BA58,2)</f>
        <v>0</v>
      </c>
      <c r="BB54" s="79">
        <f>ROUND(BB55+BB58,2)</f>
        <v>0</v>
      </c>
      <c r="BC54" s="79">
        <f>ROUND(BC55+BC58,2)</f>
        <v>0</v>
      </c>
      <c r="BD54" s="81">
        <f>ROUND(BD55+BD58,2)</f>
        <v>0</v>
      </c>
      <c r="BS54" s="82" t="s">
        <v>71</v>
      </c>
      <c r="BT54" s="82" t="s">
        <v>72</v>
      </c>
      <c r="BU54" s="83" t="s">
        <v>73</v>
      </c>
      <c r="BV54" s="82" t="s">
        <v>74</v>
      </c>
      <c r="BW54" s="82" t="s">
        <v>5</v>
      </c>
      <c r="BX54" s="82" t="s">
        <v>75</v>
      </c>
      <c r="CL54" s="82" t="s">
        <v>19</v>
      </c>
    </row>
    <row r="55" spans="2:91" s="6" customFormat="1" ht="16.5" customHeight="1">
      <c r="B55" s="84"/>
      <c r="C55" s="85"/>
      <c r="D55" s="356" t="s">
        <v>76</v>
      </c>
      <c r="E55" s="356"/>
      <c r="F55" s="356"/>
      <c r="G55" s="356"/>
      <c r="H55" s="356"/>
      <c r="I55" s="86"/>
      <c r="J55" s="356" t="s">
        <v>77</v>
      </c>
      <c r="K55" s="356"/>
      <c r="L55" s="356"/>
      <c r="M55" s="356"/>
      <c r="N55" s="356"/>
      <c r="O55" s="356"/>
      <c r="P55" s="356"/>
      <c r="Q55" s="356"/>
      <c r="R55" s="356"/>
      <c r="S55" s="356"/>
      <c r="T55" s="356"/>
      <c r="U55" s="356"/>
      <c r="V55" s="356"/>
      <c r="W55" s="356"/>
      <c r="X55" s="356"/>
      <c r="Y55" s="356"/>
      <c r="Z55" s="356"/>
      <c r="AA55" s="356"/>
      <c r="AB55" s="356"/>
      <c r="AC55" s="356"/>
      <c r="AD55" s="356"/>
      <c r="AE55" s="356"/>
      <c r="AF55" s="356"/>
      <c r="AG55" s="349">
        <f>ROUND(AG56,2)</f>
        <v>0</v>
      </c>
      <c r="AH55" s="348"/>
      <c r="AI55" s="348"/>
      <c r="AJ55" s="348"/>
      <c r="AK55" s="348"/>
      <c r="AL55" s="348"/>
      <c r="AM55" s="348"/>
      <c r="AN55" s="347">
        <f>SUM(AG55,AT55)</f>
        <v>0</v>
      </c>
      <c r="AO55" s="348"/>
      <c r="AP55" s="348"/>
      <c r="AQ55" s="87" t="s">
        <v>78</v>
      </c>
      <c r="AR55" s="88"/>
      <c r="AS55" s="89">
        <f>ROUND(AS56,2)</f>
        <v>0</v>
      </c>
      <c r="AT55" s="90">
        <f>ROUND(SUM(AV55:AW55),2)</f>
        <v>0</v>
      </c>
      <c r="AU55" s="91">
        <f>ROUND(AU56,5)</f>
        <v>0</v>
      </c>
      <c r="AV55" s="90">
        <f>ROUND(AZ55*L29,2)</f>
        <v>0</v>
      </c>
      <c r="AW55" s="90">
        <f>ROUND(BA55*L30,2)</f>
        <v>0</v>
      </c>
      <c r="AX55" s="90">
        <f>ROUND(BB55*L29,2)</f>
        <v>0</v>
      </c>
      <c r="AY55" s="90">
        <f>ROUND(BC55*L30,2)</f>
        <v>0</v>
      </c>
      <c r="AZ55" s="90">
        <f aca="true" t="shared" si="0" ref="AZ55:BD56">ROUND(AZ56,2)</f>
        <v>0</v>
      </c>
      <c r="BA55" s="90">
        <f t="shared" si="0"/>
        <v>0</v>
      </c>
      <c r="BB55" s="90">
        <f t="shared" si="0"/>
        <v>0</v>
      </c>
      <c r="BC55" s="90">
        <f t="shared" si="0"/>
        <v>0</v>
      </c>
      <c r="BD55" s="92">
        <f t="shared" si="0"/>
        <v>0</v>
      </c>
      <c r="BS55" s="93" t="s">
        <v>71</v>
      </c>
      <c r="BT55" s="93" t="s">
        <v>79</v>
      </c>
      <c r="BU55" s="93" t="s">
        <v>73</v>
      </c>
      <c r="BV55" s="93" t="s">
        <v>74</v>
      </c>
      <c r="BW55" s="93" t="s">
        <v>80</v>
      </c>
      <c r="BX55" s="93" t="s">
        <v>5</v>
      </c>
      <c r="CL55" s="93" t="s">
        <v>19</v>
      </c>
      <c r="CM55" s="93" t="s">
        <v>81</v>
      </c>
    </row>
    <row r="56" spans="2:90" s="3" customFormat="1" ht="25.5" customHeight="1">
      <c r="B56" s="49"/>
      <c r="C56" s="94"/>
      <c r="D56" s="94"/>
      <c r="E56" s="357" t="s">
        <v>82</v>
      </c>
      <c r="F56" s="357"/>
      <c r="G56" s="357"/>
      <c r="H56" s="357"/>
      <c r="I56" s="357"/>
      <c r="J56" s="94"/>
      <c r="K56" s="357" t="s">
        <v>83</v>
      </c>
      <c r="L56" s="357"/>
      <c r="M56" s="357"/>
      <c r="N56" s="357"/>
      <c r="O56" s="357"/>
      <c r="P56" s="357"/>
      <c r="Q56" s="357"/>
      <c r="R56" s="357"/>
      <c r="S56" s="357"/>
      <c r="T56" s="357"/>
      <c r="U56" s="357"/>
      <c r="V56" s="357"/>
      <c r="W56" s="357"/>
      <c r="X56" s="357"/>
      <c r="Y56" s="357"/>
      <c r="Z56" s="357"/>
      <c r="AA56" s="357"/>
      <c r="AB56" s="357"/>
      <c r="AC56" s="357"/>
      <c r="AD56" s="357"/>
      <c r="AE56" s="357"/>
      <c r="AF56" s="357"/>
      <c r="AG56" s="352">
        <f>ROUND(AG57,2)</f>
        <v>0</v>
      </c>
      <c r="AH56" s="351"/>
      <c r="AI56" s="351"/>
      <c r="AJ56" s="351"/>
      <c r="AK56" s="351"/>
      <c r="AL56" s="351"/>
      <c r="AM56" s="351"/>
      <c r="AN56" s="350">
        <f>SUM(AG56,AT56)</f>
        <v>0</v>
      </c>
      <c r="AO56" s="351"/>
      <c r="AP56" s="351"/>
      <c r="AQ56" s="95" t="s">
        <v>84</v>
      </c>
      <c r="AR56" s="51"/>
      <c r="AS56" s="96">
        <f>ROUND(AS57,2)</f>
        <v>0</v>
      </c>
      <c r="AT56" s="97">
        <f>ROUND(SUM(AV56:AW56),2)</f>
        <v>0</v>
      </c>
      <c r="AU56" s="98">
        <f>ROUND(AU57,5)</f>
        <v>0</v>
      </c>
      <c r="AV56" s="97">
        <f>ROUND(AZ56*L29,2)</f>
        <v>0</v>
      </c>
      <c r="AW56" s="97">
        <f>ROUND(BA56*L30,2)</f>
        <v>0</v>
      </c>
      <c r="AX56" s="97">
        <f>ROUND(BB56*L29,2)</f>
        <v>0</v>
      </c>
      <c r="AY56" s="97">
        <f>ROUND(BC56*L30,2)</f>
        <v>0</v>
      </c>
      <c r="AZ56" s="97">
        <f t="shared" si="0"/>
        <v>0</v>
      </c>
      <c r="BA56" s="97">
        <f t="shared" si="0"/>
        <v>0</v>
      </c>
      <c r="BB56" s="97">
        <f t="shared" si="0"/>
        <v>0</v>
      </c>
      <c r="BC56" s="97">
        <f t="shared" si="0"/>
        <v>0</v>
      </c>
      <c r="BD56" s="99">
        <f t="shared" si="0"/>
        <v>0</v>
      </c>
      <c r="BS56" s="100" t="s">
        <v>71</v>
      </c>
      <c r="BT56" s="100" t="s">
        <v>81</v>
      </c>
      <c r="BU56" s="100" t="s">
        <v>73</v>
      </c>
      <c r="BV56" s="100" t="s">
        <v>74</v>
      </c>
      <c r="BW56" s="100" t="s">
        <v>85</v>
      </c>
      <c r="BX56" s="100" t="s">
        <v>80</v>
      </c>
      <c r="CL56" s="100" t="s">
        <v>19</v>
      </c>
    </row>
    <row r="57" spans="1:90" s="3" customFormat="1" ht="16.5" customHeight="1">
      <c r="A57" s="101" t="s">
        <v>86</v>
      </c>
      <c r="B57" s="49"/>
      <c r="C57" s="94"/>
      <c r="D57" s="94"/>
      <c r="E57" s="94"/>
      <c r="F57" s="357" t="s">
        <v>87</v>
      </c>
      <c r="G57" s="357"/>
      <c r="H57" s="357"/>
      <c r="I57" s="357"/>
      <c r="J57" s="357"/>
      <c r="K57" s="94"/>
      <c r="L57" s="357" t="s">
        <v>88</v>
      </c>
      <c r="M57" s="357"/>
      <c r="N57" s="357"/>
      <c r="O57" s="357"/>
      <c r="P57" s="357"/>
      <c r="Q57" s="357"/>
      <c r="R57" s="357"/>
      <c r="S57" s="357"/>
      <c r="T57" s="357"/>
      <c r="U57" s="357"/>
      <c r="V57" s="357"/>
      <c r="W57" s="357"/>
      <c r="X57" s="357"/>
      <c r="Y57" s="357"/>
      <c r="Z57" s="357"/>
      <c r="AA57" s="357"/>
      <c r="AB57" s="357"/>
      <c r="AC57" s="357"/>
      <c r="AD57" s="357"/>
      <c r="AE57" s="357"/>
      <c r="AF57" s="357"/>
      <c r="AG57" s="350">
        <f>'D.1.1 - Stavebně dopravní...'!J34</f>
        <v>0</v>
      </c>
      <c r="AH57" s="351"/>
      <c r="AI57" s="351"/>
      <c r="AJ57" s="351"/>
      <c r="AK57" s="351"/>
      <c r="AL57" s="351"/>
      <c r="AM57" s="351"/>
      <c r="AN57" s="350">
        <f>SUM(AG57,AT57)</f>
        <v>0</v>
      </c>
      <c r="AO57" s="351"/>
      <c r="AP57" s="351"/>
      <c r="AQ57" s="95" t="s">
        <v>84</v>
      </c>
      <c r="AR57" s="51"/>
      <c r="AS57" s="96">
        <v>0</v>
      </c>
      <c r="AT57" s="97">
        <f>ROUND(SUM(AV57:AW57),2)</f>
        <v>0</v>
      </c>
      <c r="AU57" s="98">
        <f>'D.1.1 - Stavebně dopravní...'!P102</f>
        <v>0</v>
      </c>
      <c r="AV57" s="97">
        <f>'D.1.1 - Stavebně dopravní...'!J37</f>
        <v>0</v>
      </c>
      <c r="AW57" s="97">
        <f>'D.1.1 - Stavebně dopravní...'!J38</f>
        <v>0</v>
      </c>
      <c r="AX57" s="97">
        <f>'D.1.1 - Stavebně dopravní...'!J39</f>
        <v>0</v>
      </c>
      <c r="AY57" s="97">
        <f>'D.1.1 - Stavebně dopravní...'!J40</f>
        <v>0</v>
      </c>
      <c r="AZ57" s="97">
        <f>'D.1.1 - Stavebně dopravní...'!F37</f>
        <v>0</v>
      </c>
      <c r="BA57" s="97">
        <f>'D.1.1 - Stavebně dopravní...'!F38</f>
        <v>0</v>
      </c>
      <c r="BB57" s="97">
        <f>'D.1.1 - Stavebně dopravní...'!F39</f>
        <v>0</v>
      </c>
      <c r="BC57" s="97">
        <f>'D.1.1 - Stavebně dopravní...'!F40</f>
        <v>0</v>
      </c>
      <c r="BD57" s="99">
        <f>'D.1.1 - Stavebně dopravní...'!F41</f>
        <v>0</v>
      </c>
      <c r="BT57" s="100" t="s">
        <v>89</v>
      </c>
      <c r="BV57" s="100" t="s">
        <v>74</v>
      </c>
      <c r="BW57" s="100" t="s">
        <v>90</v>
      </c>
      <c r="BX57" s="100" t="s">
        <v>85</v>
      </c>
      <c r="CL57" s="100" t="s">
        <v>19</v>
      </c>
    </row>
    <row r="58" spans="1:91" s="6" customFormat="1" ht="16.5" customHeight="1">
      <c r="A58" s="101" t="s">
        <v>86</v>
      </c>
      <c r="B58" s="84"/>
      <c r="C58" s="85"/>
      <c r="D58" s="356" t="s">
        <v>91</v>
      </c>
      <c r="E58" s="356"/>
      <c r="F58" s="356"/>
      <c r="G58" s="356"/>
      <c r="H58" s="356"/>
      <c r="I58" s="86"/>
      <c r="J58" s="356" t="s">
        <v>92</v>
      </c>
      <c r="K58" s="356"/>
      <c r="L58" s="356"/>
      <c r="M58" s="356"/>
      <c r="N58" s="356"/>
      <c r="O58" s="356"/>
      <c r="P58" s="356"/>
      <c r="Q58" s="356"/>
      <c r="R58" s="356"/>
      <c r="S58" s="356"/>
      <c r="T58" s="356"/>
      <c r="U58" s="356"/>
      <c r="V58" s="356"/>
      <c r="W58" s="356"/>
      <c r="X58" s="356"/>
      <c r="Y58" s="356"/>
      <c r="Z58" s="356"/>
      <c r="AA58" s="356"/>
      <c r="AB58" s="356"/>
      <c r="AC58" s="356"/>
      <c r="AD58" s="356"/>
      <c r="AE58" s="356"/>
      <c r="AF58" s="356"/>
      <c r="AG58" s="347">
        <f>'Y - Restaurátoři '!J30</f>
        <v>0</v>
      </c>
      <c r="AH58" s="348"/>
      <c r="AI58" s="348"/>
      <c r="AJ58" s="348"/>
      <c r="AK58" s="348"/>
      <c r="AL58" s="348"/>
      <c r="AM58" s="348"/>
      <c r="AN58" s="347">
        <f>SUM(AG58,AT58)</f>
        <v>0</v>
      </c>
      <c r="AO58" s="348"/>
      <c r="AP58" s="348"/>
      <c r="AQ58" s="87" t="s">
        <v>78</v>
      </c>
      <c r="AR58" s="88"/>
      <c r="AS58" s="102">
        <v>0</v>
      </c>
      <c r="AT58" s="103">
        <f>ROUND(SUM(AV58:AW58),2)</f>
        <v>0</v>
      </c>
      <c r="AU58" s="104">
        <f>'Y - Restaurátoři '!P88</f>
        <v>0</v>
      </c>
      <c r="AV58" s="103">
        <f>'Y - Restaurátoři '!J33</f>
        <v>0</v>
      </c>
      <c r="AW58" s="103">
        <f>'Y - Restaurátoři '!J34</f>
        <v>0</v>
      </c>
      <c r="AX58" s="103">
        <f>'Y - Restaurátoři '!J35</f>
        <v>0</v>
      </c>
      <c r="AY58" s="103">
        <f>'Y - Restaurátoři '!J36</f>
        <v>0</v>
      </c>
      <c r="AZ58" s="103">
        <f>'Y - Restaurátoři '!F33</f>
        <v>0</v>
      </c>
      <c r="BA58" s="103">
        <f>'Y - Restaurátoři '!F34</f>
        <v>0</v>
      </c>
      <c r="BB58" s="103">
        <f>'Y - Restaurátoři '!F35</f>
        <v>0</v>
      </c>
      <c r="BC58" s="103">
        <f>'Y - Restaurátoři '!F36</f>
        <v>0</v>
      </c>
      <c r="BD58" s="105">
        <f>'Y - Restaurátoři '!F37</f>
        <v>0</v>
      </c>
      <c r="BT58" s="93" t="s">
        <v>79</v>
      </c>
      <c r="BV58" s="93" t="s">
        <v>74</v>
      </c>
      <c r="BW58" s="93" t="s">
        <v>93</v>
      </c>
      <c r="BX58" s="93" t="s">
        <v>5</v>
      </c>
      <c r="CL58" s="93" t="s">
        <v>19</v>
      </c>
      <c r="CM58" s="93" t="s">
        <v>81</v>
      </c>
    </row>
    <row r="59" spans="2:44" s="1" customFormat="1" ht="30" customHeight="1">
      <c r="B59" s="33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7"/>
    </row>
    <row r="60" spans="2:44" s="1" customFormat="1" ht="6.95" customHeight="1">
      <c r="B60" s="45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/>
      <c r="AI60" s="46"/>
      <c r="AJ60" s="46"/>
      <c r="AK60" s="46"/>
      <c r="AL60" s="46"/>
      <c r="AM60" s="46"/>
      <c r="AN60" s="46"/>
      <c r="AO60" s="46"/>
      <c r="AP60" s="46"/>
      <c r="AQ60" s="46"/>
      <c r="AR60" s="37"/>
    </row>
  </sheetData>
  <sheetProtection password="CC35" sheet="1" objects="1" scenarios="1" formatColumns="0" formatRows="0"/>
  <mergeCells count="54">
    <mergeCell ref="F57:J57"/>
    <mergeCell ref="L57:AF57"/>
    <mergeCell ref="D58:H58"/>
    <mergeCell ref="J58:AF58"/>
    <mergeCell ref="C52:G52"/>
    <mergeCell ref="I52:AF52"/>
    <mergeCell ref="D55:H55"/>
    <mergeCell ref="J55:AF55"/>
    <mergeCell ref="E56:I56"/>
    <mergeCell ref="K56:AF56"/>
    <mergeCell ref="AN56:AP56"/>
    <mergeCell ref="AG56:AM56"/>
    <mergeCell ref="AN57:AP57"/>
    <mergeCell ref="AG57:AM57"/>
    <mergeCell ref="AN58:AP58"/>
    <mergeCell ref="AG58:AM58"/>
    <mergeCell ref="L33:P33"/>
    <mergeCell ref="AN52:AP52"/>
    <mergeCell ref="AG52:AM52"/>
    <mergeCell ref="AN55:AP55"/>
    <mergeCell ref="AG55:AM55"/>
    <mergeCell ref="AG54:AM54"/>
    <mergeCell ref="AN54:AP54"/>
    <mergeCell ref="AS49:AT51"/>
    <mergeCell ref="AM50:AP50"/>
    <mergeCell ref="L45:AO45"/>
    <mergeCell ref="AM47:AN47"/>
    <mergeCell ref="AM49:AP49"/>
    <mergeCell ref="W33:AE33"/>
    <mergeCell ref="AK33:AO33"/>
    <mergeCell ref="X35:AB35"/>
    <mergeCell ref="AK35:AO35"/>
    <mergeCell ref="AR2:BE2"/>
    <mergeCell ref="K5:AO5"/>
    <mergeCell ref="K6:AO6"/>
    <mergeCell ref="E14:AJ14"/>
    <mergeCell ref="E23:AN23"/>
    <mergeCell ref="L28:P28"/>
    <mergeCell ref="W28:AE28"/>
    <mergeCell ref="AK28:AO28"/>
    <mergeCell ref="L29:P29"/>
    <mergeCell ref="L30:P30"/>
    <mergeCell ref="L31:P31"/>
    <mergeCell ref="L32:P32"/>
    <mergeCell ref="W31:AE31"/>
    <mergeCell ref="BE5:BE32"/>
    <mergeCell ref="AK26:AO26"/>
    <mergeCell ref="W29:AE29"/>
    <mergeCell ref="AK29:AO29"/>
    <mergeCell ref="W30:AE30"/>
    <mergeCell ref="AK30:AO30"/>
    <mergeCell ref="AK31:AO31"/>
    <mergeCell ref="W32:AE32"/>
    <mergeCell ref="AK32:AO32"/>
  </mergeCells>
  <hyperlinks>
    <hyperlink ref="A57" location="'D.1.1 - Stavebně dopravní...'!C2" display="/"/>
    <hyperlink ref="A58" location="'Y - Restaurátoři 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337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06" customWidth="1"/>
    <col min="10" max="11" width="20.1406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L2" s="324"/>
      <c r="M2" s="324"/>
      <c r="N2" s="324"/>
      <c r="O2" s="324"/>
      <c r="P2" s="324"/>
      <c r="Q2" s="324"/>
      <c r="R2" s="324"/>
      <c r="S2" s="324"/>
      <c r="T2" s="324"/>
      <c r="U2" s="324"/>
      <c r="V2" s="324"/>
      <c r="AT2" s="16" t="s">
        <v>90</v>
      </c>
    </row>
    <row r="3" spans="2:46" ht="6.95" customHeight="1">
      <c r="B3" s="107"/>
      <c r="C3" s="108"/>
      <c r="D3" s="108"/>
      <c r="E3" s="108"/>
      <c r="F3" s="108"/>
      <c r="G3" s="108"/>
      <c r="H3" s="108"/>
      <c r="I3" s="109"/>
      <c r="J3" s="108"/>
      <c r="K3" s="108"/>
      <c r="L3" s="19"/>
      <c r="AT3" s="16" t="s">
        <v>81</v>
      </c>
    </row>
    <row r="4" spans="2:46" ht="24.95" customHeight="1">
      <c r="B4" s="19"/>
      <c r="D4" s="110" t="s">
        <v>94</v>
      </c>
      <c r="L4" s="19"/>
      <c r="M4" s="111" t="s">
        <v>10</v>
      </c>
      <c r="AT4" s="16" t="s">
        <v>4</v>
      </c>
    </row>
    <row r="5" spans="2:12" ht="6.95" customHeight="1">
      <c r="B5" s="19"/>
      <c r="L5" s="19"/>
    </row>
    <row r="6" spans="2:12" ht="12" customHeight="1">
      <c r="B6" s="19"/>
      <c r="D6" s="112" t="s">
        <v>16</v>
      </c>
      <c r="L6" s="19"/>
    </row>
    <row r="7" spans="2:12" ht="16.5" customHeight="1">
      <c r="B7" s="19"/>
      <c r="E7" s="358" t="str">
        <f>'Rekapitulace stavby'!K6</f>
        <v>Karlovy Vary - Revitalizace objektu Císařských lázní</v>
      </c>
      <c r="F7" s="359"/>
      <c r="G7" s="359"/>
      <c r="H7" s="359"/>
      <c r="L7" s="19"/>
    </row>
    <row r="8" spans="2:12" ht="12.75">
      <c r="B8" s="19"/>
      <c r="D8" s="112" t="s">
        <v>95</v>
      </c>
      <c r="L8" s="19"/>
    </row>
    <row r="9" spans="2:12" ht="16.5" customHeight="1">
      <c r="B9" s="19"/>
      <c r="E9" s="358" t="s">
        <v>96</v>
      </c>
      <c r="F9" s="324"/>
      <c r="G9" s="324"/>
      <c r="H9" s="324"/>
      <c r="L9" s="19"/>
    </row>
    <row r="10" spans="2:12" ht="12" customHeight="1">
      <c r="B10" s="19"/>
      <c r="D10" s="112" t="s">
        <v>97</v>
      </c>
      <c r="L10" s="19"/>
    </row>
    <row r="11" spans="2:12" s="1" customFormat="1" ht="16.5" customHeight="1">
      <c r="B11" s="37"/>
      <c r="E11" s="360" t="s">
        <v>98</v>
      </c>
      <c r="F11" s="361"/>
      <c r="G11" s="361"/>
      <c r="H11" s="361"/>
      <c r="I11" s="114"/>
      <c r="L11" s="37"/>
    </row>
    <row r="12" spans="2:12" s="1" customFormat="1" ht="12" customHeight="1">
      <c r="B12" s="37"/>
      <c r="D12" s="112" t="s">
        <v>99</v>
      </c>
      <c r="I12" s="114"/>
      <c r="L12" s="37"/>
    </row>
    <row r="13" spans="2:12" s="1" customFormat="1" ht="36.95" customHeight="1">
      <c r="B13" s="37"/>
      <c r="E13" s="362" t="s">
        <v>100</v>
      </c>
      <c r="F13" s="361"/>
      <c r="G13" s="361"/>
      <c r="H13" s="361"/>
      <c r="I13" s="114"/>
      <c r="L13" s="37"/>
    </row>
    <row r="14" spans="2:12" s="1" customFormat="1" ht="11.25">
      <c r="B14" s="37"/>
      <c r="I14" s="114"/>
      <c r="L14" s="37"/>
    </row>
    <row r="15" spans="2:12" s="1" customFormat="1" ht="12" customHeight="1">
      <c r="B15" s="37"/>
      <c r="D15" s="112" t="s">
        <v>18</v>
      </c>
      <c r="F15" s="100" t="s">
        <v>19</v>
      </c>
      <c r="I15" s="115" t="s">
        <v>20</v>
      </c>
      <c r="J15" s="100" t="s">
        <v>19</v>
      </c>
      <c r="L15" s="37"/>
    </row>
    <row r="16" spans="2:12" s="1" customFormat="1" ht="12" customHeight="1">
      <c r="B16" s="37"/>
      <c r="D16" s="112" t="s">
        <v>21</v>
      </c>
      <c r="F16" s="100" t="s">
        <v>22</v>
      </c>
      <c r="I16" s="115" t="s">
        <v>23</v>
      </c>
      <c r="J16" s="116" t="str">
        <f>'Rekapitulace stavby'!AN8</f>
        <v>31. 12. 2018</v>
      </c>
      <c r="L16" s="37"/>
    </row>
    <row r="17" spans="2:12" s="1" customFormat="1" ht="10.9" customHeight="1">
      <c r="B17" s="37"/>
      <c r="I17" s="114"/>
      <c r="L17" s="37"/>
    </row>
    <row r="18" spans="2:12" s="1" customFormat="1" ht="12" customHeight="1">
      <c r="B18" s="37"/>
      <c r="D18" s="112" t="s">
        <v>25</v>
      </c>
      <c r="I18" s="115" t="s">
        <v>26</v>
      </c>
      <c r="J18" s="100" t="s">
        <v>19</v>
      </c>
      <c r="L18" s="37"/>
    </row>
    <row r="19" spans="2:12" s="1" customFormat="1" ht="18" customHeight="1">
      <c r="B19" s="37"/>
      <c r="E19" s="100" t="s">
        <v>27</v>
      </c>
      <c r="I19" s="115" t="s">
        <v>28</v>
      </c>
      <c r="J19" s="100" t="s">
        <v>19</v>
      </c>
      <c r="L19" s="37"/>
    </row>
    <row r="20" spans="2:12" s="1" customFormat="1" ht="6.95" customHeight="1">
      <c r="B20" s="37"/>
      <c r="I20" s="114"/>
      <c r="L20" s="37"/>
    </row>
    <row r="21" spans="2:12" s="1" customFormat="1" ht="12" customHeight="1">
      <c r="B21" s="37"/>
      <c r="D21" s="112" t="s">
        <v>29</v>
      </c>
      <c r="I21" s="115" t="s">
        <v>26</v>
      </c>
      <c r="J21" s="29" t="str">
        <f>'Rekapitulace stavby'!AN13</f>
        <v>Vyplň údaj</v>
      </c>
      <c r="L21" s="37"/>
    </row>
    <row r="22" spans="2:12" s="1" customFormat="1" ht="18" customHeight="1">
      <c r="B22" s="37"/>
      <c r="E22" s="363" t="str">
        <f>'Rekapitulace stavby'!E14</f>
        <v>Vyplň údaj</v>
      </c>
      <c r="F22" s="364"/>
      <c r="G22" s="364"/>
      <c r="H22" s="364"/>
      <c r="I22" s="115" t="s">
        <v>28</v>
      </c>
      <c r="J22" s="29" t="str">
        <f>'Rekapitulace stavby'!AN14</f>
        <v>Vyplň údaj</v>
      </c>
      <c r="L22" s="37"/>
    </row>
    <row r="23" spans="2:12" s="1" customFormat="1" ht="6.95" customHeight="1">
      <c r="B23" s="37"/>
      <c r="I23" s="114"/>
      <c r="L23" s="37"/>
    </row>
    <row r="24" spans="2:12" s="1" customFormat="1" ht="12" customHeight="1">
      <c r="B24" s="37"/>
      <c r="D24" s="112" t="s">
        <v>31</v>
      </c>
      <c r="I24" s="115" t="s">
        <v>26</v>
      </c>
      <c r="J24" s="100" t="s">
        <v>19</v>
      </c>
      <c r="L24" s="37"/>
    </row>
    <row r="25" spans="2:12" s="1" customFormat="1" ht="18" customHeight="1">
      <c r="B25" s="37"/>
      <c r="E25" s="100" t="s">
        <v>32</v>
      </c>
      <c r="I25" s="115" t="s">
        <v>28</v>
      </c>
      <c r="J25" s="100" t="s">
        <v>19</v>
      </c>
      <c r="L25" s="37"/>
    </row>
    <row r="26" spans="2:12" s="1" customFormat="1" ht="6.95" customHeight="1">
      <c r="B26" s="37"/>
      <c r="I26" s="114"/>
      <c r="L26" s="37"/>
    </row>
    <row r="27" spans="2:12" s="1" customFormat="1" ht="12" customHeight="1">
      <c r="B27" s="37"/>
      <c r="D27" s="112" t="s">
        <v>34</v>
      </c>
      <c r="I27" s="115" t="s">
        <v>26</v>
      </c>
      <c r="J27" s="100" t="str">
        <f>IF('Rekapitulace stavby'!AN19="","",'Rekapitulace stavby'!AN19)</f>
        <v/>
      </c>
      <c r="L27" s="37"/>
    </row>
    <row r="28" spans="2:12" s="1" customFormat="1" ht="18" customHeight="1">
      <c r="B28" s="37"/>
      <c r="E28" s="100" t="str">
        <f>IF('Rekapitulace stavby'!E20="","",'Rekapitulace stavby'!E20)</f>
        <v xml:space="preserve"> </v>
      </c>
      <c r="I28" s="115" t="s">
        <v>28</v>
      </c>
      <c r="J28" s="100" t="str">
        <f>IF('Rekapitulace stavby'!AN20="","",'Rekapitulace stavby'!AN20)</f>
        <v/>
      </c>
      <c r="L28" s="37"/>
    </row>
    <row r="29" spans="2:12" s="1" customFormat="1" ht="6.95" customHeight="1">
      <c r="B29" s="37"/>
      <c r="I29" s="114"/>
      <c r="L29" s="37"/>
    </row>
    <row r="30" spans="2:12" s="1" customFormat="1" ht="12" customHeight="1">
      <c r="B30" s="37"/>
      <c r="D30" s="112" t="s">
        <v>36</v>
      </c>
      <c r="I30" s="114"/>
      <c r="L30" s="37"/>
    </row>
    <row r="31" spans="2:12" s="7" customFormat="1" ht="114.75" customHeight="1">
      <c r="B31" s="117"/>
      <c r="E31" s="365" t="s">
        <v>37</v>
      </c>
      <c r="F31" s="365"/>
      <c r="G31" s="365"/>
      <c r="H31" s="365"/>
      <c r="I31" s="118"/>
      <c r="L31" s="117"/>
    </row>
    <row r="32" spans="2:12" s="1" customFormat="1" ht="6.95" customHeight="1">
      <c r="B32" s="37"/>
      <c r="I32" s="114"/>
      <c r="L32" s="37"/>
    </row>
    <row r="33" spans="2:12" s="1" customFormat="1" ht="6.95" customHeight="1">
      <c r="B33" s="37"/>
      <c r="D33" s="58"/>
      <c r="E33" s="58"/>
      <c r="F33" s="58"/>
      <c r="G33" s="58"/>
      <c r="H33" s="58"/>
      <c r="I33" s="119"/>
      <c r="J33" s="58"/>
      <c r="K33" s="58"/>
      <c r="L33" s="37"/>
    </row>
    <row r="34" spans="2:12" s="1" customFormat="1" ht="25.35" customHeight="1">
      <c r="B34" s="37"/>
      <c r="D34" s="120" t="s">
        <v>38</v>
      </c>
      <c r="I34" s="114"/>
      <c r="J34" s="121">
        <f>ROUND(J102,2)</f>
        <v>0</v>
      </c>
      <c r="L34" s="37"/>
    </row>
    <row r="35" spans="2:12" s="1" customFormat="1" ht="6.95" customHeight="1">
      <c r="B35" s="37"/>
      <c r="D35" s="58"/>
      <c r="E35" s="58"/>
      <c r="F35" s="58"/>
      <c r="G35" s="58"/>
      <c r="H35" s="58"/>
      <c r="I35" s="119"/>
      <c r="J35" s="58"/>
      <c r="K35" s="58"/>
      <c r="L35" s="37"/>
    </row>
    <row r="36" spans="2:12" s="1" customFormat="1" ht="14.45" customHeight="1">
      <c r="B36" s="37"/>
      <c r="F36" s="122" t="s">
        <v>40</v>
      </c>
      <c r="I36" s="123" t="s">
        <v>39</v>
      </c>
      <c r="J36" s="122" t="s">
        <v>41</v>
      </c>
      <c r="L36" s="37"/>
    </row>
    <row r="37" spans="2:12" s="1" customFormat="1" ht="14.45" customHeight="1">
      <c r="B37" s="37"/>
      <c r="D37" s="113" t="s">
        <v>42</v>
      </c>
      <c r="E37" s="112" t="s">
        <v>43</v>
      </c>
      <c r="F37" s="124">
        <f>ROUND((SUM(BE102:BE336)),2)</f>
        <v>0</v>
      </c>
      <c r="I37" s="125">
        <v>0.21</v>
      </c>
      <c r="J37" s="124">
        <f>ROUND(((SUM(BE102:BE336))*I37),2)</f>
        <v>0</v>
      </c>
      <c r="L37" s="37"/>
    </row>
    <row r="38" spans="2:12" s="1" customFormat="1" ht="14.45" customHeight="1">
      <c r="B38" s="37"/>
      <c r="E38" s="112" t="s">
        <v>44</v>
      </c>
      <c r="F38" s="124">
        <f>ROUND((SUM(BF102:BF336)),2)</f>
        <v>0</v>
      </c>
      <c r="I38" s="125">
        <v>0.15</v>
      </c>
      <c r="J38" s="124">
        <f>ROUND(((SUM(BF102:BF336))*I38),2)</f>
        <v>0</v>
      </c>
      <c r="L38" s="37"/>
    </row>
    <row r="39" spans="2:12" s="1" customFormat="1" ht="14.45" customHeight="1" hidden="1">
      <c r="B39" s="37"/>
      <c r="E39" s="112" t="s">
        <v>45</v>
      </c>
      <c r="F39" s="124">
        <f>ROUND((SUM(BG102:BG336)),2)</f>
        <v>0</v>
      </c>
      <c r="I39" s="125">
        <v>0.21</v>
      </c>
      <c r="J39" s="124">
        <f>0</f>
        <v>0</v>
      </c>
      <c r="L39" s="37"/>
    </row>
    <row r="40" spans="2:12" s="1" customFormat="1" ht="14.45" customHeight="1" hidden="1">
      <c r="B40" s="37"/>
      <c r="E40" s="112" t="s">
        <v>46</v>
      </c>
      <c r="F40" s="124">
        <f>ROUND((SUM(BH102:BH336)),2)</f>
        <v>0</v>
      </c>
      <c r="I40" s="125">
        <v>0.15</v>
      </c>
      <c r="J40" s="124">
        <f>0</f>
        <v>0</v>
      </c>
      <c r="L40" s="37"/>
    </row>
    <row r="41" spans="2:12" s="1" customFormat="1" ht="14.45" customHeight="1" hidden="1">
      <c r="B41" s="37"/>
      <c r="E41" s="112" t="s">
        <v>47</v>
      </c>
      <c r="F41" s="124">
        <f>ROUND((SUM(BI102:BI336)),2)</f>
        <v>0</v>
      </c>
      <c r="I41" s="125">
        <v>0</v>
      </c>
      <c r="J41" s="124">
        <f>0</f>
        <v>0</v>
      </c>
      <c r="L41" s="37"/>
    </row>
    <row r="42" spans="2:12" s="1" customFormat="1" ht="6.95" customHeight="1">
      <c r="B42" s="37"/>
      <c r="I42" s="114"/>
      <c r="L42" s="37"/>
    </row>
    <row r="43" spans="2:12" s="1" customFormat="1" ht="25.35" customHeight="1">
      <c r="B43" s="37"/>
      <c r="C43" s="126"/>
      <c r="D43" s="127" t="s">
        <v>48</v>
      </c>
      <c r="E43" s="128"/>
      <c r="F43" s="128"/>
      <c r="G43" s="129" t="s">
        <v>49</v>
      </c>
      <c r="H43" s="130" t="s">
        <v>50</v>
      </c>
      <c r="I43" s="131"/>
      <c r="J43" s="132">
        <f>SUM(J34:J41)</f>
        <v>0</v>
      </c>
      <c r="K43" s="133"/>
      <c r="L43" s="37"/>
    </row>
    <row r="44" spans="2:12" s="1" customFormat="1" ht="14.45" customHeight="1">
      <c r="B44" s="134"/>
      <c r="C44" s="135"/>
      <c r="D44" s="135"/>
      <c r="E44" s="135"/>
      <c r="F44" s="135"/>
      <c r="G44" s="135"/>
      <c r="H44" s="135"/>
      <c r="I44" s="136"/>
      <c r="J44" s="135"/>
      <c r="K44" s="135"/>
      <c r="L44" s="37"/>
    </row>
    <row r="48" spans="2:12" s="1" customFormat="1" ht="6.95" customHeight="1">
      <c r="B48" s="137"/>
      <c r="C48" s="138"/>
      <c r="D48" s="138"/>
      <c r="E48" s="138"/>
      <c r="F48" s="138"/>
      <c r="G48" s="138"/>
      <c r="H48" s="138"/>
      <c r="I48" s="139"/>
      <c r="J48" s="138"/>
      <c r="K48" s="138"/>
      <c r="L48" s="37"/>
    </row>
    <row r="49" spans="2:12" s="1" customFormat="1" ht="24.95" customHeight="1">
      <c r="B49" s="33"/>
      <c r="C49" s="22" t="s">
        <v>101</v>
      </c>
      <c r="D49" s="34"/>
      <c r="E49" s="34"/>
      <c r="F49" s="34"/>
      <c r="G49" s="34"/>
      <c r="H49" s="34"/>
      <c r="I49" s="114"/>
      <c r="J49" s="34"/>
      <c r="K49" s="34"/>
      <c r="L49" s="37"/>
    </row>
    <row r="50" spans="2:12" s="1" customFormat="1" ht="6.95" customHeight="1">
      <c r="B50" s="33"/>
      <c r="C50" s="34"/>
      <c r="D50" s="34"/>
      <c r="E50" s="34"/>
      <c r="F50" s="34"/>
      <c r="G50" s="34"/>
      <c r="H50" s="34"/>
      <c r="I50" s="114"/>
      <c r="J50" s="34"/>
      <c r="K50" s="34"/>
      <c r="L50" s="37"/>
    </row>
    <row r="51" spans="2:12" s="1" customFormat="1" ht="12" customHeight="1">
      <c r="B51" s="33"/>
      <c r="C51" s="28" t="s">
        <v>16</v>
      </c>
      <c r="D51" s="34"/>
      <c r="E51" s="34"/>
      <c r="F51" s="34"/>
      <c r="G51" s="34"/>
      <c r="H51" s="34"/>
      <c r="I51" s="114"/>
      <c r="J51" s="34"/>
      <c r="K51" s="34"/>
      <c r="L51" s="37"/>
    </row>
    <row r="52" spans="2:12" s="1" customFormat="1" ht="16.5" customHeight="1">
      <c r="B52" s="33"/>
      <c r="C52" s="34"/>
      <c r="D52" s="34"/>
      <c r="E52" s="366" t="str">
        <f>E7</f>
        <v>Karlovy Vary - Revitalizace objektu Císařských lázní</v>
      </c>
      <c r="F52" s="367"/>
      <c r="G52" s="367"/>
      <c r="H52" s="367"/>
      <c r="I52" s="114"/>
      <c r="J52" s="34"/>
      <c r="K52" s="34"/>
      <c r="L52" s="37"/>
    </row>
    <row r="53" spans="2:12" ht="12" customHeight="1">
      <c r="B53" s="20"/>
      <c r="C53" s="28" t="s">
        <v>95</v>
      </c>
      <c r="D53" s="21"/>
      <c r="E53" s="21"/>
      <c r="F53" s="21"/>
      <c r="G53" s="21"/>
      <c r="H53" s="21"/>
      <c r="J53" s="21"/>
      <c r="K53" s="21"/>
      <c r="L53" s="19"/>
    </row>
    <row r="54" spans="2:12" ht="16.5" customHeight="1">
      <c r="B54" s="20"/>
      <c r="C54" s="21"/>
      <c r="D54" s="21"/>
      <c r="E54" s="366" t="s">
        <v>96</v>
      </c>
      <c r="F54" s="337"/>
      <c r="G54" s="337"/>
      <c r="H54" s="337"/>
      <c r="J54" s="21"/>
      <c r="K54" s="21"/>
      <c r="L54" s="19"/>
    </row>
    <row r="55" spans="2:12" ht="12" customHeight="1">
      <c r="B55" s="20"/>
      <c r="C55" s="28" t="s">
        <v>97</v>
      </c>
      <c r="D55" s="21"/>
      <c r="E55" s="21"/>
      <c r="F55" s="21"/>
      <c r="G55" s="21"/>
      <c r="H55" s="21"/>
      <c r="J55" s="21"/>
      <c r="K55" s="21"/>
      <c r="L55" s="19"/>
    </row>
    <row r="56" spans="2:12" s="1" customFormat="1" ht="16.5" customHeight="1">
      <c r="B56" s="33"/>
      <c r="C56" s="34"/>
      <c r="D56" s="34"/>
      <c r="E56" s="368" t="s">
        <v>98</v>
      </c>
      <c r="F56" s="369"/>
      <c r="G56" s="369"/>
      <c r="H56" s="369"/>
      <c r="I56" s="114"/>
      <c r="J56" s="34"/>
      <c r="K56" s="34"/>
      <c r="L56" s="37"/>
    </row>
    <row r="57" spans="2:12" s="1" customFormat="1" ht="12" customHeight="1">
      <c r="B57" s="33"/>
      <c r="C57" s="28" t="s">
        <v>99</v>
      </c>
      <c r="D57" s="34"/>
      <c r="E57" s="34"/>
      <c r="F57" s="34"/>
      <c r="G57" s="34"/>
      <c r="H57" s="34"/>
      <c r="I57" s="114"/>
      <c r="J57" s="34"/>
      <c r="K57" s="34"/>
      <c r="L57" s="37"/>
    </row>
    <row r="58" spans="2:12" s="1" customFormat="1" ht="16.5" customHeight="1">
      <c r="B58" s="33"/>
      <c r="C58" s="34"/>
      <c r="D58" s="34"/>
      <c r="E58" s="333" t="str">
        <f>E13</f>
        <v>D.1.1 - Stavebně dopravní řešení</v>
      </c>
      <c r="F58" s="369"/>
      <c r="G58" s="369"/>
      <c r="H58" s="369"/>
      <c r="I58" s="114"/>
      <c r="J58" s="34"/>
      <c r="K58" s="34"/>
      <c r="L58" s="37"/>
    </row>
    <row r="59" spans="2:12" s="1" customFormat="1" ht="6.95" customHeight="1">
      <c r="B59" s="33"/>
      <c r="C59" s="34"/>
      <c r="D59" s="34"/>
      <c r="E59" s="34"/>
      <c r="F59" s="34"/>
      <c r="G59" s="34"/>
      <c r="H59" s="34"/>
      <c r="I59" s="114"/>
      <c r="J59" s="34"/>
      <c r="K59" s="34"/>
      <c r="L59" s="37"/>
    </row>
    <row r="60" spans="2:12" s="1" customFormat="1" ht="12" customHeight="1">
      <c r="B60" s="33"/>
      <c r="C60" s="28" t="s">
        <v>21</v>
      </c>
      <c r="D60" s="34"/>
      <c r="E60" s="34"/>
      <c r="F60" s="26" t="str">
        <f>F16</f>
        <v>Mariánskolázeňská 306/2</v>
      </c>
      <c r="G60" s="34"/>
      <c r="H60" s="34"/>
      <c r="I60" s="115" t="s">
        <v>23</v>
      </c>
      <c r="J60" s="57" t="str">
        <f>IF(J16="","",J16)</f>
        <v>31. 12. 2018</v>
      </c>
      <c r="K60" s="34"/>
      <c r="L60" s="37"/>
    </row>
    <row r="61" spans="2:12" s="1" customFormat="1" ht="6.95" customHeight="1">
      <c r="B61" s="33"/>
      <c r="C61" s="34"/>
      <c r="D61" s="34"/>
      <c r="E61" s="34"/>
      <c r="F61" s="34"/>
      <c r="G61" s="34"/>
      <c r="H61" s="34"/>
      <c r="I61" s="114"/>
      <c r="J61" s="34"/>
      <c r="K61" s="34"/>
      <c r="L61" s="37"/>
    </row>
    <row r="62" spans="2:12" s="1" customFormat="1" ht="15.2" customHeight="1">
      <c r="B62" s="33"/>
      <c r="C62" s="28" t="s">
        <v>25</v>
      </c>
      <c r="D62" s="34"/>
      <c r="E62" s="34"/>
      <c r="F62" s="26" t="str">
        <f>E19</f>
        <v>Karlovarský kraj</v>
      </c>
      <c r="G62" s="34"/>
      <c r="H62" s="34"/>
      <c r="I62" s="115" t="s">
        <v>31</v>
      </c>
      <c r="J62" s="31" t="str">
        <f>E25</f>
        <v>INTAR a.s.</v>
      </c>
      <c r="K62" s="34"/>
      <c r="L62" s="37"/>
    </row>
    <row r="63" spans="2:12" s="1" customFormat="1" ht="15.2" customHeight="1">
      <c r="B63" s="33"/>
      <c r="C63" s="28" t="s">
        <v>29</v>
      </c>
      <c r="D63" s="34"/>
      <c r="E63" s="34"/>
      <c r="F63" s="26" t="str">
        <f>IF(E22="","",E22)</f>
        <v>Vyplň údaj</v>
      </c>
      <c r="G63" s="34"/>
      <c r="H63" s="34"/>
      <c r="I63" s="115" t="s">
        <v>34</v>
      </c>
      <c r="J63" s="31" t="str">
        <f>E28</f>
        <v xml:space="preserve"> </v>
      </c>
      <c r="K63" s="34"/>
      <c r="L63" s="37"/>
    </row>
    <row r="64" spans="2:12" s="1" customFormat="1" ht="10.35" customHeight="1">
      <c r="B64" s="33"/>
      <c r="C64" s="34"/>
      <c r="D64" s="34"/>
      <c r="E64" s="34"/>
      <c r="F64" s="34"/>
      <c r="G64" s="34"/>
      <c r="H64" s="34"/>
      <c r="I64" s="114"/>
      <c r="J64" s="34"/>
      <c r="K64" s="34"/>
      <c r="L64" s="37"/>
    </row>
    <row r="65" spans="2:12" s="1" customFormat="1" ht="29.25" customHeight="1">
      <c r="B65" s="33"/>
      <c r="C65" s="140" t="s">
        <v>102</v>
      </c>
      <c r="D65" s="141"/>
      <c r="E65" s="141"/>
      <c r="F65" s="141"/>
      <c r="G65" s="141"/>
      <c r="H65" s="141"/>
      <c r="I65" s="142"/>
      <c r="J65" s="143" t="s">
        <v>103</v>
      </c>
      <c r="K65" s="141"/>
      <c r="L65" s="37"/>
    </row>
    <row r="66" spans="2:12" s="1" customFormat="1" ht="10.35" customHeight="1">
      <c r="B66" s="33"/>
      <c r="C66" s="34"/>
      <c r="D66" s="34"/>
      <c r="E66" s="34"/>
      <c r="F66" s="34"/>
      <c r="G66" s="34"/>
      <c r="H66" s="34"/>
      <c r="I66" s="114"/>
      <c r="J66" s="34"/>
      <c r="K66" s="34"/>
      <c r="L66" s="37"/>
    </row>
    <row r="67" spans="2:47" s="1" customFormat="1" ht="22.9" customHeight="1">
      <c r="B67" s="33"/>
      <c r="C67" s="144" t="s">
        <v>70</v>
      </c>
      <c r="D67" s="34"/>
      <c r="E67" s="34"/>
      <c r="F67" s="34"/>
      <c r="G67" s="34"/>
      <c r="H67" s="34"/>
      <c r="I67" s="114"/>
      <c r="J67" s="75">
        <f>J102</f>
        <v>0</v>
      </c>
      <c r="K67" s="34"/>
      <c r="L67" s="37"/>
      <c r="AU67" s="16" t="s">
        <v>104</v>
      </c>
    </row>
    <row r="68" spans="2:12" s="8" customFormat="1" ht="24.95" customHeight="1">
      <c r="B68" s="145"/>
      <c r="C68" s="146"/>
      <c r="D68" s="147" t="s">
        <v>105</v>
      </c>
      <c r="E68" s="148"/>
      <c r="F68" s="148"/>
      <c r="G68" s="148"/>
      <c r="H68" s="148"/>
      <c r="I68" s="149"/>
      <c r="J68" s="150">
        <f>J103</f>
        <v>0</v>
      </c>
      <c r="K68" s="146"/>
      <c r="L68" s="151"/>
    </row>
    <row r="69" spans="2:12" s="9" customFormat="1" ht="19.9" customHeight="1">
      <c r="B69" s="152"/>
      <c r="C69" s="94"/>
      <c r="D69" s="153" t="s">
        <v>106</v>
      </c>
      <c r="E69" s="154"/>
      <c r="F69" s="154"/>
      <c r="G69" s="154"/>
      <c r="H69" s="154"/>
      <c r="I69" s="155"/>
      <c r="J69" s="156">
        <f>J104</f>
        <v>0</v>
      </c>
      <c r="K69" s="94"/>
      <c r="L69" s="157"/>
    </row>
    <row r="70" spans="2:12" s="9" customFormat="1" ht="19.9" customHeight="1">
      <c r="B70" s="152"/>
      <c r="C70" s="94"/>
      <c r="D70" s="153" t="s">
        <v>107</v>
      </c>
      <c r="E70" s="154"/>
      <c r="F70" s="154"/>
      <c r="G70" s="154"/>
      <c r="H70" s="154"/>
      <c r="I70" s="155"/>
      <c r="J70" s="156">
        <f>J196</f>
        <v>0</v>
      </c>
      <c r="K70" s="94"/>
      <c r="L70" s="157"/>
    </row>
    <row r="71" spans="2:12" s="9" customFormat="1" ht="19.9" customHeight="1">
      <c r="B71" s="152"/>
      <c r="C71" s="94"/>
      <c r="D71" s="153" t="s">
        <v>108</v>
      </c>
      <c r="E71" s="154"/>
      <c r="F71" s="154"/>
      <c r="G71" s="154"/>
      <c r="H71" s="154"/>
      <c r="I71" s="155"/>
      <c r="J71" s="156">
        <f>J207</f>
        <v>0</v>
      </c>
      <c r="K71" s="94"/>
      <c r="L71" s="157"/>
    </row>
    <row r="72" spans="2:12" s="9" customFormat="1" ht="19.9" customHeight="1">
      <c r="B72" s="152"/>
      <c r="C72" s="94"/>
      <c r="D72" s="153" t="s">
        <v>109</v>
      </c>
      <c r="E72" s="154"/>
      <c r="F72" s="154"/>
      <c r="G72" s="154"/>
      <c r="H72" s="154"/>
      <c r="I72" s="155"/>
      <c r="J72" s="156">
        <f>J248</f>
        <v>0</v>
      </c>
      <c r="K72" s="94"/>
      <c r="L72" s="157"/>
    </row>
    <row r="73" spans="2:12" s="9" customFormat="1" ht="19.9" customHeight="1">
      <c r="B73" s="152"/>
      <c r="C73" s="94"/>
      <c r="D73" s="153" t="s">
        <v>110</v>
      </c>
      <c r="E73" s="154"/>
      <c r="F73" s="154"/>
      <c r="G73" s="154"/>
      <c r="H73" s="154"/>
      <c r="I73" s="155"/>
      <c r="J73" s="156">
        <f>J251</f>
        <v>0</v>
      </c>
      <c r="K73" s="94"/>
      <c r="L73" s="157"/>
    </row>
    <row r="74" spans="2:12" s="9" customFormat="1" ht="19.9" customHeight="1">
      <c r="B74" s="152"/>
      <c r="C74" s="94"/>
      <c r="D74" s="153" t="s">
        <v>111</v>
      </c>
      <c r="E74" s="154"/>
      <c r="F74" s="154"/>
      <c r="G74" s="154"/>
      <c r="H74" s="154"/>
      <c r="I74" s="155"/>
      <c r="J74" s="156">
        <f>J256</f>
        <v>0</v>
      </c>
      <c r="K74" s="94"/>
      <c r="L74" s="157"/>
    </row>
    <row r="75" spans="2:12" s="9" customFormat="1" ht="19.9" customHeight="1">
      <c r="B75" s="152"/>
      <c r="C75" s="94"/>
      <c r="D75" s="153" t="s">
        <v>112</v>
      </c>
      <c r="E75" s="154"/>
      <c r="F75" s="154"/>
      <c r="G75" s="154"/>
      <c r="H75" s="154"/>
      <c r="I75" s="155"/>
      <c r="J75" s="156">
        <f>J308</f>
        <v>0</v>
      </c>
      <c r="K75" s="94"/>
      <c r="L75" s="157"/>
    </row>
    <row r="76" spans="2:12" s="9" customFormat="1" ht="19.9" customHeight="1">
      <c r="B76" s="152"/>
      <c r="C76" s="94"/>
      <c r="D76" s="153" t="s">
        <v>113</v>
      </c>
      <c r="E76" s="154"/>
      <c r="F76" s="154"/>
      <c r="G76" s="154"/>
      <c r="H76" s="154"/>
      <c r="I76" s="155"/>
      <c r="J76" s="156">
        <f>J325</f>
        <v>0</v>
      </c>
      <c r="K76" s="94"/>
      <c r="L76" s="157"/>
    </row>
    <row r="77" spans="2:12" s="8" customFormat="1" ht="24.95" customHeight="1">
      <c r="B77" s="145"/>
      <c r="C77" s="146"/>
      <c r="D77" s="147" t="s">
        <v>114</v>
      </c>
      <c r="E77" s="148"/>
      <c r="F77" s="148"/>
      <c r="G77" s="148"/>
      <c r="H77" s="148"/>
      <c r="I77" s="149"/>
      <c r="J77" s="150">
        <f>J328</f>
        <v>0</v>
      </c>
      <c r="K77" s="146"/>
      <c r="L77" s="151"/>
    </row>
    <row r="78" spans="2:12" s="9" customFormat="1" ht="19.9" customHeight="1">
      <c r="B78" s="152"/>
      <c r="C78" s="94"/>
      <c r="D78" s="153" t="s">
        <v>115</v>
      </c>
      <c r="E78" s="154"/>
      <c r="F78" s="154"/>
      <c r="G78" s="154"/>
      <c r="H78" s="154"/>
      <c r="I78" s="155"/>
      <c r="J78" s="156">
        <f>J329</f>
        <v>0</v>
      </c>
      <c r="K78" s="94"/>
      <c r="L78" s="157"/>
    </row>
    <row r="79" spans="2:12" s="1" customFormat="1" ht="21.75" customHeight="1">
      <c r="B79" s="33"/>
      <c r="C79" s="34"/>
      <c r="D79" s="34"/>
      <c r="E79" s="34"/>
      <c r="F79" s="34"/>
      <c r="G79" s="34"/>
      <c r="H79" s="34"/>
      <c r="I79" s="114"/>
      <c r="J79" s="34"/>
      <c r="K79" s="34"/>
      <c r="L79" s="37"/>
    </row>
    <row r="80" spans="2:12" s="1" customFormat="1" ht="6.95" customHeight="1">
      <c r="B80" s="45"/>
      <c r="C80" s="46"/>
      <c r="D80" s="46"/>
      <c r="E80" s="46"/>
      <c r="F80" s="46"/>
      <c r="G80" s="46"/>
      <c r="H80" s="46"/>
      <c r="I80" s="136"/>
      <c r="J80" s="46"/>
      <c r="K80" s="46"/>
      <c r="L80" s="37"/>
    </row>
    <row r="84" spans="2:12" s="1" customFormat="1" ht="6.95" customHeight="1">
      <c r="B84" s="47"/>
      <c r="C84" s="48"/>
      <c r="D84" s="48"/>
      <c r="E84" s="48"/>
      <c r="F84" s="48"/>
      <c r="G84" s="48"/>
      <c r="H84" s="48"/>
      <c r="I84" s="139"/>
      <c r="J84" s="48"/>
      <c r="K84" s="48"/>
      <c r="L84" s="37"/>
    </row>
    <row r="85" spans="2:12" s="1" customFormat="1" ht="24.95" customHeight="1">
      <c r="B85" s="33"/>
      <c r="C85" s="22" t="s">
        <v>116</v>
      </c>
      <c r="D85" s="34"/>
      <c r="E85" s="34"/>
      <c r="F85" s="34"/>
      <c r="G85" s="34"/>
      <c r="H85" s="34"/>
      <c r="I85" s="114"/>
      <c r="J85" s="34"/>
      <c r="K85" s="34"/>
      <c r="L85" s="37"/>
    </row>
    <row r="86" spans="2:12" s="1" customFormat="1" ht="6.95" customHeight="1">
      <c r="B86" s="33"/>
      <c r="C86" s="34"/>
      <c r="D86" s="34"/>
      <c r="E86" s="34"/>
      <c r="F86" s="34"/>
      <c r="G86" s="34"/>
      <c r="H86" s="34"/>
      <c r="I86" s="114"/>
      <c r="J86" s="34"/>
      <c r="K86" s="34"/>
      <c r="L86" s="37"/>
    </row>
    <row r="87" spans="2:12" s="1" customFormat="1" ht="12" customHeight="1">
      <c r="B87" s="33"/>
      <c r="C87" s="28" t="s">
        <v>16</v>
      </c>
      <c r="D87" s="34"/>
      <c r="E87" s="34"/>
      <c r="F87" s="34"/>
      <c r="G87" s="34"/>
      <c r="H87" s="34"/>
      <c r="I87" s="114"/>
      <c r="J87" s="34"/>
      <c r="K87" s="34"/>
      <c r="L87" s="37"/>
    </row>
    <row r="88" spans="2:12" s="1" customFormat="1" ht="16.5" customHeight="1">
      <c r="B88" s="33"/>
      <c r="C88" s="34"/>
      <c r="D88" s="34"/>
      <c r="E88" s="366" t="str">
        <f>E7</f>
        <v>Karlovy Vary - Revitalizace objektu Císařských lázní</v>
      </c>
      <c r="F88" s="367"/>
      <c r="G88" s="367"/>
      <c r="H88" s="367"/>
      <c r="I88" s="114"/>
      <c r="J88" s="34"/>
      <c r="K88" s="34"/>
      <c r="L88" s="37"/>
    </row>
    <row r="89" spans="2:12" ht="12" customHeight="1">
      <c r="B89" s="20"/>
      <c r="C89" s="28" t="s">
        <v>95</v>
      </c>
      <c r="D89" s="21"/>
      <c r="E89" s="21"/>
      <c r="F89" s="21"/>
      <c r="G89" s="21"/>
      <c r="H89" s="21"/>
      <c r="J89" s="21"/>
      <c r="K89" s="21"/>
      <c r="L89" s="19"/>
    </row>
    <row r="90" spans="2:12" ht="16.5" customHeight="1">
      <c r="B90" s="20"/>
      <c r="C90" s="21"/>
      <c r="D90" s="21"/>
      <c r="E90" s="366" t="s">
        <v>96</v>
      </c>
      <c r="F90" s="337"/>
      <c r="G90" s="337"/>
      <c r="H90" s="337"/>
      <c r="J90" s="21"/>
      <c r="K90" s="21"/>
      <c r="L90" s="19"/>
    </row>
    <row r="91" spans="2:12" ht="12" customHeight="1">
      <c r="B91" s="20"/>
      <c r="C91" s="28" t="s">
        <v>97</v>
      </c>
      <c r="D91" s="21"/>
      <c r="E91" s="21"/>
      <c r="F91" s="21"/>
      <c r="G91" s="21"/>
      <c r="H91" s="21"/>
      <c r="J91" s="21"/>
      <c r="K91" s="21"/>
      <c r="L91" s="19"/>
    </row>
    <row r="92" spans="2:12" s="1" customFormat="1" ht="16.5" customHeight="1">
      <c r="B92" s="33"/>
      <c r="C92" s="34"/>
      <c r="D92" s="34"/>
      <c r="E92" s="368" t="s">
        <v>98</v>
      </c>
      <c r="F92" s="369"/>
      <c r="G92" s="369"/>
      <c r="H92" s="369"/>
      <c r="I92" s="114"/>
      <c r="J92" s="34"/>
      <c r="K92" s="34"/>
      <c r="L92" s="37"/>
    </row>
    <row r="93" spans="2:12" s="1" customFormat="1" ht="12" customHeight="1">
      <c r="B93" s="33"/>
      <c r="C93" s="28" t="s">
        <v>99</v>
      </c>
      <c r="D93" s="34"/>
      <c r="E93" s="34"/>
      <c r="F93" s="34"/>
      <c r="G93" s="34"/>
      <c r="H93" s="34"/>
      <c r="I93" s="114"/>
      <c r="J93" s="34"/>
      <c r="K93" s="34"/>
      <c r="L93" s="37"/>
    </row>
    <row r="94" spans="2:12" s="1" customFormat="1" ht="16.5" customHeight="1">
      <c r="B94" s="33"/>
      <c r="C94" s="34"/>
      <c r="D94" s="34"/>
      <c r="E94" s="333" t="str">
        <f>E13</f>
        <v>D.1.1 - Stavebně dopravní řešení</v>
      </c>
      <c r="F94" s="369"/>
      <c r="G94" s="369"/>
      <c r="H94" s="369"/>
      <c r="I94" s="114"/>
      <c r="J94" s="34"/>
      <c r="K94" s="34"/>
      <c r="L94" s="37"/>
    </row>
    <row r="95" spans="2:12" s="1" customFormat="1" ht="6.95" customHeight="1">
      <c r="B95" s="33"/>
      <c r="C95" s="34"/>
      <c r="D95" s="34"/>
      <c r="E95" s="34"/>
      <c r="F95" s="34"/>
      <c r="G95" s="34"/>
      <c r="H95" s="34"/>
      <c r="I95" s="114"/>
      <c r="J95" s="34"/>
      <c r="K95" s="34"/>
      <c r="L95" s="37"/>
    </row>
    <row r="96" spans="2:12" s="1" customFormat="1" ht="12" customHeight="1">
      <c r="B96" s="33"/>
      <c r="C96" s="28" t="s">
        <v>21</v>
      </c>
      <c r="D96" s="34"/>
      <c r="E96" s="34"/>
      <c r="F96" s="26" t="str">
        <f>F16</f>
        <v>Mariánskolázeňská 306/2</v>
      </c>
      <c r="G96" s="34"/>
      <c r="H96" s="34"/>
      <c r="I96" s="115" t="s">
        <v>23</v>
      </c>
      <c r="J96" s="57" t="str">
        <f>IF(J16="","",J16)</f>
        <v>31. 12. 2018</v>
      </c>
      <c r="K96" s="34"/>
      <c r="L96" s="37"/>
    </row>
    <row r="97" spans="2:12" s="1" customFormat="1" ht="6.95" customHeight="1">
      <c r="B97" s="33"/>
      <c r="C97" s="34"/>
      <c r="D97" s="34"/>
      <c r="E97" s="34"/>
      <c r="F97" s="34"/>
      <c r="G97" s="34"/>
      <c r="H97" s="34"/>
      <c r="I97" s="114"/>
      <c r="J97" s="34"/>
      <c r="K97" s="34"/>
      <c r="L97" s="37"/>
    </row>
    <row r="98" spans="2:12" s="1" customFormat="1" ht="15.2" customHeight="1">
      <c r="B98" s="33"/>
      <c r="C98" s="28" t="s">
        <v>25</v>
      </c>
      <c r="D98" s="34"/>
      <c r="E98" s="34"/>
      <c r="F98" s="26" t="str">
        <f>E19</f>
        <v>Karlovarský kraj</v>
      </c>
      <c r="G98" s="34"/>
      <c r="H98" s="34"/>
      <c r="I98" s="115" t="s">
        <v>31</v>
      </c>
      <c r="J98" s="31" t="str">
        <f>E25</f>
        <v>INTAR a.s.</v>
      </c>
      <c r="K98" s="34"/>
      <c r="L98" s="37"/>
    </row>
    <row r="99" spans="2:12" s="1" customFormat="1" ht="15.2" customHeight="1">
      <c r="B99" s="33"/>
      <c r="C99" s="28" t="s">
        <v>29</v>
      </c>
      <c r="D99" s="34"/>
      <c r="E99" s="34"/>
      <c r="F99" s="26" t="str">
        <f>IF(E22="","",E22)</f>
        <v>Vyplň údaj</v>
      </c>
      <c r="G99" s="34"/>
      <c r="H99" s="34"/>
      <c r="I99" s="115" t="s">
        <v>34</v>
      </c>
      <c r="J99" s="31" t="str">
        <f>E28</f>
        <v xml:space="preserve"> </v>
      </c>
      <c r="K99" s="34"/>
      <c r="L99" s="37"/>
    </row>
    <row r="100" spans="2:12" s="1" customFormat="1" ht="10.35" customHeight="1">
      <c r="B100" s="33"/>
      <c r="C100" s="34"/>
      <c r="D100" s="34"/>
      <c r="E100" s="34"/>
      <c r="F100" s="34"/>
      <c r="G100" s="34"/>
      <c r="H100" s="34"/>
      <c r="I100" s="114"/>
      <c r="J100" s="34"/>
      <c r="K100" s="34"/>
      <c r="L100" s="37"/>
    </row>
    <row r="101" spans="2:20" s="10" customFormat="1" ht="29.25" customHeight="1">
      <c r="B101" s="158"/>
      <c r="C101" s="159" t="s">
        <v>117</v>
      </c>
      <c r="D101" s="160" t="s">
        <v>57</v>
      </c>
      <c r="E101" s="160" t="s">
        <v>53</v>
      </c>
      <c r="F101" s="160" t="s">
        <v>54</v>
      </c>
      <c r="G101" s="160" t="s">
        <v>118</v>
      </c>
      <c r="H101" s="160" t="s">
        <v>119</v>
      </c>
      <c r="I101" s="161" t="s">
        <v>120</v>
      </c>
      <c r="J101" s="160" t="s">
        <v>103</v>
      </c>
      <c r="K101" s="162" t="s">
        <v>121</v>
      </c>
      <c r="L101" s="163"/>
      <c r="M101" s="66" t="s">
        <v>19</v>
      </c>
      <c r="N101" s="67" t="s">
        <v>42</v>
      </c>
      <c r="O101" s="67" t="s">
        <v>122</v>
      </c>
      <c r="P101" s="67" t="s">
        <v>123</v>
      </c>
      <c r="Q101" s="67" t="s">
        <v>124</v>
      </c>
      <c r="R101" s="67" t="s">
        <v>125</v>
      </c>
      <c r="S101" s="67" t="s">
        <v>126</v>
      </c>
      <c r="T101" s="68" t="s">
        <v>127</v>
      </c>
    </row>
    <row r="102" spans="2:63" s="1" customFormat="1" ht="22.9" customHeight="1">
      <c r="B102" s="33"/>
      <c r="C102" s="73" t="s">
        <v>128</v>
      </c>
      <c r="D102" s="34"/>
      <c r="E102" s="34"/>
      <c r="F102" s="34"/>
      <c r="G102" s="34"/>
      <c r="H102" s="34"/>
      <c r="I102" s="114"/>
      <c r="J102" s="164">
        <f>BK102</f>
        <v>0</v>
      </c>
      <c r="K102" s="34"/>
      <c r="L102" s="37"/>
      <c r="M102" s="69"/>
      <c r="N102" s="70"/>
      <c r="O102" s="70"/>
      <c r="P102" s="165">
        <f>P103+P328</f>
        <v>0</v>
      </c>
      <c r="Q102" s="70"/>
      <c r="R102" s="165">
        <f>R103+R328</f>
        <v>501.17710200000005</v>
      </c>
      <c r="S102" s="70"/>
      <c r="T102" s="166">
        <f>T103+T328</f>
        <v>1946.2849999999999</v>
      </c>
      <c r="AT102" s="16" t="s">
        <v>71</v>
      </c>
      <c r="AU102" s="16" t="s">
        <v>104</v>
      </c>
      <c r="BK102" s="167">
        <f>BK103+BK328</f>
        <v>0</v>
      </c>
    </row>
    <row r="103" spans="2:63" s="11" customFormat="1" ht="25.9" customHeight="1">
      <c r="B103" s="168"/>
      <c r="C103" s="169"/>
      <c r="D103" s="170" t="s">
        <v>71</v>
      </c>
      <c r="E103" s="171" t="s">
        <v>129</v>
      </c>
      <c r="F103" s="171" t="s">
        <v>130</v>
      </c>
      <c r="G103" s="169"/>
      <c r="H103" s="169"/>
      <c r="I103" s="172"/>
      <c r="J103" s="173">
        <f>BK103</f>
        <v>0</v>
      </c>
      <c r="K103" s="169"/>
      <c r="L103" s="174"/>
      <c r="M103" s="175"/>
      <c r="N103" s="176"/>
      <c r="O103" s="176"/>
      <c r="P103" s="177">
        <f>P104+P196+P207+P248+P251+P256+P308+P325</f>
        <v>0</v>
      </c>
      <c r="Q103" s="176"/>
      <c r="R103" s="177">
        <f>R104+R196+R207+R248+R251+R256+R308+R325</f>
        <v>501.17710200000005</v>
      </c>
      <c r="S103" s="176"/>
      <c r="T103" s="178">
        <f>T104+T196+T207+T248+T251+T256+T308+T325</f>
        <v>1946.2849999999999</v>
      </c>
      <c r="AR103" s="179" t="s">
        <v>79</v>
      </c>
      <c r="AT103" s="180" t="s">
        <v>71</v>
      </c>
      <c r="AU103" s="180" t="s">
        <v>72</v>
      </c>
      <c r="AY103" s="179" t="s">
        <v>131</v>
      </c>
      <c r="BK103" s="181">
        <f>BK104+BK196+BK207+BK248+BK251+BK256+BK308+BK325</f>
        <v>0</v>
      </c>
    </row>
    <row r="104" spans="2:63" s="11" customFormat="1" ht="22.9" customHeight="1">
      <c r="B104" s="168"/>
      <c r="C104" s="169"/>
      <c r="D104" s="170" t="s">
        <v>71</v>
      </c>
      <c r="E104" s="182" t="s">
        <v>79</v>
      </c>
      <c r="F104" s="182" t="s">
        <v>132</v>
      </c>
      <c r="G104" s="169"/>
      <c r="H104" s="169"/>
      <c r="I104" s="172"/>
      <c r="J104" s="183">
        <f>BK104</f>
        <v>0</v>
      </c>
      <c r="K104" s="169"/>
      <c r="L104" s="174"/>
      <c r="M104" s="175"/>
      <c r="N104" s="176"/>
      <c r="O104" s="176"/>
      <c r="P104" s="177">
        <f>SUM(P105:P195)</f>
        <v>0</v>
      </c>
      <c r="Q104" s="176"/>
      <c r="R104" s="177">
        <f>SUM(R105:R195)</f>
        <v>431.86</v>
      </c>
      <c r="S104" s="176"/>
      <c r="T104" s="178">
        <f>SUM(T105:T195)</f>
        <v>1946.109</v>
      </c>
      <c r="AR104" s="179" t="s">
        <v>79</v>
      </c>
      <c r="AT104" s="180" t="s">
        <v>71</v>
      </c>
      <c r="AU104" s="180" t="s">
        <v>79</v>
      </c>
      <c r="AY104" s="179" t="s">
        <v>131</v>
      </c>
      <c r="BK104" s="181">
        <f>SUM(BK105:BK195)</f>
        <v>0</v>
      </c>
    </row>
    <row r="105" spans="2:65" s="1" customFormat="1" ht="24" customHeight="1">
      <c r="B105" s="33"/>
      <c r="C105" s="184" t="s">
        <v>79</v>
      </c>
      <c r="D105" s="184" t="s">
        <v>133</v>
      </c>
      <c r="E105" s="185" t="s">
        <v>134</v>
      </c>
      <c r="F105" s="186" t="s">
        <v>135</v>
      </c>
      <c r="G105" s="187" t="s">
        <v>136</v>
      </c>
      <c r="H105" s="188">
        <v>38</v>
      </c>
      <c r="I105" s="189"/>
      <c r="J105" s="190">
        <f>ROUND(I105*H105,2)</f>
        <v>0</v>
      </c>
      <c r="K105" s="186" t="s">
        <v>137</v>
      </c>
      <c r="L105" s="37"/>
      <c r="M105" s="191" t="s">
        <v>19</v>
      </c>
      <c r="N105" s="192" t="s">
        <v>43</v>
      </c>
      <c r="O105" s="62"/>
      <c r="P105" s="193">
        <f>O105*H105</f>
        <v>0</v>
      </c>
      <c r="Q105" s="193">
        <v>0</v>
      </c>
      <c r="R105" s="193">
        <f>Q105*H105</f>
        <v>0</v>
      </c>
      <c r="S105" s="193">
        <v>0.295</v>
      </c>
      <c r="T105" s="194">
        <f>S105*H105</f>
        <v>11.209999999999999</v>
      </c>
      <c r="AR105" s="195" t="s">
        <v>138</v>
      </c>
      <c r="AT105" s="195" t="s">
        <v>133</v>
      </c>
      <c r="AU105" s="195" t="s">
        <v>81</v>
      </c>
      <c r="AY105" s="16" t="s">
        <v>131</v>
      </c>
      <c r="BE105" s="196">
        <f>IF(N105="základní",J105,0)</f>
        <v>0</v>
      </c>
      <c r="BF105" s="196">
        <f>IF(N105="snížená",J105,0)</f>
        <v>0</v>
      </c>
      <c r="BG105" s="196">
        <f>IF(N105="zákl. přenesená",J105,0)</f>
        <v>0</v>
      </c>
      <c r="BH105" s="196">
        <f>IF(N105="sníž. přenesená",J105,0)</f>
        <v>0</v>
      </c>
      <c r="BI105" s="196">
        <f>IF(N105="nulová",J105,0)</f>
        <v>0</v>
      </c>
      <c r="BJ105" s="16" t="s">
        <v>79</v>
      </c>
      <c r="BK105" s="196">
        <f>ROUND(I105*H105,2)</f>
        <v>0</v>
      </c>
      <c r="BL105" s="16" t="s">
        <v>138</v>
      </c>
      <c r="BM105" s="195" t="s">
        <v>139</v>
      </c>
    </row>
    <row r="106" spans="2:47" s="1" customFormat="1" ht="39">
      <c r="B106" s="33"/>
      <c r="C106" s="34"/>
      <c r="D106" s="197" t="s">
        <v>140</v>
      </c>
      <c r="E106" s="34"/>
      <c r="F106" s="198" t="s">
        <v>141</v>
      </c>
      <c r="G106" s="34"/>
      <c r="H106" s="34"/>
      <c r="I106" s="114"/>
      <c r="J106" s="34"/>
      <c r="K106" s="34"/>
      <c r="L106" s="37"/>
      <c r="M106" s="199"/>
      <c r="N106" s="62"/>
      <c r="O106" s="62"/>
      <c r="P106" s="62"/>
      <c r="Q106" s="62"/>
      <c r="R106" s="62"/>
      <c r="S106" s="62"/>
      <c r="T106" s="63"/>
      <c r="AT106" s="16" t="s">
        <v>140</v>
      </c>
      <c r="AU106" s="16" t="s">
        <v>81</v>
      </c>
    </row>
    <row r="107" spans="2:65" s="1" customFormat="1" ht="24" customHeight="1">
      <c r="B107" s="33"/>
      <c r="C107" s="184" t="s">
        <v>81</v>
      </c>
      <c r="D107" s="184" t="s">
        <v>133</v>
      </c>
      <c r="E107" s="185" t="s">
        <v>142</v>
      </c>
      <c r="F107" s="186" t="s">
        <v>143</v>
      </c>
      <c r="G107" s="187" t="s">
        <v>136</v>
      </c>
      <c r="H107" s="188">
        <v>18</v>
      </c>
      <c r="I107" s="189"/>
      <c r="J107" s="190">
        <f>ROUND(I107*H107,2)</f>
        <v>0</v>
      </c>
      <c r="K107" s="186" t="s">
        <v>137</v>
      </c>
      <c r="L107" s="37"/>
      <c r="M107" s="191" t="s">
        <v>19</v>
      </c>
      <c r="N107" s="192" t="s">
        <v>43</v>
      </c>
      <c r="O107" s="62"/>
      <c r="P107" s="193">
        <f>O107*H107</f>
        <v>0</v>
      </c>
      <c r="Q107" s="193">
        <v>0</v>
      </c>
      <c r="R107" s="193">
        <f>Q107*H107</f>
        <v>0</v>
      </c>
      <c r="S107" s="193">
        <v>0.18</v>
      </c>
      <c r="T107" s="194">
        <f>S107*H107</f>
        <v>3.2399999999999998</v>
      </c>
      <c r="AR107" s="195" t="s">
        <v>138</v>
      </c>
      <c r="AT107" s="195" t="s">
        <v>133</v>
      </c>
      <c r="AU107" s="195" t="s">
        <v>81</v>
      </c>
      <c r="AY107" s="16" t="s">
        <v>131</v>
      </c>
      <c r="BE107" s="196">
        <f>IF(N107="základní",J107,0)</f>
        <v>0</v>
      </c>
      <c r="BF107" s="196">
        <f>IF(N107="snížená",J107,0)</f>
        <v>0</v>
      </c>
      <c r="BG107" s="196">
        <f>IF(N107="zákl. přenesená",J107,0)</f>
        <v>0</v>
      </c>
      <c r="BH107" s="196">
        <f>IF(N107="sníž. přenesená",J107,0)</f>
        <v>0</v>
      </c>
      <c r="BI107" s="196">
        <f>IF(N107="nulová",J107,0)</f>
        <v>0</v>
      </c>
      <c r="BJ107" s="16" t="s">
        <v>79</v>
      </c>
      <c r="BK107" s="196">
        <f>ROUND(I107*H107,2)</f>
        <v>0</v>
      </c>
      <c r="BL107" s="16" t="s">
        <v>138</v>
      </c>
      <c r="BM107" s="195" t="s">
        <v>144</v>
      </c>
    </row>
    <row r="108" spans="2:47" s="1" customFormat="1" ht="39">
      <c r="B108" s="33"/>
      <c r="C108" s="34"/>
      <c r="D108" s="197" t="s">
        <v>140</v>
      </c>
      <c r="E108" s="34"/>
      <c r="F108" s="198" t="s">
        <v>145</v>
      </c>
      <c r="G108" s="34"/>
      <c r="H108" s="34"/>
      <c r="I108" s="114"/>
      <c r="J108" s="34"/>
      <c r="K108" s="34"/>
      <c r="L108" s="37"/>
      <c r="M108" s="199"/>
      <c r="N108" s="62"/>
      <c r="O108" s="62"/>
      <c r="P108" s="62"/>
      <c r="Q108" s="62"/>
      <c r="R108" s="62"/>
      <c r="S108" s="62"/>
      <c r="T108" s="63"/>
      <c r="AT108" s="16" t="s">
        <v>140</v>
      </c>
      <c r="AU108" s="16" t="s">
        <v>81</v>
      </c>
    </row>
    <row r="109" spans="2:65" s="1" customFormat="1" ht="24" customHeight="1">
      <c r="B109" s="33"/>
      <c r="C109" s="184" t="s">
        <v>89</v>
      </c>
      <c r="D109" s="184" t="s">
        <v>133</v>
      </c>
      <c r="E109" s="185" t="s">
        <v>146</v>
      </c>
      <c r="F109" s="186" t="s">
        <v>147</v>
      </c>
      <c r="G109" s="187" t="s">
        <v>136</v>
      </c>
      <c r="H109" s="188">
        <v>1202</v>
      </c>
      <c r="I109" s="189"/>
      <c r="J109" s="190">
        <f>ROUND(I109*H109,2)</f>
        <v>0</v>
      </c>
      <c r="K109" s="186" t="s">
        <v>137</v>
      </c>
      <c r="L109" s="37"/>
      <c r="M109" s="191" t="s">
        <v>19</v>
      </c>
      <c r="N109" s="192" t="s">
        <v>43</v>
      </c>
      <c r="O109" s="62"/>
      <c r="P109" s="193">
        <f>O109*H109</f>
        <v>0</v>
      </c>
      <c r="Q109" s="193">
        <v>0</v>
      </c>
      <c r="R109" s="193">
        <f>Q109*H109</f>
        <v>0</v>
      </c>
      <c r="S109" s="193">
        <v>0.3</v>
      </c>
      <c r="T109" s="194">
        <f>S109*H109</f>
        <v>360.59999999999997</v>
      </c>
      <c r="AR109" s="195" t="s">
        <v>138</v>
      </c>
      <c r="AT109" s="195" t="s">
        <v>133</v>
      </c>
      <c r="AU109" s="195" t="s">
        <v>81</v>
      </c>
      <c r="AY109" s="16" t="s">
        <v>131</v>
      </c>
      <c r="BE109" s="196">
        <f>IF(N109="základní",J109,0)</f>
        <v>0</v>
      </c>
      <c r="BF109" s="196">
        <f>IF(N109="snížená",J109,0)</f>
        <v>0</v>
      </c>
      <c r="BG109" s="196">
        <f>IF(N109="zákl. přenesená",J109,0)</f>
        <v>0</v>
      </c>
      <c r="BH109" s="196">
        <f>IF(N109="sníž. přenesená",J109,0)</f>
        <v>0</v>
      </c>
      <c r="BI109" s="196">
        <f>IF(N109="nulová",J109,0)</f>
        <v>0</v>
      </c>
      <c r="BJ109" s="16" t="s">
        <v>79</v>
      </c>
      <c r="BK109" s="196">
        <f>ROUND(I109*H109,2)</f>
        <v>0</v>
      </c>
      <c r="BL109" s="16" t="s">
        <v>138</v>
      </c>
      <c r="BM109" s="195" t="s">
        <v>148</v>
      </c>
    </row>
    <row r="110" spans="2:47" s="1" customFormat="1" ht="39">
      <c r="B110" s="33"/>
      <c r="C110" s="34"/>
      <c r="D110" s="197" t="s">
        <v>140</v>
      </c>
      <c r="E110" s="34"/>
      <c r="F110" s="198" t="s">
        <v>149</v>
      </c>
      <c r="G110" s="34"/>
      <c r="H110" s="34"/>
      <c r="I110" s="114"/>
      <c r="J110" s="34"/>
      <c r="K110" s="34"/>
      <c r="L110" s="37"/>
      <c r="M110" s="199"/>
      <c r="N110" s="62"/>
      <c r="O110" s="62"/>
      <c r="P110" s="62"/>
      <c r="Q110" s="62"/>
      <c r="R110" s="62"/>
      <c r="S110" s="62"/>
      <c r="T110" s="63"/>
      <c r="AT110" s="16" t="s">
        <v>140</v>
      </c>
      <c r="AU110" s="16" t="s">
        <v>81</v>
      </c>
    </row>
    <row r="111" spans="2:65" s="1" customFormat="1" ht="24" customHeight="1">
      <c r="B111" s="33"/>
      <c r="C111" s="184" t="s">
        <v>138</v>
      </c>
      <c r="D111" s="184" t="s">
        <v>133</v>
      </c>
      <c r="E111" s="185" t="s">
        <v>150</v>
      </c>
      <c r="F111" s="186" t="s">
        <v>151</v>
      </c>
      <c r="G111" s="187" t="s">
        <v>136</v>
      </c>
      <c r="H111" s="188">
        <v>1145</v>
      </c>
      <c r="I111" s="189"/>
      <c r="J111" s="190">
        <f>ROUND(I111*H111,2)</f>
        <v>0</v>
      </c>
      <c r="K111" s="186" t="s">
        <v>137</v>
      </c>
      <c r="L111" s="37"/>
      <c r="M111" s="191" t="s">
        <v>19</v>
      </c>
      <c r="N111" s="192" t="s">
        <v>43</v>
      </c>
      <c r="O111" s="62"/>
      <c r="P111" s="193">
        <f>O111*H111</f>
        <v>0</v>
      </c>
      <c r="Q111" s="193">
        <v>0</v>
      </c>
      <c r="R111" s="193">
        <f>Q111*H111</f>
        <v>0</v>
      </c>
      <c r="S111" s="193">
        <v>0.625</v>
      </c>
      <c r="T111" s="194">
        <f>S111*H111</f>
        <v>715.625</v>
      </c>
      <c r="AR111" s="195" t="s">
        <v>138</v>
      </c>
      <c r="AT111" s="195" t="s">
        <v>133</v>
      </c>
      <c r="AU111" s="195" t="s">
        <v>81</v>
      </c>
      <c r="AY111" s="16" t="s">
        <v>131</v>
      </c>
      <c r="BE111" s="196">
        <f>IF(N111="základní",J111,0)</f>
        <v>0</v>
      </c>
      <c r="BF111" s="196">
        <f>IF(N111="snížená",J111,0)</f>
        <v>0</v>
      </c>
      <c r="BG111" s="196">
        <f>IF(N111="zákl. přenesená",J111,0)</f>
        <v>0</v>
      </c>
      <c r="BH111" s="196">
        <f>IF(N111="sníž. přenesená",J111,0)</f>
        <v>0</v>
      </c>
      <c r="BI111" s="196">
        <f>IF(N111="nulová",J111,0)</f>
        <v>0</v>
      </c>
      <c r="BJ111" s="16" t="s">
        <v>79</v>
      </c>
      <c r="BK111" s="196">
        <f>ROUND(I111*H111,2)</f>
        <v>0</v>
      </c>
      <c r="BL111" s="16" t="s">
        <v>138</v>
      </c>
      <c r="BM111" s="195" t="s">
        <v>152</v>
      </c>
    </row>
    <row r="112" spans="2:47" s="1" customFormat="1" ht="39">
      <c r="B112" s="33"/>
      <c r="C112" s="34"/>
      <c r="D112" s="197" t="s">
        <v>140</v>
      </c>
      <c r="E112" s="34"/>
      <c r="F112" s="198" t="s">
        <v>153</v>
      </c>
      <c r="G112" s="34"/>
      <c r="H112" s="34"/>
      <c r="I112" s="114"/>
      <c r="J112" s="34"/>
      <c r="K112" s="34"/>
      <c r="L112" s="37"/>
      <c r="M112" s="199"/>
      <c r="N112" s="62"/>
      <c r="O112" s="62"/>
      <c r="P112" s="62"/>
      <c r="Q112" s="62"/>
      <c r="R112" s="62"/>
      <c r="S112" s="62"/>
      <c r="T112" s="63"/>
      <c r="AT112" s="16" t="s">
        <v>140</v>
      </c>
      <c r="AU112" s="16" t="s">
        <v>81</v>
      </c>
    </row>
    <row r="113" spans="2:65" s="1" customFormat="1" ht="24" customHeight="1">
      <c r="B113" s="33"/>
      <c r="C113" s="184" t="s">
        <v>154</v>
      </c>
      <c r="D113" s="184" t="s">
        <v>133</v>
      </c>
      <c r="E113" s="185" t="s">
        <v>155</v>
      </c>
      <c r="F113" s="186" t="s">
        <v>156</v>
      </c>
      <c r="G113" s="187" t="s">
        <v>136</v>
      </c>
      <c r="H113" s="188">
        <v>1202</v>
      </c>
      <c r="I113" s="189"/>
      <c r="J113" s="190">
        <f>ROUND(I113*H113,2)</f>
        <v>0</v>
      </c>
      <c r="K113" s="186" t="s">
        <v>137</v>
      </c>
      <c r="L113" s="37"/>
      <c r="M113" s="191" t="s">
        <v>19</v>
      </c>
      <c r="N113" s="192" t="s">
        <v>43</v>
      </c>
      <c r="O113" s="62"/>
      <c r="P113" s="193">
        <f>O113*H113</f>
        <v>0</v>
      </c>
      <c r="Q113" s="193">
        <v>0</v>
      </c>
      <c r="R113" s="193">
        <f>Q113*H113</f>
        <v>0</v>
      </c>
      <c r="S113" s="193">
        <v>0.582</v>
      </c>
      <c r="T113" s="194">
        <f>S113*H113</f>
        <v>699.564</v>
      </c>
      <c r="AR113" s="195" t="s">
        <v>138</v>
      </c>
      <c r="AT113" s="195" t="s">
        <v>133</v>
      </c>
      <c r="AU113" s="195" t="s">
        <v>81</v>
      </c>
      <c r="AY113" s="16" t="s">
        <v>131</v>
      </c>
      <c r="BE113" s="196">
        <f>IF(N113="základní",J113,0)</f>
        <v>0</v>
      </c>
      <c r="BF113" s="196">
        <f>IF(N113="snížená",J113,0)</f>
        <v>0</v>
      </c>
      <c r="BG113" s="196">
        <f>IF(N113="zákl. přenesená",J113,0)</f>
        <v>0</v>
      </c>
      <c r="BH113" s="196">
        <f>IF(N113="sníž. přenesená",J113,0)</f>
        <v>0</v>
      </c>
      <c r="BI113" s="196">
        <f>IF(N113="nulová",J113,0)</f>
        <v>0</v>
      </c>
      <c r="BJ113" s="16" t="s">
        <v>79</v>
      </c>
      <c r="BK113" s="196">
        <f>ROUND(I113*H113,2)</f>
        <v>0</v>
      </c>
      <c r="BL113" s="16" t="s">
        <v>138</v>
      </c>
      <c r="BM113" s="195" t="s">
        <v>157</v>
      </c>
    </row>
    <row r="114" spans="2:47" s="1" customFormat="1" ht="39">
      <c r="B114" s="33"/>
      <c r="C114" s="34"/>
      <c r="D114" s="197" t="s">
        <v>140</v>
      </c>
      <c r="E114" s="34"/>
      <c r="F114" s="198" t="s">
        <v>158</v>
      </c>
      <c r="G114" s="34"/>
      <c r="H114" s="34"/>
      <c r="I114" s="114"/>
      <c r="J114" s="34"/>
      <c r="K114" s="34"/>
      <c r="L114" s="37"/>
      <c r="M114" s="199"/>
      <c r="N114" s="62"/>
      <c r="O114" s="62"/>
      <c r="P114" s="62"/>
      <c r="Q114" s="62"/>
      <c r="R114" s="62"/>
      <c r="S114" s="62"/>
      <c r="T114" s="63"/>
      <c r="AT114" s="16" t="s">
        <v>140</v>
      </c>
      <c r="AU114" s="16" t="s">
        <v>81</v>
      </c>
    </row>
    <row r="115" spans="2:65" s="1" customFormat="1" ht="24" customHeight="1">
      <c r="B115" s="33"/>
      <c r="C115" s="184" t="s">
        <v>159</v>
      </c>
      <c r="D115" s="184" t="s">
        <v>133</v>
      </c>
      <c r="E115" s="185" t="s">
        <v>160</v>
      </c>
      <c r="F115" s="186" t="s">
        <v>161</v>
      </c>
      <c r="G115" s="187" t="s">
        <v>136</v>
      </c>
      <c r="H115" s="188">
        <v>38</v>
      </c>
      <c r="I115" s="189"/>
      <c r="J115" s="190">
        <f>ROUND(I115*H115,2)</f>
        <v>0</v>
      </c>
      <c r="K115" s="186" t="s">
        <v>137</v>
      </c>
      <c r="L115" s="37"/>
      <c r="M115" s="191" t="s">
        <v>19</v>
      </c>
      <c r="N115" s="192" t="s">
        <v>43</v>
      </c>
      <c r="O115" s="62"/>
      <c r="P115" s="193">
        <f>O115*H115</f>
        <v>0</v>
      </c>
      <c r="Q115" s="193">
        <v>0</v>
      </c>
      <c r="R115" s="193">
        <f>Q115*H115</f>
        <v>0</v>
      </c>
      <c r="S115" s="193">
        <v>0.29</v>
      </c>
      <c r="T115" s="194">
        <f>S115*H115</f>
        <v>11.02</v>
      </c>
      <c r="AR115" s="195" t="s">
        <v>138</v>
      </c>
      <c r="AT115" s="195" t="s">
        <v>133</v>
      </c>
      <c r="AU115" s="195" t="s">
        <v>81</v>
      </c>
      <c r="AY115" s="16" t="s">
        <v>131</v>
      </c>
      <c r="BE115" s="196">
        <f>IF(N115="základní",J115,0)</f>
        <v>0</v>
      </c>
      <c r="BF115" s="196">
        <f>IF(N115="snížená",J115,0)</f>
        <v>0</v>
      </c>
      <c r="BG115" s="196">
        <f>IF(N115="zákl. přenesená",J115,0)</f>
        <v>0</v>
      </c>
      <c r="BH115" s="196">
        <f>IF(N115="sníž. přenesená",J115,0)</f>
        <v>0</v>
      </c>
      <c r="BI115" s="196">
        <f>IF(N115="nulová",J115,0)</f>
        <v>0</v>
      </c>
      <c r="BJ115" s="16" t="s">
        <v>79</v>
      </c>
      <c r="BK115" s="196">
        <f>ROUND(I115*H115,2)</f>
        <v>0</v>
      </c>
      <c r="BL115" s="16" t="s">
        <v>138</v>
      </c>
      <c r="BM115" s="195" t="s">
        <v>162</v>
      </c>
    </row>
    <row r="116" spans="2:47" s="1" customFormat="1" ht="39">
      <c r="B116" s="33"/>
      <c r="C116" s="34"/>
      <c r="D116" s="197" t="s">
        <v>140</v>
      </c>
      <c r="E116" s="34"/>
      <c r="F116" s="198" t="s">
        <v>163</v>
      </c>
      <c r="G116" s="34"/>
      <c r="H116" s="34"/>
      <c r="I116" s="114"/>
      <c r="J116" s="34"/>
      <c r="K116" s="34"/>
      <c r="L116" s="37"/>
      <c r="M116" s="199"/>
      <c r="N116" s="62"/>
      <c r="O116" s="62"/>
      <c r="P116" s="62"/>
      <c r="Q116" s="62"/>
      <c r="R116" s="62"/>
      <c r="S116" s="62"/>
      <c r="T116" s="63"/>
      <c r="AT116" s="16" t="s">
        <v>140</v>
      </c>
      <c r="AU116" s="16" t="s">
        <v>81</v>
      </c>
    </row>
    <row r="117" spans="2:51" s="12" customFormat="1" ht="11.25">
      <c r="B117" s="200"/>
      <c r="C117" s="201"/>
      <c r="D117" s="197" t="s">
        <v>164</v>
      </c>
      <c r="E117" s="202" t="s">
        <v>19</v>
      </c>
      <c r="F117" s="203" t="s">
        <v>165</v>
      </c>
      <c r="G117" s="201"/>
      <c r="H117" s="204">
        <v>38</v>
      </c>
      <c r="I117" s="205"/>
      <c r="J117" s="201"/>
      <c r="K117" s="201"/>
      <c r="L117" s="206"/>
      <c r="M117" s="207"/>
      <c r="N117" s="208"/>
      <c r="O117" s="208"/>
      <c r="P117" s="208"/>
      <c r="Q117" s="208"/>
      <c r="R117" s="208"/>
      <c r="S117" s="208"/>
      <c r="T117" s="209"/>
      <c r="AT117" s="210" t="s">
        <v>164</v>
      </c>
      <c r="AU117" s="210" t="s">
        <v>81</v>
      </c>
      <c r="AV117" s="12" t="s">
        <v>81</v>
      </c>
      <c r="AW117" s="12" t="s">
        <v>33</v>
      </c>
      <c r="AX117" s="12" t="s">
        <v>72</v>
      </c>
      <c r="AY117" s="210" t="s">
        <v>131</v>
      </c>
    </row>
    <row r="118" spans="2:65" s="1" customFormat="1" ht="16.5" customHeight="1">
      <c r="B118" s="33"/>
      <c r="C118" s="184" t="s">
        <v>166</v>
      </c>
      <c r="D118" s="184" t="s">
        <v>133</v>
      </c>
      <c r="E118" s="185" t="s">
        <v>167</v>
      </c>
      <c r="F118" s="186" t="s">
        <v>168</v>
      </c>
      <c r="G118" s="187" t="s">
        <v>169</v>
      </c>
      <c r="H118" s="188">
        <v>162</v>
      </c>
      <c r="I118" s="189"/>
      <c r="J118" s="190">
        <f>ROUND(I118*H118,2)</f>
        <v>0</v>
      </c>
      <c r="K118" s="186" t="s">
        <v>137</v>
      </c>
      <c r="L118" s="37"/>
      <c r="M118" s="191" t="s">
        <v>19</v>
      </c>
      <c r="N118" s="192" t="s">
        <v>43</v>
      </c>
      <c r="O118" s="62"/>
      <c r="P118" s="193">
        <f>O118*H118</f>
        <v>0</v>
      </c>
      <c r="Q118" s="193">
        <v>0</v>
      </c>
      <c r="R118" s="193">
        <f>Q118*H118</f>
        <v>0</v>
      </c>
      <c r="S118" s="193">
        <v>0.23</v>
      </c>
      <c r="T118" s="194">
        <f>S118*H118</f>
        <v>37.260000000000005</v>
      </c>
      <c r="AR118" s="195" t="s">
        <v>138</v>
      </c>
      <c r="AT118" s="195" t="s">
        <v>133</v>
      </c>
      <c r="AU118" s="195" t="s">
        <v>81</v>
      </c>
      <c r="AY118" s="16" t="s">
        <v>131</v>
      </c>
      <c r="BE118" s="196">
        <f>IF(N118="základní",J118,0)</f>
        <v>0</v>
      </c>
      <c r="BF118" s="196">
        <f>IF(N118="snížená",J118,0)</f>
        <v>0</v>
      </c>
      <c r="BG118" s="196">
        <f>IF(N118="zákl. přenesená",J118,0)</f>
        <v>0</v>
      </c>
      <c r="BH118" s="196">
        <f>IF(N118="sníž. přenesená",J118,0)</f>
        <v>0</v>
      </c>
      <c r="BI118" s="196">
        <f>IF(N118="nulová",J118,0)</f>
        <v>0</v>
      </c>
      <c r="BJ118" s="16" t="s">
        <v>79</v>
      </c>
      <c r="BK118" s="196">
        <f>ROUND(I118*H118,2)</f>
        <v>0</v>
      </c>
      <c r="BL118" s="16" t="s">
        <v>138</v>
      </c>
      <c r="BM118" s="195" t="s">
        <v>170</v>
      </c>
    </row>
    <row r="119" spans="2:47" s="1" customFormat="1" ht="29.25">
      <c r="B119" s="33"/>
      <c r="C119" s="34"/>
      <c r="D119" s="197" t="s">
        <v>140</v>
      </c>
      <c r="E119" s="34"/>
      <c r="F119" s="198" t="s">
        <v>171</v>
      </c>
      <c r="G119" s="34"/>
      <c r="H119" s="34"/>
      <c r="I119" s="114"/>
      <c r="J119" s="34"/>
      <c r="K119" s="34"/>
      <c r="L119" s="37"/>
      <c r="M119" s="199"/>
      <c r="N119" s="62"/>
      <c r="O119" s="62"/>
      <c r="P119" s="62"/>
      <c r="Q119" s="62"/>
      <c r="R119" s="62"/>
      <c r="S119" s="62"/>
      <c r="T119" s="63"/>
      <c r="AT119" s="16" t="s">
        <v>140</v>
      </c>
      <c r="AU119" s="16" t="s">
        <v>81</v>
      </c>
    </row>
    <row r="120" spans="2:65" s="1" customFormat="1" ht="16.5" customHeight="1">
      <c r="B120" s="33"/>
      <c r="C120" s="184" t="s">
        <v>172</v>
      </c>
      <c r="D120" s="184" t="s">
        <v>133</v>
      </c>
      <c r="E120" s="185" t="s">
        <v>173</v>
      </c>
      <c r="F120" s="186" t="s">
        <v>174</v>
      </c>
      <c r="G120" s="187" t="s">
        <v>169</v>
      </c>
      <c r="H120" s="188">
        <v>371</v>
      </c>
      <c r="I120" s="189"/>
      <c r="J120" s="190">
        <f>ROUND(I120*H120,2)</f>
        <v>0</v>
      </c>
      <c r="K120" s="186" t="s">
        <v>137</v>
      </c>
      <c r="L120" s="37"/>
      <c r="M120" s="191" t="s">
        <v>19</v>
      </c>
      <c r="N120" s="192" t="s">
        <v>43</v>
      </c>
      <c r="O120" s="62"/>
      <c r="P120" s="193">
        <f>O120*H120</f>
        <v>0</v>
      </c>
      <c r="Q120" s="193">
        <v>0</v>
      </c>
      <c r="R120" s="193">
        <f>Q120*H120</f>
        <v>0</v>
      </c>
      <c r="S120" s="193">
        <v>0.29</v>
      </c>
      <c r="T120" s="194">
        <f>S120*H120</f>
        <v>107.58999999999999</v>
      </c>
      <c r="AR120" s="195" t="s">
        <v>138</v>
      </c>
      <c r="AT120" s="195" t="s">
        <v>133</v>
      </c>
      <c r="AU120" s="195" t="s">
        <v>81</v>
      </c>
      <c r="AY120" s="16" t="s">
        <v>131</v>
      </c>
      <c r="BE120" s="196">
        <f>IF(N120="základní",J120,0)</f>
        <v>0</v>
      </c>
      <c r="BF120" s="196">
        <f>IF(N120="snížená",J120,0)</f>
        <v>0</v>
      </c>
      <c r="BG120" s="196">
        <f>IF(N120="zákl. přenesená",J120,0)</f>
        <v>0</v>
      </c>
      <c r="BH120" s="196">
        <f>IF(N120="sníž. přenesená",J120,0)</f>
        <v>0</v>
      </c>
      <c r="BI120" s="196">
        <f>IF(N120="nulová",J120,0)</f>
        <v>0</v>
      </c>
      <c r="BJ120" s="16" t="s">
        <v>79</v>
      </c>
      <c r="BK120" s="196">
        <f>ROUND(I120*H120,2)</f>
        <v>0</v>
      </c>
      <c r="BL120" s="16" t="s">
        <v>138</v>
      </c>
      <c r="BM120" s="195" t="s">
        <v>175</v>
      </c>
    </row>
    <row r="121" spans="2:47" s="1" customFormat="1" ht="29.25">
      <c r="B121" s="33"/>
      <c r="C121" s="34"/>
      <c r="D121" s="197" t="s">
        <v>140</v>
      </c>
      <c r="E121" s="34"/>
      <c r="F121" s="198" t="s">
        <v>176</v>
      </c>
      <c r="G121" s="34"/>
      <c r="H121" s="34"/>
      <c r="I121" s="114"/>
      <c r="J121" s="34"/>
      <c r="K121" s="34"/>
      <c r="L121" s="37"/>
      <c r="M121" s="199"/>
      <c r="N121" s="62"/>
      <c r="O121" s="62"/>
      <c r="P121" s="62"/>
      <c r="Q121" s="62"/>
      <c r="R121" s="62"/>
      <c r="S121" s="62"/>
      <c r="T121" s="63"/>
      <c r="AT121" s="16" t="s">
        <v>140</v>
      </c>
      <c r="AU121" s="16" t="s">
        <v>81</v>
      </c>
    </row>
    <row r="122" spans="2:65" s="1" customFormat="1" ht="24" customHeight="1">
      <c r="B122" s="33"/>
      <c r="C122" s="184" t="s">
        <v>177</v>
      </c>
      <c r="D122" s="184" t="s">
        <v>133</v>
      </c>
      <c r="E122" s="185" t="s">
        <v>178</v>
      </c>
      <c r="F122" s="186" t="s">
        <v>179</v>
      </c>
      <c r="G122" s="187" t="s">
        <v>180</v>
      </c>
      <c r="H122" s="188">
        <v>6</v>
      </c>
      <c r="I122" s="189"/>
      <c r="J122" s="190">
        <f>ROUND(I122*H122,2)</f>
        <v>0</v>
      </c>
      <c r="K122" s="186" t="s">
        <v>137</v>
      </c>
      <c r="L122" s="37"/>
      <c r="M122" s="191" t="s">
        <v>19</v>
      </c>
      <c r="N122" s="192" t="s">
        <v>43</v>
      </c>
      <c r="O122" s="62"/>
      <c r="P122" s="193">
        <f>O122*H122</f>
        <v>0</v>
      </c>
      <c r="Q122" s="193">
        <v>0</v>
      </c>
      <c r="R122" s="193">
        <f>Q122*H122</f>
        <v>0</v>
      </c>
      <c r="S122" s="193">
        <v>0</v>
      </c>
      <c r="T122" s="194">
        <f>S122*H122</f>
        <v>0</v>
      </c>
      <c r="AR122" s="195" t="s">
        <v>138</v>
      </c>
      <c r="AT122" s="195" t="s">
        <v>133</v>
      </c>
      <c r="AU122" s="195" t="s">
        <v>81</v>
      </c>
      <c r="AY122" s="16" t="s">
        <v>131</v>
      </c>
      <c r="BE122" s="196">
        <f>IF(N122="základní",J122,0)</f>
        <v>0</v>
      </c>
      <c r="BF122" s="196">
        <f>IF(N122="snížená",J122,0)</f>
        <v>0</v>
      </c>
      <c r="BG122" s="196">
        <f>IF(N122="zákl. přenesená",J122,0)</f>
        <v>0</v>
      </c>
      <c r="BH122" s="196">
        <f>IF(N122="sníž. přenesená",J122,0)</f>
        <v>0</v>
      </c>
      <c r="BI122" s="196">
        <f>IF(N122="nulová",J122,0)</f>
        <v>0</v>
      </c>
      <c r="BJ122" s="16" t="s">
        <v>79</v>
      </c>
      <c r="BK122" s="196">
        <f>ROUND(I122*H122,2)</f>
        <v>0</v>
      </c>
      <c r="BL122" s="16" t="s">
        <v>138</v>
      </c>
      <c r="BM122" s="195" t="s">
        <v>181</v>
      </c>
    </row>
    <row r="123" spans="2:47" s="1" customFormat="1" ht="29.25">
      <c r="B123" s="33"/>
      <c r="C123" s="34"/>
      <c r="D123" s="197" t="s">
        <v>140</v>
      </c>
      <c r="E123" s="34"/>
      <c r="F123" s="198" t="s">
        <v>182</v>
      </c>
      <c r="G123" s="34"/>
      <c r="H123" s="34"/>
      <c r="I123" s="114"/>
      <c r="J123" s="34"/>
      <c r="K123" s="34"/>
      <c r="L123" s="37"/>
      <c r="M123" s="199"/>
      <c r="N123" s="62"/>
      <c r="O123" s="62"/>
      <c r="P123" s="62"/>
      <c r="Q123" s="62"/>
      <c r="R123" s="62"/>
      <c r="S123" s="62"/>
      <c r="T123" s="63"/>
      <c r="AT123" s="16" t="s">
        <v>140</v>
      </c>
      <c r="AU123" s="16" t="s">
        <v>81</v>
      </c>
    </row>
    <row r="124" spans="2:51" s="12" customFormat="1" ht="11.25">
      <c r="B124" s="200"/>
      <c r="C124" s="201"/>
      <c r="D124" s="197" t="s">
        <v>164</v>
      </c>
      <c r="E124" s="202" t="s">
        <v>19</v>
      </c>
      <c r="F124" s="203" t="s">
        <v>183</v>
      </c>
      <c r="G124" s="201"/>
      <c r="H124" s="204">
        <v>6</v>
      </c>
      <c r="I124" s="205"/>
      <c r="J124" s="201"/>
      <c r="K124" s="201"/>
      <c r="L124" s="206"/>
      <c r="M124" s="207"/>
      <c r="N124" s="208"/>
      <c r="O124" s="208"/>
      <c r="P124" s="208"/>
      <c r="Q124" s="208"/>
      <c r="R124" s="208"/>
      <c r="S124" s="208"/>
      <c r="T124" s="209"/>
      <c r="AT124" s="210" t="s">
        <v>164</v>
      </c>
      <c r="AU124" s="210" t="s">
        <v>81</v>
      </c>
      <c r="AV124" s="12" t="s">
        <v>81</v>
      </c>
      <c r="AW124" s="12" t="s">
        <v>33</v>
      </c>
      <c r="AX124" s="12" t="s">
        <v>72</v>
      </c>
      <c r="AY124" s="210" t="s">
        <v>131</v>
      </c>
    </row>
    <row r="125" spans="2:65" s="1" customFormat="1" ht="24" customHeight="1">
      <c r="B125" s="33"/>
      <c r="C125" s="184" t="s">
        <v>184</v>
      </c>
      <c r="D125" s="184" t="s">
        <v>133</v>
      </c>
      <c r="E125" s="185" t="s">
        <v>185</v>
      </c>
      <c r="F125" s="186" t="s">
        <v>186</v>
      </c>
      <c r="G125" s="187" t="s">
        <v>180</v>
      </c>
      <c r="H125" s="188">
        <v>189.8</v>
      </c>
      <c r="I125" s="189"/>
      <c r="J125" s="190">
        <f>ROUND(I125*H125,2)</f>
        <v>0</v>
      </c>
      <c r="K125" s="186" t="s">
        <v>137</v>
      </c>
      <c r="L125" s="37"/>
      <c r="M125" s="191" t="s">
        <v>19</v>
      </c>
      <c r="N125" s="192" t="s">
        <v>43</v>
      </c>
      <c r="O125" s="62"/>
      <c r="P125" s="193">
        <f>O125*H125</f>
        <v>0</v>
      </c>
      <c r="Q125" s="193">
        <v>0</v>
      </c>
      <c r="R125" s="193">
        <f>Q125*H125</f>
        <v>0</v>
      </c>
      <c r="S125" s="193">
        <v>0</v>
      </c>
      <c r="T125" s="194">
        <f>S125*H125</f>
        <v>0</v>
      </c>
      <c r="AR125" s="195" t="s">
        <v>138</v>
      </c>
      <c r="AT125" s="195" t="s">
        <v>133</v>
      </c>
      <c r="AU125" s="195" t="s">
        <v>81</v>
      </c>
      <c r="AY125" s="16" t="s">
        <v>131</v>
      </c>
      <c r="BE125" s="196">
        <f>IF(N125="základní",J125,0)</f>
        <v>0</v>
      </c>
      <c r="BF125" s="196">
        <f>IF(N125="snížená",J125,0)</f>
        <v>0</v>
      </c>
      <c r="BG125" s="196">
        <f>IF(N125="zákl. přenesená",J125,0)</f>
        <v>0</v>
      </c>
      <c r="BH125" s="196">
        <f>IF(N125="sníž. přenesená",J125,0)</f>
        <v>0</v>
      </c>
      <c r="BI125" s="196">
        <f>IF(N125="nulová",J125,0)</f>
        <v>0</v>
      </c>
      <c r="BJ125" s="16" t="s">
        <v>79</v>
      </c>
      <c r="BK125" s="196">
        <f>ROUND(I125*H125,2)</f>
        <v>0</v>
      </c>
      <c r="BL125" s="16" t="s">
        <v>138</v>
      </c>
      <c r="BM125" s="195" t="s">
        <v>187</v>
      </c>
    </row>
    <row r="126" spans="2:47" s="1" customFormat="1" ht="29.25">
      <c r="B126" s="33"/>
      <c r="C126" s="34"/>
      <c r="D126" s="197" t="s">
        <v>140</v>
      </c>
      <c r="E126" s="34"/>
      <c r="F126" s="198" t="s">
        <v>188</v>
      </c>
      <c r="G126" s="34"/>
      <c r="H126" s="34"/>
      <c r="I126" s="114"/>
      <c r="J126" s="34"/>
      <c r="K126" s="34"/>
      <c r="L126" s="37"/>
      <c r="M126" s="199"/>
      <c r="N126" s="62"/>
      <c r="O126" s="62"/>
      <c r="P126" s="62"/>
      <c r="Q126" s="62"/>
      <c r="R126" s="62"/>
      <c r="S126" s="62"/>
      <c r="T126" s="63"/>
      <c r="AT126" s="16" t="s">
        <v>140</v>
      </c>
      <c r="AU126" s="16" t="s">
        <v>81</v>
      </c>
    </row>
    <row r="127" spans="2:51" s="12" customFormat="1" ht="11.25">
      <c r="B127" s="200"/>
      <c r="C127" s="201"/>
      <c r="D127" s="197" t="s">
        <v>164</v>
      </c>
      <c r="E127" s="202" t="s">
        <v>19</v>
      </c>
      <c r="F127" s="203" t="s">
        <v>189</v>
      </c>
      <c r="G127" s="201"/>
      <c r="H127" s="204">
        <v>98</v>
      </c>
      <c r="I127" s="205"/>
      <c r="J127" s="201"/>
      <c r="K127" s="201"/>
      <c r="L127" s="206"/>
      <c r="M127" s="207"/>
      <c r="N127" s="208"/>
      <c r="O127" s="208"/>
      <c r="P127" s="208"/>
      <c r="Q127" s="208"/>
      <c r="R127" s="208"/>
      <c r="S127" s="208"/>
      <c r="T127" s="209"/>
      <c r="AT127" s="210" t="s">
        <v>164</v>
      </c>
      <c r="AU127" s="210" t="s">
        <v>81</v>
      </c>
      <c r="AV127" s="12" t="s">
        <v>81</v>
      </c>
      <c r="AW127" s="12" t="s">
        <v>33</v>
      </c>
      <c r="AX127" s="12" t="s">
        <v>72</v>
      </c>
      <c r="AY127" s="210" t="s">
        <v>131</v>
      </c>
    </row>
    <row r="128" spans="2:51" s="12" customFormat="1" ht="11.25">
      <c r="B128" s="200"/>
      <c r="C128" s="201"/>
      <c r="D128" s="197" t="s">
        <v>164</v>
      </c>
      <c r="E128" s="202" t="s">
        <v>19</v>
      </c>
      <c r="F128" s="203" t="s">
        <v>190</v>
      </c>
      <c r="G128" s="201"/>
      <c r="H128" s="204">
        <v>91.8</v>
      </c>
      <c r="I128" s="205"/>
      <c r="J128" s="201"/>
      <c r="K128" s="201"/>
      <c r="L128" s="206"/>
      <c r="M128" s="207"/>
      <c r="N128" s="208"/>
      <c r="O128" s="208"/>
      <c r="P128" s="208"/>
      <c r="Q128" s="208"/>
      <c r="R128" s="208"/>
      <c r="S128" s="208"/>
      <c r="T128" s="209"/>
      <c r="AT128" s="210" t="s">
        <v>164</v>
      </c>
      <c r="AU128" s="210" t="s">
        <v>81</v>
      </c>
      <c r="AV128" s="12" t="s">
        <v>81</v>
      </c>
      <c r="AW128" s="12" t="s">
        <v>33</v>
      </c>
      <c r="AX128" s="12" t="s">
        <v>72</v>
      </c>
      <c r="AY128" s="210" t="s">
        <v>131</v>
      </c>
    </row>
    <row r="129" spans="2:65" s="1" customFormat="1" ht="16.5" customHeight="1">
      <c r="B129" s="33"/>
      <c r="C129" s="184" t="s">
        <v>191</v>
      </c>
      <c r="D129" s="184" t="s">
        <v>133</v>
      </c>
      <c r="E129" s="185" t="s">
        <v>192</v>
      </c>
      <c r="F129" s="186" t="s">
        <v>193</v>
      </c>
      <c r="G129" s="187" t="s">
        <v>180</v>
      </c>
      <c r="H129" s="188">
        <v>94.9</v>
      </c>
      <c r="I129" s="189"/>
      <c r="J129" s="190">
        <f>ROUND(I129*H129,2)</f>
        <v>0</v>
      </c>
      <c r="K129" s="186" t="s">
        <v>137</v>
      </c>
      <c r="L129" s="37"/>
      <c r="M129" s="191" t="s">
        <v>19</v>
      </c>
      <c r="N129" s="192" t="s">
        <v>43</v>
      </c>
      <c r="O129" s="62"/>
      <c r="P129" s="193">
        <f>O129*H129</f>
        <v>0</v>
      </c>
      <c r="Q129" s="193">
        <v>0</v>
      </c>
      <c r="R129" s="193">
        <f>Q129*H129</f>
        <v>0</v>
      </c>
      <c r="S129" s="193">
        <v>0</v>
      </c>
      <c r="T129" s="194">
        <f>S129*H129</f>
        <v>0</v>
      </c>
      <c r="AR129" s="195" t="s">
        <v>138</v>
      </c>
      <c r="AT129" s="195" t="s">
        <v>133</v>
      </c>
      <c r="AU129" s="195" t="s">
        <v>81</v>
      </c>
      <c r="AY129" s="16" t="s">
        <v>131</v>
      </c>
      <c r="BE129" s="196">
        <f>IF(N129="základní",J129,0)</f>
        <v>0</v>
      </c>
      <c r="BF129" s="196">
        <f>IF(N129="snížená",J129,0)</f>
        <v>0</v>
      </c>
      <c r="BG129" s="196">
        <f>IF(N129="zákl. přenesená",J129,0)</f>
        <v>0</v>
      </c>
      <c r="BH129" s="196">
        <f>IF(N129="sníž. přenesená",J129,0)</f>
        <v>0</v>
      </c>
      <c r="BI129" s="196">
        <f>IF(N129="nulová",J129,0)</f>
        <v>0</v>
      </c>
      <c r="BJ129" s="16" t="s">
        <v>79</v>
      </c>
      <c r="BK129" s="196">
        <f>ROUND(I129*H129,2)</f>
        <v>0</v>
      </c>
      <c r="BL129" s="16" t="s">
        <v>138</v>
      </c>
      <c r="BM129" s="195" t="s">
        <v>194</v>
      </c>
    </row>
    <row r="130" spans="2:47" s="1" customFormat="1" ht="29.25">
      <c r="B130" s="33"/>
      <c r="C130" s="34"/>
      <c r="D130" s="197" t="s">
        <v>140</v>
      </c>
      <c r="E130" s="34"/>
      <c r="F130" s="198" t="s">
        <v>195</v>
      </c>
      <c r="G130" s="34"/>
      <c r="H130" s="34"/>
      <c r="I130" s="114"/>
      <c r="J130" s="34"/>
      <c r="K130" s="34"/>
      <c r="L130" s="37"/>
      <c r="M130" s="199"/>
      <c r="N130" s="62"/>
      <c r="O130" s="62"/>
      <c r="P130" s="62"/>
      <c r="Q130" s="62"/>
      <c r="R130" s="62"/>
      <c r="S130" s="62"/>
      <c r="T130" s="63"/>
      <c r="AT130" s="16" t="s">
        <v>140</v>
      </c>
      <c r="AU130" s="16" t="s">
        <v>81</v>
      </c>
    </row>
    <row r="131" spans="2:51" s="12" customFormat="1" ht="11.25">
      <c r="B131" s="200"/>
      <c r="C131" s="201"/>
      <c r="D131" s="197" t="s">
        <v>164</v>
      </c>
      <c r="E131" s="201"/>
      <c r="F131" s="203" t="s">
        <v>196</v>
      </c>
      <c r="G131" s="201"/>
      <c r="H131" s="204">
        <v>94.9</v>
      </c>
      <c r="I131" s="205"/>
      <c r="J131" s="201"/>
      <c r="K131" s="201"/>
      <c r="L131" s="206"/>
      <c r="M131" s="207"/>
      <c r="N131" s="208"/>
      <c r="O131" s="208"/>
      <c r="P131" s="208"/>
      <c r="Q131" s="208"/>
      <c r="R131" s="208"/>
      <c r="S131" s="208"/>
      <c r="T131" s="209"/>
      <c r="AT131" s="210" t="s">
        <v>164</v>
      </c>
      <c r="AU131" s="210" t="s">
        <v>81</v>
      </c>
      <c r="AV131" s="12" t="s">
        <v>81</v>
      </c>
      <c r="AW131" s="12" t="s">
        <v>4</v>
      </c>
      <c r="AX131" s="12" t="s">
        <v>79</v>
      </c>
      <c r="AY131" s="210" t="s">
        <v>131</v>
      </c>
    </row>
    <row r="132" spans="2:65" s="1" customFormat="1" ht="24" customHeight="1">
      <c r="B132" s="33"/>
      <c r="C132" s="184" t="s">
        <v>197</v>
      </c>
      <c r="D132" s="184" t="s">
        <v>133</v>
      </c>
      <c r="E132" s="185" t="s">
        <v>198</v>
      </c>
      <c r="F132" s="186" t="s">
        <v>199</v>
      </c>
      <c r="G132" s="187" t="s">
        <v>180</v>
      </c>
      <c r="H132" s="188">
        <v>96</v>
      </c>
      <c r="I132" s="189"/>
      <c r="J132" s="190">
        <f>ROUND(I132*H132,2)</f>
        <v>0</v>
      </c>
      <c r="K132" s="186" t="s">
        <v>137</v>
      </c>
      <c r="L132" s="37"/>
      <c r="M132" s="191" t="s">
        <v>19</v>
      </c>
      <c r="N132" s="192" t="s">
        <v>43</v>
      </c>
      <c r="O132" s="62"/>
      <c r="P132" s="193">
        <f>O132*H132</f>
        <v>0</v>
      </c>
      <c r="Q132" s="193">
        <v>0</v>
      </c>
      <c r="R132" s="193">
        <f>Q132*H132</f>
        <v>0</v>
      </c>
      <c r="S132" s="193">
        <v>0</v>
      </c>
      <c r="T132" s="194">
        <f>S132*H132</f>
        <v>0</v>
      </c>
      <c r="AR132" s="195" t="s">
        <v>138</v>
      </c>
      <c r="AT132" s="195" t="s">
        <v>133</v>
      </c>
      <c r="AU132" s="195" t="s">
        <v>81</v>
      </c>
      <c r="AY132" s="16" t="s">
        <v>131</v>
      </c>
      <c r="BE132" s="196">
        <f>IF(N132="základní",J132,0)</f>
        <v>0</v>
      </c>
      <c r="BF132" s="196">
        <f>IF(N132="snížená",J132,0)</f>
        <v>0</v>
      </c>
      <c r="BG132" s="196">
        <f>IF(N132="zákl. přenesená",J132,0)</f>
        <v>0</v>
      </c>
      <c r="BH132" s="196">
        <f>IF(N132="sníž. přenesená",J132,0)</f>
        <v>0</v>
      </c>
      <c r="BI132" s="196">
        <f>IF(N132="nulová",J132,0)</f>
        <v>0</v>
      </c>
      <c r="BJ132" s="16" t="s">
        <v>79</v>
      </c>
      <c r="BK132" s="196">
        <f>ROUND(I132*H132,2)</f>
        <v>0</v>
      </c>
      <c r="BL132" s="16" t="s">
        <v>138</v>
      </c>
      <c r="BM132" s="195" t="s">
        <v>200</v>
      </c>
    </row>
    <row r="133" spans="2:47" s="1" customFormat="1" ht="29.25">
      <c r="B133" s="33"/>
      <c r="C133" s="34"/>
      <c r="D133" s="197" t="s">
        <v>140</v>
      </c>
      <c r="E133" s="34"/>
      <c r="F133" s="198" t="s">
        <v>201</v>
      </c>
      <c r="G133" s="34"/>
      <c r="H133" s="34"/>
      <c r="I133" s="114"/>
      <c r="J133" s="34"/>
      <c r="K133" s="34"/>
      <c r="L133" s="37"/>
      <c r="M133" s="199"/>
      <c r="N133" s="62"/>
      <c r="O133" s="62"/>
      <c r="P133" s="62"/>
      <c r="Q133" s="62"/>
      <c r="R133" s="62"/>
      <c r="S133" s="62"/>
      <c r="T133" s="63"/>
      <c r="AT133" s="16" t="s">
        <v>140</v>
      </c>
      <c r="AU133" s="16" t="s">
        <v>81</v>
      </c>
    </row>
    <row r="134" spans="2:51" s="12" customFormat="1" ht="11.25">
      <c r="B134" s="200"/>
      <c r="C134" s="201"/>
      <c r="D134" s="197" t="s">
        <v>164</v>
      </c>
      <c r="E134" s="202" t="s">
        <v>19</v>
      </c>
      <c r="F134" s="203" t="s">
        <v>202</v>
      </c>
      <c r="G134" s="201"/>
      <c r="H134" s="204">
        <v>96</v>
      </c>
      <c r="I134" s="205"/>
      <c r="J134" s="201"/>
      <c r="K134" s="201"/>
      <c r="L134" s="206"/>
      <c r="M134" s="207"/>
      <c r="N134" s="208"/>
      <c r="O134" s="208"/>
      <c r="P134" s="208"/>
      <c r="Q134" s="208"/>
      <c r="R134" s="208"/>
      <c r="S134" s="208"/>
      <c r="T134" s="209"/>
      <c r="AT134" s="210" t="s">
        <v>164</v>
      </c>
      <c r="AU134" s="210" t="s">
        <v>81</v>
      </c>
      <c r="AV134" s="12" t="s">
        <v>81</v>
      </c>
      <c r="AW134" s="12" t="s">
        <v>33</v>
      </c>
      <c r="AX134" s="12" t="s">
        <v>72</v>
      </c>
      <c r="AY134" s="210" t="s">
        <v>131</v>
      </c>
    </row>
    <row r="135" spans="2:65" s="1" customFormat="1" ht="24" customHeight="1">
      <c r="B135" s="33"/>
      <c r="C135" s="184" t="s">
        <v>203</v>
      </c>
      <c r="D135" s="184" t="s">
        <v>133</v>
      </c>
      <c r="E135" s="185" t="s">
        <v>204</v>
      </c>
      <c r="F135" s="186" t="s">
        <v>205</v>
      </c>
      <c r="G135" s="187" t="s">
        <v>180</v>
      </c>
      <c r="H135" s="188">
        <v>48</v>
      </c>
      <c r="I135" s="189"/>
      <c r="J135" s="190">
        <f>ROUND(I135*H135,2)</f>
        <v>0</v>
      </c>
      <c r="K135" s="186" t="s">
        <v>137</v>
      </c>
      <c r="L135" s="37"/>
      <c r="M135" s="191" t="s">
        <v>19</v>
      </c>
      <c r="N135" s="192" t="s">
        <v>43</v>
      </c>
      <c r="O135" s="62"/>
      <c r="P135" s="193">
        <f>O135*H135</f>
        <v>0</v>
      </c>
      <c r="Q135" s="193">
        <v>0</v>
      </c>
      <c r="R135" s="193">
        <f>Q135*H135</f>
        <v>0</v>
      </c>
      <c r="S135" s="193">
        <v>0</v>
      </c>
      <c r="T135" s="194">
        <f>S135*H135</f>
        <v>0</v>
      </c>
      <c r="AR135" s="195" t="s">
        <v>138</v>
      </c>
      <c r="AT135" s="195" t="s">
        <v>133</v>
      </c>
      <c r="AU135" s="195" t="s">
        <v>81</v>
      </c>
      <c r="AY135" s="16" t="s">
        <v>131</v>
      </c>
      <c r="BE135" s="196">
        <f>IF(N135="základní",J135,0)</f>
        <v>0</v>
      </c>
      <c r="BF135" s="196">
        <f>IF(N135="snížená",J135,0)</f>
        <v>0</v>
      </c>
      <c r="BG135" s="196">
        <f>IF(N135="zákl. přenesená",J135,0)</f>
        <v>0</v>
      </c>
      <c r="BH135" s="196">
        <f>IF(N135="sníž. přenesená",J135,0)</f>
        <v>0</v>
      </c>
      <c r="BI135" s="196">
        <f>IF(N135="nulová",J135,0)</f>
        <v>0</v>
      </c>
      <c r="BJ135" s="16" t="s">
        <v>79</v>
      </c>
      <c r="BK135" s="196">
        <f>ROUND(I135*H135,2)</f>
        <v>0</v>
      </c>
      <c r="BL135" s="16" t="s">
        <v>138</v>
      </c>
      <c r="BM135" s="195" t="s">
        <v>206</v>
      </c>
    </row>
    <row r="136" spans="2:47" s="1" customFormat="1" ht="29.25">
      <c r="B136" s="33"/>
      <c r="C136" s="34"/>
      <c r="D136" s="197" t="s">
        <v>140</v>
      </c>
      <c r="E136" s="34"/>
      <c r="F136" s="198" t="s">
        <v>207</v>
      </c>
      <c r="G136" s="34"/>
      <c r="H136" s="34"/>
      <c r="I136" s="114"/>
      <c r="J136" s="34"/>
      <c r="K136" s="34"/>
      <c r="L136" s="37"/>
      <c r="M136" s="199"/>
      <c r="N136" s="62"/>
      <c r="O136" s="62"/>
      <c r="P136" s="62"/>
      <c r="Q136" s="62"/>
      <c r="R136" s="62"/>
      <c r="S136" s="62"/>
      <c r="T136" s="63"/>
      <c r="AT136" s="16" t="s">
        <v>140</v>
      </c>
      <c r="AU136" s="16" t="s">
        <v>81</v>
      </c>
    </row>
    <row r="137" spans="2:51" s="12" customFormat="1" ht="11.25">
      <c r="B137" s="200"/>
      <c r="C137" s="201"/>
      <c r="D137" s="197" t="s">
        <v>164</v>
      </c>
      <c r="E137" s="201"/>
      <c r="F137" s="203" t="s">
        <v>208</v>
      </c>
      <c r="G137" s="201"/>
      <c r="H137" s="204">
        <v>48</v>
      </c>
      <c r="I137" s="205"/>
      <c r="J137" s="201"/>
      <c r="K137" s="201"/>
      <c r="L137" s="206"/>
      <c r="M137" s="207"/>
      <c r="N137" s="208"/>
      <c r="O137" s="208"/>
      <c r="P137" s="208"/>
      <c r="Q137" s="208"/>
      <c r="R137" s="208"/>
      <c r="S137" s="208"/>
      <c r="T137" s="209"/>
      <c r="AT137" s="210" t="s">
        <v>164</v>
      </c>
      <c r="AU137" s="210" t="s">
        <v>81</v>
      </c>
      <c r="AV137" s="12" t="s">
        <v>81</v>
      </c>
      <c r="AW137" s="12" t="s">
        <v>4</v>
      </c>
      <c r="AX137" s="12" t="s">
        <v>79</v>
      </c>
      <c r="AY137" s="210" t="s">
        <v>131</v>
      </c>
    </row>
    <row r="138" spans="2:65" s="1" customFormat="1" ht="24" customHeight="1">
      <c r="B138" s="33"/>
      <c r="C138" s="184" t="s">
        <v>209</v>
      </c>
      <c r="D138" s="184" t="s">
        <v>133</v>
      </c>
      <c r="E138" s="185" t="s">
        <v>210</v>
      </c>
      <c r="F138" s="186" t="s">
        <v>211</v>
      </c>
      <c r="G138" s="187" t="s">
        <v>180</v>
      </c>
      <c r="H138" s="188">
        <v>22.3</v>
      </c>
      <c r="I138" s="189"/>
      <c r="J138" s="190">
        <f>ROUND(I138*H138,2)</f>
        <v>0</v>
      </c>
      <c r="K138" s="186" t="s">
        <v>137</v>
      </c>
      <c r="L138" s="37"/>
      <c r="M138" s="191" t="s">
        <v>19</v>
      </c>
      <c r="N138" s="192" t="s">
        <v>43</v>
      </c>
      <c r="O138" s="62"/>
      <c r="P138" s="193">
        <f>O138*H138</f>
        <v>0</v>
      </c>
      <c r="Q138" s="193">
        <v>0</v>
      </c>
      <c r="R138" s="193">
        <f>Q138*H138</f>
        <v>0</v>
      </c>
      <c r="S138" s="193">
        <v>0</v>
      </c>
      <c r="T138" s="194">
        <f>S138*H138</f>
        <v>0</v>
      </c>
      <c r="AR138" s="195" t="s">
        <v>138</v>
      </c>
      <c r="AT138" s="195" t="s">
        <v>133</v>
      </c>
      <c r="AU138" s="195" t="s">
        <v>81</v>
      </c>
      <c r="AY138" s="16" t="s">
        <v>131</v>
      </c>
      <c r="BE138" s="196">
        <f>IF(N138="základní",J138,0)</f>
        <v>0</v>
      </c>
      <c r="BF138" s="196">
        <f>IF(N138="snížená",J138,0)</f>
        <v>0</v>
      </c>
      <c r="BG138" s="196">
        <f>IF(N138="zákl. přenesená",J138,0)</f>
        <v>0</v>
      </c>
      <c r="BH138" s="196">
        <f>IF(N138="sníž. přenesená",J138,0)</f>
        <v>0</v>
      </c>
      <c r="BI138" s="196">
        <f>IF(N138="nulová",J138,0)</f>
        <v>0</v>
      </c>
      <c r="BJ138" s="16" t="s">
        <v>79</v>
      </c>
      <c r="BK138" s="196">
        <f>ROUND(I138*H138,2)</f>
        <v>0</v>
      </c>
      <c r="BL138" s="16" t="s">
        <v>138</v>
      </c>
      <c r="BM138" s="195" t="s">
        <v>212</v>
      </c>
    </row>
    <row r="139" spans="2:47" s="1" customFormat="1" ht="29.25">
      <c r="B139" s="33"/>
      <c r="C139" s="34"/>
      <c r="D139" s="197" t="s">
        <v>140</v>
      </c>
      <c r="E139" s="34"/>
      <c r="F139" s="198" t="s">
        <v>213</v>
      </c>
      <c r="G139" s="34"/>
      <c r="H139" s="34"/>
      <c r="I139" s="114"/>
      <c r="J139" s="34"/>
      <c r="K139" s="34"/>
      <c r="L139" s="37"/>
      <c r="M139" s="199"/>
      <c r="N139" s="62"/>
      <c r="O139" s="62"/>
      <c r="P139" s="62"/>
      <c r="Q139" s="62"/>
      <c r="R139" s="62"/>
      <c r="S139" s="62"/>
      <c r="T139" s="63"/>
      <c r="AT139" s="16" t="s">
        <v>140</v>
      </c>
      <c r="AU139" s="16" t="s">
        <v>81</v>
      </c>
    </row>
    <row r="140" spans="2:51" s="12" customFormat="1" ht="11.25">
      <c r="B140" s="200"/>
      <c r="C140" s="201"/>
      <c r="D140" s="197" t="s">
        <v>164</v>
      </c>
      <c r="E140" s="202" t="s">
        <v>19</v>
      </c>
      <c r="F140" s="203" t="s">
        <v>214</v>
      </c>
      <c r="G140" s="201"/>
      <c r="H140" s="204">
        <v>22.3</v>
      </c>
      <c r="I140" s="205"/>
      <c r="J140" s="201"/>
      <c r="K140" s="201"/>
      <c r="L140" s="206"/>
      <c r="M140" s="207"/>
      <c r="N140" s="208"/>
      <c r="O140" s="208"/>
      <c r="P140" s="208"/>
      <c r="Q140" s="208"/>
      <c r="R140" s="208"/>
      <c r="S140" s="208"/>
      <c r="T140" s="209"/>
      <c r="AT140" s="210" t="s">
        <v>164</v>
      </c>
      <c r="AU140" s="210" t="s">
        <v>81</v>
      </c>
      <c r="AV140" s="12" t="s">
        <v>81</v>
      </c>
      <c r="AW140" s="12" t="s">
        <v>33</v>
      </c>
      <c r="AX140" s="12" t="s">
        <v>72</v>
      </c>
      <c r="AY140" s="210" t="s">
        <v>131</v>
      </c>
    </row>
    <row r="141" spans="2:65" s="1" customFormat="1" ht="24" customHeight="1">
      <c r="B141" s="33"/>
      <c r="C141" s="184" t="s">
        <v>8</v>
      </c>
      <c r="D141" s="184" t="s">
        <v>133</v>
      </c>
      <c r="E141" s="185" t="s">
        <v>215</v>
      </c>
      <c r="F141" s="186" t="s">
        <v>216</v>
      </c>
      <c r="G141" s="187" t="s">
        <v>180</v>
      </c>
      <c r="H141" s="188">
        <v>11.15</v>
      </c>
      <c r="I141" s="189"/>
      <c r="J141" s="190">
        <f>ROUND(I141*H141,2)</f>
        <v>0</v>
      </c>
      <c r="K141" s="186" t="s">
        <v>137</v>
      </c>
      <c r="L141" s="37"/>
      <c r="M141" s="191" t="s">
        <v>19</v>
      </c>
      <c r="N141" s="192" t="s">
        <v>43</v>
      </c>
      <c r="O141" s="62"/>
      <c r="P141" s="193">
        <f>O141*H141</f>
        <v>0</v>
      </c>
      <c r="Q141" s="193">
        <v>0</v>
      </c>
      <c r="R141" s="193">
        <f>Q141*H141</f>
        <v>0</v>
      </c>
      <c r="S141" s="193">
        <v>0</v>
      </c>
      <c r="T141" s="194">
        <f>S141*H141</f>
        <v>0</v>
      </c>
      <c r="AR141" s="195" t="s">
        <v>138</v>
      </c>
      <c r="AT141" s="195" t="s">
        <v>133</v>
      </c>
      <c r="AU141" s="195" t="s">
        <v>81</v>
      </c>
      <c r="AY141" s="16" t="s">
        <v>131</v>
      </c>
      <c r="BE141" s="196">
        <f>IF(N141="základní",J141,0)</f>
        <v>0</v>
      </c>
      <c r="BF141" s="196">
        <f>IF(N141="snížená",J141,0)</f>
        <v>0</v>
      </c>
      <c r="BG141" s="196">
        <f>IF(N141="zákl. přenesená",J141,0)</f>
        <v>0</v>
      </c>
      <c r="BH141" s="196">
        <f>IF(N141="sníž. přenesená",J141,0)</f>
        <v>0</v>
      </c>
      <c r="BI141" s="196">
        <f>IF(N141="nulová",J141,0)</f>
        <v>0</v>
      </c>
      <c r="BJ141" s="16" t="s">
        <v>79</v>
      </c>
      <c r="BK141" s="196">
        <f>ROUND(I141*H141,2)</f>
        <v>0</v>
      </c>
      <c r="BL141" s="16" t="s">
        <v>138</v>
      </c>
      <c r="BM141" s="195" t="s">
        <v>217</v>
      </c>
    </row>
    <row r="142" spans="2:47" s="1" customFormat="1" ht="39">
      <c r="B142" s="33"/>
      <c r="C142" s="34"/>
      <c r="D142" s="197" t="s">
        <v>140</v>
      </c>
      <c r="E142" s="34"/>
      <c r="F142" s="198" t="s">
        <v>218</v>
      </c>
      <c r="G142" s="34"/>
      <c r="H142" s="34"/>
      <c r="I142" s="114"/>
      <c r="J142" s="34"/>
      <c r="K142" s="34"/>
      <c r="L142" s="37"/>
      <c r="M142" s="199"/>
      <c r="N142" s="62"/>
      <c r="O142" s="62"/>
      <c r="P142" s="62"/>
      <c r="Q142" s="62"/>
      <c r="R142" s="62"/>
      <c r="S142" s="62"/>
      <c r="T142" s="63"/>
      <c r="AT142" s="16" t="s">
        <v>140</v>
      </c>
      <c r="AU142" s="16" t="s">
        <v>81</v>
      </c>
    </row>
    <row r="143" spans="2:51" s="12" customFormat="1" ht="11.25">
      <c r="B143" s="200"/>
      <c r="C143" s="201"/>
      <c r="D143" s="197" t="s">
        <v>164</v>
      </c>
      <c r="E143" s="201"/>
      <c r="F143" s="203" t="s">
        <v>219</v>
      </c>
      <c r="G143" s="201"/>
      <c r="H143" s="204">
        <v>11.15</v>
      </c>
      <c r="I143" s="205"/>
      <c r="J143" s="201"/>
      <c r="K143" s="201"/>
      <c r="L143" s="206"/>
      <c r="M143" s="207"/>
      <c r="N143" s="208"/>
      <c r="O143" s="208"/>
      <c r="P143" s="208"/>
      <c r="Q143" s="208"/>
      <c r="R143" s="208"/>
      <c r="S143" s="208"/>
      <c r="T143" s="209"/>
      <c r="AT143" s="210" t="s">
        <v>164</v>
      </c>
      <c r="AU143" s="210" t="s">
        <v>81</v>
      </c>
      <c r="AV143" s="12" t="s">
        <v>81</v>
      </c>
      <c r="AW143" s="12" t="s">
        <v>4</v>
      </c>
      <c r="AX143" s="12" t="s">
        <v>79</v>
      </c>
      <c r="AY143" s="210" t="s">
        <v>131</v>
      </c>
    </row>
    <row r="144" spans="2:65" s="1" customFormat="1" ht="16.5" customHeight="1">
      <c r="B144" s="33"/>
      <c r="C144" s="184" t="s">
        <v>220</v>
      </c>
      <c r="D144" s="184" t="s">
        <v>133</v>
      </c>
      <c r="E144" s="185" t="s">
        <v>221</v>
      </c>
      <c r="F144" s="186" t="s">
        <v>222</v>
      </c>
      <c r="G144" s="187" t="s">
        <v>180</v>
      </c>
      <c r="H144" s="188">
        <v>5.16</v>
      </c>
      <c r="I144" s="189"/>
      <c r="J144" s="190">
        <f>ROUND(I144*H144,2)</f>
        <v>0</v>
      </c>
      <c r="K144" s="186" t="s">
        <v>137</v>
      </c>
      <c r="L144" s="37"/>
      <c r="M144" s="191" t="s">
        <v>19</v>
      </c>
      <c r="N144" s="192" t="s">
        <v>43</v>
      </c>
      <c r="O144" s="62"/>
      <c r="P144" s="193">
        <f>O144*H144</f>
        <v>0</v>
      </c>
      <c r="Q144" s="193">
        <v>0</v>
      </c>
      <c r="R144" s="193">
        <f>Q144*H144</f>
        <v>0</v>
      </c>
      <c r="S144" s="193">
        <v>0</v>
      </c>
      <c r="T144" s="194">
        <f>S144*H144</f>
        <v>0</v>
      </c>
      <c r="AR144" s="195" t="s">
        <v>138</v>
      </c>
      <c r="AT144" s="195" t="s">
        <v>133</v>
      </c>
      <c r="AU144" s="195" t="s">
        <v>81</v>
      </c>
      <c r="AY144" s="16" t="s">
        <v>131</v>
      </c>
      <c r="BE144" s="196">
        <f>IF(N144="základní",J144,0)</f>
        <v>0</v>
      </c>
      <c r="BF144" s="196">
        <f>IF(N144="snížená",J144,0)</f>
        <v>0</v>
      </c>
      <c r="BG144" s="196">
        <f>IF(N144="zákl. přenesená",J144,0)</f>
        <v>0</v>
      </c>
      <c r="BH144" s="196">
        <f>IF(N144="sníž. přenesená",J144,0)</f>
        <v>0</v>
      </c>
      <c r="BI144" s="196">
        <f>IF(N144="nulová",J144,0)</f>
        <v>0</v>
      </c>
      <c r="BJ144" s="16" t="s">
        <v>79</v>
      </c>
      <c r="BK144" s="196">
        <f>ROUND(I144*H144,2)</f>
        <v>0</v>
      </c>
      <c r="BL144" s="16" t="s">
        <v>138</v>
      </c>
      <c r="BM144" s="195" t="s">
        <v>223</v>
      </c>
    </row>
    <row r="145" spans="2:47" s="1" customFormat="1" ht="19.5">
      <c r="B145" s="33"/>
      <c r="C145" s="34"/>
      <c r="D145" s="197" t="s">
        <v>140</v>
      </c>
      <c r="E145" s="34"/>
      <c r="F145" s="198" t="s">
        <v>224</v>
      </c>
      <c r="G145" s="34"/>
      <c r="H145" s="34"/>
      <c r="I145" s="114"/>
      <c r="J145" s="34"/>
      <c r="K145" s="34"/>
      <c r="L145" s="37"/>
      <c r="M145" s="199"/>
      <c r="N145" s="62"/>
      <c r="O145" s="62"/>
      <c r="P145" s="62"/>
      <c r="Q145" s="62"/>
      <c r="R145" s="62"/>
      <c r="S145" s="62"/>
      <c r="T145" s="63"/>
      <c r="AT145" s="16" t="s">
        <v>140</v>
      </c>
      <c r="AU145" s="16" t="s">
        <v>81</v>
      </c>
    </row>
    <row r="146" spans="2:51" s="12" customFormat="1" ht="11.25">
      <c r="B146" s="200"/>
      <c r="C146" s="201"/>
      <c r="D146" s="197" t="s">
        <v>164</v>
      </c>
      <c r="E146" s="202" t="s">
        <v>19</v>
      </c>
      <c r="F146" s="203" t="s">
        <v>225</v>
      </c>
      <c r="G146" s="201"/>
      <c r="H146" s="204">
        <v>4.86</v>
      </c>
      <c r="I146" s="205"/>
      <c r="J146" s="201"/>
      <c r="K146" s="201"/>
      <c r="L146" s="206"/>
      <c r="M146" s="207"/>
      <c r="N146" s="208"/>
      <c r="O146" s="208"/>
      <c r="P146" s="208"/>
      <c r="Q146" s="208"/>
      <c r="R146" s="208"/>
      <c r="S146" s="208"/>
      <c r="T146" s="209"/>
      <c r="AT146" s="210" t="s">
        <v>164</v>
      </c>
      <c r="AU146" s="210" t="s">
        <v>81</v>
      </c>
      <c r="AV146" s="12" t="s">
        <v>81</v>
      </c>
      <c r="AW146" s="12" t="s">
        <v>33</v>
      </c>
      <c r="AX146" s="12" t="s">
        <v>72</v>
      </c>
      <c r="AY146" s="210" t="s">
        <v>131</v>
      </c>
    </row>
    <row r="147" spans="2:51" s="12" customFormat="1" ht="11.25">
      <c r="B147" s="200"/>
      <c r="C147" s="201"/>
      <c r="D147" s="197" t="s">
        <v>164</v>
      </c>
      <c r="E147" s="202" t="s">
        <v>19</v>
      </c>
      <c r="F147" s="203" t="s">
        <v>226</v>
      </c>
      <c r="G147" s="201"/>
      <c r="H147" s="204">
        <v>0.3</v>
      </c>
      <c r="I147" s="205"/>
      <c r="J147" s="201"/>
      <c r="K147" s="201"/>
      <c r="L147" s="206"/>
      <c r="M147" s="207"/>
      <c r="N147" s="208"/>
      <c r="O147" s="208"/>
      <c r="P147" s="208"/>
      <c r="Q147" s="208"/>
      <c r="R147" s="208"/>
      <c r="S147" s="208"/>
      <c r="T147" s="209"/>
      <c r="AT147" s="210" t="s">
        <v>164</v>
      </c>
      <c r="AU147" s="210" t="s">
        <v>81</v>
      </c>
      <c r="AV147" s="12" t="s">
        <v>81</v>
      </c>
      <c r="AW147" s="12" t="s">
        <v>33</v>
      </c>
      <c r="AX147" s="12" t="s">
        <v>72</v>
      </c>
      <c r="AY147" s="210" t="s">
        <v>131</v>
      </c>
    </row>
    <row r="148" spans="2:65" s="1" customFormat="1" ht="16.5" customHeight="1">
      <c r="B148" s="33"/>
      <c r="C148" s="184" t="s">
        <v>227</v>
      </c>
      <c r="D148" s="184" t="s">
        <v>133</v>
      </c>
      <c r="E148" s="185" t="s">
        <v>228</v>
      </c>
      <c r="F148" s="186" t="s">
        <v>229</v>
      </c>
      <c r="G148" s="187" t="s">
        <v>180</v>
      </c>
      <c r="H148" s="188">
        <v>2.58</v>
      </c>
      <c r="I148" s="189"/>
      <c r="J148" s="190">
        <f>ROUND(I148*H148,2)</f>
        <v>0</v>
      </c>
      <c r="K148" s="186" t="s">
        <v>137</v>
      </c>
      <c r="L148" s="37"/>
      <c r="M148" s="191" t="s">
        <v>19</v>
      </c>
      <c r="N148" s="192" t="s">
        <v>43</v>
      </c>
      <c r="O148" s="62"/>
      <c r="P148" s="193">
        <f>O148*H148</f>
        <v>0</v>
      </c>
      <c r="Q148" s="193">
        <v>0</v>
      </c>
      <c r="R148" s="193">
        <f>Q148*H148</f>
        <v>0</v>
      </c>
      <c r="S148" s="193">
        <v>0</v>
      </c>
      <c r="T148" s="194">
        <f>S148*H148</f>
        <v>0</v>
      </c>
      <c r="AR148" s="195" t="s">
        <v>138</v>
      </c>
      <c r="AT148" s="195" t="s">
        <v>133</v>
      </c>
      <c r="AU148" s="195" t="s">
        <v>81</v>
      </c>
      <c r="AY148" s="16" t="s">
        <v>131</v>
      </c>
      <c r="BE148" s="196">
        <f>IF(N148="základní",J148,0)</f>
        <v>0</v>
      </c>
      <c r="BF148" s="196">
        <f>IF(N148="snížená",J148,0)</f>
        <v>0</v>
      </c>
      <c r="BG148" s="196">
        <f>IF(N148="zákl. přenesená",J148,0)</f>
        <v>0</v>
      </c>
      <c r="BH148" s="196">
        <f>IF(N148="sníž. přenesená",J148,0)</f>
        <v>0</v>
      </c>
      <c r="BI148" s="196">
        <f>IF(N148="nulová",J148,0)</f>
        <v>0</v>
      </c>
      <c r="BJ148" s="16" t="s">
        <v>79</v>
      </c>
      <c r="BK148" s="196">
        <f>ROUND(I148*H148,2)</f>
        <v>0</v>
      </c>
      <c r="BL148" s="16" t="s">
        <v>138</v>
      </c>
      <c r="BM148" s="195" t="s">
        <v>230</v>
      </c>
    </row>
    <row r="149" spans="2:47" s="1" customFormat="1" ht="29.25">
      <c r="B149" s="33"/>
      <c r="C149" s="34"/>
      <c r="D149" s="197" t="s">
        <v>140</v>
      </c>
      <c r="E149" s="34"/>
      <c r="F149" s="198" t="s">
        <v>231</v>
      </c>
      <c r="G149" s="34"/>
      <c r="H149" s="34"/>
      <c r="I149" s="114"/>
      <c r="J149" s="34"/>
      <c r="K149" s="34"/>
      <c r="L149" s="37"/>
      <c r="M149" s="199"/>
      <c r="N149" s="62"/>
      <c r="O149" s="62"/>
      <c r="P149" s="62"/>
      <c r="Q149" s="62"/>
      <c r="R149" s="62"/>
      <c r="S149" s="62"/>
      <c r="T149" s="63"/>
      <c r="AT149" s="16" t="s">
        <v>140</v>
      </c>
      <c r="AU149" s="16" t="s">
        <v>81</v>
      </c>
    </row>
    <row r="150" spans="2:51" s="12" customFormat="1" ht="11.25">
      <c r="B150" s="200"/>
      <c r="C150" s="201"/>
      <c r="D150" s="197" t="s">
        <v>164</v>
      </c>
      <c r="E150" s="201"/>
      <c r="F150" s="203" t="s">
        <v>232</v>
      </c>
      <c r="G150" s="201"/>
      <c r="H150" s="204">
        <v>2.58</v>
      </c>
      <c r="I150" s="205"/>
      <c r="J150" s="201"/>
      <c r="K150" s="201"/>
      <c r="L150" s="206"/>
      <c r="M150" s="207"/>
      <c r="N150" s="208"/>
      <c r="O150" s="208"/>
      <c r="P150" s="208"/>
      <c r="Q150" s="208"/>
      <c r="R150" s="208"/>
      <c r="S150" s="208"/>
      <c r="T150" s="209"/>
      <c r="AT150" s="210" t="s">
        <v>164</v>
      </c>
      <c r="AU150" s="210" t="s">
        <v>81</v>
      </c>
      <c r="AV150" s="12" t="s">
        <v>81</v>
      </c>
      <c r="AW150" s="12" t="s">
        <v>4</v>
      </c>
      <c r="AX150" s="12" t="s">
        <v>79</v>
      </c>
      <c r="AY150" s="210" t="s">
        <v>131</v>
      </c>
    </row>
    <row r="151" spans="2:65" s="1" customFormat="1" ht="24" customHeight="1">
      <c r="B151" s="33"/>
      <c r="C151" s="184" t="s">
        <v>233</v>
      </c>
      <c r="D151" s="184" t="s">
        <v>133</v>
      </c>
      <c r="E151" s="185" t="s">
        <v>234</v>
      </c>
      <c r="F151" s="186" t="s">
        <v>235</v>
      </c>
      <c r="G151" s="187" t="s">
        <v>180</v>
      </c>
      <c r="H151" s="188">
        <v>319.26</v>
      </c>
      <c r="I151" s="189"/>
      <c r="J151" s="190">
        <f>ROUND(I151*H151,2)</f>
        <v>0</v>
      </c>
      <c r="K151" s="186" t="s">
        <v>137</v>
      </c>
      <c r="L151" s="37"/>
      <c r="M151" s="191" t="s">
        <v>19</v>
      </c>
      <c r="N151" s="192" t="s">
        <v>43</v>
      </c>
      <c r="O151" s="62"/>
      <c r="P151" s="193">
        <f>O151*H151</f>
        <v>0</v>
      </c>
      <c r="Q151" s="193">
        <v>0</v>
      </c>
      <c r="R151" s="193">
        <f>Q151*H151</f>
        <v>0</v>
      </c>
      <c r="S151" s="193">
        <v>0</v>
      </c>
      <c r="T151" s="194">
        <f>S151*H151</f>
        <v>0</v>
      </c>
      <c r="AR151" s="195" t="s">
        <v>138</v>
      </c>
      <c r="AT151" s="195" t="s">
        <v>133</v>
      </c>
      <c r="AU151" s="195" t="s">
        <v>81</v>
      </c>
      <c r="AY151" s="16" t="s">
        <v>131</v>
      </c>
      <c r="BE151" s="196">
        <f>IF(N151="základní",J151,0)</f>
        <v>0</v>
      </c>
      <c r="BF151" s="196">
        <f>IF(N151="snížená",J151,0)</f>
        <v>0</v>
      </c>
      <c r="BG151" s="196">
        <f>IF(N151="zákl. přenesená",J151,0)</f>
        <v>0</v>
      </c>
      <c r="BH151" s="196">
        <f>IF(N151="sníž. přenesená",J151,0)</f>
        <v>0</v>
      </c>
      <c r="BI151" s="196">
        <f>IF(N151="nulová",J151,0)</f>
        <v>0</v>
      </c>
      <c r="BJ151" s="16" t="s">
        <v>79</v>
      </c>
      <c r="BK151" s="196">
        <f>ROUND(I151*H151,2)</f>
        <v>0</v>
      </c>
      <c r="BL151" s="16" t="s">
        <v>138</v>
      </c>
      <c r="BM151" s="195" t="s">
        <v>236</v>
      </c>
    </row>
    <row r="152" spans="2:47" s="1" customFormat="1" ht="39">
      <c r="B152" s="33"/>
      <c r="C152" s="34"/>
      <c r="D152" s="197" t="s">
        <v>140</v>
      </c>
      <c r="E152" s="34"/>
      <c r="F152" s="198" t="s">
        <v>237</v>
      </c>
      <c r="G152" s="34"/>
      <c r="H152" s="34"/>
      <c r="I152" s="114"/>
      <c r="J152" s="34"/>
      <c r="K152" s="34"/>
      <c r="L152" s="37"/>
      <c r="M152" s="199"/>
      <c r="N152" s="62"/>
      <c r="O152" s="62"/>
      <c r="P152" s="62"/>
      <c r="Q152" s="62"/>
      <c r="R152" s="62"/>
      <c r="S152" s="62"/>
      <c r="T152" s="63"/>
      <c r="AT152" s="16" t="s">
        <v>140</v>
      </c>
      <c r="AU152" s="16" t="s">
        <v>81</v>
      </c>
    </row>
    <row r="153" spans="2:51" s="12" customFormat="1" ht="11.25">
      <c r="B153" s="200"/>
      <c r="C153" s="201"/>
      <c r="D153" s="197" t="s">
        <v>164</v>
      </c>
      <c r="E153" s="202" t="s">
        <v>19</v>
      </c>
      <c r="F153" s="203" t="s">
        <v>238</v>
      </c>
      <c r="G153" s="201"/>
      <c r="H153" s="204">
        <v>313.26</v>
      </c>
      <c r="I153" s="205"/>
      <c r="J153" s="201"/>
      <c r="K153" s="201"/>
      <c r="L153" s="206"/>
      <c r="M153" s="207"/>
      <c r="N153" s="208"/>
      <c r="O153" s="208"/>
      <c r="P153" s="208"/>
      <c r="Q153" s="208"/>
      <c r="R153" s="208"/>
      <c r="S153" s="208"/>
      <c r="T153" s="209"/>
      <c r="AT153" s="210" t="s">
        <v>164</v>
      </c>
      <c r="AU153" s="210" t="s">
        <v>81</v>
      </c>
      <c r="AV153" s="12" t="s">
        <v>81</v>
      </c>
      <c r="AW153" s="12" t="s">
        <v>33</v>
      </c>
      <c r="AX153" s="12" t="s">
        <v>72</v>
      </c>
      <c r="AY153" s="210" t="s">
        <v>131</v>
      </c>
    </row>
    <row r="154" spans="2:51" s="12" customFormat="1" ht="11.25">
      <c r="B154" s="200"/>
      <c r="C154" s="201"/>
      <c r="D154" s="197" t="s">
        <v>164</v>
      </c>
      <c r="E154" s="202" t="s">
        <v>19</v>
      </c>
      <c r="F154" s="203" t="s">
        <v>239</v>
      </c>
      <c r="G154" s="201"/>
      <c r="H154" s="204">
        <v>6</v>
      </c>
      <c r="I154" s="205"/>
      <c r="J154" s="201"/>
      <c r="K154" s="201"/>
      <c r="L154" s="206"/>
      <c r="M154" s="207"/>
      <c r="N154" s="208"/>
      <c r="O154" s="208"/>
      <c r="P154" s="208"/>
      <c r="Q154" s="208"/>
      <c r="R154" s="208"/>
      <c r="S154" s="208"/>
      <c r="T154" s="209"/>
      <c r="AT154" s="210" t="s">
        <v>164</v>
      </c>
      <c r="AU154" s="210" t="s">
        <v>81</v>
      </c>
      <c r="AV154" s="12" t="s">
        <v>81</v>
      </c>
      <c r="AW154" s="12" t="s">
        <v>33</v>
      </c>
      <c r="AX154" s="12" t="s">
        <v>72</v>
      </c>
      <c r="AY154" s="210" t="s">
        <v>131</v>
      </c>
    </row>
    <row r="155" spans="2:65" s="1" customFormat="1" ht="24" customHeight="1">
      <c r="B155" s="33"/>
      <c r="C155" s="184" t="s">
        <v>240</v>
      </c>
      <c r="D155" s="184" t="s">
        <v>133</v>
      </c>
      <c r="E155" s="185" t="s">
        <v>241</v>
      </c>
      <c r="F155" s="186" t="s">
        <v>242</v>
      </c>
      <c r="G155" s="187" t="s">
        <v>180</v>
      </c>
      <c r="H155" s="188">
        <v>1596.3</v>
      </c>
      <c r="I155" s="189"/>
      <c r="J155" s="190">
        <f>ROUND(I155*H155,2)</f>
        <v>0</v>
      </c>
      <c r="K155" s="186" t="s">
        <v>137</v>
      </c>
      <c r="L155" s="37"/>
      <c r="M155" s="191" t="s">
        <v>19</v>
      </c>
      <c r="N155" s="192" t="s">
        <v>43</v>
      </c>
      <c r="O155" s="62"/>
      <c r="P155" s="193">
        <f>O155*H155</f>
        <v>0</v>
      </c>
      <c r="Q155" s="193">
        <v>0</v>
      </c>
      <c r="R155" s="193">
        <f>Q155*H155</f>
        <v>0</v>
      </c>
      <c r="S155" s="193">
        <v>0</v>
      </c>
      <c r="T155" s="194">
        <f>S155*H155</f>
        <v>0</v>
      </c>
      <c r="AR155" s="195" t="s">
        <v>138</v>
      </c>
      <c r="AT155" s="195" t="s">
        <v>133</v>
      </c>
      <c r="AU155" s="195" t="s">
        <v>81</v>
      </c>
      <c r="AY155" s="16" t="s">
        <v>131</v>
      </c>
      <c r="BE155" s="196">
        <f>IF(N155="základní",J155,0)</f>
        <v>0</v>
      </c>
      <c r="BF155" s="196">
        <f>IF(N155="snížená",J155,0)</f>
        <v>0</v>
      </c>
      <c r="BG155" s="196">
        <f>IF(N155="zákl. přenesená",J155,0)</f>
        <v>0</v>
      </c>
      <c r="BH155" s="196">
        <f>IF(N155="sníž. přenesená",J155,0)</f>
        <v>0</v>
      </c>
      <c r="BI155" s="196">
        <f>IF(N155="nulová",J155,0)</f>
        <v>0</v>
      </c>
      <c r="BJ155" s="16" t="s">
        <v>79</v>
      </c>
      <c r="BK155" s="196">
        <f>ROUND(I155*H155,2)</f>
        <v>0</v>
      </c>
      <c r="BL155" s="16" t="s">
        <v>138</v>
      </c>
      <c r="BM155" s="195" t="s">
        <v>243</v>
      </c>
    </row>
    <row r="156" spans="2:47" s="1" customFormat="1" ht="39">
      <c r="B156" s="33"/>
      <c r="C156" s="34"/>
      <c r="D156" s="197" t="s">
        <v>140</v>
      </c>
      <c r="E156" s="34"/>
      <c r="F156" s="198" t="s">
        <v>244</v>
      </c>
      <c r="G156" s="34"/>
      <c r="H156" s="34"/>
      <c r="I156" s="114"/>
      <c r="J156" s="34"/>
      <c r="K156" s="34"/>
      <c r="L156" s="37"/>
      <c r="M156" s="199"/>
      <c r="N156" s="62"/>
      <c r="O156" s="62"/>
      <c r="P156" s="62"/>
      <c r="Q156" s="62"/>
      <c r="R156" s="62"/>
      <c r="S156" s="62"/>
      <c r="T156" s="63"/>
      <c r="AT156" s="16" t="s">
        <v>140</v>
      </c>
      <c r="AU156" s="16" t="s">
        <v>81</v>
      </c>
    </row>
    <row r="157" spans="2:51" s="12" customFormat="1" ht="11.25">
      <c r="B157" s="200"/>
      <c r="C157" s="201"/>
      <c r="D157" s="197" t="s">
        <v>164</v>
      </c>
      <c r="E157" s="201"/>
      <c r="F157" s="203" t="s">
        <v>245</v>
      </c>
      <c r="G157" s="201"/>
      <c r="H157" s="204">
        <v>1596.3</v>
      </c>
      <c r="I157" s="205"/>
      <c r="J157" s="201"/>
      <c r="K157" s="201"/>
      <c r="L157" s="206"/>
      <c r="M157" s="207"/>
      <c r="N157" s="208"/>
      <c r="O157" s="208"/>
      <c r="P157" s="208"/>
      <c r="Q157" s="208"/>
      <c r="R157" s="208"/>
      <c r="S157" s="208"/>
      <c r="T157" s="209"/>
      <c r="AT157" s="210" t="s">
        <v>164</v>
      </c>
      <c r="AU157" s="210" t="s">
        <v>81</v>
      </c>
      <c r="AV157" s="12" t="s">
        <v>81</v>
      </c>
      <c r="AW157" s="12" t="s">
        <v>4</v>
      </c>
      <c r="AX157" s="12" t="s">
        <v>79</v>
      </c>
      <c r="AY157" s="210" t="s">
        <v>131</v>
      </c>
    </row>
    <row r="158" spans="2:65" s="1" customFormat="1" ht="16.5" customHeight="1">
      <c r="B158" s="33"/>
      <c r="C158" s="184" t="s">
        <v>246</v>
      </c>
      <c r="D158" s="184" t="s">
        <v>133</v>
      </c>
      <c r="E158" s="185" t="s">
        <v>247</v>
      </c>
      <c r="F158" s="186" t="s">
        <v>248</v>
      </c>
      <c r="G158" s="187" t="s">
        <v>180</v>
      </c>
      <c r="H158" s="188">
        <v>319.26</v>
      </c>
      <c r="I158" s="189"/>
      <c r="J158" s="190">
        <f>ROUND(I158*H158,2)</f>
        <v>0</v>
      </c>
      <c r="K158" s="186" t="s">
        <v>137</v>
      </c>
      <c r="L158" s="37"/>
      <c r="M158" s="191" t="s">
        <v>19</v>
      </c>
      <c r="N158" s="192" t="s">
        <v>43</v>
      </c>
      <c r="O158" s="62"/>
      <c r="P158" s="193">
        <f>O158*H158</f>
        <v>0</v>
      </c>
      <c r="Q158" s="193">
        <v>0</v>
      </c>
      <c r="R158" s="193">
        <f>Q158*H158</f>
        <v>0</v>
      </c>
      <c r="S158" s="193">
        <v>0</v>
      </c>
      <c r="T158" s="194">
        <f>S158*H158</f>
        <v>0</v>
      </c>
      <c r="AR158" s="195" t="s">
        <v>138</v>
      </c>
      <c r="AT158" s="195" t="s">
        <v>133</v>
      </c>
      <c r="AU158" s="195" t="s">
        <v>81</v>
      </c>
      <c r="AY158" s="16" t="s">
        <v>131</v>
      </c>
      <c r="BE158" s="196">
        <f>IF(N158="základní",J158,0)</f>
        <v>0</v>
      </c>
      <c r="BF158" s="196">
        <f>IF(N158="snížená",J158,0)</f>
        <v>0</v>
      </c>
      <c r="BG158" s="196">
        <f>IF(N158="zákl. přenesená",J158,0)</f>
        <v>0</v>
      </c>
      <c r="BH158" s="196">
        <f>IF(N158="sníž. přenesená",J158,0)</f>
        <v>0</v>
      </c>
      <c r="BI158" s="196">
        <f>IF(N158="nulová",J158,0)</f>
        <v>0</v>
      </c>
      <c r="BJ158" s="16" t="s">
        <v>79</v>
      </c>
      <c r="BK158" s="196">
        <f>ROUND(I158*H158,2)</f>
        <v>0</v>
      </c>
      <c r="BL158" s="16" t="s">
        <v>138</v>
      </c>
      <c r="BM158" s="195" t="s">
        <v>249</v>
      </c>
    </row>
    <row r="159" spans="2:47" s="1" customFormat="1" ht="19.5">
      <c r="B159" s="33"/>
      <c r="C159" s="34"/>
      <c r="D159" s="197" t="s">
        <v>140</v>
      </c>
      <c r="E159" s="34"/>
      <c r="F159" s="198" t="s">
        <v>250</v>
      </c>
      <c r="G159" s="34"/>
      <c r="H159" s="34"/>
      <c r="I159" s="114"/>
      <c r="J159" s="34"/>
      <c r="K159" s="34"/>
      <c r="L159" s="37"/>
      <c r="M159" s="199"/>
      <c r="N159" s="62"/>
      <c r="O159" s="62"/>
      <c r="P159" s="62"/>
      <c r="Q159" s="62"/>
      <c r="R159" s="62"/>
      <c r="S159" s="62"/>
      <c r="T159" s="63"/>
      <c r="AT159" s="16" t="s">
        <v>140</v>
      </c>
      <c r="AU159" s="16" t="s">
        <v>81</v>
      </c>
    </row>
    <row r="160" spans="2:51" s="12" customFormat="1" ht="11.25">
      <c r="B160" s="200"/>
      <c r="C160" s="201"/>
      <c r="D160" s="197" t="s">
        <v>164</v>
      </c>
      <c r="E160" s="202" t="s">
        <v>19</v>
      </c>
      <c r="F160" s="203" t="s">
        <v>238</v>
      </c>
      <c r="G160" s="201"/>
      <c r="H160" s="204">
        <v>313.26</v>
      </c>
      <c r="I160" s="205"/>
      <c r="J160" s="201"/>
      <c r="K160" s="201"/>
      <c r="L160" s="206"/>
      <c r="M160" s="207"/>
      <c r="N160" s="208"/>
      <c r="O160" s="208"/>
      <c r="P160" s="208"/>
      <c r="Q160" s="208"/>
      <c r="R160" s="208"/>
      <c r="S160" s="208"/>
      <c r="T160" s="209"/>
      <c r="AT160" s="210" t="s">
        <v>164</v>
      </c>
      <c r="AU160" s="210" t="s">
        <v>81</v>
      </c>
      <c r="AV160" s="12" t="s">
        <v>81</v>
      </c>
      <c r="AW160" s="12" t="s">
        <v>33</v>
      </c>
      <c r="AX160" s="12" t="s">
        <v>72</v>
      </c>
      <c r="AY160" s="210" t="s">
        <v>131</v>
      </c>
    </row>
    <row r="161" spans="2:51" s="12" customFormat="1" ht="11.25">
      <c r="B161" s="200"/>
      <c r="C161" s="201"/>
      <c r="D161" s="197" t="s">
        <v>164</v>
      </c>
      <c r="E161" s="202" t="s">
        <v>19</v>
      </c>
      <c r="F161" s="203" t="s">
        <v>239</v>
      </c>
      <c r="G161" s="201"/>
      <c r="H161" s="204">
        <v>6</v>
      </c>
      <c r="I161" s="205"/>
      <c r="J161" s="201"/>
      <c r="K161" s="201"/>
      <c r="L161" s="206"/>
      <c r="M161" s="207"/>
      <c r="N161" s="208"/>
      <c r="O161" s="208"/>
      <c r="P161" s="208"/>
      <c r="Q161" s="208"/>
      <c r="R161" s="208"/>
      <c r="S161" s="208"/>
      <c r="T161" s="209"/>
      <c r="AT161" s="210" t="s">
        <v>164</v>
      </c>
      <c r="AU161" s="210" t="s">
        <v>81</v>
      </c>
      <c r="AV161" s="12" t="s">
        <v>81</v>
      </c>
      <c r="AW161" s="12" t="s">
        <v>33</v>
      </c>
      <c r="AX161" s="12" t="s">
        <v>72</v>
      </c>
      <c r="AY161" s="210" t="s">
        <v>131</v>
      </c>
    </row>
    <row r="162" spans="2:65" s="1" customFormat="1" ht="16.5" customHeight="1">
      <c r="B162" s="33"/>
      <c r="C162" s="184" t="s">
        <v>7</v>
      </c>
      <c r="D162" s="184" t="s">
        <v>133</v>
      </c>
      <c r="E162" s="185" t="s">
        <v>251</v>
      </c>
      <c r="F162" s="186" t="s">
        <v>252</v>
      </c>
      <c r="G162" s="187" t="s">
        <v>180</v>
      </c>
      <c r="H162" s="188">
        <v>319.26</v>
      </c>
      <c r="I162" s="189"/>
      <c r="J162" s="190">
        <f>ROUND(I162*H162,2)</f>
        <v>0</v>
      </c>
      <c r="K162" s="186" t="s">
        <v>137</v>
      </c>
      <c r="L162" s="37"/>
      <c r="M162" s="191" t="s">
        <v>19</v>
      </c>
      <c r="N162" s="192" t="s">
        <v>43</v>
      </c>
      <c r="O162" s="62"/>
      <c r="P162" s="193">
        <f>O162*H162</f>
        <v>0</v>
      </c>
      <c r="Q162" s="193">
        <v>0</v>
      </c>
      <c r="R162" s="193">
        <f>Q162*H162</f>
        <v>0</v>
      </c>
      <c r="S162" s="193">
        <v>0</v>
      </c>
      <c r="T162" s="194">
        <f>S162*H162</f>
        <v>0</v>
      </c>
      <c r="AR162" s="195" t="s">
        <v>138</v>
      </c>
      <c r="AT162" s="195" t="s">
        <v>133</v>
      </c>
      <c r="AU162" s="195" t="s">
        <v>81</v>
      </c>
      <c r="AY162" s="16" t="s">
        <v>131</v>
      </c>
      <c r="BE162" s="196">
        <f>IF(N162="základní",J162,0)</f>
        <v>0</v>
      </c>
      <c r="BF162" s="196">
        <f>IF(N162="snížená",J162,0)</f>
        <v>0</v>
      </c>
      <c r="BG162" s="196">
        <f>IF(N162="zákl. přenesená",J162,0)</f>
        <v>0</v>
      </c>
      <c r="BH162" s="196">
        <f>IF(N162="sníž. přenesená",J162,0)</f>
        <v>0</v>
      </c>
      <c r="BI162" s="196">
        <f>IF(N162="nulová",J162,0)</f>
        <v>0</v>
      </c>
      <c r="BJ162" s="16" t="s">
        <v>79</v>
      </c>
      <c r="BK162" s="196">
        <f>ROUND(I162*H162,2)</f>
        <v>0</v>
      </c>
      <c r="BL162" s="16" t="s">
        <v>138</v>
      </c>
      <c r="BM162" s="195" t="s">
        <v>253</v>
      </c>
    </row>
    <row r="163" spans="2:47" s="1" customFormat="1" ht="11.25">
      <c r="B163" s="33"/>
      <c r="C163" s="34"/>
      <c r="D163" s="197" t="s">
        <v>140</v>
      </c>
      <c r="E163" s="34"/>
      <c r="F163" s="198" t="s">
        <v>252</v>
      </c>
      <c r="G163" s="34"/>
      <c r="H163" s="34"/>
      <c r="I163" s="114"/>
      <c r="J163" s="34"/>
      <c r="K163" s="34"/>
      <c r="L163" s="37"/>
      <c r="M163" s="199"/>
      <c r="N163" s="62"/>
      <c r="O163" s="62"/>
      <c r="P163" s="62"/>
      <c r="Q163" s="62"/>
      <c r="R163" s="62"/>
      <c r="S163" s="62"/>
      <c r="T163" s="63"/>
      <c r="AT163" s="16" t="s">
        <v>140</v>
      </c>
      <c r="AU163" s="16" t="s">
        <v>81</v>
      </c>
    </row>
    <row r="164" spans="2:51" s="12" customFormat="1" ht="11.25">
      <c r="B164" s="200"/>
      <c r="C164" s="201"/>
      <c r="D164" s="197" t="s">
        <v>164</v>
      </c>
      <c r="E164" s="202" t="s">
        <v>19</v>
      </c>
      <c r="F164" s="203" t="s">
        <v>238</v>
      </c>
      <c r="G164" s="201"/>
      <c r="H164" s="204">
        <v>313.26</v>
      </c>
      <c r="I164" s="205"/>
      <c r="J164" s="201"/>
      <c r="K164" s="201"/>
      <c r="L164" s="206"/>
      <c r="M164" s="207"/>
      <c r="N164" s="208"/>
      <c r="O164" s="208"/>
      <c r="P164" s="208"/>
      <c r="Q164" s="208"/>
      <c r="R164" s="208"/>
      <c r="S164" s="208"/>
      <c r="T164" s="209"/>
      <c r="AT164" s="210" t="s">
        <v>164</v>
      </c>
      <c r="AU164" s="210" t="s">
        <v>81</v>
      </c>
      <c r="AV164" s="12" t="s">
        <v>81</v>
      </c>
      <c r="AW164" s="12" t="s">
        <v>33</v>
      </c>
      <c r="AX164" s="12" t="s">
        <v>72</v>
      </c>
      <c r="AY164" s="210" t="s">
        <v>131</v>
      </c>
    </row>
    <row r="165" spans="2:51" s="12" customFormat="1" ht="11.25">
      <c r="B165" s="200"/>
      <c r="C165" s="201"/>
      <c r="D165" s="197" t="s">
        <v>164</v>
      </c>
      <c r="E165" s="202" t="s">
        <v>19</v>
      </c>
      <c r="F165" s="203" t="s">
        <v>239</v>
      </c>
      <c r="G165" s="201"/>
      <c r="H165" s="204">
        <v>6</v>
      </c>
      <c r="I165" s="205"/>
      <c r="J165" s="201"/>
      <c r="K165" s="201"/>
      <c r="L165" s="206"/>
      <c r="M165" s="207"/>
      <c r="N165" s="208"/>
      <c r="O165" s="208"/>
      <c r="P165" s="208"/>
      <c r="Q165" s="208"/>
      <c r="R165" s="208"/>
      <c r="S165" s="208"/>
      <c r="T165" s="209"/>
      <c r="AT165" s="210" t="s">
        <v>164</v>
      </c>
      <c r="AU165" s="210" t="s">
        <v>81</v>
      </c>
      <c r="AV165" s="12" t="s">
        <v>81</v>
      </c>
      <c r="AW165" s="12" t="s">
        <v>33</v>
      </c>
      <c r="AX165" s="12" t="s">
        <v>72</v>
      </c>
      <c r="AY165" s="210" t="s">
        <v>131</v>
      </c>
    </row>
    <row r="166" spans="2:65" s="1" customFormat="1" ht="24" customHeight="1">
      <c r="B166" s="33"/>
      <c r="C166" s="184" t="s">
        <v>254</v>
      </c>
      <c r="D166" s="184" t="s">
        <v>133</v>
      </c>
      <c r="E166" s="185" t="s">
        <v>255</v>
      </c>
      <c r="F166" s="186" t="s">
        <v>256</v>
      </c>
      <c r="G166" s="187" t="s">
        <v>257</v>
      </c>
      <c r="H166" s="188">
        <v>574.668</v>
      </c>
      <c r="I166" s="189"/>
      <c r="J166" s="190">
        <f>ROUND(I166*H166,2)</f>
        <v>0</v>
      </c>
      <c r="K166" s="186" t="s">
        <v>137</v>
      </c>
      <c r="L166" s="37"/>
      <c r="M166" s="191" t="s">
        <v>19</v>
      </c>
      <c r="N166" s="192" t="s">
        <v>43</v>
      </c>
      <c r="O166" s="62"/>
      <c r="P166" s="193">
        <f>O166*H166</f>
        <v>0</v>
      </c>
      <c r="Q166" s="193">
        <v>0</v>
      </c>
      <c r="R166" s="193">
        <f>Q166*H166</f>
        <v>0</v>
      </c>
      <c r="S166" s="193">
        <v>0</v>
      </c>
      <c r="T166" s="194">
        <f>S166*H166</f>
        <v>0</v>
      </c>
      <c r="AR166" s="195" t="s">
        <v>138</v>
      </c>
      <c r="AT166" s="195" t="s">
        <v>133</v>
      </c>
      <c r="AU166" s="195" t="s">
        <v>81</v>
      </c>
      <c r="AY166" s="16" t="s">
        <v>131</v>
      </c>
      <c r="BE166" s="196">
        <f>IF(N166="základní",J166,0)</f>
        <v>0</v>
      </c>
      <c r="BF166" s="196">
        <f>IF(N166="snížená",J166,0)</f>
        <v>0</v>
      </c>
      <c r="BG166" s="196">
        <f>IF(N166="zákl. přenesená",J166,0)</f>
        <v>0</v>
      </c>
      <c r="BH166" s="196">
        <f>IF(N166="sníž. přenesená",J166,0)</f>
        <v>0</v>
      </c>
      <c r="BI166" s="196">
        <f>IF(N166="nulová",J166,0)</f>
        <v>0</v>
      </c>
      <c r="BJ166" s="16" t="s">
        <v>79</v>
      </c>
      <c r="BK166" s="196">
        <f>ROUND(I166*H166,2)</f>
        <v>0</v>
      </c>
      <c r="BL166" s="16" t="s">
        <v>138</v>
      </c>
      <c r="BM166" s="195" t="s">
        <v>258</v>
      </c>
    </row>
    <row r="167" spans="2:47" s="1" customFormat="1" ht="29.25">
      <c r="B167" s="33"/>
      <c r="C167" s="34"/>
      <c r="D167" s="197" t="s">
        <v>140</v>
      </c>
      <c r="E167" s="34"/>
      <c r="F167" s="198" t="s">
        <v>259</v>
      </c>
      <c r="G167" s="34"/>
      <c r="H167" s="34"/>
      <c r="I167" s="114"/>
      <c r="J167" s="34"/>
      <c r="K167" s="34"/>
      <c r="L167" s="37"/>
      <c r="M167" s="199"/>
      <c r="N167" s="62"/>
      <c r="O167" s="62"/>
      <c r="P167" s="62"/>
      <c r="Q167" s="62"/>
      <c r="R167" s="62"/>
      <c r="S167" s="62"/>
      <c r="T167" s="63"/>
      <c r="AT167" s="16" t="s">
        <v>140</v>
      </c>
      <c r="AU167" s="16" t="s">
        <v>81</v>
      </c>
    </row>
    <row r="168" spans="2:51" s="12" customFormat="1" ht="11.25">
      <c r="B168" s="200"/>
      <c r="C168" s="201"/>
      <c r="D168" s="197" t="s">
        <v>164</v>
      </c>
      <c r="E168" s="201"/>
      <c r="F168" s="203" t="s">
        <v>260</v>
      </c>
      <c r="G168" s="201"/>
      <c r="H168" s="204">
        <v>574.668</v>
      </c>
      <c r="I168" s="205"/>
      <c r="J168" s="201"/>
      <c r="K168" s="201"/>
      <c r="L168" s="206"/>
      <c r="M168" s="207"/>
      <c r="N168" s="208"/>
      <c r="O168" s="208"/>
      <c r="P168" s="208"/>
      <c r="Q168" s="208"/>
      <c r="R168" s="208"/>
      <c r="S168" s="208"/>
      <c r="T168" s="209"/>
      <c r="AT168" s="210" t="s">
        <v>164</v>
      </c>
      <c r="AU168" s="210" t="s">
        <v>81</v>
      </c>
      <c r="AV168" s="12" t="s">
        <v>81</v>
      </c>
      <c r="AW168" s="12" t="s">
        <v>4</v>
      </c>
      <c r="AX168" s="12" t="s">
        <v>79</v>
      </c>
      <c r="AY168" s="210" t="s">
        <v>131</v>
      </c>
    </row>
    <row r="169" spans="2:65" s="1" customFormat="1" ht="24" customHeight="1">
      <c r="B169" s="33"/>
      <c r="C169" s="184" t="s">
        <v>261</v>
      </c>
      <c r="D169" s="184" t="s">
        <v>133</v>
      </c>
      <c r="E169" s="185" t="s">
        <v>262</v>
      </c>
      <c r="F169" s="186" t="s">
        <v>263</v>
      </c>
      <c r="G169" s="187" t="s">
        <v>180</v>
      </c>
      <c r="H169" s="188">
        <v>26</v>
      </c>
      <c r="I169" s="189"/>
      <c r="J169" s="190">
        <f>ROUND(I169*H169,2)</f>
        <v>0</v>
      </c>
      <c r="K169" s="186" t="s">
        <v>137</v>
      </c>
      <c r="L169" s="37"/>
      <c r="M169" s="191" t="s">
        <v>19</v>
      </c>
      <c r="N169" s="192" t="s">
        <v>43</v>
      </c>
      <c r="O169" s="62"/>
      <c r="P169" s="193">
        <f>O169*H169</f>
        <v>0</v>
      </c>
      <c r="Q169" s="193">
        <v>0</v>
      </c>
      <c r="R169" s="193">
        <f>Q169*H169</f>
        <v>0</v>
      </c>
      <c r="S169" s="193">
        <v>0</v>
      </c>
      <c r="T169" s="194">
        <f>S169*H169</f>
        <v>0</v>
      </c>
      <c r="AR169" s="195" t="s">
        <v>138</v>
      </c>
      <c r="AT169" s="195" t="s">
        <v>133</v>
      </c>
      <c r="AU169" s="195" t="s">
        <v>81</v>
      </c>
      <c r="AY169" s="16" t="s">
        <v>131</v>
      </c>
      <c r="BE169" s="196">
        <f>IF(N169="základní",J169,0)</f>
        <v>0</v>
      </c>
      <c r="BF169" s="196">
        <f>IF(N169="snížená",J169,0)</f>
        <v>0</v>
      </c>
      <c r="BG169" s="196">
        <f>IF(N169="zákl. přenesená",J169,0)</f>
        <v>0</v>
      </c>
      <c r="BH169" s="196">
        <f>IF(N169="sníž. přenesená",J169,0)</f>
        <v>0</v>
      </c>
      <c r="BI169" s="196">
        <f>IF(N169="nulová",J169,0)</f>
        <v>0</v>
      </c>
      <c r="BJ169" s="16" t="s">
        <v>79</v>
      </c>
      <c r="BK169" s="196">
        <f>ROUND(I169*H169,2)</f>
        <v>0</v>
      </c>
      <c r="BL169" s="16" t="s">
        <v>138</v>
      </c>
      <c r="BM169" s="195" t="s">
        <v>264</v>
      </c>
    </row>
    <row r="170" spans="2:47" s="1" customFormat="1" ht="29.25">
      <c r="B170" s="33"/>
      <c r="C170" s="34"/>
      <c r="D170" s="197" t="s">
        <v>140</v>
      </c>
      <c r="E170" s="34"/>
      <c r="F170" s="198" t="s">
        <v>265</v>
      </c>
      <c r="G170" s="34"/>
      <c r="H170" s="34"/>
      <c r="I170" s="114"/>
      <c r="J170" s="34"/>
      <c r="K170" s="34"/>
      <c r="L170" s="37"/>
      <c r="M170" s="199"/>
      <c r="N170" s="62"/>
      <c r="O170" s="62"/>
      <c r="P170" s="62"/>
      <c r="Q170" s="62"/>
      <c r="R170" s="62"/>
      <c r="S170" s="62"/>
      <c r="T170" s="63"/>
      <c r="AT170" s="16" t="s">
        <v>140</v>
      </c>
      <c r="AU170" s="16" t="s">
        <v>81</v>
      </c>
    </row>
    <row r="171" spans="2:51" s="12" customFormat="1" ht="11.25">
      <c r="B171" s="200"/>
      <c r="C171" s="201"/>
      <c r="D171" s="197" t="s">
        <v>164</v>
      </c>
      <c r="E171" s="202" t="s">
        <v>19</v>
      </c>
      <c r="F171" s="203" t="s">
        <v>266</v>
      </c>
      <c r="G171" s="201"/>
      <c r="H171" s="204">
        <v>26</v>
      </c>
      <c r="I171" s="205"/>
      <c r="J171" s="201"/>
      <c r="K171" s="201"/>
      <c r="L171" s="206"/>
      <c r="M171" s="207"/>
      <c r="N171" s="208"/>
      <c r="O171" s="208"/>
      <c r="P171" s="208"/>
      <c r="Q171" s="208"/>
      <c r="R171" s="208"/>
      <c r="S171" s="208"/>
      <c r="T171" s="209"/>
      <c r="AT171" s="210" t="s">
        <v>164</v>
      </c>
      <c r="AU171" s="210" t="s">
        <v>81</v>
      </c>
      <c r="AV171" s="12" t="s">
        <v>81</v>
      </c>
      <c r="AW171" s="12" t="s">
        <v>33</v>
      </c>
      <c r="AX171" s="12" t="s">
        <v>72</v>
      </c>
      <c r="AY171" s="210" t="s">
        <v>131</v>
      </c>
    </row>
    <row r="172" spans="2:65" s="1" customFormat="1" ht="16.5" customHeight="1">
      <c r="B172" s="33"/>
      <c r="C172" s="211" t="s">
        <v>267</v>
      </c>
      <c r="D172" s="211" t="s">
        <v>268</v>
      </c>
      <c r="E172" s="212" t="s">
        <v>269</v>
      </c>
      <c r="F172" s="213" t="s">
        <v>270</v>
      </c>
      <c r="G172" s="214" t="s">
        <v>257</v>
      </c>
      <c r="H172" s="215">
        <v>46.8</v>
      </c>
      <c r="I172" s="216"/>
      <c r="J172" s="217">
        <f>ROUND(I172*H172,2)</f>
        <v>0</v>
      </c>
      <c r="K172" s="213" t="s">
        <v>137</v>
      </c>
      <c r="L172" s="218"/>
      <c r="M172" s="219" t="s">
        <v>19</v>
      </c>
      <c r="N172" s="220" t="s">
        <v>43</v>
      </c>
      <c r="O172" s="62"/>
      <c r="P172" s="193">
        <f>O172*H172</f>
        <v>0</v>
      </c>
      <c r="Q172" s="193">
        <v>1</v>
      </c>
      <c r="R172" s="193">
        <f>Q172*H172</f>
        <v>46.8</v>
      </c>
      <c r="S172" s="193">
        <v>0</v>
      </c>
      <c r="T172" s="194">
        <f>S172*H172</f>
        <v>0</v>
      </c>
      <c r="AR172" s="195" t="s">
        <v>172</v>
      </c>
      <c r="AT172" s="195" t="s">
        <v>268</v>
      </c>
      <c r="AU172" s="195" t="s">
        <v>81</v>
      </c>
      <c r="AY172" s="16" t="s">
        <v>131</v>
      </c>
      <c r="BE172" s="196">
        <f>IF(N172="základní",J172,0)</f>
        <v>0</v>
      </c>
      <c r="BF172" s="196">
        <f>IF(N172="snížená",J172,0)</f>
        <v>0</v>
      </c>
      <c r="BG172" s="196">
        <f>IF(N172="zákl. přenesená",J172,0)</f>
        <v>0</v>
      </c>
      <c r="BH172" s="196">
        <f>IF(N172="sníž. přenesená",J172,0)</f>
        <v>0</v>
      </c>
      <c r="BI172" s="196">
        <f>IF(N172="nulová",J172,0)</f>
        <v>0</v>
      </c>
      <c r="BJ172" s="16" t="s">
        <v>79</v>
      </c>
      <c r="BK172" s="196">
        <f>ROUND(I172*H172,2)</f>
        <v>0</v>
      </c>
      <c r="BL172" s="16" t="s">
        <v>138</v>
      </c>
      <c r="BM172" s="195" t="s">
        <v>271</v>
      </c>
    </row>
    <row r="173" spans="2:47" s="1" customFormat="1" ht="11.25">
      <c r="B173" s="33"/>
      <c r="C173" s="34"/>
      <c r="D173" s="197" t="s">
        <v>140</v>
      </c>
      <c r="E173" s="34"/>
      <c r="F173" s="198" t="s">
        <v>270</v>
      </c>
      <c r="G173" s="34"/>
      <c r="H173" s="34"/>
      <c r="I173" s="114"/>
      <c r="J173" s="34"/>
      <c r="K173" s="34"/>
      <c r="L173" s="37"/>
      <c r="M173" s="199"/>
      <c r="N173" s="62"/>
      <c r="O173" s="62"/>
      <c r="P173" s="62"/>
      <c r="Q173" s="62"/>
      <c r="R173" s="62"/>
      <c r="S173" s="62"/>
      <c r="T173" s="63"/>
      <c r="AT173" s="16" t="s">
        <v>140</v>
      </c>
      <c r="AU173" s="16" t="s">
        <v>81</v>
      </c>
    </row>
    <row r="174" spans="2:51" s="12" customFormat="1" ht="11.25">
      <c r="B174" s="200"/>
      <c r="C174" s="201"/>
      <c r="D174" s="197" t="s">
        <v>164</v>
      </c>
      <c r="E174" s="201"/>
      <c r="F174" s="203" t="s">
        <v>272</v>
      </c>
      <c r="G174" s="201"/>
      <c r="H174" s="204">
        <v>46.8</v>
      </c>
      <c r="I174" s="205"/>
      <c r="J174" s="201"/>
      <c r="K174" s="201"/>
      <c r="L174" s="206"/>
      <c r="M174" s="207"/>
      <c r="N174" s="208"/>
      <c r="O174" s="208"/>
      <c r="P174" s="208"/>
      <c r="Q174" s="208"/>
      <c r="R174" s="208"/>
      <c r="S174" s="208"/>
      <c r="T174" s="209"/>
      <c r="AT174" s="210" t="s">
        <v>164</v>
      </c>
      <c r="AU174" s="210" t="s">
        <v>81</v>
      </c>
      <c r="AV174" s="12" t="s">
        <v>81</v>
      </c>
      <c r="AW174" s="12" t="s">
        <v>4</v>
      </c>
      <c r="AX174" s="12" t="s">
        <v>79</v>
      </c>
      <c r="AY174" s="210" t="s">
        <v>131</v>
      </c>
    </row>
    <row r="175" spans="2:65" s="1" customFormat="1" ht="24" customHeight="1">
      <c r="B175" s="33"/>
      <c r="C175" s="184" t="s">
        <v>273</v>
      </c>
      <c r="D175" s="184" t="s">
        <v>133</v>
      </c>
      <c r="E175" s="185" t="s">
        <v>274</v>
      </c>
      <c r="F175" s="186" t="s">
        <v>275</v>
      </c>
      <c r="G175" s="187" t="s">
        <v>180</v>
      </c>
      <c r="H175" s="188">
        <v>20</v>
      </c>
      <c r="I175" s="189"/>
      <c r="J175" s="190">
        <f>ROUND(I175*H175,2)</f>
        <v>0</v>
      </c>
      <c r="K175" s="186" t="s">
        <v>137</v>
      </c>
      <c r="L175" s="37"/>
      <c r="M175" s="191" t="s">
        <v>19</v>
      </c>
      <c r="N175" s="192" t="s">
        <v>43</v>
      </c>
      <c r="O175" s="62"/>
      <c r="P175" s="193">
        <f>O175*H175</f>
        <v>0</v>
      </c>
      <c r="Q175" s="193">
        <v>0</v>
      </c>
      <c r="R175" s="193">
        <f>Q175*H175</f>
        <v>0</v>
      </c>
      <c r="S175" s="193">
        <v>0</v>
      </c>
      <c r="T175" s="194">
        <f>S175*H175</f>
        <v>0</v>
      </c>
      <c r="AR175" s="195" t="s">
        <v>138</v>
      </c>
      <c r="AT175" s="195" t="s">
        <v>133</v>
      </c>
      <c r="AU175" s="195" t="s">
        <v>81</v>
      </c>
      <c r="AY175" s="16" t="s">
        <v>131</v>
      </c>
      <c r="BE175" s="196">
        <f>IF(N175="základní",J175,0)</f>
        <v>0</v>
      </c>
      <c r="BF175" s="196">
        <f>IF(N175="snížená",J175,0)</f>
        <v>0</v>
      </c>
      <c r="BG175" s="196">
        <f>IF(N175="zákl. přenesená",J175,0)</f>
        <v>0</v>
      </c>
      <c r="BH175" s="196">
        <f>IF(N175="sníž. přenesená",J175,0)</f>
        <v>0</v>
      </c>
      <c r="BI175" s="196">
        <f>IF(N175="nulová",J175,0)</f>
        <v>0</v>
      </c>
      <c r="BJ175" s="16" t="s">
        <v>79</v>
      </c>
      <c r="BK175" s="196">
        <f>ROUND(I175*H175,2)</f>
        <v>0</v>
      </c>
      <c r="BL175" s="16" t="s">
        <v>138</v>
      </c>
      <c r="BM175" s="195" t="s">
        <v>276</v>
      </c>
    </row>
    <row r="176" spans="2:47" s="1" customFormat="1" ht="39">
      <c r="B176" s="33"/>
      <c r="C176" s="34"/>
      <c r="D176" s="197" t="s">
        <v>140</v>
      </c>
      <c r="E176" s="34"/>
      <c r="F176" s="198" t="s">
        <v>277</v>
      </c>
      <c r="G176" s="34"/>
      <c r="H176" s="34"/>
      <c r="I176" s="114"/>
      <c r="J176" s="34"/>
      <c r="K176" s="34"/>
      <c r="L176" s="37"/>
      <c r="M176" s="199"/>
      <c r="N176" s="62"/>
      <c r="O176" s="62"/>
      <c r="P176" s="62"/>
      <c r="Q176" s="62"/>
      <c r="R176" s="62"/>
      <c r="S176" s="62"/>
      <c r="T176" s="63"/>
      <c r="AT176" s="16" t="s">
        <v>140</v>
      </c>
      <c r="AU176" s="16" t="s">
        <v>81</v>
      </c>
    </row>
    <row r="177" spans="2:51" s="12" customFormat="1" ht="11.25">
      <c r="B177" s="200"/>
      <c r="C177" s="201"/>
      <c r="D177" s="197" t="s">
        <v>164</v>
      </c>
      <c r="E177" s="202" t="s">
        <v>19</v>
      </c>
      <c r="F177" s="203" t="s">
        <v>278</v>
      </c>
      <c r="G177" s="201"/>
      <c r="H177" s="204">
        <v>20</v>
      </c>
      <c r="I177" s="205"/>
      <c r="J177" s="201"/>
      <c r="K177" s="201"/>
      <c r="L177" s="206"/>
      <c r="M177" s="207"/>
      <c r="N177" s="208"/>
      <c r="O177" s="208"/>
      <c r="P177" s="208"/>
      <c r="Q177" s="208"/>
      <c r="R177" s="208"/>
      <c r="S177" s="208"/>
      <c r="T177" s="209"/>
      <c r="AT177" s="210" t="s">
        <v>164</v>
      </c>
      <c r="AU177" s="210" t="s">
        <v>81</v>
      </c>
      <c r="AV177" s="12" t="s">
        <v>81</v>
      </c>
      <c r="AW177" s="12" t="s">
        <v>33</v>
      </c>
      <c r="AX177" s="12" t="s">
        <v>72</v>
      </c>
      <c r="AY177" s="210" t="s">
        <v>131</v>
      </c>
    </row>
    <row r="178" spans="2:65" s="1" customFormat="1" ht="16.5" customHeight="1">
      <c r="B178" s="33"/>
      <c r="C178" s="211" t="s">
        <v>279</v>
      </c>
      <c r="D178" s="211" t="s">
        <v>268</v>
      </c>
      <c r="E178" s="212" t="s">
        <v>280</v>
      </c>
      <c r="F178" s="213" t="s">
        <v>281</v>
      </c>
      <c r="G178" s="214" t="s">
        <v>257</v>
      </c>
      <c r="H178" s="215">
        <v>40</v>
      </c>
      <c r="I178" s="216"/>
      <c r="J178" s="217">
        <f>ROUND(I178*H178,2)</f>
        <v>0</v>
      </c>
      <c r="K178" s="213" t="s">
        <v>137</v>
      </c>
      <c r="L178" s="218"/>
      <c r="M178" s="219" t="s">
        <v>19</v>
      </c>
      <c r="N178" s="220" t="s">
        <v>43</v>
      </c>
      <c r="O178" s="62"/>
      <c r="P178" s="193">
        <f>O178*H178</f>
        <v>0</v>
      </c>
      <c r="Q178" s="193">
        <v>1</v>
      </c>
      <c r="R178" s="193">
        <f>Q178*H178</f>
        <v>40</v>
      </c>
      <c r="S178" s="193">
        <v>0</v>
      </c>
      <c r="T178" s="194">
        <f>S178*H178</f>
        <v>0</v>
      </c>
      <c r="AR178" s="195" t="s">
        <v>172</v>
      </c>
      <c r="AT178" s="195" t="s">
        <v>268</v>
      </c>
      <c r="AU178" s="195" t="s">
        <v>81</v>
      </c>
      <c r="AY178" s="16" t="s">
        <v>131</v>
      </c>
      <c r="BE178" s="196">
        <f>IF(N178="základní",J178,0)</f>
        <v>0</v>
      </c>
      <c r="BF178" s="196">
        <f>IF(N178="snížená",J178,0)</f>
        <v>0</v>
      </c>
      <c r="BG178" s="196">
        <f>IF(N178="zákl. přenesená",J178,0)</f>
        <v>0</v>
      </c>
      <c r="BH178" s="196">
        <f>IF(N178="sníž. přenesená",J178,0)</f>
        <v>0</v>
      </c>
      <c r="BI178" s="196">
        <f>IF(N178="nulová",J178,0)</f>
        <v>0</v>
      </c>
      <c r="BJ178" s="16" t="s">
        <v>79</v>
      </c>
      <c r="BK178" s="196">
        <f>ROUND(I178*H178,2)</f>
        <v>0</v>
      </c>
      <c r="BL178" s="16" t="s">
        <v>138</v>
      </c>
      <c r="BM178" s="195" t="s">
        <v>282</v>
      </c>
    </row>
    <row r="179" spans="2:47" s="1" customFormat="1" ht="11.25">
      <c r="B179" s="33"/>
      <c r="C179" s="34"/>
      <c r="D179" s="197" t="s">
        <v>140</v>
      </c>
      <c r="E179" s="34"/>
      <c r="F179" s="198" t="s">
        <v>281</v>
      </c>
      <c r="G179" s="34"/>
      <c r="H179" s="34"/>
      <c r="I179" s="114"/>
      <c r="J179" s="34"/>
      <c r="K179" s="34"/>
      <c r="L179" s="37"/>
      <c r="M179" s="199"/>
      <c r="N179" s="62"/>
      <c r="O179" s="62"/>
      <c r="P179" s="62"/>
      <c r="Q179" s="62"/>
      <c r="R179" s="62"/>
      <c r="S179" s="62"/>
      <c r="T179" s="63"/>
      <c r="AT179" s="16" t="s">
        <v>140</v>
      </c>
      <c r="AU179" s="16" t="s">
        <v>81</v>
      </c>
    </row>
    <row r="180" spans="2:51" s="12" customFormat="1" ht="11.25">
      <c r="B180" s="200"/>
      <c r="C180" s="201"/>
      <c r="D180" s="197" t="s">
        <v>164</v>
      </c>
      <c r="E180" s="201"/>
      <c r="F180" s="203" t="s">
        <v>283</v>
      </c>
      <c r="G180" s="201"/>
      <c r="H180" s="204">
        <v>40</v>
      </c>
      <c r="I180" s="205"/>
      <c r="J180" s="201"/>
      <c r="K180" s="201"/>
      <c r="L180" s="206"/>
      <c r="M180" s="207"/>
      <c r="N180" s="208"/>
      <c r="O180" s="208"/>
      <c r="P180" s="208"/>
      <c r="Q180" s="208"/>
      <c r="R180" s="208"/>
      <c r="S180" s="208"/>
      <c r="T180" s="209"/>
      <c r="AT180" s="210" t="s">
        <v>164</v>
      </c>
      <c r="AU180" s="210" t="s">
        <v>81</v>
      </c>
      <c r="AV180" s="12" t="s">
        <v>81</v>
      </c>
      <c r="AW180" s="12" t="s">
        <v>4</v>
      </c>
      <c r="AX180" s="12" t="s">
        <v>79</v>
      </c>
      <c r="AY180" s="210" t="s">
        <v>131</v>
      </c>
    </row>
    <row r="181" spans="2:65" s="1" customFormat="1" ht="24" customHeight="1">
      <c r="B181" s="33"/>
      <c r="C181" s="184" t="s">
        <v>284</v>
      </c>
      <c r="D181" s="184" t="s">
        <v>133</v>
      </c>
      <c r="E181" s="185" t="s">
        <v>285</v>
      </c>
      <c r="F181" s="186" t="s">
        <v>286</v>
      </c>
      <c r="G181" s="187" t="s">
        <v>136</v>
      </c>
      <c r="H181" s="188">
        <v>370</v>
      </c>
      <c r="I181" s="189"/>
      <c r="J181" s="190">
        <f>ROUND(I181*H181,2)</f>
        <v>0</v>
      </c>
      <c r="K181" s="186" t="s">
        <v>137</v>
      </c>
      <c r="L181" s="37"/>
      <c r="M181" s="191" t="s">
        <v>19</v>
      </c>
      <c r="N181" s="192" t="s">
        <v>43</v>
      </c>
      <c r="O181" s="62"/>
      <c r="P181" s="193">
        <f>O181*H181</f>
        <v>0</v>
      </c>
      <c r="Q181" s="193">
        <v>0</v>
      </c>
      <c r="R181" s="193">
        <f>Q181*H181</f>
        <v>0</v>
      </c>
      <c r="S181" s="193">
        <v>0</v>
      </c>
      <c r="T181" s="194">
        <f>S181*H181</f>
        <v>0</v>
      </c>
      <c r="AR181" s="195" t="s">
        <v>138</v>
      </c>
      <c r="AT181" s="195" t="s">
        <v>133</v>
      </c>
      <c r="AU181" s="195" t="s">
        <v>81</v>
      </c>
      <c r="AY181" s="16" t="s">
        <v>131</v>
      </c>
      <c r="BE181" s="196">
        <f>IF(N181="základní",J181,0)</f>
        <v>0</v>
      </c>
      <c r="BF181" s="196">
        <f>IF(N181="snížená",J181,0)</f>
        <v>0</v>
      </c>
      <c r="BG181" s="196">
        <f>IF(N181="zákl. přenesená",J181,0)</f>
        <v>0</v>
      </c>
      <c r="BH181" s="196">
        <f>IF(N181="sníž. přenesená",J181,0)</f>
        <v>0</v>
      </c>
      <c r="BI181" s="196">
        <f>IF(N181="nulová",J181,0)</f>
        <v>0</v>
      </c>
      <c r="BJ181" s="16" t="s">
        <v>79</v>
      </c>
      <c r="BK181" s="196">
        <f>ROUND(I181*H181,2)</f>
        <v>0</v>
      </c>
      <c r="BL181" s="16" t="s">
        <v>138</v>
      </c>
      <c r="BM181" s="195" t="s">
        <v>287</v>
      </c>
    </row>
    <row r="182" spans="2:47" s="1" customFormat="1" ht="19.5">
      <c r="B182" s="33"/>
      <c r="C182" s="34"/>
      <c r="D182" s="197" t="s">
        <v>140</v>
      </c>
      <c r="E182" s="34"/>
      <c r="F182" s="198" t="s">
        <v>288</v>
      </c>
      <c r="G182" s="34"/>
      <c r="H182" s="34"/>
      <c r="I182" s="114"/>
      <c r="J182" s="34"/>
      <c r="K182" s="34"/>
      <c r="L182" s="37"/>
      <c r="M182" s="199"/>
      <c r="N182" s="62"/>
      <c r="O182" s="62"/>
      <c r="P182" s="62"/>
      <c r="Q182" s="62"/>
      <c r="R182" s="62"/>
      <c r="S182" s="62"/>
      <c r="T182" s="63"/>
      <c r="AT182" s="16" t="s">
        <v>140</v>
      </c>
      <c r="AU182" s="16" t="s">
        <v>81</v>
      </c>
    </row>
    <row r="183" spans="2:51" s="12" customFormat="1" ht="11.25">
      <c r="B183" s="200"/>
      <c r="C183" s="201"/>
      <c r="D183" s="197" t="s">
        <v>164</v>
      </c>
      <c r="E183" s="202" t="s">
        <v>19</v>
      </c>
      <c r="F183" s="203" t="s">
        <v>289</v>
      </c>
      <c r="G183" s="201"/>
      <c r="H183" s="204">
        <v>370</v>
      </c>
      <c r="I183" s="205"/>
      <c r="J183" s="201"/>
      <c r="K183" s="201"/>
      <c r="L183" s="206"/>
      <c r="M183" s="207"/>
      <c r="N183" s="208"/>
      <c r="O183" s="208"/>
      <c r="P183" s="208"/>
      <c r="Q183" s="208"/>
      <c r="R183" s="208"/>
      <c r="S183" s="208"/>
      <c r="T183" s="209"/>
      <c r="AT183" s="210" t="s">
        <v>164</v>
      </c>
      <c r="AU183" s="210" t="s">
        <v>81</v>
      </c>
      <c r="AV183" s="12" t="s">
        <v>81</v>
      </c>
      <c r="AW183" s="12" t="s">
        <v>33</v>
      </c>
      <c r="AX183" s="12" t="s">
        <v>72</v>
      </c>
      <c r="AY183" s="210" t="s">
        <v>131</v>
      </c>
    </row>
    <row r="184" spans="2:65" s="1" customFormat="1" ht="16.5" customHeight="1">
      <c r="B184" s="33"/>
      <c r="C184" s="211" t="s">
        <v>290</v>
      </c>
      <c r="D184" s="211" t="s">
        <v>268</v>
      </c>
      <c r="E184" s="212" t="s">
        <v>291</v>
      </c>
      <c r="F184" s="213" t="s">
        <v>292</v>
      </c>
      <c r="G184" s="214" t="s">
        <v>257</v>
      </c>
      <c r="H184" s="215">
        <v>179.82</v>
      </c>
      <c r="I184" s="216"/>
      <c r="J184" s="217">
        <f>ROUND(I184*H184,2)</f>
        <v>0</v>
      </c>
      <c r="K184" s="213" t="s">
        <v>137</v>
      </c>
      <c r="L184" s="218"/>
      <c r="M184" s="219" t="s">
        <v>19</v>
      </c>
      <c r="N184" s="220" t="s">
        <v>43</v>
      </c>
      <c r="O184" s="62"/>
      <c r="P184" s="193">
        <f>O184*H184</f>
        <v>0</v>
      </c>
      <c r="Q184" s="193">
        <v>1</v>
      </c>
      <c r="R184" s="193">
        <f>Q184*H184</f>
        <v>179.82</v>
      </c>
      <c r="S184" s="193">
        <v>0</v>
      </c>
      <c r="T184" s="194">
        <f>S184*H184</f>
        <v>0</v>
      </c>
      <c r="AR184" s="195" t="s">
        <v>172</v>
      </c>
      <c r="AT184" s="195" t="s">
        <v>268</v>
      </c>
      <c r="AU184" s="195" t="s">
        <v>81</v>
      </c>
      <c r="AY184" s="16" t="s">
        <v>131</v>
      </c>
      <c r="BE184" s="196">
        <f>IF(N184="základní",J184,0)</f>
        <v>0</v>
      </c>
      <c r="BF184" s="196">
        <f>IF(N184="snížená",J184,0)</f>
        <v>0</v>
      </c>
      <c r="BG184" s="196">
        <f>IF(N184="zákl. přenesená",J184,0)</f>
        <v>0</v>
      </c>
      <c r="BH184" s="196">
        <f>IF(N184="sníž. přenesená",J184,0)</f>
        <v>0</v>
      </c>
      <c r="BI184" s="196">
        <f>IF(N184="nulová",J184,0)</f>
        <v>0</v>
      </c>
      <c r="BJ184" s="16" t="s">
        <v>79</v>
      </c>
      <c r="BK184" s="196">
        <f>ROUND(I184*H184,2)</f>
        <v>0</v>
      </c>
      <c r="BL184" s="16" t="s">
        <v>138</v>
      </c>
      <c r="BM184" s="195" t="s">
        <v>293</v>
      </c>
    </row>
    <row r="185" spans="2:47" s="1" customFormat="1" ht="11.25">
      <c r="B185" s="33"/>
      <c r="C185" s="34"/>
      <c r="D185" s="197" t="s">
        <v>140</v>
      </c>
      <c r="E185" s="34"/>
      <c r="F185" s="198" t="s">
        <v>292</v>
      </c>
      <c r="G185" s="34"/>
      <c r="H185" s="34"/>
      <c r="I185" s="114"/>
      <c r="J185" s="34"/>
      <c r="K185" s="34"/>
      <c r="L185" s="37"/>
      <c r="M185" s="199"/>
      <c r="N185" s="62"/>
      <c r="O185" s="62"/>
      <c r="P185" s="62"/>
      <c r="Q185" s="62"/>
      <c r="R185" s="62"/>
      <c r="S185" s="62"/>
      <c r="T185" s="63"/>
      <c r="AT185" s="16" t="s">
        <v>140</v>
      </c>
      <c r="AU185" s="16" t="s">
        <v>81</v>
      </c>
    </row>
    <row r="186" spans="2:51" s="12" customFormat="1" ht="11.25">
      <c r="B186" s="200"/>
      <c r="C186" s="201"/>
      <c r="D186" s="197" t="s">
        <v>164</v>
      </c>
      <c r="E186" s="202" t="s">
        <v>19</v>
      </c>
      <c r="F186" s="203" t="s">
        <v>294</v>
      </c>
      <c r="G186" s="201"/>
      <c r="H186" s="204">
        <v>99.9</v>
      </c>
      <c r="I186" s="205"/>
      <c r="J186" s="201"/>
      <c r="K186" s="201"/>
      <c r="L186" s="206"/>
      <c r="M186" s="207"/>
      <c r="N186" s="208"/>
      <c r="O186" s="208"/>
      <c r="P186" s="208"/>
      <c r="Q186" s="208"/>
      <c r="R186" s="208"/>
      <c r="S186" s="208"/>
      <c r="T186" s="209"/>
      <c r="AT186" s="210" t="s">
        <v>164</v>
      </c>
      <c r="AU186" s="210" t="s">
        <v>81</v>
      </c>
      <c r="AV186" s="12" t="s">
        <v>81</v>
      </c>
      <c r="AW186" s="12" t="s">
        <v>33</v>
      </c>
      <c r="AX186" s="12" t="s">
        <v>72</v>
      </c>
      <c r="AY186" s="210" t="s">
        <v>131</v>
      </c>
    </row>
    <row r="187" spans="2:51" s="12" customFormat="1" ht="11.25">
      <c r="B187" s="200"/>
      <c r="C187" s="201"/>
      <c r="D187" s="197" t="s">
        <v>164</v>
      </c>
      <c r="E187" s="201"/>
      <c r="F187" s="203" t="s">
        <v>295</v>
      </c>
      <c r="G187" s="201"/>
      <c r="H187" s="204">
        <v>179.82</v>
      </c>
      <c r="I187" s="205"/>
      <c r="J187" s="201"/>
      <c r="K187" s="201"/>
      <c r="L187" s="206"/>
      <c r="M187" s="207"/>
      <c r="N187" s="208"/>
      <c r="O187" s="208"/>
      <c r="P187" s="208"/>
      <c r="Q187" s="208"/>
      <c r="R187" s="208"/>
      <c r="S187" s="208"/>
      <c r="T187" s="209"/>
      <c r="AT187" s="210" t="s">
        <v>164</v>
      </c>
      <c r="AU187" s="210" t="s">
        <v>81</v>
      </c>
      <c r="AV187" s="12" t="s">
        <v>81</v>
      </c>
      <c r="AW187" s="12" t="s">
        <v>4</v>
      </c>
      <c r="AX187" s="12" t="s">
        <v>79</v>
      </c>
      <c r="AY187" s="210" t="s">
        <v>131</v>
      </c>
    </row>
    <row r="188" spans="2:65" s="1" customFormat="1" ht="24" customHeight="1">
      <c r="B188" s="33"/>
      <c r="C188" s="184" t="s">
        <v>296</v>
      </c>
      <c r="D188" s="184" t="s">
        <v>133</v>
      </c>
      <c r="E188" s="185" t="s">
        <v>297</v>
      </c>
      <c r="F188" s="186" t="s">
        <v>298</v>
      </c>
      <c r="G188" s="187" t="s">
        <v>136</v>
      </c>
      <c r="H188" s="188">
        <v>306</v>
      </c>
      <c r="I188" s="189"/>
      <c r="J188" s="190">
        <f>ROUND(I188*H188,2)</f>
        <v>0</v>
      </c>
      <c r="K188" s="186" t="s">
        <v>137</v>
      </c>
      <c r="L188" s="37"/>
      <c r="M188" s="191" t="s">
        <v>19</v>
      </c>
      <c r="N188" s="192" t="s">
        <v>43</v>
      </c>
      <c r="O188" s="62"/>
      <c r="P188" s="193">
        <f>O188*H188</f>
        <v>0</v>
      </c>
      <c r="Q188" s="193">
        <v>0</v>
      </c>
      <c r="R188" s="193">
        <f>Q188*H188</f>
        <v>0</v>
      </c>
      <c r="S188" s="193">
        <v>0</v>
      </c>
      <c r="T188" s="194">
        <f>S188*H188</f>
        <v>0</v>
      </c>
      <c r="AR188" s="195" t="s">
        <v>138</v>
      </c>
      <c r="AT188" s="195" t="s">
        <v>133</v>
      </c>
      <c r="AU188" s="195" t="s">
        <v>81</v>
      </c>
      <c r="AY188" s="16" t="s">
        <v>131</v>
      </c>
      <c r="BE188" s="196">
        <f>IF(N188="základní",J188,0)</f>
        <v>0</v>
      </c>
      <c r="BF188" s="196">
        <f>IF(N188="snížená",J188,0)</f>
        <v>0</v>
      </c>
      <c r="BG188" s="196">
        <f>IF(N188="zákl. přenesená",J188,0)</f>
        <v>0</v>
      </c>
      <c r="BH188" s="196">
        <f>IF(N188="sníž. přenesená",J188,0)</f>
        <v>0</v>
      </c>
      <c r="BI188" s="196">
        <f>IF(N188="nulová",J188,0)</f>
        <v>0</v>
      </c>
      <c r="BJ188" s="16" t="s">
        <v>79</v>
      </c>
      <c r="BK188" s="196">
        <f>ROUND(I188*H188,2)</f>
        <v>0</v>
      </c>
      <c r="BL188" s="16" t="s">
        <v>138</v>
      </c>
      <c r="BM188" s="195" t="s">
        <v>299</v>
      </c>
    </row>
    <row r="189" spans="2:47" s="1" customFormat="1" ht="19.5">
      <c r="B189" s="33"/>
      <c r="C189" s="34"/>
      <c r="D189" s="197" t="s">
        <v>140</v>
      </c>
      <c r="E189" s="34"/>
      <c r="F189" s="198" t="s">
        <v>300</v>
      </c>
      <c r="G189" s="34"/>
      <c r="H189" s="34"/>
      <c r="I189" s="114"/>
      <c r="J189" s="34"/>
      <c r="K189" s="34"/>
      <c r="L189" s="37"/>
      <c r="M189" s="199"/>
      <c r="N189" s="62"/>
      <c r="O189" s="62"/>
      <c r="P189" s="62"/>
      <c r="Q189" s="62"/>
      <c r="R189" s="62"/>
      <c r="S189" s="62"/>
      <c r="T189" s="63"/>
      <c r="AT189" s="16" t="s">
        <v>140</v>
      </c>
      <c r="AU189" s="16" t="s">
        <v>81</v>
      </c>
    </row>
    <row r="190" spans="2:51" s="12" customFormat="1" ht="11.25">
      <c r="B190" s="200"/>
      <c r="C190" s="201"/>
      <c r="D190" s="197" t="s">
        <v>164</v>
      </c>
      <c r="E190" s="202" t="s">
        <v>19</v>
      </c>
      <c r="F190" s="203" t="s">
        <v>301</v>
      </c>
      <c r="G190" s="201"/>
      <c r="H190" s="204">
        <v>306</v>
      </c>
      <c r="I190" s="205"/>
      <c r="J190" s="201"/>
      <c r="K190" s="201"/>
      <c r="L190" s="206"/>
      <c r="M190" s="207"/>
      <c r="N190" s="208"/>
      <c r="O190" s="208"/>
      <c r="P190" s="208"/>
      <c r="Q190" s="208"/>
      <c r="R190" s="208"/>
      <c r="S190" s="208"/>
      <c r="T190" s="209"/>
      <c r="AT190" s="210" t="s">
        <v>164</v>
      </c>
      <c r="AU190" s="210" t="s">
        <v>81</v>
      </c>
      <c r="AV190" s="12" t="s">
        <v>81</v>
      </c>
      <c r="AW190" s="12" t="s">
        <v>33</v>
      </c>
      <c r="AX190" s="12" t="s">
        <v>72</v>
      </c>
      <c r="AY190" s="210" t="s">
        <v>131</v>
      </c>
    </row>
    <row r="191" spans="2:65" s="1" customFormat="1" ht="16.5" customHeight="1">
      <c r="B191" s="33"/>
      <c r="C191" s="211" t="s">
        <v>302</v>
      </c>
      <c r="D191" s="211" t="s">
        <v>268</v>
      </c>
      <c r="E191" s="212" t="s">
        <v>291</v>
      </c>
      <c r="F191" s="213" t="s">
        <v>292</v>
      </c>
      <c r="G191" s="214" t="s">
        <v>257</v>
      </c>
      <c r="H191" s="215">
        <v>165.24</v>
      </c>
      <c r="I191" s="216"/>
      <c r="J191" s="217">
        <f>ROUND(I191*H191,2)</f>
        <v>0</v>
      </c>
      <c r="K191" s="213" t="s">
        <v>137</v>
      </c>
      <c r="L191" s="218"/>
      <c r="M191" s="219" t="s">
        <v>19</v>
      </c>
      <c r="N191" s="220" t="s">
        <v>43</v>
      </c>
      <c r="O191" s="62"/>
      <c r="P191" s="193">
        <f>O191*H191</f>
        <v>0</v>
      </c>
      <c r="Q191" s="193">
        <v>1</v>
      </c>
      <c r="R191" s="193">
        <f>Q191*H191</f>
        <v>165.24</v>
      </c>
      <c r="S191" s="193">
        <v>0</v>
      </c>
      <c r="T191" s="194">
        <f>S191*H191</f>
        <v>0</v>
      </c>
      <c r="AR191" s="195" t="s">
        <v>172</v>
      </c>
      <c r="AT191" s="195" t="s">
        <v>268</v>
      </c>
      <c r="AU191" s="195" t="s">
        <v>81</v>
      </c>
      <c r="AY191" s="16" t="s">
        <v>131</v>
      </c>
      <c r="BE191" s="196">
        <f>IF(N191="základní",J191,0)</f>
        <v>0</v>
      </c>
      <c r="BF191" s="196">
        <f>IF(N191="snížená",J191,0)</f>
        <v>0</v>
      </c>
      <c r="BG191" s="196">
        <f>IF(N191="zákl. přenesená",J191,0)</f>
        <v>0</v>
      </c>
      <c r="BH191" s="196">
        <f>IF(N191="sníž. přenesená",J191,0)</f>
        <v>0</v>
      </c>
      <c r="BI191" s="196">
        <f>IF(N191="nulová",J191,0)</f>
        <v>0</v>
      </c>
      <c r="BJ191" s="16" t="s">
        <v>79</v>
      </c>
      <c r="BK191" s="196">
        <f>ROUND(I191*H191,2)</f>
        <v>0</v>
      </c>
      <c r="BL191" s="16" t="s">
        <v>138</v>
      </c>
      <c r="BM191" s="195" t="s">
        <v>303</v>
      </c>
    </row>
    <row r="192" spans="2:47" s="1" customFormat="1" ht="11.25">
      <c r="B192" s="33"/>
      <c r="C192" s="34"/>
      <c r="D192" s="197" t="s">
        <v>140</v>
      </c>
      <c r="E192" s="34"/>
      <c r="F192" s="198" t="s">
        <v>292</v>
      </c>
      <c r="G192" s="34"/>
      <c r="H192" s="34"/>
      <c r="I192" s="114"/>
      <c r="J192" s="34"/>
      <c r="K192" s="34"/>
      <c r="L192" s="37"/>
      <c r="M192" s="199"/>
      <c r="N192" s="62"/>
      <c r="O192" s="62"/>
      <c r="P192" s="62"/>
      <c r="Q192" s="62"/>
      <c r="R192" s="62"/>
      <c r="S192" s="62"/>
      <c r="T192" s="63"/>
      <c r="AT192" s="16" t="s">
        <v>140</v>
      </c>
      <c r="AU192" s="16" t="s">
        <v>81</v>
      </c>
    </row>
    <row r="193" spans="2:51" s="12" customFormat="1" ht="11.25">
      <c r="B193" s="200"/>
      <c r="C193" s="201"/>
      <c r="D193" s="197" t="s">
        <v>164</v>
      </c>
      <c r="E193" s="202" t="s">
        <v>19</v>
      </c>
      <c r="F193" s="203" t="s">
        <v>304</v>
      </c>
      <c r="G193" s="201"/>
      <c r="H193" s="204">
        <v>165.24</v>
      </c>
      <c r="I193" s="205"/>
      <c r="J193" s="201"/>
      <c r="K193" s="201"/>
      <c r="L193" s="206"/>
      <c r="M193" s="207"/>
      <c r="N193" s="208"/>
      <c r="O193" s="208"/>
      <c r="P193" s="208"/>
      <c r="Q193" s="208"/>
      <c r="R193" s="208"/>
      <c r="S193" s="208"/>
      <c r="T193" s="209"/>
      <c r="AT193" s="210" t="s">
        <v>164</v>
      </c>
      <c r="AU193" s="210" t="s">
        <v>81</v>
      </c>
      <c r="AV193" s="12" t="s">
        <v>81</v>
      </c>
      <c r="AW193" s="12" t="s">
        <v>33</v>
      </c>
      <c r="AX193" s="12" t="s">
        <v>72</v>
      </c>
      <c r="AY193" s="210" t="s">
        <v>131</v>
      </c>
    </row>
    <row r="194" spans="2:65" s="1" customFormat="1" ht="16.5" customHeight="1">
      <c r="B194" s="33"/>
      <c r="C194" s="184" t="s">
        <v>305</v>
      </c>
      <c r="D194" s="184" t="s">
        <v>133</v>
      </c>
      <c r="E194" s="185" t="s">
        <v>306</v>
      </c>
      <c r="F194" s="186" t="s">
        <v>307</v>
      </c>
      <c r="G194" s="187" t="s">
        <v>136</v>
      </c>
      <c r="H194" s="188">
        <v>1257.5</v>
      </c>
      <c r="I194" s="189"/>
      <c r="J194" s="190">
        <f>ROUND(I194*H194,2)</f>
        <v>0</v>
      </c>
      <c r="K194" s="186" t="s">
        <v>137</v>
      </c>
      <c r="L194" s="37"/>
      <c r="M194" s="191" t="s">
        <v>19</v>
      </c>
      <c r="N194" s="192" t="s">
        <v>43</v>
      </c>
      <c r="O194" s="62"/>
      <c r="P194" s="193">
        <f>O194*H194</f>
        <v>0</v>
      </c>
      <c r="Q194" s="193">
        <v>0</v>
      </c>
      <c r="R194" s="193">
        <f>Q194*H194</f>
        <v>0</v>
      </c>
      <c r="S194" s="193">
        <v>0</v>
      </c>
      <c r="T194" s="194">
        <f>S194*H194</f>
        <v>0</v>
      </c>
      <c r="AR194" s="195" t="s">
        <v>138</v>
      </c>
      <c r="AT194" s="195" t="s">
        <v>133</v>
      </c>
      <c r="AU194" s="195" t="s">
        <v>81</v>
      </c>
      <c r="AY194" s="16" t="s">
        <v>131</v>
      </c>
      <c r="BE194" s="196">
        <f>IF(N194="základní",J194,0)</f>
        <v>0</v>
      </c>
      <c r="BF194" s="196">
        <f>IF(N194="snížená",J194,0)</f>
        <v>0</v>
      </c>
      <c r="BG194" s="196">
        <f>IF(N194="zákl. přenesená",J194,0)</f>
        <v>0</v>
      </c>
      <c r="BH194" s="196">
        <f>IF(N194="sníž. přenesená",J194,0)</f>
        <v>0</v>
      </c>
      <c r="BI194" s="196">
        <f>IF(N194="nulová",J194,0)</f>
        <v>0</v>
      </c>
      <c r="BJ194" s="16" t="s">
        <v>79</v>
      </c>
      <c r="BK194" s="196">
        <f>ROUND(I194*H194,2)</f>
        <v>0</v>
      </c>
      <c r="BL194" s="16" t="s">
        <v>138</v>
      </c>
      <c r="BM194" s="195" t="s">
        <v>308</v>
      </c>
    </row>
    <row r="195" spans="2:47" s="1" customFormat="1" ht="19.5">
      <c r="B195" s="33"/>
      <c r="C195" s="34"/>
      <c r="D195" s="197" t="s">
        <v>140</v>
      </c>
      <c r="E195" s="34"/>
      <c r="F195" s="198" t="s">
        <v>309</v>
      </c>
      <c r="G195" s="34"/>
      <c r="H195" s="34"/>
      <c r="I195" s="114"/>
      <c r="J195" s="34"/>
      <c r="K195" s="34"/>
      <c r="L195" s="37"/>
      <c r="M195" s="199"/>
      <c r="N195" s="62"/>
      <c r="O195" s="62"/>
      <c r="P195" s="62"/>
      <c r="Q195" s="62"/>
      <c r="R195" s="62"/>
      <c r="S195" s="62"/>
      <c r="T195" s="63"/>
      <c r="AT195" s="16" t="s">
        <v>140</v>
      </c>
      <c r="AU195" s="16" t="s">
        <v>81</v>
      </c>
    </row>
    <row r="196" spans="2:63" s="11" customFormat="1" ht="22.9" customHeight="1">
      <c r="B196" s="168"/>
      <c r="C196" s="169"/>
      <c r="D196" s="170" t="s">
        <v>71</v>
      </c>
      <c r="E196" s="182" t="s">
        <v>81</v>
      </c>
      <c r="F196" s="182" t="s">
        <v>310</v>
      </c>
      <c r="G196" s="169"/>
      <c r="H196" s="169"/>
      <c r="I196" s="172"/>
      <c r="J196" s="183">
        <f>BK196</f>
        <v>0</v>
      </c>
      <c r="K196" s="169"/>
      <c r="L196" s="174"/>
      <c r="M196" s="175"/>
      <c r="N196" s="176"/>
      <c r="O196" s="176"/>
      <c r="P196" s="177">
        <f>SUM(P197:P206)</f>
        <v>0</v>
      </c>
      <c r="Q196" s="176"/>
      <c r="R196" s="177">
        <f>SUM(R197:R206)</f>
        <v>1.010112</v>
      </c>
      <c r="S196" s="176"/>
      <c r="T196" s="178">
        <f>SUM(T197:T206)</f>
        <v>0</v>
      </c>
      <c r="AR196" s="179" t="s">
        <v>79</v>
      </c>
      <c r="AT196" s="180" t="s">
        <v>71</v>
      </c>
      <c r="AU196" s="180" t="s">
        <v>79</v>
      </c>
      <c r="AY196" s="179" t="s">
        <v>131</v>
      </c>
      <c r="BK196" s="181">
        <f>SUM(BK197:BK206)</f>
        <v>0</v>
      </c>
    </row>
    <row r="197" spans="2:65" s="1" customFormat="1" ht="24" customHeight="1">
      <c r="B197" s="33"/>
      <c r="C197" s="184" t="s">
        <v>311</v>
      </c>
      <c r="D197" s="184" t="s">
        <v>133</v>
      </c>
      <c r="E197" s="185" t="s">
        <v>312</v>
      </c>
      <c r="F197" s="186" t="s">
        <v>313</v>
      </c>
      <c r="G197" s="187" t="s">
        <v>169</v>
      </c>
      <c r="H197" s="188">
        <v>150</v>
      </c>
      <c r="I197" s="189"/>
      <c r="J197" s="190">
        <f>ROUND(I197*H197,2)</f>
        <v>0</v>
      </c>
      <c r="K197" s="186" t="s">
        <v>137</v>
      </c>
      <c r="L197" s="37"/>
      <c r="M197" s="191" t="s">
        <v>19</v>
      </c>
      <c r="N197" s="192" t="s">
        <v>43</v>
      </c>
      <c r="O197" s="62"/>
      <c r="P197" s="193">
        <f>O197*H197</f>
        <v>0</v>
      </c>
      <c r="Q197" s="193">
        <v>0.00116</v>
      </c>
      <c r="R197" s="193">
        <f>Q197*H197</f>
        <v>0.174</v>
      </c>
      <c r="S197" s="193">
        <v>0</v>
      </c>
      <c r="T197" s="194">
        <f>S197*H197</f>
        <v>0</v>
      </c>
      <c r="AR197" s="195" t="s">
        <v>138</v>
      </c>
      <c r="AT197" s="195" t="s">
        <v>133</v>
      </c>
      <c r="AU197" s="195" t="s">
        <v>81</v>
      </c>
      <c r="AY197" s="16" t="s">
        <v>131</v>
      </c>
      <c r="BE197" s="196">
        <f>IF(N197="základní",J197,0)</f>
        <v>0</v>
      </c>
      <c r="BF197" s="196">
        <f>IF(N197="snížená",J197,0)</f>
        <v>0</v>
      </c>
      <c r="BG197" s="196">
        <f>IF(N197="zákl. přenesená",J197,0)</f>
        <v>0</v>
      </c>
      <c r="BH197" s="196">
        <f>IF(N197="sníž. přenesená",J197,0)</f>
        <v>0</v>
      </c>
      <c r="BI197" s="196">
        <f>IF(N197="nulová",J197,0)</f>
        <v>0</v>
      </c>
      <c r="BJ197" s="16" t="s">
        <v>79</v>
      </c>
      <c r="BK197" s="196">
        <f>ROUND(I197*H197,2)</f>
        <v>0</v>
      </c>
      <c r="BL197" s="16" t="s">
        <v>138</v>
      </c>
      <c r="BM197" s="195" t="s">
        <v>314</v>
      </c>
    </row>
    <row r="198" spans="2:47" s="1" customFormat="1" ht="19.5">
      <c r="B198" s="33"/>
      <c r="C198" s="34"/>
      <c r="D198" s="197" t="s">
        <v>140</v>
      </c>
      <c r="E198" s="34"/>
      <c r="F198" s="198" t="s">
        <v>315</v>
      </c>
      <c r="G198" s="34"/>
      <c r="H198" s="34"/>
      <c r="I198" s="114"/>
      <c r="J198" s="34"/>
      <c r="K198" s="34"/>
      <c r="L198" s="37"/>
      <c r="M198" s="199"/>
      <c r="N198" s="62"/>
      <c r="O198" s="62"/>
      <c r="P198" s="62"/>
      <c r="Q198" s="62"/>
      <c r="R198" s="62"/>
      <c r="S198" s="62"/>
      <c r="T198" s="63"/>
      <c r="AT198" s="16" t="s">
        <v>140</v>
      </c>
      <c r="AU198" s="16" t="s">
        <v>81</v>
      </c>
    </row>
    <row r="199" spans="2:65" s="1" customFormat="1" ht="24" customHeight="1">
      <c r="B199" s="33"/>
      <c r="C199" s="184" t="s">
        <v>316</v>
      </c>
      <c r="D199" s="184" t="s">
        <v>133</v>
      </c>
      <c r="E199" s="185" t="s">
        <v>317</v>
      </c>
      <c r="F199" s="186" t="s">
        <v>318</v>
      </c>
      <c r="G199" s="187" t="s">
        <v>136</v>
      </c>
      <c r="H199" s="188">
        <v>225</v>
      </c>
      <c r="I199" s="189"/>
      <c r="J199" s="190">
        <f>ROUND(I199*H199,2)</f>
        <v>0</v>
      </c>
      <c r="K199" s="186" t="s">
        <v>137</v>
      </c>
      <c r="L199" s="37"/>
      <c r="M199" s="191" t="s">
        <v>19</v>
      </c>
      <c r="N199" s="192" t="s">
        <v>43</v>
      </c>
      <c r="O199" s="62"/>
      <c r="P199" s="193">
        <f>O199*H199</f>
        <v>0</v>
      </c>
      <c r="Q199" s="193">
        <v>0.0001</v>
      </c>
      <c r="R199" s="193">
        <f>Q199*H199</f>
        <v>0.022500000000000003</v>
      </c>
      <c r="S199" s="193">
        <v>0</v>
      </c>
      <c r="T199" s="194">
        <f>S199*H199</f>
        <v>0</v>
      </c>
      <c r="AR199" s="195" t="s">
        <v>138</v>
      </c>
      <c r="AT199" s="195" t="s">
        <v>133</v>
      </c>
      <c r="AU199" s="195" t="s">
        <v>81</v>
      </c>
      <c r="AY199" s="16" t="s">
        <v>131</v>
      </c>
      <c r="BE199" s="196">
        <f>IF(N199="základní",J199,0)</f>
        <v>0</v>
      </c>
      <c r="BF199" s="196">
        <f>IF(N199="snížená",J199,0)</f>
        <v>0</v>
      </c>
      <c r="BG199" s="196">
        <f>IF(N199="zákl. přenesená",J199,0)</f>
        <v>0</v>
      </c>
      <c r="BH199" s="196">
        <f>IF(N199="sníž. přenesená",J199,0)</f>
        <v>0</v>
      </c>
      <c r="BI199" s="196">
        <f>IF(N199="nulová",J199,0)</f>
        <v>0</v>
      </c>
      <c r="BJ199" s="16" t="s">
        <v>79</v>
      </c>
      <c r="BK199" s="196">
        <f>ROUND(I199*H199,2)</f>
        <v>0</v>
      </c>
      <c r="BL199" s="16" t="s">
        <v>138</v>
      </c>
      <c r="BM199" s="195" t="s">
        <v>319</v>
      </c>
    </row>
    <row r="200" spans="2:47" s="1" customFormat="1" ht="29.25">
      <c r="B200" s="33"/>
      <c r="C200" s="34"/>
      <c r="D200" s="197" t="s">
        <v>140</v>
      </c>
      <c r="E200" s="34"/>
      <c r="F200" s="198" t="s">
        <v>320</v>
      </c>
      <c r="G200" s="34"/>
      <c r="H200" s="34"/>
      <c r="I200" s="114"/>
      <c r="J200" s="34"/>
      <c r="K200" s="34"/>
      <c r="L200" s="37"/>
      <c r="M200" s="199"/>
      <c r="N200" s="62"/>
      <c r="O200" s="62"/>
      <c r="P200" s="62"/>
      <c r="Q200" s="62"/>
      <c r="R200" s="62"/>
      <c r="S200" s="62"/>
      <c r="T200" s="63"/>
      <c r="AT200" s="16" t="s">
        <v>140</v>
      </c>
      <c r="AU200" s="16" t="s">
        <v>81</v>
      </c>
    </row>
    <row r="201" spans="2:65" s="1" customFormat="1" ht="16.5" customHeight="1">
      <c r="B201" s="33"/>
      <c r="C201" s="211" t="s">
        <v>321</v>
      </c>
      <c r="D201" s="211" t="s">
        <v>268</v>
      </c>
      <c r="E201" s="212" t="s">
        <v>322</v>
      </c>
      <c r="F201" s="213" t="s">
        <v>323</v>
      </c>
      <c r="G201" s="214" t="s">
        <v>136</v>
      </c>
      <c r="H201" s="215">
        <v>258.75</v>
      </c>
      <c r="I201" s="216"/>
      <c r="J201" s="217">
        <f>ROUND(I201*H201,2)</f>
        <v>0</v>
      </c>
      <c r="K201" s="213" t="s">
        <v>137</v>
      </c>
      <c r="L201" s="218"/>
      <c r="M201" s="219" t="s">
        <v>19</v>
      </c>
      <c r="N201" s="220" t="s">
        <v>43</v>
      </c>
      <c r="O201" s="62"/>
      <c r="P201" s="193">
        <f>O201*H201</f>
        <v>0</v>
      </c>
      <c r="Q201" s="193">
        <v>0.0003</v>
      </c>
      <c r="R201" s="193">
        <f>Q201*H201</f>
        <v>0.077625</v>
      </c>
      <c r="S201" s="193">
        <v>0</v>
      </c>
      <c r="T201" s="194">
        <f>S201*H201</f>
        <v>0</v>
      </c>
      <c r="AR201" s="195" t="s">
        <v>172</v>
      </c>
      <c r="AT201" s="195" t="s">
        <v>268</v>
      </c>
      <c r="AU201" s="195" t="s">
        <v>81</v>
      </c>
      <c r="AY201" s="16" t="s">
        <v>131</v>
      </c>
      <c r="BE201" s="196">
        <f>IF(N201="základní",J201,0)</f>
        <v>0</v>
      </c>
      <c r="BF201" s="196">
        <f>IF(N201="snížená",J201,0)</f>
        <v>0</v>
      </c>
      <c r="BG201" s="196">
        <f>IF(N201="zákl. přenesená",J201,0)</f>
        <v>0</v>
      </c>
      <c r="BH201" s="196">
        <f>IF(N201="sníž. přenesená",J201,0)</f>
        <v>0</v>
      </c>
      <c r="BI201" s="196">
        <f>IF(N201="nulová",J201,0)</f>
        <v>0</v>
      </c>
      <c r="BJ201" s="16" t="s">
        <v>79</v>
      </c>
      <c r="BK201" s="196">
        <f>ROUND(I201*H201,2)</f>
        <v>0</v>
      </c>
      <c r="BL201" s="16" t="s">
        <v>138</v>
      </c>
      <c r="BM201" s="195" t="s">
        <v>324</v>
      </c>
    </row>
    <row r="202" spans="2:47" s="1" customFormat="1" ht="11.25">
      <c r="B202" s="33"/>
      <c r="C202" s="34"/>
      <c r="D202" s="197" t="s">
        <v>140</v>
      </c>
      <c r="E202" s="34"/>
      <c r="F202" s="198" t="s">
        <v>323</v>
      </c>
      <c r="G202" s="34"/>
      <c r="H202" s="34"/>
      <c r="I202" s="114"/>
      <c r="J202" s="34"/>
      <c r="K202" s="34"/>
      <c r="L202" s="37"/>
      <c r="M202" s="199"/>
      <c r="N202" s="62"/>
      <c r="O202" s="62"/>
      <c r="P202" s="62"/>
      <c r="Q202" s="62"/>
      <c r="R202" s="62"/>
      <c r="S202" s="62"/>
      <c r="T202" s="63"/>
      <c r="AT202" s="16" t="s">
        <v>140</v>
      </c>
      <c r="AU202" s="16" t="s">
        <v>81</v>
      </c>
    </row>
    <row r="203" spans="2:51" s="12" customFormat="1" ht="11.25">
      <c r="B203" s="200"/>
      <c r="C203" s="201"/>
      <c r="D203" s="197" t="s">
        <v>164</v>
      </c>
      <c r="E203" s="201"/>
      <c r="F203" s="203" t="s">
        <v>325</v>
      </c>
      <c r="G203" s="201"/>
      <c r="H203" s="204">
        <v>258.75</v>
      </c>
      <c r="I203" s="205"/>
      <c r="J203" s="201"/>
      <c r="K203" s="201"/>
      <c r="L203" s="206"/>
      <c r="M203" s="207"/>
      <c r="N203" s="208"/>
      <c r="O203" s="208"/>
      <c r="P203" s="208"/>
      <c r="Q203" s="208"/>
      <c r="R203" s="208"/>
      <c r="S203" s="208"/>
      <c r="T203" s="209"/>
      <c r="AT203" s="210" t="s">
        <v>164</v>
      </c>
      <c r="AU203" s="210" t="s">
        <v>81</v>
      </c>
      <c r="AV203" s="12" t="s">
        <v>81</v>
      </c>
      <c r="AW203" s="12" t="s">
        <v>4</v>
      </c>
      <c r="AX203" s="12" t="s">
        <v>79</v>
      </c>
      <c r="AY203" s="210" t="s">
        <v>131</v>
      </c>
    </row>
    <row r="204" spans="2:65" s="1" customFormat="1" ht="16.5" customHeight="1">
      <c r="B204" s="33"/>
      <c r="C204" s="184" t="s">
        <v>326</v>
      </c>
      <c r="D204" s="184" t="s">
        <v>133</v>
      </c>
      <c r="E204" s="185" t="s">
        <v>327</v>
      </c>
      <c r="F204" s="186" t="s">
        <v>328</v>
      </c>
      <c r="G204" s="187" t="s">
        <v>180</v>
      </c>
      <c r="H204" s="188">
        <v>0.3</v>
      </c>
      <c r="I204" s="189"/>
      <c r="J204" s="190">
        <f>ROUND(I204*H204,2)</f>
        <v>0</v>
      </c>
      <c r="K204" s="186" t="s">
        <v>137</v>
      </c>
      <c r="L204" s="37"/>
      <c r="M204" s="191" t="s">
        <v>19</v>
      </c>
      <c r="N204" s="192" t="s">
        <v>43</v>
      </c>
      <c r="O204" s="62"/>
      <c r="P204" s="193">
        <f>O204*H204</f>
        <v>0</v>
      </c>
      <c r="Q204" s="193">
        <v>2.45329</v>
      </c>
      <c r="R204" s="193">
        <f>Q204*H204</f>
        <v>0.735987</v>
      </c>
      <c r="S204" s="193">
        <v>0</v>
      </c>
      <c r="T204" s="194">
        <f>S204*H204</f>
        <v>0</v>
      </c>
      <c r="AR204" s="195" t="s">
        <v>138</v>
      </c>
      <c r="AT204" s="195" t="s">
        <v>133</v>
      </c>
      <c r="AU204" s="195" t="s">
        <v>81</v>
      </c>
      <c r="AY204" s="16" t="s">
        <v>131</v>
      </c>
      <c r="BE204" s="196">
        <f>IF(N204="základní",J204,0)</f>
        <v>0</v>
      </c>
      <c r="BF204" s="196">
        <f>IF(N204="snížená",J204,0)</f>
        <v>0</v>
      </c>
      <c r="BG204" s="196">
        <f>IF(N204="zákl. přenesená",J204,0)</f>
        <v>0</v>
      </c>
      <c r="BH204" s="196">
        <f>IF(N204="sníž. přenesená",J204,0)</f>
        <v>0</v>
      </c>
      <c r="BI204" s="196">
        <f>IF(N204="nulová",J204,0)</f>
        <v>0</v>
      </c>
      <c r="BJ204" s="16" t="s">
        <v>79</v>
      </c>
      <c r="BK204" s="196">
        <f>ROUND(I204*H204,2)</f>
        <v>0</v>
      </c>
      <c r="BL204" s="16" t="s">
        <v>138</v>
      </c>
      <c r="BM204" s="195" t="s">
        <v>329</v>
      </c>
    </row>
    <row r="205" spans="2:47" s="1" customFormat="1" ht="19.5">
      <c r="B205" s="33"/>
      <c r="C205" s="34"/>
      <c r="D205" s="197" t="s">
        <v>140</v>
      </c>
      <c r="E205" s="34"/>
      <c r="F205" s="198" t="s">
        <v>330</v>
      </c>
      <c r="G205" s="34"/>
      <c r="H205" s="34"/>
      <c r="I205" s="114"/>
      <c r="J205" s="34"/>
      <c r="K205" s="34"/>
      <c r="L205" s="37"/>
      <c r="M205" s="199"/>
      <c r="N205" s="62"/>
      <c r="O205" s="62"/>
      <c r="P205" s="62"/>
      <c r="Q205" s="62"/>
      <c r="R205" s="62"/>
      <c r="S205" s="62"/>
      <c r="T205" s="63"/>
      <c r="AT205" s="16" t="s">
        <v>140</v>
      </c>
      <c r="AU205" s="16" t="s">
        <v>81</v>
      </c>
    </row>
    <row r="206" spans="2:51" s="12" customFormat="1" ht="11.25">
      <c r="B206" s="200"/>
      <c r="C206" s="201"/>
      <c r="D206" s="197" t="s">
        <v>164</v>
      </c>
      <c r="E206" s="202" t="s">
        <v>19</v>
      </c>
      <c r="F206" s="203" t="s">
        <v>331</v>
      </c>
      <c r="G206" s="201"/>
      <c r="H206" s="204">
        <v>0.3</v>
      </c>
      <c r="I206" s="205"/>
      <c r="J206" s="201"/>
      <c r="K206" s="201"/>
      <c r="L206" s="206"/>
      <c r="M206" s="207"/>
      <c r="N206" s="208"/>
      <c r="O206" s="208"/>
      <c r="P206" s="208"/>
      <c r="Q206" s="208"/>
      <c r="R206" s="208"/>
      <c r="S206" s="208"/>
      <c r="T206" s="209"/>
      <c r="AT206" s="210" t="s">
        <v>164</v>
      </c>
      <c r="AU206" s="210" t="s">
        <v>81</v>
      </c>
      <c r="AV206" s="12" t="s">
        <v>81</v>
      </c>
      <c r="AW206" s="12" t="s">
        <v>33</v>
      </c>
      <c r="AX206" s="12" t="s">
        <v>72</v>
      </c>
      <c r="AY206" s="210" t="s">
        <v>131</v>
      </c>
    </row>
    <row r="207" spans="2:63" s="11" customFormat="1" ht="22.9" customHeight="1">
      <c r="B207" s="168"/>
      <c r="C207" s="169"/>
      <c r="D207" s="170" t="s">
        <v>71</v>
      </c>
      <c r="E207" s="182" t="s">
        <v>154</v>
      </c>
      <c r="F207" s="182" t="s">
        <v>332</v>
      </c>
      <c r="G207" s="169"/>
      <c r="H207" s="169"/>
      <c r="I207" s="172"/>
      <c r="J207" s="183">
        <f>BK207</f>
        <v>0</v>
      </c>
      <c r="K207" s="169"/>
      <c r="L207" s="174"/>
      <c r="M207" s="175"/>
      <c r="N207" s="176"/>
      <c r="O207" s="176"/>
      <c r="P207" s="177">
        <f>SUM(P208:P247)</f>
        <v>0</v>
      </c>
      <c r="Q207" s="176"/>
      <c r="R207" s="177">
        <f>SUM(R208:R247)</f>
        <v>50.547974999999994</v>
      </c>
      <c r="S207" s="176"/>
      <c r="T207" s="178">
        <f>SUM(T208:T247)</f>
        <v>0</v>
      </c>
      <c r="AR207" s="179" t="s">
        <v>79</v>
      </c>
      <c r="AT207" s="180" t="s">
        <v>71</v>
      </c>
      <c r="AU207" s="180" t="s">
        <v>79</v>
      </c>
      <c r="AY207" s="179" t="s">
        <v>131</v>
      </c>
      <c r="BK207" s="181">
        <f>SUM(BK208:BK247)</f>
        <v>0</v>
      </c>
    </row>
    <row r="208" spans="2:65" s="1" customFormat="1" ht="16.5" customHeight="1">
      <c r="B208" s="33"/>
      <c r="C208" s="184" t="s">
        <v>333</v>
      </c>
      <c r="D208" s="184" t="s">
        <v>133</v>
      </c>
      <c r="E208" s="185" t="s">
        <v>334</v>
      </c>
      <c r="F208" s="186" t="s">
        <v>335</v>
      </c>
      <c r="G208" s="187" t="s">
        <v>136</v>
      </c>
      <c r="H208" s="188">
        <v>122</v>
      </c>
      <c r="I208" s="189"/>
      <c r="J208" s="190">
        <f>ROUND(I208*H208,2)</f>
        <v>0</v>
      </c>
      <c r="K208" s="186" t="s">
        <v>137</v>
      </c>
      <c r="L208" s="37"/>
      <c r="M208" s="191" t="s">
        <v>19</v>
      </c>
      <c r="N208" s="192" t="s">
        <v>43</v>
      </c>
      <c r="O208" s="62"/>
      <c r="P208" s="193">
        <f>O208*H208</f>
        <v>0</v>
      </c>
      <c r="Q208" s="193">
        <v>0</v>
      </c>
      <c r="R208" s="193">
        <f>Q208*H208</f>
        <v>0</v>
      </c>
      <c r="S208" s="193">
        <v>0</v>
      </c>
      <c r="T208" s="194">
        <f>S208*H208</f>
        <v>0</v>
      </c>
      <c r="AR208" s="195" t="s">
        <v>138</v>
      </c>
      <c r="AT208" s="195" t="s">
        <v>133</v>
      </c>
      <c r="AU208" s="195" t="s">
        <v>81</v>
      </c>
      <c r="AY208" s="16" t="s">
        <v>131</v>
      </c>
      <c r="BE208" s="196">
        <f>IF(N208="základní",J208,0)</f>
        <v>0</v>
      </c>
      <c r="BF208" s="196">
        <f>IF(N208="snížená",J208,0)</f>
        <v>0</v>
      </c>
      <c r="BG208" s="196">
        <f>IF(N208="zákl. přenesená",J208,0)</f>
        <v>0</v>
      </c>
      <c r="BH208" s="196">
        <f>IF(N208="sníž. přenesená",J208,0)</f>
        <v>0</v>
      </c>
      <c r="BI208" s="196">
        <f>IF(N208="nulová",J208,0)</f>
        <v>0</v>
      </c>
      <c r="BJ208" s="16" t="s">
        <v>79</v>
      </c>
      <c r="BK208" s="196">
        <f>ROUND(I208*H208,2)</f>
        <v>0</v>
      </c>
      <c r="BL208" s="16" t="s">
        <v>138</v>
      </c>
      <c r="BM208" s="195" t="s">
        <v>336</v>
      </c>
    </row>
    <row r="209" spans="2:47" s="1" customFormat="1" ht="19.5">
      <c r="B209" s="33"/>
      <c r="C209" s="34"/>
      <c r="D209" s="197" t="s">
        <v>140</v>
      </c>
      <c r="E209" s="34"/>
      <c r="F209" s="198" t="s">
        <v>337</v>
      </c>
      <c r="G209" s="34"/>
      <c r="H209" s="34"/>
      <c r="I209" s="114"/>
      <c r="J209" s="34"/>
      <c r="K209" s="34"/>
      <c r="L209" s="37"/>
      <c r="M209" s="199"/>
      <c r="N209" s="62"/>
      <c r="O209" s="62"/>
      <c r="P209" s="62"/>
      <c r="Q209" s="62"/>
      <c r="R209" s="62"/>
      <c r="S209" s="62"/>
      <c r="T209" s="63"/>
      <c r="AT209" s="16" t="s">
        <v>140</v>
      </c>
      <c r="AU209" s="16" t="s">
        <v>81</v>
      </c>
    </row>
    <row r="210" spans="2:65" s="1" customFormat="1" ht="24" customHeight="1">
      <c r="B210" s="33"/>
      <c r="C210" s="184" t="s">
        <v>338</v>
      </c>
      <c r="D210" s="184" t="s">
        <v>133</v>
      </c>
      <c r="E210" s="185" t="s">
        <v>339</v>
      </c>
      <c r="F210" s="186" t="s">
        <v>340</v>
      </c>
      <c r="G210" s="187" t="s">
        <v>136</v>
      </c>
      <c r="H210" s="188">
        <v>132</v>
      </c>
      <c r="I210" s="189"/>
      <c r="J210" s="190">
        <f>ROUND(I210*H210,2)</f>
        <v>0</v>
      </c>
      <c r="K210" s="186" t="s">
        <v>19</v>
      </c>
      <c r="L210" s="37"/>
      <c r="M210" s="191" t="s">
        <v>19</v>
      </c>
      <c r="N210" s="192" t="s">
        <v>43</v>
      </c>
      <c r="O210" s="62"/>
      <c r="P210" s="193">
        <f>O210*H210</f>
        <v>0</v>
      </c>
      <c r="Q210" s="193">
        <v>0</v>
      </c>
      <c r="R210" s="193">
        <f>Q210*H210</f>
        <v>0</v>
      </c>
      <c r="S210" s="193">
        <v>0</v>
      </c>
      <c r="T210" s="194">
        <f>S210*H210</f>
        <v>0</v>
      </c>
      <c r="AR210" s="195" t="s">
        <v>138</v>
      </c>
      <c r="AT210" s="195" t="s">
        <v>133</v>
      </c>
      <c r="AU210" s="195" t="s">
        <v>81</v>
      </c>
      <c r="AY210" s="16" t="s">
        <v>131</v>
      </c>
      <c r="BE210" s="196">
        <f>IF(N210="základní",J210,0)</f>
        <v>0</v>
      </c>
      <c r="BF210" s="196">
        <f>IF(N210="snížená",J210,0)</f>
        <v>0</v>
      </c>
      <c r="BG210" s="196">
        <f>IF(N210="zákl. přenesená",J210,0)</f>
        <v>0</v>
      </c>
      <c r="BH210" s="196">
        <f>IF(N210="sníž. přenesená",J210,0)</f>
        <v>0</v>
      </c>
      <c r="BI210" s="196">
        <f>IF(N210="nulová",J210,0)</f>
        <v>0</v>
      </c>
      <c r="BJ210" s="16" t="s">
        <v>79</v>
      </c>
      <c r="BK210" s="196">
        <f>ROUND(I210*H210,2)</f>
        <v>0</v>
      </c>
      <c r="BL210" s="16" t="s">
        <v>138</v>
      </c>
      <c r="BM210" s="195" t="s">
        <v>341</v>
      </c>
    </row>
    <row r="211" spans="2:47" s="1" customFormat="1" ht="19.5">
      <c r="B211" s="33"/>
      <c r="C211" s="34"/>
      <c r="D211" s="197" t="s">
        <v>140</v>
      </c>
      <c r="E211" s="34"/>
      <c r="F211" s="198" t="s">
        <v>342</v>
      </c>
      <c r="G211" s="34"/>
      <c r="H211" s="34"/>
      <c r="I211" s="114"/>
      <c r="J211" s="34"/>
      <c r="K211" s="34"/>
      <c r="L211" s="37"/>
      <c r="M211" s="199"/>
      <c r="N211" s="62"/>
      <c r="O211" s="62"/>
      <c r="P211" s="62"/>
      <c r="Q211" s="62"/>
      <c r="R211" s="62"/>
      <c r="S211" s="62"/>
      <c r="T211" s="63"/>
      <c r="AT211" s="16" t="s">
        <v>140</v>
      </c>
      <c r="AU211" s="16" t="s">
        <v>81</v>
      </c>
    </row>
    <row r="212" spans="2:65" s="1" customFormat="1" ht="24" customHeight="1">
      <c r="B212" s="33"/>
      <c r="C212" s="184" t="s">
        <v>343</v>
      </c>
      <c r="D212" s="184" t="s">
        <v>133</v>
      </c>
      <c r="E212" s="185" t="s">
        <v>344</v>
      </c>
      <c r="F212" s="186" t="s">
        <v>345</v>
      </c>
      <c r="G212" s="187" t="s">
        <v>136</v>
      </c>
      <c r="H212" s="188">
        <v>306</v>
      </c>
      <c r="I212" s="189"/>
      <c r="J212" s="190">
        <f>ROUND(I212*H212,2)</f>
        <v>0</v>
      </c>
      <c r="K212" s="186" t="s">
        <v>19</v>
      </c>
      <c r="L212" s="37"/>
      <c r="M212" s="191" t="s">
        <v>19</v>
      </c>
      <c r="N212" s="192" t="s">
        <v>43</v>
      </c>
      <c r="O212" s="62"/>
      <c r="P212" s="193">
        <f>O212*H212</f>
        <v>0</v>
      </c>
      <c r="Q212" s="193">
        <v>0</v>
      </c>
      <c r="R212" s="193">
        <f>Q212*H212</f>
        <v>0</v>
      </c>
      <c r="S212" s="193">
        <v>0</v>
      </c>
      <c r="T212" s="194">
        <f>S212*H212</f>
        <v>0</v>
      </c>
      <c r="AR212" s="195" t="s">
        <v>138</v>
      </c>
      <c r="AT212" s="195" t="s">
        <v>133</v>
      </c>
      <c r="AU212" s="195" t="s">
        <v>81</v>
      </c>
      <c r="AY212" s="16" t="s">
        <v>131</v>
      </c>
      <c r="BE212" s="196">
        <f>IF(N212="základní",J212,0)</f>
        <v>0</v>
      </c>
      <c r="BF212" s="196">
        <f>IF(N212="snížená",J212,0)</f>
        <v>0</v>
      </c>
      <c r="BG212" s="196">
        <f>IF(N212="zákl. přenesená",J212,0)</f>
        <v>0</v>
      </c>
      <c r="BH212" s="196">
        <f>IF(N212="sníž. přenesená",J212,0)</f>
        <v>0</v>
      </c>
      <c r="BI212" s="196">
        <f>IF(N212="nulová",J212,0)</f>
        <v>0</v>
      </c>
      <c r="BJ212" s="16" t="s">
        <v>79</v>
      </c>
      <c r="BK212" s="196">
        <f>ROUND(I212*H212,2)</f>
        <v>0</v>
      </c>
      <c r="BL212" s="16" t="s">
        <v>138</v>
      </c>
      <c r="BM212" s="195" t="s">
        <v>346</v>
      </c>
    </row>
    <row r="213" spans="2:47" s="1" customFormat="1" ht="19.5">
      <c r="B213" s="33"/>
      <c r="C213" s="34"/>
      <c r="D213" s="197" t="s">
        <v>140</v>
      </c>
      <c r="E213" s="34"/>
      <c r="F213" s="198" t="s">
        <v>342</v>
      </c>
      <c r="G213" s="34"/>
      <c r="H213" s="34"/>
      <c r="I213" s="114"/>
      <c r="J213" s="34"/>
      <c r="K213" s="34"/>
      <c r="L213" s="37"/>
      <c r="M213" s="199"/>
      <c r="N213" s="62"/>
      <c r="O213" s="62"/>
      <c r="P213" s="62"/>
      <c r="Q213" s="62"/>
      <c r="R213" s="62"/>
      <c r="S213" s="62"/>
      <c r="T213" s="63"/>
      <c r="AT213" s="16" t="s">
        <v>140</v>
      </c>
      <c r="AU213" s="16" t="s">
        <v>81</v>
      </c>
    </row>
    <row r="214" spans="2:51" s="12" customFormat="1" ht="11.25">
      <c r="B214" s="200"/>
      <c r="C214" s="201"/>
      <c r="D214" s="197" t="s">
        <v>164</v>
      </c>
      <c r="E214" s="202" t="s">
        <v>19</v>
      </c>
      <c r="F214" s="203" t="s">
        <v>347</v>
      </c>
      <c r="G214" s="201"/>
      <c r="H214" s="204">
        <v>306</v>
      </c>
      <c r="I214" s="205"/>
      <c r="J214" s="201"/>
      <c r="K214" s="201"/>
      <c r="L214" s="206"/>
      <c r="M214" s="207"/>
      <c r="N214" s="208"/>
      <c r="O214" s="208"/>
      <c r="P214" s="208"/>
      <c r="Q214" s="208"/>
      <c r="R214" s="208"/>
      <c r="S214" s="208"/>
      <c r="T214" s="209"/>
      <c r="AT214" s="210" t="s">
        <v>164</v>
      </c>
      <c r="AU214" s="210" t="s">
        <v>81</v>
      </c>
      <c r="AV214" s="12" t="s">
        <v>81</v>
      </c>
      <c r="AW214" s="12" t="s">
        <v>33</v>
      </c>
      <c r="AX214" s="12" t="s">
        <v>72</v>
      </c>
      <c r="AY214" s="210" t="s">
        <v>131</v>
      </c>
    </row>
    <row r="215" spans="2:65" s="1" customFormat="1" ht="16.5" customHeight="1">
      <c r="B215" s="33"/>
      <c r="C215" s="184" t="s">
        <v>348</v>
      </c>
      <c r="D215" s="184" t="s">
        <v>133</v>
      </c>
      <c r="E215" s="185" t="s">
        <v>349</v>
      </c>
      <c r="F215" s="186" t="s">
        <v>350</v>
      </c>
      <c r="G215" s="187" t="s">
        <v>136</v>
      </c>
      <c r="H215" s="188">
        <v>132</v>
      </c>
      <c r="I215" s="189"/>
      <c r="J215" s="190">
        <f>ROUND(I215*H215,2)</f>
        <v>0</v>
      </c>
      <c r="K215" s="186" t="s">
        <v>137</v>
      </c>
      <c r="L215" s="37"/>
      <c r="M215" s="191" t="s">
        <v>19</v>
      </c>
      <c r="N215" s="192" t="s">
        <v>43</v>
      </c>
      <c r="O215" s="62"/>
      <c r="P215" s="193">
        <f>O215*H215</f>
        <v>0</v>
      </c>
      <c r="Q215" s="193">
        <v>0</v>
      </c>
      <c r="R215" s="193">
        <f>Q215*H215</f>
        <v>0</v>
      </c>
      <c r="S215" s="193">
        <v>0</v>
      </c>
      <c r="T215" s="194">
        <f>S215*H215</f>
        <v>0</v>
      </c>
      <c r="AR215" s="195" t="s">
        <v>138</v>
      </c>
      <c r="AT215" s="195" t="s">
        <v>133</v>
      </c>
      <c r="AU215" s="195" t="s">
        <v>81</v>
      </c>
      <c r="AY215" s="16" t="s">
        <v>131</v>
      </c>
      <c r="BE215" s="196">
        <f>IF(N215="základní",J215,0)</f>
        <v>0</v>
      </c>
      <c r="BF215" s="196">
        <f>IF(N215="snížená",J215,0)</f>
        <v>0</v>
      </c>
      <c r="BG215" s="196">
        <f>IF(N215="zákl. přenesená",J215,0)</f>
        <v>0</v>
      </c>
      <c r="BH215" s="196">
        <f>IF(N215="sníž. přenesená",J215,0)</f>
        <v>0</v>
      </c>
      <c r="BI215" s="196">
        <f>IF(N215="nulová",J215,0)</f>
        <v>0</v>
      </c>
      <c r="BJ215" s="16" t="s">
        <v>79</v>
      </c>
      <c r="BK215" s="196">
        <f>ROUND(I215*H215,2)</f>
        <v>0</v>
      </c>
      <c r="BL215" s="16" t="s">
        <v>138</v>
      </c>
      <c r="BM215" s="195" t="s">
        <v>351</v>
      </c>
    </row>
    <row r="216" spans="2:47" s="1" customFormat="1" ht="19.5">
      <c r="B216" s="33"/>
      <c r="C216" s="34"/>
      <c r="D216" s="197" t="s">
        <v>140</v>
      </c>
      <c r="E216" s="34"/>
      <c r="F216" s="198" t="s">
        <v>352</v>
      </c>
      <c r="G216" s="34"/>
      <c r="H216" s="34"/>
      <c r="I216" s="114"/>
      <c r="J216" s="34"/>
      <c r="K216" s="34"/>
      <c r="L216" s="37"/>
      <c r="M216" s="199"/>
      <c r="N216" s="62"/>
      <c r="O216" s="62"/>
      <c r="P216" s="62"/>
      <c r="Q216" s="62"/>
      <c r="R216" s="62"/>
      <c r="S216" s="62"/>
      <c r="T216" s="63"/>
      <c r="AT216" s="16" t="s">
        <v>140</v>
      </c>
      <c r="AU216" s="16" t="s">
        <v>81</v>
      </c>
    </row>
    <row r="217" spans="2:65" s="1" customFormat="1" ht="16.5" customHeight="1">
      <c r="B217" s="33"/>
      <c r="C217" s="184" t="s">
        <v>353</v>
      </c>
      <c r="D217" s="184" t="s">
        <v>133</v>
      </c>
      <c r="E217" s="185" t="s">
        <v>354</v>
      </c>
      <c r="F217" s="186" t="s">
        <v>355</v>
      </c>
      <c r="G217" s="187" t="s">
        <v>136</v>
      </c>
      <c r="H217" s="188">
        <v>1091</v>
      </c>
      <c r="I217" s="189"/>
      <c r="J217" s="190">
        <f>ROUND(I217*H217,2)</f>
        <v>0</v>
      </c>
      <c r="K217" s="186" t="s">
        <v>137</v>
      </c>
      <c r="L217" s="37"/>
      <c r="M217" s="191" t="s">
        <v>19</v>
      </c>
      <c r="N217" s="192" t="s">
        <v>43</v>
      </c>
      <c r="O217" s="62"/>
      <c r="P217" s="193">
        <f>O217*H217</f>
        <v>0</v>
      </c>
      <c r="Q217" s="193">
        <v>0</v>
      </c>
      <c r="R217" s="193">
        <f>Q217*H217</f>
        <v>0</v>
      </c>
      <c r="S217" s="193">
        <v>0</v>
      </c>
      <c r="T217" s="194">
        <f>S217*H217</f>
        <v>0</v>
      </c>
      <c r="AR217" s="195" t="s">
        <v>138</v>
      </c>
      <c r="AT217" s="195" t="s">
        <v>133</v>
      </c>
      <c r="AU217" s="195" t="s">
        <v>81</v>
      </c>
      <c r="AY217" s="16" t="s">
        <v>131</v>
      </c>
      <c r="BE217" s="196">
        <f>IF(N217="základní",J217,0)</f>
        <v>0</v>
      </c>
      <c r="BF217" s="196">
        <f>IF(N217="snížená",J217,0)</f>
        <v>0</v>
      </c>
      <c r="BG217" s="196">
        <f>IF(N217="zákl. přenesená",J217,0)</f>
        <v>0</v>
      </c>
      <c r="BH217" s="196">
        <f>IF(N217="sníž. přenesená",J217,0)</f>
        <v>0</v>
      </c>
      <c r="BI217" s="196">
        <f>IF(N217="nulová",J217,0)</f>
        <v>0</v>
      </c>
      <c r="BJ217" s="16" t="s">
        <v>79</v>
      </c>
      <c r="BK217" s="196">
        <f>ROUND(I217*H217,2)</f>
        <v>0</v>
      </c>
      <c r="BL217" s="16" t="s">
        <v>138</v>
      </c>
      <c r="BM217" s="195" t="s">
        <v>356</v>
      </c>
    </row>
    <row r="218" spans="2:47" s="1" customFormat="1" ht="19.5">
      <c r="B218" s="33"/>
      <c r="C218" s="34"/>
      <c r="D218" s="197" t="s">
        <v>140</v>
      </c>
      <c r="E218" s="34"/>
      <c r="F218" s="198" t="s">
        <v>357</v>
      </c>
      <c r="G218" s="34"/>
      <c r="H218" s="34"/>
      <c r="I218" s="114"/>
      <c r="J218" s="34"/>
      <c r="K218" s="34"/>
      <c r="L218" s="37"/>
      <c r="M218" s="199"/>
      <c r="N218" s="62"/>
      <c r="O218" s="62"/>
      <c r="P218" s="62"/>
      <c r="Q218" s="62"/>
      <c r="R218" s="62"/>
      <c r="S218" s="62"/>
      <c r="T218" s="63"/>
      <c r="AT218" s="16" t="s">
        <v>140</v>
      </c>
      <c r="AU218" s="16" t="s">
        <v>81</v>
      </c>
    </row>
    <row r="219" spans="2:51" s="12" customFormat="1" ht="11.25">
      <c r="B219" s="200"/>
      <c r="C219" s="201"/>
      <c r="D219" s="197" t="s">
        <v>164</v>
      </c>
      <c r="E219" s="202" t="s">
        <v>19</v>
      </c>
      <c r="F219" s="203" t="s">
        <v>358</v>
      </c>
      <c r="G219" s="201"/>
      <c r="H219" s="204">
        <v>1091</v>
      </c>
      <c r="I219" s="205"/>
      <c r="J219" s="201"/>
      <c r="K219" s="201"/>
      <c r="L219" s="206"/>
      <c r="M219" s="207"/>
      <c r="N219" s="208"/>
      <c r="O219" s="208"/>
      <c r="P219" s="208"/>
      <c r="Q219" s="208"/>
      <c r="R219" s="208"/>
      <c r="S219" s="208"/>
      <c r="T219" s="209"/>
      <c r="AT219" s="210" t="s">
        <v>164</v>
      </c>
      <c r="AU219" s="210" t="s">
        <v>81</v>
      </c>
      <c r="AV219" s="12" t="s">
        <v>81</v>
      </c>
      <c r="AW219" s="12" t="s">
        <v>33</v>
      </c>
      <c r="AX219" s="12" t="s">
        <v>72</v>
      </c>
      <c r="AY219" s="210" t="s">
        <v>131</v>
      </c>
    </row>
    <row r="220" spans="2:65" s="1" customFormat="1" ht="24" customHeight="1">
      <c r="B220" s="33"/>
      <c r="C220" s="184" t="s">
        <v>359</v>
      </c>
      <c r="D220" s="184" t="s">
        <v>133</v>
      </c>
      <c r="E220" s="185" t="s">
        <v>360</v>
      </c>
      <c r="F220" s="186" t="s">
        <v>361</v>
      </c>
      <c r="G220" s="187" t="s">
        <v>136</v>
      </c>
      <c r="H220" s="188">
        <v>25</v>
      </c>
      <c r="I220" s="189"/>
      <c r="J220" s="190">
        <f>ROUND(I220*H220,2)</f>
        <v>0</v>
      </c>
      <c r="K220" s="186" t="s">
        <v>137</v>
      </c>
      <c r="L220" s="37"/>
      <c r="M220" s="191" t="s">
        <v>19</v>
      </c>
      <c r="N220" s="192" t="s">
        <v>43</v>
      </c>
      <c r="O220" s="62"/>
      <c r="P220" s="193">
        <f>O220*H220</f>
        <v>0</v>
      </c>
      <c r="Q220" s="193">
        <v>0.13188</v>
      </c>
      <c r="R220" s="193">
        <f>Q220*H220</f>
        <v>3.2969999999999997</v>
      </c>
      <c r="S220" s="193">
        <v>0</v>
      </c>
      <c r="T220" s="194">
        <f>S220*H220</f>
        <v>0</v>
      </c>
      <c r="AR220" s="195" t="s">
        <v>138</v>
      </c>
      <c r="AT220" s="195" t="s">
        <v>133</v>
      </c>
      <c r="AU220" s="195" t="s">
        <v>81</v>
      </c>
      <c r="AY220" s="16" t="s">
        <v>131</v>
      </c>
      <c r="BE220" s="196">
        <f>IF(N220="základní",J220,0)</f>
        <v>0</v>
      </c>
      <c r="BF220" s="196">
        <f>IF(N220="snížená",J220,0)</f>
        <v>0</v>
      </c>
      <c r="BG220" s="196">
        <f>IF(N220="zákl. přenesená",J220,0)</f>
        <v>0</v>
      </c>
      <c r="BH220" s="196">
        <f>IF(N220="sníž. přenesená",J220,0)</f>
        <v>0</v>
      </c>
      <c r="BI220" s="196">
        <f>IF(N220="nulová",J220,0)</f>
        <v>0</v>
      </c>
      <c r="BJ220" s="16" t="s">
        <v>79</v>
      </c>
      <c r="BK220" s="196">
        <f>ROUND(I220*H220,2)</f>
        <v>0</v>
      </c>
      <c r="BL220" s="16" t="s">
        <v>138</v>
      </c>
      <c r="BM220" s="195" t="s">
        <v>362</v>
      </c>
    </row>
    <row r="221" spans="2:47" s="1" customFormat="1" ht="19.5">
      <c r="B221" s="33"/>
      <c r="C221" s="34"/>
      <c r="D221" s="197" t="s">
        <v>140</v>
      </c>
      <c r="E221" s="34"/>
      <c r="F221" s="198" t="s">
        <v>363</v>
      </c>
      <c r="G221" s="34"/>
      <c r="H221" s="34"/>
      <c r="I221" s="114"/>
      <c r="J221" s="34"/>
      <c r="K221" s="34"/>
      <c r="L221" s="37"/>
      <c r="M221" s="199"/>
      <c r="N221" s="62"/>
      <c r="O221" s="62"/>
      <c r="P221" s="62"/>
      <c r="Q221" s="62"/>
      <c r="R221" s="62"/>
      <c r="S221" s="62"/>
      <c r="T221" s="63"/>
      <c r="AT221" s="16" t="s">
        <v>140</v>
      </c>
      <c r="AU221" s="16" t="s">
        <v>81</v>
      </c>
    </row>
    <row r="222" spans="2:65" s="1" customFormat="1" ht="24" customHeight="1">
      <c r="B222" s="33"/>
      <c r="C222" s="184" t="s">
        <v>364</v>
      </c>
      <c r="D222" s="184" t="s">
        <v>133</v>
      </c>
      <c r="E222" s="185" t="s">
        <v>365</v>
      </c>
      <c r="F222" s="186" t="s">
        <v>366</v>
      </c>
      <c r="G222" s="187" t="s">
        <v>136</v>
      </c>
      <c r="H222" s="188">
        <v>1016</v>
      </c>
      <c r="I222" s="189"/>
      <c r="J222" s="190">
        <f>ROUND(I222*H222,2)</f>
        <v>0</v>
      </c>
      <c r="K222" s="186" t="s">
        <v>137</v>
      </c>
      <c r="L222" s="37"/>
      <c r="M222" s="191" t="s">
        <v>19</v>
      </c>
      <c r="N222" s="192" t="s">
        <v>43</v>
      </c>
      <c r="O222" s="62"/>
      <c r="P222" s="193">
        <f>O222*H222</f>
        <v>0</v>
      </c>
      <c r="Q222" s="193">
        <v>0</v>
      </c>
      <c r="R222" s="193">
        <f>Q222*H222</f>
        <v>0</v>
      </c>
      <c r="S222" s="193">
        <v>0</v>
      </c>
      <c r="T222" s="194">
        <f>S222*H222</f>
        <v>0</v>
      </c>
      <c r="AR222" s="195" t="s">
        <v>138</v>
      </c>
      <c r="AT222" s="195" t="s">
        <v>133</v>
      </c>
      <c r="AU222" s="195" t="s">
        <v>81</v>
      </c>
      <c r="AY222" s="16" t="s">
        <v>131</v>
      </c>
      <c r="BE222" s="196">
        <f>IF(N222="základní",J222,0)</f>
        <v>0</v>
      </c>
      <c r="BF222" s="196">
        <f>IF(N222="snížená",J222,0)</f>
        <v>0</v>
      </c>
      <c r="BG222" s="196">
        <f>IF(N222="zákl. přenesená",J222,0)</f>
        <v>0</v>
      </c>
      <c r="BH222" s="196">
        <f>IF(N222="sníž. přenesená",J222,0)</f>
        <v>0</v>
      </c>
      <c r="BI222" s="196">
        <f>IF(N222="nulová",J222,0)</f>
        <v>0</v>
      </c>
      <c r="BJ222" s="16" t="s">
        <v>79</v>
      </c>
      <c r="BK222" s="196">
        <f>ROUND(I222*H222,2)</f>
        <v>0</v>
      </c>
      <c r="BL222" s="16" t="s">
        <v>138</v>
      </c>
      <c r="BM222" s="195" t="s">
        <v>367</v>
      </c>
    </row>
    <row r="223" spans="2:47" s="1" customFormat="1" ht="29.25">
      <c r="B223" s="33"/>
      <c r="C223" s="34"/>
      <c r="D223" s="197" t="s">
        <v>140</v>
      </c>
      <c r="E223" s="34"/>
      <c r="F223" s="198" t="s">
        <v>368</v>
      </c>
      <c r="G223" s="34"/>
      <c r="H223" s="34"/>
      <c r="I223" s="114"/>
      <c r="J223" s="34"/>
      <c r="K223" s="34"/>
      <c r="L223" s="37"/>
      <c r="M223" s="199"/>
      <c r="N223" s="62"/>
      <c r="O223" s="62"/>
      <c r="P223" s="62"/>
      <c r="Q223" s="62"/>
      <c r="R223" s="62"/>
      <c r="S223" s="62"/>
      <c r="T223" s="63"/>
      <c r="AT223" s="16" t="s">
        <v>140</v>
      </c>
      <c r="AU223" s="16" t="s">
        <v>81</v>
      </c>
    </row>
    <row r="224" spans="2:65" s="1" customFormat="1" ht="24" customHeight="1">
      <c r="B224" s="33"/>
      <c r="C224" s="184" t="s">
        <v>369</v>
      </c>
      <c r="D224" s="184" t="s">
        <v>133</v>
      </c>
      <c r="E224" s="185" t="s">
        <v>370</v>
      </c>
      <c r="F224" s="186" t="s">
        <v>371</v>
      </c>
      <c r="G224" s="187" t="s">
        <v>136</v>
      </c>
      <c r="H224" s="188">
        <v>1016</v>
      </c>
      <c r="I224" s="189"/>
      <c r="J224" s="190">
        <f>ROUND(I224*H224,2)</f>
        <v>0</v>
      </c>
      <c r="K224" s="186" t="s">
        <v>137</v>
      </c>
      <c r="L224" s="37"/>
      <c r="M224" s="191" t="s">
        <v>19</v>
      </c>
      <c r="N224" s="192" t="s">
        <v>43</v>
      </c>
      <c r="O224" s="62"/>
      <c r="P224" s="193">
        <f>O224*H224</f>
        <v>0</v>
      </c>
      <c r="Q224" s="193">
        <v>0</v>
      </c>
      <c r="R224" s="193">
        <f>Q224*H224</f>
        <v>0</v>
      </c>
      <c r="S224" s="193">
        <v>0</v>
      </c>
      <c r="T224" s="194">
        <f>S224*H224</f>
        <v>0</v>
      </c>
      <c r="AR224" s="195" t="s">
        <v>138</v>
      </c>
      <c r="AT224" s="195" t="s">
        <v>133</v>
      </c>
      <c r="AU224" s="195" t="s">
        <v>81</v>
      </c>
      <c r="AY224" s="16" t="s">
        <v>131</v>
      </c>
      <c r="BE224" s="196">
        <f>IF(N224="základní",J224,0)</f>
        <v>0</v>
      </c>
      <c r="BF224" s="196">
        <f>IF(N224="snížená",J224,0)</f>
        <v>0</v>
      </c>
      <c r="BG224" s="196">
        <f>IF(N224="zákl. přenesená",J224,0)</f>
        <v>0</v>
      </c>
      <c r="BH224" s="196">
        <f>IF(N224="sníž. přenesená",J224,0)</f>
        <v>0</v>
      </c>
      <c r="BI224" s="196">
        <f>IF(N224="nulová",J224,0)</f>
        <v>0</v>
      </c>
      <c r="BJ224" s="16" t="s">
        <v>79</v>
      </c>
      <c r="BK224" s="196">
        <f>ROUND(I224*H224,2)</f>
        <v>0</v>
      </c>
      <c r="BL224" s="16" t="s">
        <v>138</v>
      </c>
      <c r="BM224" s="195" t="s">
        <v>372</v>
      </c>
    </row>
    <row r="225" spans="2:47" s="1" customFormat="1" ht="29.25">
      <c r="B225" s="33"/>
      <c r="C225" s="34"/>
      <c r="D225" s="197" t="s">
        <v>140</v>
      </c>
      <c r="E225" s="34"/>
      <c r="F225" s="198" t="s">
        <v>373</v>
      </c>
      <c r="G225" s="34"/>
      <c r="H225" s="34"/>
      <c r="I225" s="114"/>
      <c r="J225" s="34"/>
      <c r="K225" s="34"/>
      <c r="L225" s="37"/>
      <c r="M225" s="199"/>
      <c r="N225" s="62"/>
      <c r="O225" s="62"/>
      <c r="P225" s="62"/>
      <c r="Q225" s="62"/>
      <c r="R225" s="62"/>
      <c r="S225" s="62"/>
      <c r="T225" s="63"/>
      <c r="AT225" s="16" t="s">
        <v>140</v>
      </c>
      <c r="AU225" s="16" t="s">
        <v>81</v>
      </c>
    </row>
    <row r="226" spans="2:65" s="1" customFormat="1" ht="24" customHeight="1">
      <c r="B226" s="33"/>
      <c r="C226" s="184" t="s">
        <v>374</v>
      </c>
      <c r="D226" s="184" t="s">
        <v>133</v>
      </c>
      <c r="E226" s="185" t="s">
        <v>375</v>
      </c>
      <c r="F226" s="186" t="s">
        <v>376</v>
      </c>
      <c r="G226" s="187" t="s">
        <v>136</v>
      </c>
      <c r="H226" s="188">
        <v>3210</v>
      </c>
      <c r="I226" s="189"/>
      <c r="J226" s="190">
        <f>ROUND(I226*H226,2)</f>
        <v>0</v>
      </c>
      <c r="K226" s="186" t="s">
        <v>137</v>
      </c>
      <c r="L226" s="37"/>
      <c r="M226" s="191" t="s">
        <v>19</v>
      </c>
      <c r="N226" s="192" t="s">
        <v>43</v>
      </c>
      <c r="O226" s="62"/>
      <c r="P226" s="193">
        <f>O226*H226</f>
        <v>0</v>
      </c>
      <c r="Q226" s="193">
        <v>0</v>
      </c>
      <c r="R226" s="193">
        <f>Q226*H226</f>
        <v>0</v>
      </c>
      <c r="S226" s="193">
        <v>0</v>
      </c>
      <c r="T226" s="194">
        <f>S226*H226</f>
        <v>0</v>
      </c>
      <c r="AR226" s="195" t="s">
        <v>138</v>
      </c>
      <c r="AT226" s="195" t="s">
        <v>133</v>
      </c>
      <c r="AU226" s="195" t="s">
        <v>81</v>
      </c>
      <c r="AY226" s="16" t="s">
        <v>131</v>
      </c>
      <c r="BE226" s="196">
        <f>IF(N226="základní",J226,0)</f>
        <v>0</v>
      </c>
      <c r="BF226" s="196">
        <f>IF(N226="snížená",J226,0)</f>
        <v>0</v>
      </c>
      <c r="BG226" s="196">
        <f>IF(N226="zákl. přenesená",J226,0)</f>
        <v>0</v>
      </c>
      <c r="BH226" s="196">
        <f>IF(N226="sníž. přenesená",J226,0)</f>
        <v>0</v>
      </c>
      <c r="BI226" s="196">
        <f>IF(N226="nulová",J226,0)</f>
        <v>0</v>
      </c>
      <c r="BJ226" s="16" t="s">
        <v>79</v>
      </c>
      <c r="BK226" s="196">
        <f>ROUND(I226*H226,2)</f>
        <v>0</v>
      </c>
      <c r="BL226" s="16" t="s">
        <v>138</v>
      </c>
      <c r="BM226" s="195" t="s">
        <v>377</v>
      </c>
    </row>
    <row r="227" spans="2:47" s="1" customFormat="1" ht="19.5">
      <c r="B227" s="33"/>
      <c r="C227" s="34"/>
      <c r="D227" s="197" t="s">
        <v>140</v>
      </c>
      <c r="E227" s="34"/>
      <c r="F227" s="198" t="s">
        <v>378</v>
      </c>
      <c r="G227" s="34"/>
      <c r="H227" s="34"/>
      <c r="I227" s="114"/>
      <c r="J227" s="34"/>
      <c r="K227" s="34"/>
      <c r="L227" s="37"/>
      <c r="M227" s="199"/>
      <c r="N227" s="62"/>
      <c r="O227" s="62"/>
      <c r="P227" s="62"/>
      <c r="Q227" s="62"/>
      <c r="R227" s="62"/>
      <c r="S227" s="62"/>
      <c r="T227" s="63"/>
      <c r="AT227" s="16" t="s">
        <v>140</v>
      </c>
      <c r="AU227" s="16" t="s">
        <v>81</v>
      </c>
    </row>
    <row r="228" spans="2:51" s="12" customFormat="1" ht="11.25">
      <c r="B228" s="200"/>
      <c r="C228" s="201"/>
      <c r="D228" s="197" t="s">
        <v>164</v>
      </c>
      <c r="E228" s="202" t="s">
        <v>19</v>
      </c>
      <c r="F228" s="203" t="s">
        <v>379</v>
      </c>
      <c r="G228" s="201"/>
      <c r="H228" s="204">
        <v>3210</v>
      </c>
      <c r="I228" s="205"/>
      <c r="J228" s="201"/>
      <c r="K228" s="201"/>
      <c r="L228" s="206"/>
      <c r="M228" s="207"/>
      <c r="N228" s="208"/>
      <c r="O228" s="208"/>
      <c r="P228" s="208"/>
      <c r="Q228" s="208"/>
      <c r="R228" s="208"/>
      <c r="S228" s="208"/>
      <c r="T228" s="209"/>
      <c r="AT228" s="210" t="s">
        <v>164</v>
      </c>
      <c r="AU228" s="210" t="s">
        <v>81</v>
      </c>
      <c r="AV228" s="12" t="s">
        <v>81</v>
      </c>
      <c r="AW228" s="12" t="s">
        <v>33</v>
      </c>
      <c r="AX228" s="12" t="s">
        <v>72</v>
      </c>
      <c r="AY228" s="210" t="s">
        <v>131</v>
      </c>
    </row>
    <row r="229" spans="2:65" s="1" customFormat="1" ht="24" customHeight="1">
      <c r="B229" s="33"/>
      <c r="C229" s="184" t="s">
        <v>380</v>
      </c>
      <c r="D229" s="184" t="s">
        <v>133</v>
      </c>
      <c r="E229" s="185" t="s">
        <v>381</v>
      </c>
      <c r="F229" s="186" t="s">
        <v>382</v>
      </c>
      <c r="G229" s="187" t="s">
        <v>136</v>
      </c>
      <c r="H229" s="188">
        <v>1070</v>
      </c>
      <c r="I229" s="189"/>
      <c r="J229" s="190">
        <f>ROUND(I229*H229,2)</f>
        <v>0</v>
      </c>
      <c r="K229" s="186" t="s">
        <v>137</v>
      </c>
      <c r="L229" s="37"/>
      <c r="M229" s="191" t="s">
        <v>19</v>
      </c>
      <c r="N229" s="192" t="s">
        <v>43</v>
      </c>
      <c r="O229" s="62"/>
      <c r="P229" s="193">
        <f>O229*H229</f>
        <v>0</v>
      </c>
      <c r="Q229" s="193">
        <v>0</v>
      </c>
      <c r="R229" s="193">
        <f>Q229*H229</f>
        <v>0</v>
      </c>
      <c r="S229" s="193">
        <v>0</v>
      </c>
      <c r="T229" s="194">
        <f>S229*H229</f>
        <v>0</v>
      </c>
      <c r="AR229" s="195" t="s">
        <v>138</v>
      </c>
      <c r="AT229" s="195" t="s">
        <v>133</v>
      </c>
      <c r="AU229" s="195" t="s">
        <v>81</v>
      </c>
      <c r="AY229" s="16" t="s">
        <v>131</v>
      </c>
      <c r="BE229" s="196">
        <f>IF(N229="základní",J229,0)</f>
        <v>0</v>
      </c>
      <c r="BF229" s="196">
        <f>IF(N229="snížená",J229,0)</f>
        <v>0</v>
      </c>
      <c r="BG229" s="196">
        <f>IF(N229="zákl. přenesená",J229,0)</f>
        <v>0</v>
      </c>
      <c r="BH229" s="196">
        <f>IF(N229="sníž. přenesená",J229,0)</f>
        <v>0</v>
      </c>
      <c r="BI229" s="196">
        <f>IF(N229="nulová",J229,0)</f>
        <v>0</v>
      </c>
      <c r="BJ229" s="16" t="s">
        <v>79</v>
      </c>
      <c r="BK229" s="196">
        <f>ROUND(I229*H229,2)</f>
        <v>0</v>
      </c>
      <c r="BL229" s="16" t="s">
        <v>138</v>
      </c>
      <c r="BM229" s="195" t="s">
        <v>383</v>
      </c>
    </row>
    <row r="230" spans="2:47" s="1" customFormat="1" ht="19.5">
      <c r="B230" s="33"/>
      <c r="C230" s="34"/>
      <c r="D230" s="197" t="s">
        <v>140</v>
      </c>
      <c r="E230" s="34"/>
      <c r="F230" s="198" t="s">
        <v>384</v>
      </c>
      <c r="G230" s="34"/>
      <c r="H230" s="34"/>
      <c r="I230" s="114"/>
      <c r="J230" s="34"/>
      <c r="K230" s="34"/>
      <c r="L230" s="37"/>
      <c r="M230" s="199"/>
      <c r="N230" s="62"/>
      <c r="O230" s="62"/>
      <c r="P230" s="62"/>
      <c r="Q230" s="62"/>
      <c r="R230" s="62"/>
      <c r="S230" s="62"/>
      <c r="T230" s="63"/>
      <c r="AT230" s="16" t="s">
        <v>140</v>
      </c>
      <c r="AU230" s="16" t="s">
        <v>81</v>
      </c>
    </row>
    <row r="231" spans="2:65" s="1" customFormat="1" ht="24" customHeight="1">
      <c r="B231" s="33"/>
      <c r="C231" s="184" t="s">
        <v>385</v>
      </c>
      <c r="D231" s="184" t="s">
        <v>133</v>
      </c>
      <c r="E231" s="185" t="s">
        <v>386</v>
      </c>
      <c r="F231" s="186" t="s">
        <v>387</v>
      </c>
      <c r="G231" s="187" t="s">
        <v>136</v>
      </c>
      <c r="H231" s="188">
        <v>1070</v>
      </c>
      <c r="I231" s="189"/>
      <c r="J231" s="190">
        <f>ROUND(I231*H231,2)</f>
        <v>0</v>
      </c>
      <c r="K231" s="186" t="s">
        <v>137</v>
      </c>
      <c r="L231" s="37"/>
      <c r="M231" s="191" t="s">
        <v>19</v>
      </c>
      <c r="N231" s="192" t="s">
        <v>43</v>
      </c>
      <c r="O231" s="62"/>
      <c r="P231" s="193">
        <f>O231*H231</f>
        <v>0</v>
      </c>
      <c r="Q231" s="193">
        <v>0</v>
      </c>
      <c r="R231" s="193">
        <f>Q231*H231</f>
        <v>0</v>
      </c>
      <c r="S231" s="193">
        <v>0</v>
      </c>
      <c r="T231" s="194">
        <f>S231*H231</f>
        <v>0</v>
      </c>
      <c r="AR231" s="195" t="s">
        <v>138</v>
      </c>
      <c r="AT231" s="195" t="s">
        <v>133</v>
      </c>
      <c r="AU231" s="195" t="s">
        <v>81</v>
      </c>
      <c r="AY231" s="16" t="s">
        <v>131</v>
      </c>
      <c r="BE231" s="196">
        <f>IF(N231="základní",J231,0)</f>
        <v>0</v>
      </c>
      <c r="BF231" s="196">
        <f>IF(N231="snížená",J231,0)</f>
        <v>0</v>
      </c>
      <c r="BG231" s="196">
        <f>IF(N231="zákl. přenesená",J231,0)</f>
        <v>0</v>
      </c>
      <c r="BH231" s="196">
        <f>IF(N231="sníž. přenesená",J231,0)</f>
        <v>0</v>
      </c>
      <c r="BI231" s="196">
        <f>IF(N231="nulová",J231,0)</f>
        <v>0</v>
      </c>
      <c r="BJ231" s="16" t="s">
        <v>79</v>
      </c>
      <c r="BK231" s="196">
        <f>ROUND(I231*H231,2)</f>
        <v>0</v>
      </c>
      <c r="BL231" s="16" t="s">
        <v>138</v>
      </c>
      <c r="BM231" s="195" t="s">
        <v>388</v>
      </c>
    </row>
    <row r="232" spans="2:47" s="1" customFormat="1" ht="29.25">
      <c r="B232" s="33"/>
      <c r="C232" s="34"/>
      <c r="D232" s="197" t="s">
        <v>140</v>
      </c>
      <c r="E232" s="34"/>
      <c r="F232" s="198" t="s">
        <v>389</v>
      </c>
      <c r="G232" s="34"/>
      <c r="H232" s="34"/>
      <c r="I232" s="114"/>
      <c r="J232" s="34"/>
      <c r="K232" s="34"/>
      <c r="L232" s="37"/>
      <c r="M232" s="199"/>
      <c r="N232" s="62"/>
      <c r="O232" s="62"/>
      <c r="P232" s="62"/>
      <c r="Q232" s="62"/>
      <c r="R232" s="62"/>
      <c r="S232" s="62"/>
      <c r="T232" s="63"/>
      <c r="AT232" s="16" t="s">
        <v>140</v>
      </c>
      <c r="AU232" s="16" t="s">
        <v>81</v>
      </c>
    </row>
    <row r="233" spans="2:65" s="1" customFormat="1" ht="16.5" customHeight="1">
      <c r="B233" s="33"/>
      <c r="C233" s="184" t="s">
        <v>390</v>
      </c>
      <c r="D233" s="184" t="s">
        <v>133</v>
      </c>
      <c r="E233" s="185" t="s">
        <v>391</v>
      </c>
      <c r="F233" s="186" t="s">
        <v>392</v>
      </c>
      <c r="G233" s="187" t="s">
        <v>136</v>
      </c>
      <c r="H233" s="188">
        <v>29</v>
      </c>
      <c r="I233" s="189"/>
      <c r="J233" s="190">
        <f>ROUND(I233*H233,2)</f>
        <v>0</v>
      </c>
      <c r="K233" s="186" t="s">
        <v>137</v>
      </c>
      <c r="L233" s="37"/>
      <c r="M233" s="191" t="s">
        <v>19</v>
      </c>
      <c r="N233" s="192" t="s">
        <v>43</v>
      </c>
      <c r="O233" s="62"/>
      <c r="P233" s="193">
        <f>O233*H233</f>
        <v>0</v>
      </c>
      <c r="Q233" s="193">
        <v>0</v>
      </c>
      <c r="R233" s="193">
        <f>Q233*H233</f>
        <v>0</v>
      </c>
      <c r="S233" s="193">
        <v>0</v>
      </c>
      <c r="T233" s="194">
        <f>S233*H233</f>
        <v>0</v>
      </c>
      <c r="AR233" s="195" t="s">
        <v>138</v>
      </c>
      <c r="AT233" s="195" t="s">
        <v>133</v>
      </c>
      <c r="AU233" s="195" t="s">
        <v>81</v>
      </c>
      <c r="AY233" s="16" t="s">
        <v>131</v>
      </c>
      <c r="BE233" s="196">
        <f>IF(N233="základní",J233,0)</f>
        <v>0</v>
      </c>
      <c r="BF233" s="196">
        <f>IF(N233="snížená",J233,0)</f>
        <v>0</v>
      </c>
      <c r="BG233" s="196">
        <f>IF(N233="zákl. přenesená",J233,0)</f>
        <v>0</v>
      </c>
      <c r="BH233" s="196">
        <f>IF(N233="sníž. přenesená",J233,0)</f>
        <v>0</v>
      </c>
      <c r="BI233" s="196">
        <f>IF(N233="nulová",J233,0)</f>
        <v>0</v>
      </c>
      <c r="BJ233" s="16" t="s">
        <v>79</v>
      </c>
      <c r="BK233" s="196">
        <f>ROUND(I233*H233,2)</f>
        <v>0</v>
      </c>
      <c r="BL233" s="16" t="s">
        <v>138</v>
      </c>
      <c r="BM233" s="195" t="s">
        <v>393</v>
      </c>
    </row>
    <row r="234" spans="2:47" s="1" customFormat="1" ht="11.25">
      <c r="B234" s="33"/>
      <c r="C234" s="34"/>
      <c r="D234" s="197" t="s">
        <v>140</v>
      </c>
      <c r="E234" s="34"/>
      <c r="F234" s="198" t="s">
        <v>394</v>
      </c>
      <c r="G234" s="34"/>
      <c r="H234" s="34"/>
      <c r="I234" s="114"/>
      <c r="J234" s="34"/>
      <c r="K234" s="34"/>
      <c r="L234" s="37"/>
      <c r="M234" s="199"/>
      <c r="N234" s="62"/>
      <c r="O234" s="62"/>
      <c r="P234" s="62"/>
      <c r="Q234" s="62"/>
      <c r="R234" s="62"/>
      <c r="S234" s="62"/>
      <c r="T234" s="63"/>
      <c r="AT234" s="16" t="s">
        <v>140</v>
      </c>
      <c r="AU234" s="16" t="s">
        <v>81</v>
      </c>
    </row>
    <row r="235" spans="2:51" s="12" customFormat="1" ht="11.25">
      <c r="B235" s="200"/>
      <c r="C235" s="201"/>
      <c r="D235" s="197" t="s">
        <v>164</v>
      </c>
      <c r="E235" s="202" t="s">
        <v>19</v>
      </c>
      <c r="F235" s="203" t="s">
        <v>395</v>
      </c>
      <c r="G235" s="201"/>
      <c r="H235" s="204">
        <v>29</v>
      </c>
      <c r="I235" s="205"/>
      <c r="J235" s="201"/>
      <c r="K235" s="201"/>
      <c r="L235" s="206"/>
      <c r="M235" s="207"/>
      <c r="N235" s="208"/>
      <c r="O235" s="208"/>
      <c r="P235" s="208"/>
      <c r="Q235" s="208"/>
      <c r="R235" s="208"/>
      <c r="S235" s="208"/>
      <c r="T235" s="209"/>
      <c r="AT235" s="210" t="s">
        <v>164</v>
      </c>
      <c r="AU235" s="210" t="s">
        <v>81</v>
      </c>
      <c r="AV235" s="12" t="s">
        <v>81</v>
      </c>
      <c r="AW235" s="12" t="s">
        <v>33</v>
      </c>
      <c r="AX235" s="12" t="s">
        <v>72</v>
      </c>
      <c r="AY235" s="210" t="s">
        <v>131</v>
      </c>
    </row>
    <row r="236" spans="2:65" s="1" customFormat="1" ht="24" customHeight="1">
      <c r="B236" s="33"/>
      <c r="C236" s="184" t="s">
        <v>396</v>
      </c>
      <c r="D236" s="184" t="s">
        <v>133</v>
      </c>
      <c r="E236" s="185" t="s">
        <v>397</v>
      </c>
      <c r="F236" s="186" t="s">
        <v>398</v>
      </c>
      <c r="G236" s="187" t="s">
        <v>136</v>
      </c>
      <c r="H236" s="188">
        <v>122</v>
      </c>
      <c r="I236" s="189"/>
      <c r="J236" s="190">
        <f>ROUND(I236*H236,2)</f>
        <v>0</v>
      </c>
      <c r="K236" s="186" t="s">
        <v>137</v>
      </c>
      <c r="L236" s="37"/>
      <c r="M236" s="191" t="s">
        <v>19</v>
      </c>
      <c r="N236" s="192" t="s">
        <v>43</v>
      </c>
      <c r="O236" s="62"/>
      <c r="P236" s="193">
        <f>O236*H236</f>
        <v>0</v>
      </c>
      <c r="Q236" s="193">
        <v>0.101</v>
      </c>
      <c r="R236" s="193">
        <f>Q236*H236</f>
        <v>12.322000000000001</v>
      </c>
      <c r="S236" s="193">
        <v>0</v>
      </c>
      <c r="T236" s="194">
        <f>S236*H236</f>
        <v>0</v>
      </c>
      <c r="AR236" s="195" t="s">
        <v>138</v>
      </c>
      <c r="AT236" s="195" t="s">
        <v>133</v>
      </c>
      <c r="AU236" s="195" t="s">
        <v>81</v>
      </c>
      <c r="AY236" s="16" t="s">
        <v>131</v>
      </c>
      <c r="BE236" s="196">
        <f>IF(N236="základní",J236,0)</f>
        <v>0</v>
      </c>
      <c r="BF236" s="196">
        <f>IF(N236="snížená",J236,0)</f>
        <v>0</v>
      </c>
      <c r="BG236" s="196">
        <f>IF(N236="zákl. přenesená",J236,0)</f>
        <v>0</v>
      </c>
      <c r="BH236" s="196">
        <f>IF(N236="sníž. přenesená",J236,0)</f>
        <v>0</v>
      </c>
      <c r="BI236" s="196">
        <f>IF(N236="nulová",J236,0)</f>
        <v>0</v>
      </c>
      <c r="BJ236" s="16" t="s">
        <v>79</v>
      </c>
      <c r="BK236" s="196">
        <f>ROUND(I236*H236,2)</f>
        <v>0</v>
      </c>
      <c r="BL236" s="16" t="s">
        <v>138</v>
      </c>
      <c r="BM236" s="195" t="s">
        <v>399</v>
      </c>
    </row>
    <row r="237" spans="2:47" s="1" customFormat="1" ht="48.75">
      <c r="B237" s="33"/>
      <c r="C237" s="34"/>
      <c r="D237" s="197" t="s">
        <v>140</v>
      </c>
      <c r="E237" s="34"/>
      <c r="F237" s="198" t="s">
        <v>400</v>
      </c>
      <c r="G237" s="34"/>
      <c r="H237" s="34"/>
      <c r="I237" s="114"/>
      <c r="J237" s="34"/>
      <c r="K237" s="34"/>
      <c r="L237" s="37"/>
      <c r="M237" s="199"/>
      <c r="N237" s="62"/>
      <c r="O237" s="62"/>
      <c r="P237" s="62"/>
      <c r="Q237" s="62"/>
      <c r="R237" s="62"/>
      <c r="S237" s="62"/>
      <c r="T237" s="63"/>
      <c r="AT237" s="16" t="s">
        <v>140</v>
      </c>
      <c r="AU237" s="16" t="s">
        <v>81</v>
      </c>
    </row>
    <row r="238" spans="2:65" s="1" customFormat="1" ht="16.5" customHeight="1">
      <c r="B238" s="33"/>
      <c r="C238" s="211" t="s">
        <v>401</v>
      </c>
      <c r="D238" s="211" t="s">
        <v>268</v>
      </c>
      <c r="E238" s="212" t="s">
        <v>402</v>
      </c>
      <c r="F238" s="213" t="s">
        <v>403</v>
      </c>
      <c r="G238" s="214" t="s">
        <v>136</v>
      </c>
      <c r="H238" s="215">
        <v>128.1</v>
      </c>
      <c r="I238" s="216"/>
      <c r="J238" s="217">
        <f>ROUND(I238*H238,2)</f>
        <v>0</v>
      </c>
      <c r="K238" s="213" t="s">
        <v>137</v>
      </c>
      <c r="L238" s="218"/>
      <c r="M238" s="219" t="s">
        <v>19</v>
      </c>
      <c r="N238" s="220" t="s">
        <v>43</v>
      </c>
      <c r="O238" s="62"/>
      <c r="P238" s="193">
        <f>O238*H238</f>
        <v>0</v>
      </c>
      <c r="Q238" s="193">
        <v>0.131</v>
      </c>
      <c r="R238" s="193">
        <f>Q238*H238</f>
        <v>16.7811</v>
      </c>
      <c r="S238" s="193">
        <v>0</v>
      </c>
      <c r="T238" s="194">
        <f>S238*H238</f>
        <v>0</v>
      </c>
      <c r="AR238" s="195" t="s">
        <v>172</v>
      </c>
      <c r="AT238" s="195" t="s">
        <v>268</v>
      </c>
      <c r="AU238" s="195" t="s">
        <v>81</v>
      </c>
      <c r="AY238" s="16" t="s">
        <v>131</v>
      </c>
      <c r="BE238" s="196">
        <f>IF(N238="základní",J238,0)</f>
        <v>0</v>
      </c>
      <c r="BF238" s="196">
        <f>IF(N238="snížená",J238,0)</f>
        <v>0</v>
      </c>
      <c r="BG238" s="196">
        <f>IF(N238="zákl. přenesená",J238,0)</f>
        <v>0</v>
      </c>
      <c r="BH238" s="196">
        <f>IF(N238="sníž. přenesená",J238,0)</f>
        <v>0</v>
      </c>
      <c r="BI238" s="196">
        <f>IF(N238="nulová",J238,0)</f>
        <v>0</v>
      </c>
      <c r="BJ238" s="16" t="s">
        <v>79</v>
      </c>
      <c r="BK238" s="196">
        <f>ROUND(I238*H238,2)</f>
        <v>0</v>
      </c>
      <c r="BL238" s="16" t="s">
        <v>138</v>
      </c>
      <c r="BM238" s="195" t="s">
        <v>404</v>
      </c>
    </row>
    <row r="239" spans="2:47" s="1" customFormat="1" ht="11.25">
      <c r="B239" s="33"/>
      <c r="C239" s="34"/>
      <c r="D239" s="197" t="s">
        <v>140</v>
      </c>
      <c r="E239" s="34"/>
      <c r="F239" s="198" t="s">
        <v>403</v>
      </c>
      <c r="G239" s="34"/>
      <c r="H239" s="34"/>
      <c r="I239" s="114"/>
      <c r="J239" s="34"/>
      <c r="K239" s="34"/>
      <c r="L239" s="37"/>
      <c r="M239" s="199"/>
      <c r="N239" s="62"/>
      <c r="O239" s="62"/>
      <c r="P239" s="62"/>
      <c r="Q239" s="62"/>
      <c r="R239" s="62"/>
      <c r="S239" s="62"/>
      <c r="T239" s="63"/>
      <c r="AT239" s="16" t="s">
        <v>140</v>
      </c>
      <c r="AU239" s="16" t="s">
        <v>81</v>
      </c>
    </row>
    <row r="240" spans="2:51" s="12" customFormat="1" ht="11.25">
      <c r="B240" s="200"/>
      <c r="C240" s="201"/>
      <c r="D240" s="197" t="s">
        <v>164</v>
      </c>
      <c r="E240" s="201"/>
      <c r="F240" s="203" t="s">
        <v>405</v>
      </c>
      <c r="G240" s="201"/>
      <c r="H240" s="204">
        <v>128.1</v>
      </c>
      <c r="I240" s="205"/>
      <c r="J240" s="201"/>
      <c r="K240" s="201"/>
      <c r="L240" s="206"/>
      <c r="M240" s="207"/>
      <c r="N240" s="208"/>
      <c r="O240" s="208"/>
      <c r="P240" s="208"/>
      <c r="Q240" s="208"/>
      <c r="R240" s="208"/>
      <c r="S240" s="208"/>
      <c r="T240" s="209"/>
      <c r="AT240" s="210" t="s">
        <v>164</v>
      </c>
      <c r="AU240" s="210" t="s">
        <v>81</v>
      </c>
      <c r="AV240" s="12" t="s">
        <v>81</v>
      </c>
      <c r="AW240" s="12" t="s">
        <v>4</v>
      </c>
      <c r="AX240" s="12" t="s">
        <v>79</v>
      </c>
      <c r="AY240" s="210" t="s">
        <v>131</v>
      </c>
    </row>
    <row r="241" spans="2:65" s="1" customFormat="1" ht="24" customHeight="1">
      <c r="B241" s="33"/>
      <c r="C241" s="184" t="s">
        <v>406</v>
      </c>
      <c r="D241" s="184" t="s">
        <v>133</v>
      </c>
      <c r="E241" s="185" t="s">
        <v>407</v>
      </c>
      <c r="F241" s="186" t="s">
        <v>408</v>
      </c>
      <c r="G241" s="187" t="s">
        <v>136</v>
      </c>
      <c r="H241" s="188">
        <v>28.5</v>
      </c>
      <c r="I241" s="189"/>
      <c r="J241" s="190">
        <f>ROUND(I241*H241,2)</f>
        <v>0</v>
      </c>
      <c r="K241" s="186" t="s">
        <v>137</v>
      </c>
      <c r="L241" s="37"/>
      <c r="M241" s="191" t="s">
        <v>19</v>
      </c>
      <c r="N241" s="192" t="s">
        <v>43</v>
      </c>
      <c r="O241" s="62"/>
      <c r="P241" s="193">
        <f>O241*H241</f>
        <v>0</v>
      </c>
      <c r="Q241" s="193">
        <v>0.37975</v>
      </c>
      <c r="R241" s="193">
        <f>Q241*H241</f>
        <v>10.822875</v>
      </c>
      <c r="S241" s="193">
        <v>0</v>
      </c>
      <c r="T241" s="194">
        <f>S241*H241</f>
        <v>0</v>
      </c>
      <c r="AR241" s="195" t="s">
        <v>138</v>
      </c>
      <c r="AT241" s="195" t="s">
        <v>133</v>
      </c>
      <c r="AU241" s="195" t="s">
        <v>81</v>
      </c>
      <c r="AY241" s="16" t="s">
        <v>131</v>
      </c>
      <c r="BE241" s="196">
        <f>IF(N241="základní",J241,0)</f>
        <v>0</v>
      </c>
      <c r="BF241" s="196">
        <f>IF(N241="snížená",J241,0)</f>
        <v>0</v>
      </c>
      <c r="BG241" s="196">
        <f>IF(N241="zákl. přenesená",J241,0)</f>
        <v>0</v>
      </c>
      <c r="BH241" s="196">
        <f>IF(N241="sníž. přenesená",J241,0)</f>
        <v>0</v>
      </c>
      <c r="BI241" s="196">
        <f>IF(N241="nulová",J241,0)</f>
        <v>0</v>
      </c>
      <c r="BJ241" s="16" t="s">
        <v>79</v>
      </c>
      <c r="BK241" s="196">
        <f>ROUND(I241*H241,2)</f>
        <v>0</v>
      </c>
      <c r="BL241" s="16" t="s">
        <v>138</v>
      </c>
      <c r="BM241" s="195" t="s">
        <v>409</v>
      </c>
    </row>
    <row r="242" spans="2:47" s="1" customFormat="1" ht="29.25">
      <c r="B242" s="33"/>
      <c r="C242" s="34"/>
      <c r="D242" s="197" t="s">
        <v>140</v>
      </c>
      <c r="E242" s="34"/>
      <c r="F242" s="198" t="s">
        <v>410</v>
      </c>
      <c r="G242" s="34"/>
      <c r="H242" s="34"/>
      <c r="I242" s="114"/>
      <c r="J242" s="34"/>
      <c r="K242" s="34"/>
      <c r="L242" s="37"/>
      <c r="M242" s="199"/>
      <c r="N242" s="62"/>
      <c r="O242" s="62"/>
      <c r="P242" s="62"/>
      <c r="Q242" s="62"/>
      <c r="R242" s="62"/>
      <c r="S242" s="62"/>
      <c r="T242" s="63"/>
      <c r="AT242" s="16" t="s">
        <v>140</v>
      </c>
      <c r="AU242" s="16" t="s">
        <v>81</v>
      </c>
    </row>
    <row r="243" spans="2:65" s="1" customFormat="1" ht="16.5" customHeight="1">
      <c r="B243" s="33"/>
      <c r="C243" s="184" t="s">
        <v>411</v>
      </c>
      <c r="D243" s="184" t="s">
        <v>133</v>
      </c>
      <c r="E243" s="185" t="s">
        <v>412</v>
      </c>
      <c r="F243" s="186" t="s">
        <v>413</v>
      </c>
      <c r="G243" s="187" t="s">
        <v>169</v>
      </c>
      <c r="H243" s="188">
        <v>330</v>
      </c>
      <c r="I243" s="189"/>
      <c r="J243" s="190">
        <f>ROUND(I243*H243,2)</f>
        <v>0</v>
      </c>
      <c r="K243" s="186" t="s">
        <v>137</v>
      </c>
      <c r="L243" s="37"/>
      <c r="M243" s="191" t="s">
        <v>19</v>
      </c>
      <c r="N243" s="192" t="s">
        <v>43</v>
      </c>
      <c r="O243" s="62"/>
      <c r="P243" s="193">
        <f>O243*H243</f>
        <v>0</v>
      </c>
      <c r="Q243" s="193">
        <v>0.0036</v>
      </c>
      <c r="R243" s="193">
        <f>Q243*H243</f>
        <v>1.188</v>
      </c>
      <c r="S243" s="193">
        <v>0</v>
      </c>
      <c r="T243" s="194">
        <f>S243*H243</f>
        <v>0</v>
      </c>
      <c r="AR243" s="195" t="s">
        <v>138</v>
      </c>
      <c r="AT243" s="195" t="s">
        <v>133</v>
      </c>
      <c r="AU243" s="195" t="s">
        <v>81</v>
      </c>
      <c r="AY243" s="16" t="s">
        <v>131</v>
      </c>
      <c r="BE243" s="196">
        <f>IF(N243="základní",J243,0)</f>
        <v>0</v>
      </c>
      <c r="BF243" s="196">
        <f>IF(N243="snížená",J243,0)</f>
        <v>0</v>
      </c>
      <c r="BG243" s="196">
        <f>IF(N243="zákl. přenesená",J243,0)</f>
        <v>0</v>
      </c>
      <c r="BH243" s="196">
        <f>IF(N243="sníž. přenesená",J243,0)</f>
        <v>0</v>
      </c>
      <c r="BI243" s="196">
        <f>IF(N243="nulová",J243,0)</f>
        <v>0</v>
      </c>
      <c r="BJ243" s="16" t="s">
        <v>79</v>
      </c>
      <c r="BK243" s="196">
        <f>ROUND(I243*H243,2)</f>
        <v>0</v>
      </c>
      <c r="BL243" s="16" t="s">
        <v>138</v>
      </c>
      <c r="BM243" s="195" t="s">
        <v>414</v>
      </c>
    </row>
    <row r="244" spans="2:47" s="1" customFormat="1" ht="19.5">
      <c r="B244" s="33"/>
      <c r="C244" s="34"/>
      <c r="D244" s="197" t="s">
        <v>140</v>
      </c>
      <c r="E244" s="34"/>
      <c r="F244" s="198" t="s">
        <v>415</v>
      </c>
      <c r="G244" s="34"/>
      <c r="H244" s="34"/>
      <c r="I244" s="114"/>
      <c r="J244" s="34"/>
      <c r="K244" s="34"/>
      <c r="L244" s="37"/>
      <c r="M244" s="199"/>
      <c r="N244" s="62"/>
      <c r="O244" s="62"/>
      <c r="P244" s="62"/>
      <c r="Q244" s="62"/>
      <c r="R244" s="62"/>
      <c r="S244" s="62"/>
      <c r="T244" s="63"/>
      <c r="AT244" s="16" t="s">
        <v>140</v>
      </c>
      <c r="AU244" s="16" t="s">
        <v>81</v>
      </c>
    </row>
    <row r="245" spans="2:51" s="12" customFormat="1" ht="11.25">
      <c r="B245" s="200"/>
      <c r="C245" s="201"/>
      <c r="D245" s="197" t="s">
        <v>164</v>
      </c>
      <c r="E245" s="202" t="s">
        <v>19</v>
      </c>
      <c r="F245" s="203" t="s">
        <v>416</v>
      </c>
      <c r="G245" s="201"/>
      <c r="H245" s="204">
        <v>330</v>
      </c>
      <c r="I245" s="205"/>
      <c r="J245" s="201"/>
      <c r="K245" s="201"/>
      <c r="L245" s="206"/>
      <c r="M245" s="207"/>
      <c r="N245" s="208"/>
      <c r="O245" s="208"/>
      <c r="P245" s="208"/>
      <c r="Q245" s="208"/>
      <c r="R245" s="208"/>
      <c r="S245" s="208"/>
      <c r="T245" s="209"/>
      <c r="AT245" s="210" t="s">
        <v>164</v>
      </c>
      <c r="AU245" s="210" t="s">
        <v>81</v>
      </c>
      <c r="AV245" s="12" t="s">
        <v>81</v>
      </c>
      <c r="AW245" s="12" t="s">
        <v>33</v>
      </c>
      <c r="AX245" s="12" t="s">
        <v>72</v>
      </c>
      <c r="AY245" s="210" t="s">
        <v>131</v>
      </c>
    </row>
    <row r="246" spans="2:65" s="1" customFormat="1" ht="16.5" customHeight="1">
      <c r="B246" s="33"/>
      <c r="C246" s="184" t="s">
        <v>417</v>
      </c>
      <c r="D246" s="184" t="s">
        <v>133</v>
      </c>
      <c r="E246" s="185" t="s">
        <v>418</v>
      </c>
      <c r="F246" s="186" t="s">
        <v>419</v>
      </c>
      <c r="G246" s="187" t="s">
        <v>136</v>
      </c>
      <c r="H246" s="188">
        <v>180.5</v>
      </c>
      <c r="I246" s="189"/>
      <c r="J246" s="190">
        <f>ROUND(I246*H246,2)</f>
        <v>0</v>
      </c>
      <c r="K246" s="186" t="s">
        <v>19</v>
      </c>
      <c r="L246" s="37"/>
      <c r="M246" s="191" t="s">
        <v>19</v>
      </c>
      <c r="N246" s="192" t="s">
        <v>43</v>
      </c>
      <c r="O246" s="62"/>
      <c r="P246" s="193">
        <f>O246*H246</f>
        <v>0</v>
      </c>
      <c r="Q246" s="193">
        <v>0.034</v>
      </c>
      <c r="R246" s="193">
        <f>Q246*H246</f>
        <v>6.1370000000000005</v>
      </c>
      <c r="S246" s="193">
        <v>0</v>
      </c>
      <c r="T246" s="194">
        <f>S246*H246</f>
        <v>0</v>
      </c>
      <c r="AR246" s="195" t="s">
        <v>138</v>
      </c>
      <c r="AT246" s="195" t="s">
        <v>133</v>
      </c>
      <c r="AU246" s="195" t="s">
        <v>81</v>
      </c>
      <c r="AY246" s="16" t="s">
        <v>131</v>
      </c>
      <c r="BE246" s="196">
        <f>IF(N246="základní",J246,0)</f>
        <v>0</v>
      </c>
      <c r="BF246" s="196">
        <f>IF(N246="snížená",J246,0)</f>
        <v>0</v>
      </c>
      <c r="BG246" s="196">
        <f>IF(N246="zákl. přenesená",J246,0)</f>
        <v>0</v>
      </c>
      <c r="BH246" s="196">
        <f>IF(N246="sníž. přenesená",J246,0)</f>
        <v>0</v>
      </c>
      <c r="BI246" s="196">
        <f>IF(N246="nulová",J246,0)</f>
        <v>0</v>
      </c>
      <c r="BJ246" s="16" t="s">
        <v>79</v>
      </c>
      <c r="BK246" s="196">
        <f>ROUND(I246*H246,2)</f>
        <v>0</v>
      </c>
      <c r="BL246" s="16" t="s">
        <v>138</v>
      </c>
      <c r="BM246" s="195" t="s">
        <v>420</v>
      </c>
    </row>
    <row r="247" spans="2:47" s="1" customFormat="1" ht="11.25">
      <c r="B247" s="33"/>
      <c r="C247" s="34"/>
      <c r="D247" s="197" t="s">
        <v>140</v>
      </c>
      <c r="E247" s="34"/>
      <c r="F247" s="198" t="s">
        <v>419</v>
      </c>
      <c r="G247" s="34"/>
      <c r="H247" s="34"/>
      <c r="I247" s="114"/>
      <c r="J247" s="34"/>
      <c r="K247" s="34"/>
      <c r="L247" s="37"/>
      <c r="M247" s="199"/>
      <c r="N247" s="62"/>
      <c r="O247" s="62"/>
      <c r="P247" s="62"/>
      <c r="Q247" s="62"/>
      <c r="R247" s="62"/>
      <c r="S247" s="62"/>
      <c r="T247" s="63"/>
      <c r="AT247" s="16" t="s">
        <v>140</v>
      </c>
      <c r="AU247" s="16" t="s">
        <v>81</v>
      </c>
    </row>
    <row r="248" spans="2:63" s="11" customFormat="1" ht="22.9" customHeight="1">
      <c r="B248" s="168"/>
      <c r="C248" s="169"/>
      <c r="D248" s="170" t="s">
        <v>71</v>
      </c>
      <c r="E248" s="182" t="s">
        <v>159</v>
      </c>
      <c r="F248" s="182" t="s">
        <v>421</v>
      </c>
      <c r="G248" s="169"/>
      <c r="H248" s="169"/>
      <c r="I248" s="172"/>
      <c r="J248" s="183">
        <f>BK248</f>
        <v>0</v>
      </c>
      <c r="K248" s="169"/>
      <c r="L248" s="174"/>
      <c r="M248" s="175"/>
      <c r="N248" s="176"/>
      <c r="O248" s="176"/>
      <c r="P248" s="177">
        <f>SUM(P249:P250)</f>
        <v>0</v>
      </c>
      <c r="Q248" s="176"/>
      <c r="R248" s="177">
        <f>SUM(R249:R250)</f>
        <v>0.04624</v>
      </c>
      <c r="S248" s="176"/>
      <c r="T248" s="178">
        <f>SUM(T249:T250)</f>
        <v>0</v>
      </c>
      <c r="AR248" s="179" t="s">
        <v>79</v>
      </c>
      <c r="AT248" s="180" t="s">
        <v>71</v>
      </c>
      <c r="AU248" s="180" t="s">
        <v>79</v>
      </c>
      <c r="AY248" s="179" t="s">
        <v>131</v>
      </c>
      <c r="BK248" s="181">
        <f>SUM(BK249:BK250)</f>
        <v>0</v>
      </c>
    </row>
    <row r="249" spans="2:65" s="1" customFormat="1" ht="24" customHeight="1">
      <c r="B249" s="33"/>
      <c r="C249" s="184" t="s">
        <v>422</v>
      </c>
      <c r="D249" s="184" t="s">
        <v>133</v>
      </c>
      <c r="E249" s="185" t="s">
        <v>423</v>
      </c>
      <c r="F249" s="186" t="s">
        <v>424</v>
      </c>
      <c r="G249" s="187" t="s">
        <v>136</v>
      </c>
      <c r="H249" s="188">
        <v>4</v>
      </c>
      <c r="I249" s="189"/>
      <c r="J249" s="190">
        <f>ROUND(I249*H249,2)</f>
        <v>0</v>
      </c>
      <c r="K249" s="186" t="s">
        <v>137</v>
      </c>
      <c r="L249" s="37"/>
      <c r="M249" s="191" t="s">
        <v>19</v>
      </c>
      <c r="N249" s="192" t="s">
        <v>43</v>
      </c>
      <c r="O249" s="62"/>
      <c r="P249" s="193">
        <f>O249*H249</f>
        <v>0</v>
      </c>
      <c r="Q249" s="193">
        <v>0.01156</v>
      </c>
      <c r="R249" s="193">
        <f>Q249*H249</f>
        <v>0.04624</v>
      </c>
      <c r="S249" s="193">
        <v>0</v>
      </c>
      <c r="T249" s="194">
        <f>S249*H249</f>
        <v>0</v>
      </c>
      <c r="AR249" s="195" t="s">
        <v>138</v>
      </c>
      <c r="AT249" s="195" t="s">
        <v>133</v>
      </c>
      <c r="AU249" s="195" t="s">
        <v>81</v>
      </c>
      <c r="AY249" s="16" t="s">
        <v>131</v>
      </c>
      <c r="BE249" s="196">
        <f>IF(N249="základní",J249,0)</f>
        <v>0</v>
      </c>
      <c r="BF249" s="196">
        <f>IF(N249="snížená",J249,0)</f>
        <v>0</v>
      </c>
      <c r="BG249" s="196">
        <f>IF(N249="zákl. přenesená",J249,0)</f>
        <v>0</v>
      </c>
      <c r="BH249" s="196">
        <f>IF(N249="sníž. přenesená",J249,0)</f>
        <v>0</v>
      </c>
      <c r="BI249" s="196">
        <f>IF(N249="nulová",J249,0)</f>
        <v>0</v>
      </c>
      <c r="BJ249" s="16" t="s">
        <v>79</v>
      </c>
      <c r="BK249" s="196">
        <f>ROUND(I249*H249,2)</f>
        <v>0</v>
      </c>
      <c r="BL249" s="16" t="s">
        <v>138</v>
      </c>
      <c r="BM249" s="195" t="s">
        <v>425</v>
      </c>
    </row>
    <row r="250" spans="2:47" s="1" customFormat="1" ht="19.5">
      <c r="B250" s="33"/>
      <c r="C250" s="34"/>
      <c r="D250" s="197" t="s">
        <v>140</v>
      </c>
      <c r="E250" s="34"/>
      <c r="F250" s="198" t="s">
        <v>424</v>
      </c>
      <c r="G250" s="34"/>
      <c r="H250" s="34"/>
      <c r="I250" s="114"/>
      <c r="J250" s="34"/>
      <c r="K250" s="34"/>
      <c r="L250" s="37"/>
      <c r="M250" s="199"/>
      <c r="N250" s="62"/>
      <c r="O250" s="62"/>
      <c r="P250" s="62"/>
      <c r="Q250" s="62"/>
      <c r="R250" s="62"/>
      <c r="S250" s="62"/>
      <c r="T250" s="63"/>
      <c r="AT250" s="16" t="s">
        <v>140</v>
      </c>
      <c r="AU250" s="16" t="s">
        <v>81</v>
      </c>
    </row>
    <row r="251" spans="2:63" s="11" customFormat="1" ht="22.9" customHeight="1">
      <c r="B251" s="168"/>
      <c r="C251" s="169"/>
      <c r="D251" s="170" t="s">
        <v>71</v>
      </c>
      <c r="E251" s="182" t="s">
        <v>172</v>
      </c>
      <c r="F251" s="182" t="s">
        <v>426</v>
      </c>
      <c r="G251" s="169"/>
      <c r="H251" s="169"/>
      <c r="I251" s="172"/>
      <c r="J251" s="183">
        <f>BK251</f>
        <v>0</v>
      </c>
      <c r="K251" s="169"/>
      <c r="L251" s="174"/>
      <c r="M251" s="175"/>
      <c r="N251" s="176"/>
      <c r="O251" s="176"/>
      <c r="P251" s="177">
        <f>SUM(P252:P255)</f>
        <v>0</v>
      </c>
      <c r="Q251" s="176"/>
      <c r="R251" s="177">
        <f>SUM(R252:R255)</f>
        <v>11.89246</v>
      </c>
      <c r="S251" s="176"/>
      <c r="T251" s="178">
        <f>SUM(T252:T255)</f>
        <v>0</v>
      </c>
      <c r="AR251" s="179" t="s">
        <v>79</v>
      </c>
      <c r="AT251" s="180" t="s">
        <v>71</v>
      </c>
      <c r="AU251" s="180" t="s">
        <v>79</v>
      </c>
      <c r="AY251" s="179" t="s">
        <v>131</v>
      </c>
      <c r="BK251" s="181">
        <f>SUM(BK252:BK255)</f>
        <v>0</v>
      </c>
    </row>
    <row r="252" spans="2:65" s="1" customFormat="1" ht="16.5" customHeight="1">
      <c r="B252" s="33"/>
      <c r="C252" s="184" t="s">
        <v>427</v>
      </c>
      <c r="D252" s="184" t="s">
        <v>133</v>
      </c>
      <c r="E252" s="185" t="s">
        <v>428</v>
      </c>
      <c r="F252" s="186" t="s">
        <v>429</v>
      </c>
      <c r="G252" s="187" t="s">
        <v>430</v>
      </c>
      <c r="H252" s="188">
        <v>9</v>
      </c>
      <c r="I252" s="189"/>
      <c r="J252" s="190">
        <f>ROUND(I252*H252,2)</f>
        <v>0</v>
      </c>
      <c r="K252" s="186" t="s">
        <v>19</v>
      </c>
      <c r="L252" s="37"/>
      <c r="M252" s="191" t="s">
        <v>19</v>
      </c>
      <c r="N252" s="192" t="s">
        <v>43</v>
      </c>
      <c r="O252" s="62"/>
      <c r="P252" s="193">
        <f>O252*H252</f>
        <v>0</v>
      </c>
      <c r="Q252" s="193">
        <v>0.14494</v>
      </c>
      <c r="R252" s="193">
        <f>Q252*H252</f>
        <v>1.3044600000000002</v>
      </c>
      <c r="S252" s="193">
        <v>0</v>
      </c>
      <c r="T252" s="194">
        <f>S252*H252</f>
        <v>0</v>
      </c>
      <c r="AR252" s="195" t="s">
        <v>138</v>
      </c>
      <c r="AT252" s="195" t="s">
        <v>133</v>
      </c>
      <c r="AU252" s="195" t="s">
        <v>81</v>
      </c>
      <c r="AY252" s="16" t="s">
        <v>131</v>
      </c>
      <c r="BE252" s="196">
        <f>IF(N252="základní",J252,0)</f>
        <v>0</v>
      </c>
      <c r="BF252" s="196">
        <f>IF(N252="snížená",J252,0)</f>
        <v>0</v>
      </c>
      <c r="BG252" s="196">
        <f>IF(N252="zákl. přenesená",J252,0)</f>
        <v>0</v>
      </c>
      <c r="BH252" s="196">
        <f>IF(N252="sníž. přenesená",J252,0)</f>
        <v>0</v>
      </c>
      <c r="BI252" s="196">
        <f>IF(N252="nulová",J252,0)</f>
        <v>0</v>
      </c>
      <c r="BJ252" s="16" t="s">
        <v>79</v>
      </c>
      <c r="BK252" s="196">
        <f>ROUND(I252*H252,2)</f>
        <v>0</v>
      </c>
      <c r="BL252" s="16" t="s">
        <v>138</v>
      </c>
      <c r="BM252" s="195" t="s">
        <v>431</v>
      </c>
    </row>
    <row r="253" spans="2:47" s="1" customFormat="1" ht="11.25">
      <c r="B253" s="33"/>
      <c r="C253" s="34"/>
      <c r="D253" s="197" t="s">
        <v>140</v>
      </c>
      <c r="E253" s="34"/>
      <c r="F253" s="198" t="s">
        <v>432</v>
      </c>
      <c r="G253" s="34"/>
      <c r="H253" s="34"/>
      <c r="I253" s="114"/>
      <c r="J253" s="34"/>
      <c r="K253" s="34"/>
      <c r="L253" s="37"/>
      <c r="M253" s="199"/>
      <c r="N253" s="62"/>
      <c r="O253" s="62"/>
      <c r="P253" s="62"/>
      <c r="Q253" s="62"/>
      <c r="R253" s="62"/>
      <c r="S253" s="62"/>
      <c r="T253" s="63"/>
      <c r="AT253" s="16" t="s">
        <v>140</v>
      </c>
      <c r="AU253" s="16" t="s">
        <v>81</v>
      </c>
    </row>
    <row r="254" spans="2:65" s="1" customFormat="1" ht="24" customHeight="1">
      <c r="B254" s="33"/>
      <c r="C254" s="184" t="s">
        <v>433</v>
      </c>
      <c r="D254" s="184" t="s">
        <v>133</v>
      </c>
      <c r="E254" s="185" t="s">
        <v>434</v>
      </c>
      <c r="F254" s="186" t="s">
        <v>435</v>
      </c>
      <c r="G254" s="187" t="s">
        <v>430</v>
      </c>
      <c r="H254" s="188">
        <v>40</v>
      </c>
      <c r="I254" s="189"/>
      <c r="J254" s="190">
        <f>ROUND(I254*H254,2)</f>
        <v>0</v>
      </c>
      <c r="K254" s="186" t="s">
        <v>19</v>
      </c>
      <c r="L254" s="37"/>
      <c r="M254" s="191" t="s">
        <v>19</v>
      </c>
      <c r="N254" s="192" t="s">
        <v>43</v>
      </c>
      <c r="O254" s="62"/>
      <c r="P254" s="193">
        <f>O254*H254</f>
        <v>0</v>
      </c>
      <c r="Q254" s="193">
        <v>0.2647</v>
      </c>
      <c r="R254" s="193">
        <f>Q254*H254</f>
        <v>10.588</v>
      </c>
      <c r="S254" s="193">
        <v>0</v>
      </c>
      <c r="T254" s="194">
        <f>S254*H254</f>
        <v>0</v>
      </c>
      <c r="AR254" s="195" t="s">
        <v>138</v>
      </c>
      <c r="AT254" s="195" t="s">
        <v>133</v>
      </c>
      <c r="AU254" s="195" t="s">
        <v>81</v>
      </c>
      <c r="AY254" s="16" t="s">
        <v>131</v>
      </c>
      <c r="BE254" s="196">
        <f>IF(N254="základní",J254,0)</f>
        <v>0</v>
      </c>
      <c r="BF254" s="196">
        <f>IF(N254="snížená",J254,0)</f>
        <v>0</v>
      </c>
      <c r="BG254" s="196">
        <f>IF(N254="zákl. přenesená",J254,0)</f>
        <v>0</v>
      </c>
      <c r="BH254" s="196">
        <f>IF(N254="sníž. přenesená",J254,0)</f>
        <v>0</v>
      </c>
      <c r="BI254" s="196">
        <f>IF(N254="nulová",J254,0)</f>
        <v>0</v>
      </c>
      <c r="BJ254" s="16" t="s">
        <v>79</v>
      </c>
      <c r="BK254" s="196">
        <f>ROUND(I254*H254,2)</f>
        <v>0</v>
      </c>
      <c r="BL254" s="16" t="s">
        <v>138</v>
      </c>
      <c r="BM254" s="195" t="s">
        <v>436</v>
      </c>
    </row>
    <row r="255" spans="2:47" s="1" customFormat="1" ht="11.25">
      <c r="B255" s="33"/>
      <c r="C255" s="34"/>
      <c r="D255" s="197" t="s">
        <v>140</v>
      </c>
      <c r="E255" s="34"/>
      <c r="F255" s="198" t="s">
        <v>435</v>
      </c>
      <c r="G255" s="34"/>
      <c r="H255" s="34"/>
      <c r="I255" s="114"/>
      <c r="J255" s="34"/>
      <c r="K255" s="34"/>
      <c r="L255" s="37"/>
      <c r="M255" s="199"/>
      <c r="N255" s="62"/>
      <c r="O255" s="62"/>
      <c r="P255" s="62"/>
      <c r="Q255" s="62"/>
      <c r="R255" s="62"/>
      <c r="S255" s="62"/>
      <c r="T255" s="63"/>
      <c r="AT255" s="16" t="s">
        <v>140</v>
      </c>
      <c r="AU255" s="16" t="s">
        <v>81</v>
      </c>
    </row>
    <row r="256" spans="2:63" s="11" customFormat="1" ht="22.9" customHeight="1">
      <c r="B256" s="168"/>
      <c r="C256" s="169"/>
      <c r="D256" s="170" t="s">
        <v>71</v>
      </c>
      <c r="E256" s="182" t="s">
        <v>177</v>
      </c>
      <c r="F256" s="182" t="s">
        <v>437</v>
      </c>
      <c r="G256" s="169"/>
      <c r="H256" s="169"/>
      <c r="I256" s="172"/>
      <c r="J256" s="183">
        <f>BK256</f>
        <v>0</v>
      </c>
      <c r="K256" s="169"/>
      <c r="L256" s="174"/>
      <c r="M256" s="175"/>
      <c r="N256" s="176"/>
      <c r="O256" s="176"/>
      <c r="P256" s="177">
        <f>SUM(P257:P307)</f>
        <v>0</v>
      </c>
      <c r="Q256" s="176"/>
      <c r="R256" s="177">
        <f>SUM(R257:R307)</f>
        <v>5.820314999999999</v>
      </c>
      <c r="S256" s="176"/>
      <c r="T256" s="178">
        <f>SUM(T257:T307)</f>
        <v>0.176</v>
      </c>
      <c r="AR256" s="179" t="s">
        <v>79</v>
      </c>
      <c r="AT256" s="180" t="s">
        <v>71</v>
      </c>
      <c r="AU256" s="180" t="s">
        <v>79</v>
      </c>
      <c r="AY256" s="179" t="s">
        <v>131</v>
      </c>
      <c r="BK256" s="181">
        <f>SUM(BK257:BK307)</f>
        <v>0</v>
      </c>
    </row>
    <row r="257" spans="2:65" s="1" customFormat="1" ht="24" customHeight="1">
      <c r="B257" s="33"/>
      <c r="C257" s="184" t="s">
        <v>438</v>
      </c>
      <c r="D257" s="184" t="s">
        <v>133</v>
      </c>
      <c r="E257" s="185" t="s">
        <v>439</v>
      </c>
      <c r="F257" s="186" t="s">
        <v>440</v>
      </c>
      <c r="G257" s="187" t="s">
        <v>430</v>
      </c>
      <c r="H257" s="188">
        <v>17</v>
      </c>
      <c r="I257" s="189"/>
      <c r="J257" s="190">
        <f>ROUND(I257*H257,2)</f>
        <v>0</v>
      </c>
      <c r="K257" s="186" t="s">
        <v>137</v>
      </c>
      <c r="L257" s="37"/>
      <c r="M257" s="191" t="s">
        <v>19</v>
      </c>
      <c r="N257" s="192" t="s">
        <v>43</v>
      </c>
      <c r="O257" s="62"/>
      <c r="P257" s="193">
        <f>O257*H257</f>
        <v>0</v>
      </c>
      <c r="Q257" s="193">
        <v>0.0007</v>
      </c>
      <c r="R257" s="193">
        <f>Q257*H257</f>
        <v>0.011899999999999999</v>
      </c>
      <c r="S257" s="193">
        <v>0</v>
      </c>
      <c r="T257" s="194">
        <f>S257*H257</f>
        <v>0</v>
      </c>
      <c r="AR257" s="195" t="s">
        <v>138</v>
      </c>
      <c r="AT257" s="195" t="s">
        <v>133</v>
      </c>
      <c r="AU257" s="195" t="s">
        <v>81</v>
      </c>
      <c r="AY257" s="16" t="s">
        <v>131</v>
      </c>
      <c r="BE257" s="196">
        <f>IF(N257="základní",J257,0)</f>
        <v>0</v>
      </c>
      <c r="BF257" s="196">
        <f>IF(N257="snížená",J257,0)</f>
        <v>0</v>
      </c>
      <c r="BG257" s="196">
        <f>IF(N257="zákl. přenesená",J257,0)</f>
        <v>0</v>
      </c>
      <c r="BH257" s="196">
        <f>IF(N257="sníž. přenesená",J257,0)</f>
        <v>0</v>
      </c>
      <c r="BI257" s="196">
        <f>IF(N257="nulová",J257,0)</f>
        <v>0</v>
      </c>
      <c r="BJ257" s="16" t="s">
        <v>79</v>
      </c>
      <c r="BK257" s="196">
        <f>ROUND(I257*H257,2)</f>
        <v>0</v>
      </c>
      <c r="BL257" s="16" t="s">
        <v>138</v>
      </c>
      <c r="BM257" s="195" t="s">
        <v>441</v>
      </c>
    </row>
    <row r="258" spans="2:47" s="1" customFormat="1" ht="19.5">
      <c r="B258" s="33"/>
      <c r="C258" s="34"/>
      <c r="D258" s="197" t="s">
        <v>140</v>
      </c>
      <c r="E258" s="34"/>
      <c r="F258" s="198" t="s">
        <v>442</v>
      </c>
      <c r="G258" s="34"/>
      <c r="H258" s="34"/>
      <c r="I258" s="114"/>
      <c r="J258" s="34"/>
      <c r="K258" s="34"/>
      <c r="L258" s="37"/>
      <c r="M258" s="199"/>
      <c r="N258" s="62"/>
      <c r="O258" s="62"/>
      <c r="P258" s="62"/>
      <c r="Q258" s="62"/>
      <c r="R258" s="62"/>
      <c r="S258" s="62"/>
      <c r="T258" s="63"/>
      <c r="AT258" s="16" t="s">
        <v>140</v>
      </c>
      <c r="AU258" s="16" t="s">
        <v>81</v>
      </c>
    </row>
    <row r="259" spans="2:65" s="1" customFormat="1" ht="24" customHeight="1">
      <c r="B259" s="33"/>
      <c r="C259" s="211" t="s">
        <v>443</v>
      </c>
      <c r="D259" s="211" t="s">
        <v>268</v>
      </c>
      <c r="E259" s="212" t="s">
        <v>444</v>
      </c>
      <c r="F259" s="213" t="s">
        <v>445</v>
      </c>
      <c r="G259" s="214" t="s">
        <v>430</v>
      </c>
      <c r="H259" s="215">
        <v>3</v>
      </c>
      <c r="I259" s="216"/>
      <c r="J259" s="217">
        <f>ROUND(I259*H259,2)</f>
        <v>0</v>
      </c>
      <c r="K259" s="213" t="s">
        <v>19</v>
      </c>
      <c r="L259" s="218"/>
      <c r="M259" s="219" t="s">
        <v>19</v>
      </c>
      <c r="N259" s="220" t="s">
        <v>43</v>
      </c>
      <c r="O259" s="62"/>
      <c r="P259" s="193">
        <f>O259*H259</f>
        <v>0</v>
      </c>
      <c r="Q259" s="193">
        <v>0.004</v>
      </c>
      <c r="R259" s="193">
        <f>Q259*H259</f>
        <v>0.012</v>
      </c>
      <c r="S259" s="193">
        <v>0</v>
      </c>
      <c r="T259" s="194">
        <f>S259*H259</f>
        <v>0</v>
      </c>
      <c r="AR259" s="195" t="s">
        <v>172</v>
      </c>
      <c r="AT259" s="195" t="s">
        <v>268</v>
      </c>
      <c r="AU259" s="195" t="s">
        <v>81</v>
      </c>
      <c r="AY259" s="16" t="s">
        <v>131</v>
      </c>
      <c r="BE259" s="196">
        <f>IF(N259="základní",J259,0)</f>
        <v>0</v>
      </c>
      <c r="BF259" s="196">
        <f>IF(N259="snížená",J259,0)</f>
        <v>0</v>
      </c>
      <c r="BG259" s="196">
        <f>IF(N259="zákl. přenesená",J259,0)</f>
        <v>0</v>
      </c>
      <c r="BH259" s="196">
        <f>IF(N259="sníž. přenesená",J259,0)</f>
        <v>0</v>
      </c>
      <c r="BI259" s="196">
        <f>IF(N259="nulová",J259,0)</f>
        <v>0</v>
      </c>
      <c r="BJ259" s="16" t="s">
        <v>79</v>
      </c>
      <c r="BK259" s="196">
        <f>ROUND(I259*H259,2)</f>
        <v>0</v>
      </c>
      <c r="BL259" s="16" t="s">
        <v>138</v>
      </c>
      <c r="BM259" s="195" t="s">
        <v>446</v>
      </c>
    </row>
    <row r="260" spans="2:47" s="1" customFormat="1" ht="11.25">
      <c r="B260" s="33"/>
      <c r="C260" s="34"/>
      <c r="D260" s="197" t="s">
        <v>140</v>
      </c>
      <c r="E260" s="34"/>
      <c r="F260" s="198" t="s">
        <v>445</v>
      </c>
      <c r="G260" s="34"/>
      <c r="H260" s="34"/>
      <c r="I260" s="114"/>
      <c r="J260" s="34"/>
      <c r="K260" s="34"/>
      <c r="L260" s="37"/>
      <c r="M260" s="199"/>
      <c r="N260" s="62"/>
      <c r="O260" s="62"/>
      <c r="P260" s="62"/>
      <c r="Q260" s="62"/>
      <c r="R260" s="62"/>
      <c r="S260" s="62"/>
      <c r="T260" s="63"/>
      <c r="AT260" s="16" t="s">
        <v>140</v>
      </c>
      <c r="AU260" s="16" t="s">
        <v>81</v>
      </c>
    </row>
    <row r="261" spans="2:65" s="1" customFormat="1" ht="16.5" customHeight="1">
      <c r="B261" s="33"/>
      <c r="C261" s="211" t="s">
        <v>447</v>
      </c>
      <c r="D261" s="211" t="s">
        <v>268</v>
      </c>
      <c r="E261" s="212" t="s">
        <v>448</v>
      </c>
      <c r="F261" s="213" t="s">
        <v>449</v>
      </c>
      <c r="G261" s="214" t="s">
        <v>430</v>
      </c>
      <c r="H261" s="215">
        <v>1</v>
      </c>
      <c r="I261" s="216"/>
      <c r="J261" s="217">
        <f>ROUND(I261*H261,2)</f>
        <v>0</v>
      </c>
      <c r="K261" s="213" t="s">
        <v>19</v>
      </c>
      <c r="L261" s="218"/>
      <c r="M261" s="219" t="s">
        <v>19</v>
      </c>
      <c r="N261" s="220" t="s">
        <v>43</v>
      </c>
      <c r="O261" s="62"/>
      <c r="P261" s="193">
        <f>O261*H261</f>
        <v>0</v>
      </c>
      <c r="Q261" s="193">
        <v>0.004</v>
      </c>
      <c r="R261" s="193">
        <f>Q261*H261</f>
        <v>0.004</v>
      </c>
      <c r="S261" s="193">
        <v>0</v>
      </c>
      <c r="T261" s="194">
        <f>S261*H261</f>
        <v>0</v>
      </c>
      <c r="AR261" s="195" t="s">
        <v>172</v>
      </c>
      <c r="AT261" s="195" t="s">
        <v>268</v>
      </c>
      <c r="AU261" s="195" t="s">
        <v>81</v>
      </c>
      <c r="AY261" s="16" t="s">
        <v>131</v>
      </c>
      <c r="BE261" s="196">
        <f>IF(N261="základní",J261,0)</f>
        <v>0</v>
      </c>
      <c r="BF261" s="196">
        <f>IF(N261="snížená",J261,0)</f>
        <v>0</v>
      </c>
      <c r="BG261" s="196">
        <f>IF(N261="zákl. přenesená",J261,0)</f>
        <v>0</v>
      </c>
      <c r="BH261" s="196">
        <f>IF(N261="sníž. přenesená",J261,0)</f>
        <v>0</v>
      </c>
      <c r="BI261" s="196">
        <f>IF(N261="nulová",J261,0)</f>
        <v>0</v>
      </c>
      <c r="BJ261" s="16" t="s">
        <v>79</v>
      </c>
      <c r="BK261" s="196">
        <f>ROUND(I261*H261,2)</f>
        <v>0</v>
      </c>
      <c r="BL261" s="16" t="s">
        <v>138</v>
      </c>
      <c r="BM261" s="195" t="s">
        <v>450</v>
      </c>
    </row>
    <row r="262" spans="2:47" s="1" customFormat="1" ht="11.25">
      <c r="B262" s="33"/>
      <c r="C262" s="34"/>
      <c r="D262" s="197" t="s">
        <v>140</v>
      </c>
      <c r="E262" s="34"/>
      <c r="F262" s="198" t="s">
        <v>449</v>
      </c>
      <c r="G262" s="34"/>
      <c r="H262" s="34"/>
      <c r="I262" s="114"/>
      <c r="J262" s="34"/>
      <c r="K262" s="34"/>
      <c r="L262" s="37"/>
      <c r="M262" s="199"/>
      <c r="N262" s="62"/>
      <c r="O262" s="62"/>
      <c r="P262" s="62"/>
      <c r="Q262" s="62"/>
      <c r="R262" s="62"/>
      <c r="S262" s="62"/>
      <c r="T262" s="63"/>
      <c r="AT262" s="16" t="s">
        <v>140</v>
      </c>
      <c r="AU262" s="16" t="s">
        <v>81</v>
      </c>
    </row>
    <row r="263" spans="2:65" s="1" customFormat="1" ht="16.5" customHeight="1">
      <c r="B263" s="33"/>
      <c r="C263" s="211" t="s">
        <v>451</v>
      </c>
      <c r="D263" s="211" t="s">
        <v>268</v>
      </c>
      <c r="E263" s="212" t="s">
        <v>452</v>
      </c>
      <c r="F263" s="213" t="s">
        <v>453</v>
      </c>
      <c r="G263" s="214" t="s">
        <v>430</v>
      </c>
      <c r="H263" s="215">
        <v>3</v>
      </c>
      <c r="I263" s="216"/>
      <c r="J263" s="217">
        <f>ROUND(I263*H263,2)</f>
        <v>0</v>
      </c>
      <c r="K263" s="213" t="s">
        <v>19</v>
      </c>
      <c r="L263" s="218"/>
      <c r="M263" s="219" t="s">
        <v>19</v>
      </c>
      <c r="N263" s="220" t="s">
        <v>43</v>
      </c>
      <c r="O263" s="62"/>
      <c r="P263" s="193">
        <f>O263*H263</f>
        <v>0</v>
      </c>
      <c r="Q263" s="193">
        <v>0.004</v>
      </c>
      <c r="R263" s="193">
        <f>Q263*H263</f>
        <v>0.012</v>
      </c>
      <c r="S263" s="193">
        <v>0</v>
      </c>
      <c r="T263" s="194">
        <f>S263*H263</f>
        <v>0</v>
      </c>
      <c r="AR263" s="195" t="s">
        <v>172</v>
      </c>
      <c r="AT263" s="195" t="s">
        <v>268</v>
      </c>
      <c r="AU263" s="195" t="s">
        <v>81</v>
      </c>
      <c r="AY263" s="16" t="s">
        <v>131</v>
      </c>
      <c r="BE263" s="196">
        <f>IF(N263="základní",J263,0)</f>
        <v>0</v>
      </c>
      <c r="BF263" s="196">
        <f>IF(N263="snížená",J263,0)</f>
        <v>0</v>
      </c>
      <c r="BG263" s="196">
        <f>IF(N263="zákl. přenesená",J263,0)</f>
        <v>0</v>
      </c>
      <c r="BH263" s="196">
        <f>IF(N263="sníž. přenesená",J263,0)</f>
        <v>0</v>
      </c>
      <c r="BI263" s="196">
        <f>IF(N263="nulová",J263,0)</f>
        <v>0</v>
      </c>
      <c r="BJ263" s="16" t="s">
        <v>79</v>
      </c>
      <c r="BK263" s="196">
        <f>ROUND(I263*H263,2)</f>
        <v>0</v>
      </c>
      <c r="BL263" s="16" t="s">
        <v>138</v>
      </c>
      <c r="BM263" s="195" t="s">
        <v>454</v>
      </c>
    </row>
    <row r="264" spans="2:47" s="1" customFormat="1" ht="11.25">
      <c r="B264" s="33"/>
      <c r="C264" s="34"/>
      <c r="D264" s="197" t="s">
        <v>140</v>
      </c>
      <c r="E264" s="34"/>
      <c r="F264" s="198" t="s">
        <v>453</v>
      </c>
      <c r="G264" s="34"/>
      <c r="H264" s="34"/>
      <c r="I264" s="114"/>
      <c r="J264" s="34"/>
      <c r="K264" s="34"/>
      <c r="L264" s="37"/>
      <c r="M264" s="199"/>
      <c r="N264" s="62"/>
      <c r="O264" s="62"/>
      <c r="P264" s="62"/>
      <c r="Q264" s="62"/>
      <c r="R264" s="62"/>
      <c r="S264" s="62"/>
      <c r="T264" s="63"/>
      <c r="AT264" s="16" t="s">
        <v>140</v>
      </c>
      <c r="AU264" s="16" t="s">
        <v>81</v>
      </c>
    </row>
    <row r="265" spans="2:65" s="1" customFormat="1" ht="16.5" customHeight="1">
      <c r="B265" s="33"/>
      <c r="C265" s="211" t="s">
        <v>455</v>
      </c>
      <c r="D265" s="211" t="s">
        <v>268</v>
      </c>
      <c r="E265" s="212" t="s">
        <v>456</v>
      </c>
      <c r="F265" s="213" t="s">
        <v>457</v>
      </c>
      <c r="G265" s="214" t="s">
        <v>430</v>
      </c>
      <c r="H265" s="215">
        <v>1</v>
      </c>
      <c r="I265" s="216"/>
      <c r="J265" s="217">
        <f>ROUND(I265*H265,2)</f>
        <v>0</v>
      </c>
      <c r="K265" s="213" t="s">
        <v>19</v>
      </c>
      <c r="L265" s="218"/>
      <c r="M265" s="219" t="s">
        <v>19</v>
      </c>
      <c r="N265" s="220" t="s">
        <v>43</v>
      </c>
      <c r="O265" s="62"/>
      <c r="P265" s="193">
        <f>O265*H265</f>
        <v>0</v>
      </c>
      <c r="Q265" s="193">
        <v>0.004</v>
      </c>
      <c r="R265" s="193">
        <f>Q265*H265</f>
        <v>0.004</v>
      </c>
      <c r="S265" s="193">
        <v>0</v>
      </c>
      <c r="T265" s="194">
        <f>S265*H265</f>
        <v>0</v>
      </c>
      <c r="AR265" s="195" t="s">
        <v>172</v>
      </c>
      <c r="AT265" s="195" t="s">
        <v>268</v>
      </c>
      <c r="AU265" s="195" t="s">
        <v>81</v>
      </c>
      <c r="AY265" s="16" t="s">
        <v>131</v>
      </c>
      <c r="BE265" s="196">
        <f>IF(N265="základní",J265,0)</f>
        <v>0</v>
      </c>
      <c r="BF265" s="196">
        <f>IF(N265="snížená",J265,0)</f>
        <v>0</v>
      </c>
      <c r="BG265" s="196">
        <f>IF(N265="zákl. přenesená",J265,0)</f>
        <v>0</v>
      </c>
      <c r="BH265" s="196">
        <f>IF(N265="sníž. přenesená",J265,0)</f>
        <v>0</v>
      </c>
      <c r="BI265" s="196">
        <f>IF(N265="nulová",J265,0)</f>
        <v>0</v>
      </c>
      <c r="BJ265" s="16" t="s">
        <v>79</v>
      </c>
      <c r="BK265" s="196">
        <f>ROUND(I265*H265,2)</f>
        <v>0</v>
      </c>
      <c r="BL265" s="16" t="s">
        <v>138</v>
      </c>
      <c r="BM265" s="195" t="s">
        <v>458</v>
      </c>
    </row>
    <row r="266" spans="2:47" s="1" customFormat="1" ht="11.25">
      <c r="B266" s="33"/>
      <c r="C266" s="34"/>
      <c r="D266" s="197" t="s">
        <v>140</v>
      </c>
      <c r="E266" s="34"/>
      <c r="F266" s="198" t="s">
        <v>457</v>
      </c>
      <c r="G266" s="34"/>
      <c r="H266" s="34"/>
      <c r="I266" s="114"/>
      <c r="J266" s="34"/>
      <c r="K266" s="34"/>
      <c r="L266" s="37"/>
      <c r="M266" s="199"/>
      <c r="N266" s="62"/>
      <c r="O266" s="62"/>
      <c r="P266" s="62"/>
      <c r="Q266" s="62"/>
      <c r="R266" s="62"/>
      <c r="S266" s="62"/>
      <c r="T266" s="63"/>
      <c r="AT266" s="16" t="s">
        <v>140</v>
      </c>
      <c r="AU266" s="16" t="s">
        <v>81</v>
      </c>
    </row>
    <row r="267" spans="2:65" s="1" customFormat="1" ht="16.5" customHeight="1">
      <c r="B267" s="33"/>
      <c r="C267" s="211" t="s">
        <v>459</v>
      </c>
      <c r="D267" s="211" t="s">
        <v>268</v>
      </c>
      <c r="E267" s="212" t="s">
        <v>460</v>
      </c>
      <c r="F267" s="213" t="s">
        <v>461</v>
      </c>
      <c r="G267" s="214" t="s">
        <v>430</v>
      </c>
      <c r="H267" s="215">
        <v>2</v>
      </c>
      <c r="I267" s="216"/>
      <c r="J267" s="217">
        <f>ROUND(I267*H267,2)</f>
        <v>0</v>
      </c>
      <c r="K267" s="213" t="s">
        <v>19</v>
      </c>
      <c r="L267" s="218"/>
      <c r="M267" s="219" t="s">
        <v>19</v>
      </c>
      <c r="N267" s="220" t="s">
        <v>43</v>
      </c>
      <c r="O267" s="62"/>
      <c r="P267" s="193">
        <f>O267*H267</f>
        <v>0</v>
      </c>
      <c r="Q267" s="193">
        <v>0.004</v>
      </c>
      <c r="R267" s="193">
        <f>Q267*H267</f>
        <v>0.008</v>
      </c>
      <c r="S267" s="193">
        <v>0</v>
      </c>
      <c r="T267" s="194">
        <f>S267*H267</f>
        <v>0</v>
      </c>
      <c r="AR267" s="195" t="s">
        <v>172</v>
      </c>
      <c r="AT267" s="195" t="s">
        <v>268</v>
      </c>
      <c r="AU267" s="195" t="s">
        <v>81</v>
      </c>
      <c r="AY267" s="16" t="s">
        <v>131</v>
      </c>
      <c r="BE267" s="196">
        <f>IF(N267="základní",J267,0)</f>
        <v>0</v>
      </c>
      <c r="BF267" s="196">
        <f>IF(N267="snížená",J267,0)</f>
        <v>0</v>
      </c>
      <c r="BG267" s="196">
        <f>IF(N267="zákl. přenesená",J267,0)</f>
        <v>0</v>
      </c>
      <c r="BH267" s="196">
        <f>IF(N267="sníž. přenesená",J267,0)</f>
        <v>0</v>
      </c>
      <c r="BI267" s="196">
        <f>IF(N267="nulová",J267,0)</f>
        <v>0</v>
      </c>
      <c r="BJ267" s="16" t="s">
        <v>79</v>
      </c>
      <c r="BK267" s="196">
        <f>ROUND(I267*H267,2)</f>
        <v>0</v>
      </c>
      <c r="BL267" s="16" t="s">
        <v>138</v>
      </c>
      <c r="BM267" s="195" t="s">
        <v>462</v>
      </c>
    </row>
    <row r="268" spans="2:47" s="1" customFormat="1" ht="11.25">
      <c r="B268" s="33"/>
      <c r="C268" s="34"/>
      <c r="D268" s="197" t="s">
        <v>140</v>
      </c>
      <c r="E268" s="34"/>
      <c r="F268" s="198" t="s">
        <v>461</v>
      </c>
      <c r="G268" s="34"/>
      <c r="H268" s="34"/>
      <c r="I268" s="114"/>
      <c r="J268" s="34"/>
      <c r="K268" s="34"/>
      <c r="L268" s="37"/>
      <c r="M268" s="199"/>
      <c r="N268" s="62"/>
      <c r="O268" s="62"/>
      <c r="P268" s="62"/>
      <c r="Q268" s="62"/>
      <c r="R268" s="62"/>
      <c r="S268" s="62"/>
      <c r="T268" s="63"/>
      <c r="AT268" s="16" t="s">
        <v>140</v>
      </c>
      <c r="AU268" s="16" t="s">
        <v>81</v>
      </c>
    </row>
    <row r="269" spans="2:65" s="1" customFormat="1" ht="16.5" customHeight="1">
      <c r="B269" s="33"/>
      <c r="C269" s="211" t="s">
        <v>463</v>
      </c>
      <c r="D269" s="211" t="s">
        <v>268</v>
      </c>
      <c r="E269" s="212" t="s">
        <v>464</v>
      </c>
      <c r="F269" s="213" t="s">
        <v>465</v>
      </c>
      <c r="G269" s="214" t="s">
        <v>430</v>
      </c>
      <c r="H269" s="215">
        <v>1</v>
      </c>
      <c r="I269" s="216"/>
      <c r="J269" s="217">
        <f>ROUND(I269*H269,2)</f>
        <v>0</v>
      </c>
      <c r="K269" s="213" t="s">
        <v>19</v>
      </c>
      <c r="L269" s="218"/>
      <c r="M269" s="219" t="s">
        <v>19</v>
      </c>
      <c r="N269" s="220" t="s">
        <v>43</v>
      </c>
      <c r="O269" s="62"/>
      <c r="P269" s="193">
        <f>O269*H269</f>
        <v>0</v>
      </c>
      <c r="Q269" s="193">
        <v>0.004</v>
      </c>
      <c r="R269" s="193">
        <f>Q269*H269</f>
        <v>0.004</v>
      </c>
      <c r="S269" s="193">
        <v>0</v>
      </c>
      <c r="T269" s="194">
        <f>S269*H269</f>
        <v>0</v>
      </c>
      <c r="AR269" s="195" t="s">
        <v>172</v>
      </c>
      <c r="AT269" s="195" t="s">
        <v>268</v>
      </c>
      <c r="AU269" s="195" t="s">
        <v>81</v>
      </c>
      <c r="AY269" s="16" t="s">
        <v>131</v>
      </c>
      <c r="BE269" s="196">
        <f>IF(N269="základní",J269,0)</f>
        <v>0</v>
      </c>
      <c r="BF269" s="196">
        <f>IF(N269="snížená",J269,0)</f>
        <v>0</v>
      </c>
      <c r="BG269" s="196">
        <f>IF(N269="zákl. přenesená",J269,0)</f>
        <v>0</v>
      </c>
      <c r="BH269" s="196">
        <f>IF(N269="sníž. přenesená",J269,0)</f>
        <v>0</v>
      </c>
      <c r="BI269" s="196">
        <f>IF(N269="nulová",J269,0)</f>
        <v>0</v>
      </c>
      <c r="BJ269" s="16" t="s">
        <v>79</v>
      </c>
      <c r="BK269" s="196">
        <f>ROUND(I269*H269,2)</f>
        <v>0</v>
      </c>
      <c r="BL269" s="16" t="s">
        <v>138</v>
      </c>
      <c r="BM269" s="195" t="s">
        <v>466</v>
      </c>
    </row>
    <row r="270" spans="2:47" s="1" customFormat="1" ht="11.25">
      <c r="B270" s="33"/>
      <c r="C270" s="34"/>
      <c r="D270" s="197" t="s">
        <v>140</v>
      </c>
      <c r="E270" s="34"/>
      <c r="F270" s="198" t="s">
        <v>465</v>
      </c>
      <c r="G270" s="34"/>
      <c r="H270" s="34"/>
      <c r="I270" s="114"/>
      <c r="J270" s="34"/>
      <c r="K270" s="34"/>
      <c r="L270" s="37"/>
      <c r="M270" s="199"/>
      <c r="N270" s="62"/>
      <c r="O270" s="62"/>
      <c r="P270" s="62"/>
      <c r="Q270" s="62"/>
      <c r="R270" s="62"/>
      <c r="S270" s="62"/>
      <c r="T270" s="63"/>
      <c r="AT270" s="16" t="s">
        <v>140</v>
      </c>
      <c r="AU270" s="16" t="s">
        <v>81</v>
      </c>
    </row>
    <row r="271" spans="2:65" s="1" customFormat="1" ht="16.5" customHeight="1">
      <c r="B271" s="33"/>
      <c r="C271" s="211" t="s">
        <v>467</v>
      </c>
      <c r="D271" s="211" t="s">
        <v>268</v>
      </c>
      <c r="E271" s="212" t="s">
        <v>468</v>
      </c>
      <c r="F271" s="213" t="s">
        <v>469</v>
      </c>
      <c r="G271" s="214" t="s">
        <v>430</v>
      </c>
      <c r="H271" s="215">
        <v>1</v>
      </c>
      <c r="I271" s="216"/>
      <c r="J271" s="217">
        <f>ROUND(I271*H271,2)</f>
        <v>0</v>
      </c>
      <c r="K271" s="213" t="s">
        <v>19</v>
      </c>
      <c r="L271" s="218"/>
      <c r="M271" s="219" t="s">
        <v>19</v>
      </c>
      <c r="N271" s="220" t="s">
        <v>43</v>
      </c>
      <c r="O271" s="62"/>
      <c r="P271" s="193">
        <f>O271*H271</f>
        <v>0</v>
      </c>
      <c r="Q271" s="193">
        <v>0.004</v>
      </c>
      <c r="R271" s="193">
        <f>Q271*H271</f>
        <v>0.004</v>
      </c>
      <c r="S271" s="193">
        <v>0</v>
      </c>
      <c r="T271" s="194">
        <f>S271*H271</f>
        <v>0</v>
      </c>
      <c r="AR271" s="195" t="s">
        <v>172</v>
      </c>
      <c r="AT271" s="195" t="s">
        <v>268</v>
      </c>
      <c r="AU271" s="195" t="s">
        <v>81</v>
      </c>
      <c r="AY271" s="16" t="s">
        <v>131</v>
      </c>
      <c r="BE271" s="196">
        <f>IF(N271="základní",J271,0)</f>
        <v>0</v>
      </c>
      <c r="BF271" s="196">
        <f>IF(N271="snížená",J271,0)</f>
        <v>0</v>
      </c>
      <c r="BG271" s="196">
        <f>IF(N271="zákl. přenesená",J271,0)</f>
        <v>0</v>
      </c>
      <c r="BH271" s="196">
        <f>IF(N271="sníž. přenesená",J271,0)</f>
        <v>0</v>
      </c>
      <c r="BI271" s="196">
        <f>IF(N271="nulová",J271,0)</f>
        <v>0</v>
      </c>
      <c r="BJ271" s="16" t="s">
        <v>79</v>
      </c>
      <c r="BK271" s="196">
        <f>ROUND(I271*H271,2)</f>
        <v>0</v>
      </c>
      <c r="BL271" s="16" t="s">
        <v>138</v>
      </c>
      <c r="BM271" s="195" t="s">
        <v>470</v>
      </c>
    </row>
    <row r="272" spans="2:47" s="1" customFormat="1" ht="11.25">
      <c r="B272" s="33"/>
      <c r="C272" s="34"/>
      <c r="D272" s="197" t="s">
        <v>140</v>
      </c>
      <c r="E272" s="34"/>
      <c r="F272" s="198" t="s">
        <v>469</v>
      </c>
      <c r="G272" s="34"/>
      <c r="H272" s="34"/>
      <c r="I272" s="114"/>
      <c r="J272" s="34"/>
      <c r="K272" s="34"/>
      <c r="L272" s="37"/>
      <c r="M272" s="199"/>
      <c r="N272" s="62"/>
      <c r="O272" s="62"/>
      <c r="P272" s="62"/>
      <c r="Q272" s="62"/>
      <c r="R272" s="62"/>
      <c r="S272" s="62"/>
      <c r="T272" s="63"/>
      <c r="AT272" s="16" t="s">
        <v>140</v>
      </c>
      <c r="AU272" s="16" t="s">
        <v>81</v>
      </c>
    </row>
    <row r="273" spans="2:65" s="1" customFormat="1" ht="16.5" customHeight="1">
      <c r="B273" s="33"/>
      <c r="C273" s="211" t="s">
        <v>471</v>
      </c>
      <c r="D273" s="211" t="s">
        <v>268</v>
      </c>
      <c r="E273" s="212" t="s">
        <v>472</v>
      </c>
      <c r="F273" s="213" t="s">
        <v>473</v>
      </c>
      <c r="G273" s="214" t="s">
        <v>430</v>
      </c>
      <c r="H273" s="215">
        <v>1</v>
      </c>
      <c r="I273" s="216"/>
      <c r="J273" s="217">
        <f>ROUND(I273*H273,2)</f>
        <v>0</v>
      </c>
      <c r="K273" s="213" t="s">
        <v>19</v>
      </c>
      <c r="L273" s="218"/>
      <c r="M273" s="219" t="s">
        <v>19</v>
      </c>
      <c r="N273" s="220" t="s">
        <v>43</v>
      </c>
      <c r="O273" s="62"/>
      <c r="P273" s="193">
        <f>O273*H273</f>
        <v>0</v>
      </c>
      <c r="Q273" s="193">
        <v>0.004</v>
      </c>
      <c r="R273" s="193">
        <f>Q273*H273</f>
        <v>0.004</v>
      </c>
      <c r="S273" s="193">
        <v>0</v>
      </c>
      <c r="T273" s="194">
        <f>S273*H273</f>
        <v>0</v>
      </c>
      <c r="AR273" s="195" t="s">
        <v>172</v>
      </c>
      <c r="AT273" s="195" t="s">
        <v>268</v>
      </c>
      <c r="AU273" s="195" t="s">
        <v>81</v>
      </c>
      <c r="AY273" s="16" t="s">
        <v>131</v>
      </c>
      <c r="BE273" s="196">
        <f>IF(N273="základní",J273,0)</f>
        <v>0</v>
      </c>
      <c r="BF273" s="196">
        <f>IF(N273="snížená",J273,0)</f>
        <v>0</v>
      </c>
      <c r="BG273" s="196">
        <f>IF(N273="zákl. přenesená",J273,0)</f>
        <v>0</v>
      </c>
      <c r="BH273" s="196">
        <f>IF(N273="sníž. přenesená",J273,0)</f>
        <v>0</v>
      </c>
      <c r="BI273" s="196">
        <f>IF(N273="nulová",J273,0)</f>
        <v>0</v>
      </c>
      <c r="BJ273" s="16" t="s">
        <v>79</v>
      </c>
      <c r="BK273" s="196">
        <f>ROUND(I273*H273,2)</f>
        <v>0</v>
      </c>
      <c r="BL273" s="16" t="s">
        <v>138</v>
      </c>
      <c r="BM273" s="195" t="s">
        <v>474</v>
      </c>
    </row>
    <row r="274" spans="2:47" s="1" customFormat="1" ht="11.25">
      <c r="B274" s="33"/>
      <c r="C274" s="34"/>
      <c r="D274" s="197" t="s">
        <v>140</v>
      </c>
      <c r="E274" s="34"/>
      <c r="F274" s="198" t="s">
        <v>473</v>
      </c>
      <c r="G274" s="34"/>
      <c r="H274" s="34"/>
      <c r="I274" s="114"/>
      <c r="J274" s="34"/>
      <c r="K274" s="34"/>
      <c r="L274" s="37"/>
      <c r="M274" s="199"/>
      <c r="N274" s="62"/>
      <c r="O274" s="62"/>
      <c r="P274" s="62"/>
      <c r="Q274" s="62"/>
      <c r="R274" s="62"/>
      <c r="S274" s="62"/>
      <c r="T274" s="63"/>
      <c r="AT274" s="16" t="s">
        <v>140</v>
      </c>
      <c r="AU274" s="16" t="s">
        <v>81</v>
      </c>
    </row>
    <row r="275" spans="2:65" s="1" customFormat="1" ht="24" customHeight="1">
      <c r="B275" s="33"/>
      <c r="C275" s="211" t="s">
        <v>475</v>
      </c>
      <c r="D275" s="211" t="s">
        <v>268</v>
      </c>
      <c r="E275" s="212" t="s">
        <v>476</v>
      </c>
      <c r="F275" s="213" t="s">
        <v>477</v>
      </c>
      <c r="G275" s="214" t="s">
        <v>430</v>
      </c>
      <c r="H275" s="215">
        <v>1</v>
      </c>
      <c r="I275" s="216"/>
      <c r="J275" s="217">
        <f>ROUND(I275*H275,2)</f>
        <v>0</v>
      </c>
      <c r="K275" s="213" t="s">
        <v>19</v>
      </c>
      <c r="L275" s="218"/>
      <c r="M275" s="219" t="s">
        <v>19</v>
      </c>
      <c r="N275" s="220" t="s">
        <v>43</v>
      </c>
      <c r="O275" s="62"/>
      <c r="P275" s="193">
        <f>O275*H275</f>
        <v>0</v>
      </c>
      <c r="Q275" s="193">
        <v>0.004</v>
      </c>
      <c r="R275" s="193">
        <f>Q275*H275</f>
        <v>0.004</v>
      </c>
      <c r="S275" s="193">
        <v>0</v>
      </c>
      <c r="T275" s="194">
        <f>S275*H275</f>
        <v>0</v>
      </c>
      <c r="AR275" s="195" t="s">
        <v>172</v>
      </c>
      <c r="AT275" s="195" t="s">
        <v>268</v>
      </c>
      <c r="AU275" s="195" t="s">
        <v>81</v>
      </c>
      <c r="AY275" s="16" t="s">
        <v>131</v>
      </c>
      <c r="BE275" s="196">
        <f>IF(N275="základní",J275,0)</f>
        <v>0</v>
      </c>
      <c r="BF275" s="196">
        <f>IF(N275="snížená",J275,0)</f>
        <v>0</v>
      </c>
      <c r="BG275" s="196">
        <f>IF(N275="zákl. přenesená",J275,0)</f>
        <v>0</v>
      </c>
      <c r="BH275" s="196">
        <f>IF(N275="sníž. přenesená",J275,0)</f>
        <v>0</v>
      </c>
      <c r="BI275" s="196">
        <f>IF(N275="nulová",J275,0)</f>
        <v>0</v>
      </c>
      <c r="BJ275" s="16" t="s">
        <v>79</v>
      </c>
      <c r="BK275" s="196">
        <f>ROUND(I275*H275,2)</f>
        <v>0</v>
      </c>
      <c r="BL275" s="16" t="s">
        <v>138</v>
      </c>
      <c r="BM275" s="195" t="s">
        <v>478</v>
      </c>
    </row>
    <row r="276" spans="2:47" s="1" customFormat="1" ht="11.25">
      <c r="B276" s="33"/>
      <c r="C276" s="34"/>
      <c r="D276" s="197" t="s">
        <v>140</v>
      </c>
      <c r="E276" s="34"/>
      <c r="F276" s="198" t="s">
        <v>477</v>
      </c>
      <c r="G276" s="34"/>
      <c r="H276" s="34"/>
      <c r="I276" s="114"/>
      <c r="J276" s="34"/>
      <c r="K276" s="34"/>
      <c r="L276" s="37"/>
      <c r="M276" s="199"/>
      <c r="N276" s="62"/>
      <c r="O276" s="62"/>
      <c r="P276" s="62"/>
      <c r="Q276" s="62"/>
      <c r="R276" s="62"/>
      <c r="S276" s="62"/>
      <c r="T276" s="63"/>
      <c r="AT276" s="16" t="s">
        <v>140</v>
      </c>
      <c r="AU276" s="16" t="s">
        <v>81</v>
      </c>
    </row>
    <row r="277" spans="2:65" s="1" customFormat="1" ht="16.5" customHeight="1">
      <c r="B277" s="33"/>
      <c r="C277" s="211" t="s">
        <v>479</v>
      </c>
      <c r="D277" s="211" t="s">
        <v>268</v>
      </c>
      <c r="E277" s="212" t="s">
        <v>480</v>
      </c>
      <c r="F277" s="213" t="s">
        <v>481</v>
      </c>
      <c r="G277" s="214" t="s">
        <v>430</v>
      </c>
      <c r="H277" s="215">
        <v>2</v>
      </c>
      <c r="I277" s="216"/>
      <c r="J277" s="217">
        <f>ROUND(I277*H277,2)</f>
        <v>0</v>
      </c>
      <c r="K277" s="213" t="s">
        <v>19</v>
      </c>
      <c r="L277" s="218"/>
      <c r="M277" s="219" t="s">
        <v>19</v>
      </c>
      <c r="N277" s="220" t="s">
        <v>43</v>
      </c>
      <c r="O277" s="62"/>
      <c r="P277" s="193">
        <f>O277*H277</f>
        <v>0</v>
      </c>
      <c r="Q277" s="193">
        <v>0.004</v>
      </c>
      <c r="R277" s="193">
        <f>Q277*H277</f>
        <v>0.008</v>
      </c>
      <c r="S277" s="193">
        <v>0</v>
      </c>
      <c r="T277" s="194">
        <f>S277*H277</f>
        <v>0</v>
      </c>
      <c r="AR277" s="195" t="s">
        <v>172</v>
      </c>
      <c r="AT277" s="195" t="s">
        <v>268</v>
      </c>
      <c r="AU277" s="195" t="s">
        <v>81</v>
      </c>
      <c r="AY277" s="16" t="s">
        <v>131</v>
      </c>
      <c r="BE277" s="196">
        <f>IF(N277="základní",J277,0)</f>
        <v>0</v>
      </c>
      <c r="BF277" s="196">
        <f>IF(N277="snížená",J277,0)</f>
        <v>0</v>
      </c>
      <c r="BG277" s="196">
        <f>IF(N277="zákl. přenesená",J277,0)</f>
        <v>0</v>
      </c>
      <c r="BH277" s="196">
        <f>IF(N277="sníž. přenesená",J277,0)</f>
        <v>0</v>
      </c>
      <c r="BI277" s="196">
        <f>IF(N277="nulová",J277,0)</f>
        <v>0</v>
      </c>
      <c r="BJ277" s="16" t="s">
        <v>79</v>
      </c>
      <c r="BK277" s="196">
        <f>ROUND(I277*H277,2)</f>
        <v>0</v>
      </c>
      <c r="BL277" s="16" t="s">
        <v>138</v>
      </c>
      <c r="BM277" s="195" t="s">
        <v>482</v>
      </c>
    </row>
    <row r="278" spans="2:47" s="1" customFormat="1" ht="11.25">
      <c r="B278" s="33"/>
      <c r="C278" s="34"/>
      <c r="D278" s="197" t="s">
        <v>140</v>
      </c>
      <c r="E278" s="34"/>
      <c r="F278" s="198" t="s">
        <v>481</v>
      </c>
      <c r="G278" s="34"/>
      <c r="H278" s="34"/>
      <c r="I278" s="114"/>
      <c r="J278" s="34"/>
      <c r="K278" s="34"/>
      <c r="L278" s="37"/>
      <c r="M278" s="199"/>
      <c r="N278" s="62"/>
      <c r="O278" s="62"/>
      <c r="P278" s="62"/>
      <c r="Q278" s="62"/>
      <c r="R278" s="62"/>
      <c r="S278" s="62"/>
      <c r="T278" s="63"/>
      <c r="AT278" s="16" t="s">
        <v>140</v>
      </c>
      <c r="AU278" s="16" t="s">
        <v>81</v>
      </c>
    </row>
    <row r="279" spans="2:65" s="1" customFormat="1" ht="16.5" customHeight="1">
      <c r="B279" s="33"/>
      <c r="C279" s="211" t="s">
        <v>483</v>
      </c>
      <c r="D279" s="211" t="s">
        <v>268</v>
      </c>
      <c r="E279" s="212" t="s">
        <v>484</v>
      </c>
      <c r="F279" s="213" t="s">
        <v>485</v>
      </c>
      <c r="G279" s="214" t="s">
        <v>430</v>
      </c>
      <c r="H279" s="215">
        <v>1</v>
      </c>
      <c r="I279" s="216"/>
      <c r="J279" s="217">
        <f>ROUND(I279*H279,2)</f>
        <v>0</v>
      </c>
      <c r="K279" s="213" t="s">
        <v>19</v>
      </c>
      <c r="L279" s="218"/>
      <c r="M279" s="219" t="s">
        <v>19</v>
      </c>
      <c r="N279" s="220" t="s">
        <v>43</v>
      </c>
      <c r="O279" s="62"/>
      <c r="P279" s="193">
        <f>O279*H279</f>
        <v>0</v>
      </c>
      <c r="Q279" s="193">
        <v>0.004</v>
      </c>
      <c r="R279" s="193">
        <f>Q279*H279</f>
        <v>0.004</v>
      </c>
      <c r="S279" s="193">
        <v>0</v>
      </c>
      <c r="T279" s="194">
        <f>S279*H279</f>
        <v>0</v>
      </c>
      <c r="AR279" s="195" t="s">
        <v>172</v>
      </c>
      <c r="AT279" s="195" t="s">
        <v>268</v>
      </c>
      <c r="AU279" s="195" t="s">
        <v>81</v>
      </c>
      <c r="AY279" s="16" t="s">
        <v>131</v>
      </c>
      <c r="BE279" s="196">
        <f>IF(N279="základní",J279,0)</f>
        <v>0</v>
      </c>
      <c r="BF279" s="196">
        <f>IF(N279="snížená",J279,0)</f>
        <v>0</v>
      </c>
      <c r="BG279" s="196">
        <f>IF(N279="zákl. přenesená",J279,0)</f>
        <v>0</v>
      </c>
      <c r="BH279" s="196">
        <f>IF(N279="sníž. přenesená",J279,0)</f>
        <v>0</v>
      </c>
      <c r="BI279" s="196">
        <f>IF(N279="nulová",J279,0)</f>
        <v>0</v>
      </c>
      <c r="BJ279" s="16" t="s">
        <v>79</v>
      </c>
      <c r="BK279" s="196">
        <f>ROUND(I279*H279,2)</f>
        <v>0</v>
      </c>
      <c r="BL279" s="16" t="s">
        <v>138</v>
      </c>
      <c r="BM279" s="195" t="s">
        <v>486</v>
      </c>
    </row>
    <row r="280" spans="2:47" s="1" customFormat="1" ht="11.25">
      <c r="B280" s="33"/>
      <c r="C280" s="34"/>
      <c r="D280" s="197" t="s">
        <v>140</v>
      </c>
      <c r="E280" s="34"/>
      <c r="F280" s="198" t="s">
        <v>485</v>
      </c>
      <c r="G280" s="34"/>
      <c r="H280" s="34"/>
      <c r="I280" s="114"/>
      <c r="J280" s="34"/>
      <c r="K280" s="34"/>
      <c r="L280" s="37"/>
      <c r="M280" s="199"/>
      <c r="N280" s="62"/>
      <c r="O280" s="62"/>
      <c r="P280" s="62"/>
      <c r="Q280" s="62"/>
      <c r="R280" s="62"/>
      <c r="S280" s="62"/>
      <c r="T280" s="63"/>
      <c r="AT280" s="16" t="s">
        <v>140</v>
      </c>
      <c r="AU280" s="16" t="s">
        <v>81</v>
      </c>
    </row>
    <row r="281" spans="2:65" s="1" customFormat="1" ht="24" customHeight="1">
      <c r="B281" s="33"/>
      <c r="C281" s="184" t="s">
        <v>487</v>
      </c>
      <c r="D281" s="184" t="s">
        <v>133</v>
      </c>
      <c r="E281" s="185" t="s">
        <v>488</v>
      </c>
      <c r="F281" s="186" t="s">
        <v>489</v>
      </c>
      <c r="G281" s="187" t="s">
        <v>430</v>
      </c>
      <c r="H281" s="188">
        <v>15</v>
      </c>
      <c r="I281" s="189"/>
      <c r="J281" s="190">
        <f>ROUND(I281*H281,2)</f>
        <v>0</v>
      </c>
      <c r="K281" s="186" t="s">
        <v>137</v>
      </c>
      <c r="L281" s="37"/>
      <c r="M281" s="191" t="s">
        <v>19</v>
      </c>
      <c r="N281" s="192" t="s">
        <v>43</v>
      </c>
      <c r="O281" s="62"/>
      <c r="P281" s="193">
        <f>O281*H281</f>
        <v>0</v>
      </c>
      <c r="Q281" s="193">
        <v>0.10941</v>
      </c>
      <c r="R281" s="193">
        <f>Q281*H281</f>
        <v>1.6411499999999999</v>
      </c>
      <c r="S281" s="193">
        <v>0</v>
      </c>
      <c r="T281" s="194">
        <f>S281*H281</f>
        <v>0</v>
      </c>
      <c r="AR281" s="195" t="s">
        <v>138</v>
      </c>
      <c r="AT281" s="195" t="s">
        <v>133</v>
      </c>
      <c r="AU281" s="195" t="s">
        <v>81</v>
      </c>
      <c r="AY281" s="16" t="s">
        <v>131</v>
      </c>
      <c r="BE281" s="196">
        <f>IF(N281="základní",J281,0)</f>
        <v>0</v>
      </c>
      <c r="BF281" s="196">
        <f>IF(N281="snížená",J281,0)</f>
        <v>0</v>
      </c>
      <c r="BG281" s="196">
        <f>IF(N281="zákl. přenesená",J281,0)</f>
        <v>0</v>
      </c>
      <c r="BH281" s="196">
        <f>IF(N281="sníž. přenesená",J281,0)</f>
        <v>0</v>
      </c>
      <c r="BI281" s="196">
        <f>IF(N281="nulová",J281,0)</f>
        <v>0</v>
      </c>
      <c r="BJ281" s="16" t="s">
        <v>79</v>
      </c>
      <c r="BK281" s="196">
        <f>ROUND(I281*H281,2)</f>
        <v>0</v>
      </c>
      <c r="BL281" s="16" t="s">
        <v>138</v>
      </c>
      <c r="BM281" s="195" t="s">
        <v>490</v>
      </c>
    </row>
    <row r="282" spans="2:47" s="1" customFormat="1" ht="19.5">
      <c r="B282" s="33"/>
      <c r="C282" s="34"/>
      <c r="D282" s="197" t="s">
        <v>140</v>
      </c>
      <c r="E282" s="34"/>
      <c r="F282" s="198" t="s">
        <v>491</v>
      </c>
      <c r="G282" s="34"/>
      <c r="H282" s="34"/>
      <c r="I282" s="114"/>
      <c r="J282" s="34"/>
      <c r="K282" s="34"/>
      <c r="L282" s="37"/>
      <c r="M282" s="199"/>
      <c r="N282" s="62"/>
      <c r="O282" s="62"/>
      <c r="P282" s="62"/>
      <c r="Q282" s="62"/>
      <c r="R282" s="62"/>
      <c r="S282" s="62"/>
      <c r="T282" s="63"/>
      <c r="AT282" s="16" t="s">
        <v>140</v>
      </c>
      <c r="AU282" s="16" t="s">
        <v>81</v>
      </c>
    </row>
    <row r="283" spans="2:51" s="12" customFormat="1" ht="11.25">
      <c r="B283" s="200"/>
      <c r="C283" s="201"/>
      <c r="D283" s="197" t="s">
        <v>164</v>
      </c>
      <c r="E283" s="202" t="s">
        <v>19</v>
      </c>
      <c r="F283" s="203" t="s">
        <v>492</v>
      </c>
      <c r="G283" s="201"/>
      <c r="H283" s="204">
        <v>15</v>
      </c>
      <c r="I283" s="205"/>
      <c r="J283" s="201"/>
      <c r="K283" s="201"/>
      <c r="L283" s="206"/>
      <c r="M283" s="207"/>
      <c r="N283" s="208"/>
      <c r="O283" s="208"/>
      <c r="P283" s="208"/>
      <c r="Q283" s="208"/>
      <c r="R283" s="208"/>
      <c r="S283" s="208"/>
      <c r="T283" s="209"/>
      <c r="AT283" s="210" t="s">
        <v>164</v>
      </c>
      <c r="AU283" s="210" t="s">
        <v>81</v>
      </c>
      <c r="AV283" s="12" t="s">
        <v>81</v>
      </c>
      <c r="AW283" s="12" t="s">
        <v>33</v>
      </c>
      <c r="AX283" s="12" t="s">
        <v>72</v>
      </c>
      <c r="AY283" s="210" t="s">
        <v>131</v>
      </c>
    </row>
    <row r="284" spans="2:65" s="1" customFormat="1" ht="16.5" customHeight="1">
      <c r="B284" s="33"/>
      <c r="C284" s="211" t="s">
        <v>493</v>
      </c>
      <c r="D284" s="211" t="s">
        <v>268</v>
      </c>
      <c r="E284" s="212" t="s">
        <v>494</v>
      </c>
      <c r="F284" s="213" t="s">
        <v>495</v>
      </c>
      <c r="G284" s="214" t="s">
        <v>430</v>
      </c>
      <c r="H284" s="215">
        <v>15</v>
      </c>
      <c r="I284" s="216"/>
      <c r="J284" s="217">
        <f>ROUND(I284*H284,2)</f>
        <v>0</v>
      </c>
      <c r="K284" s="213" t="s">
        <v>137</v>
      </c>
      <c r="L284" s="218"/>
      <c r="M284" s="219" t="s">
        <v>19</v>
      </c>
      <c r="N284" s="220" t="s">
        <v>43</v>
      </c>
      <c r="O284" s="62"/>
      <c r="P284" s="193">
        <f>O284*H284</f>
        <v>0</v>
      </c>
      <c r="Q284" s="193">
        <v>0.0061</v>
      </c>
      <c r="R284" s="193">
        <f>Q284*H284</f>
        <v>0.09150000000000001</v>
      </c>
      <c r="S284" s="193">
        <v>0</v>
      </c>
      <c r="T284" s="194">
        <f>S284*H284</f>
        <v>0</v>
      </c>
      <c r="AR284" s="195" t="s">
        <v>172</v>
      </c>
      <c r="AT284" s="195" t="s">
        <v>268</v>
      </c>
      <c r="AU284" s="195" t="s">
        <v>81</v>
      </c>
      <c r="AY284" s="16" t="s">
        <v>131</v>
      </c>
      <c r="BE284" s="196">
        <f>IF(N284="základní",J284,0)</f>
        <v>0</v>
      </c>
      <c r="BF284" s="196">
        <f>IF(N284="snížená",J284,0)</f>
        <v>0</v>
      </c>
      <c r="BG284" s="196">
        <f>IF(N284="zákl. přenesená",J284,0)</f>
        <v>0</v>
      </c>
      <c r="BH284" s="196">
        <f>IF(N284="sníž. přenesená",J284,0)</f>
        <v>0</v>
      </c>
      <c r="BI284" s="196">
        <f>IF(N284="nulová",J284,0)</f>
        <v>0</v>
      </c>
      <c r="BJ284" s="16" t="s">
        <v>79</v>
      </c>
      <c r="BK284" s="196">
        <f>ROUND(I284*H284,2)</f>
        <v>0</v>
      </c>
      <c r="BL284" s="16" t="s">
        <v>138</v>
      </c>
      <c r="BM284" s="195" t="s">
        <v>496</v>
      </c>
    </row>
    <row r="285" spans="2:47" s="1" customFormat="1" ht="11.25">
      <c r="B285" s="33"/>
      <c r="C285" s="34"/>
      <c r="D285" s="197" t="s">
        <v>140</v>
      </c>
      <c r="E285" s="34"/>
      <c r="F285" s="198" t="s">
        <v>495</v>
      </c>
      <c r="G285" s="34"/>
      <c r="H285" s="34"/>
      <c r="I285" s="114"/>
      <c r="J285" s="34"/>
      <c r="K285" s="34"/>
      <c r="L285" s="37"/>
      <c r="M285" s="199"/>
      <c r="N285" s="62"/>
      <c r="O285" s="62"/>
      <c r="P285" s="62"/>
      <c r="Q285" s="62"/>
      <c r="R285" s="62"/>
      <c r="S285" s="62"/>
      <c r="T285" s="63"/>
      <c r="AT285" s="16" t="s">
        <v>140</v>
      </c>
      <c r="AU285" s="16" t="s">
        <v>81</v>
      </c>
    </row>
    <row r="286" spans="2:65" s="1" customFormat="1" ht="24" customHeight="1">
      <c r="B286" s="33"/>
      <c r="C286" s="184" t="s">
        <v>497</v>
      </c>
      <c r="D286" s="184" t="s">
        <v>133</v>
      </c>
      <c r="E286" s="185" t="s">
        <v>498</v>
      </c>
      <c r="F286" s="186" t="s">
        <v>499</v>
      </c>
      <c r="G286" s="187" t="s">
        <v>169</v>
      </c>
      <c r="H286" s="188">
        <v>114</v>
      </c>
      <c r="I286" s="189"/>
      <c r="J286" s="190">
        <f>ROUND(I286*H286,2)</f>
        <v>0</v>
      </c>
      <c r="K286" s="186" t="s">
        <v>137</v>
      </c>
      <c r="L286" s="37"/>
      <c r="M286" s="191" t="s">
        <v>19</v>
      </c>
      <c r="N286" s="192" t="s">
        <v>43</v>
      </c>
      <c r="O286" s="62"/>
      <c r="P286" s="193">
        <f>O286*H286</f>
        <v>0</v>
      </c>
      <c r="Q286" s="193">
        <v>0.00011</v>
      </c>
      <c r="R286" s="193">
        <f>Q286*H286</f>
        <v>0.01254</v>
      </c>
      <c r="S286" s="193">
        <v>0</v>
      </c>
      <c r="T286" s="194">
        <f>S286*H286</f>
        <v>0</v>
      </c>
      <c r="AR286" s="195" t="s">
        <v>138</v>
      </c>
      <c r="AT286" s="195" t="s">
        <v>133</v>
      </c>
      <c r="AU286" s="195" t="s">
        <v>81</v>
      </c>
      <c r="AY286" s="16" t="s">
        <v>131</v>
      </c>
      <c r="BE286" s="196">
        <f>IF(N286="základní",J286,0)</f>
        <v>0</v>
      </c>
      <c r="BF286" s="196">
        <f>IF(N286="snížená",J286,0)</f>
        <v>0</v>
      </c>
      <c r="BG286" s="196">
        <f>IF(N286="zákl. přenesená",J286,0)</f>
        <v>0</v>
      </c>
      <c r="BH286" s="196">
        <f>IF(N286="sníž. přenesená",J286,0)</f>
        <v>0</v>
      </c>
      <c r="BI286" s="196">
        <f>IF(N286="nulová",J286,0)</f>
        <v>0</v>
      </c>
      <c r="BJ286" s="16" t="s">
        <v>79</v>
      </c>
      <c r="BK286" s="196">
        <f>ROUND(I286*H286,2)</f>
        <v>0</v>
      </c>
      <c r="BL286" s="16" t="s">
        <v>138</v>
      </c>
      <c r="BM286" s="195" t="s">
        <v>500</v>
      </c>
    </row>
    <row r="287" spans="2:47" s="1" customFormat="1" ht="19.5">
      <c r="B287" s="33"/>
      <c r="C287" s="34"/>
      <c r="D287" s="197" t="s">
        <v>140</v>
      </c>
      <c r="E287" s="34"/>
      <c r="F287" s="198" t="s">
        <v>501</v>
      </c>
      <c r="G287" s="34"/>
      <c r="H287" s="34"/>
      <c r="I287" s="114"/>
      <c r="J287" s="34"/>
      <c r="K287" s="34"/>
      <c r="L287" s="37"/>
      <c r="M287" s="199"/>
      <c r="N287" s="62"/>
      <c r="O287" s="62"/>
      <c r="P287" s="62"/>
      <c r="Q287" s="62"/>
      <c r="R287" s="62"/>
      <c r="S287" s="62"/>
      <c r="T287" s="63"/>
      <c r="AT287" s="16" t="s">
        <v>140</v>
      </c>
      <c r="AU287" s="16" t="s">
        <v>81</v>
      </c>
    </row>
    <row r="288" spans="2:51" s="12" customFormat="1" ht="11.25">
      <c r="B288" s="200"/>
      <c r="C288" s="201"/>
      <c r="D288" s="197" t="s">
        <v>164</v>
      </c>
      <c r="E288" s="202" t="s">
        <v>19</v>
      </c>
      <c r="F288" s="203" t="s">
        <v>502</v>
      </c>
      <c r="G288" s="201"/>
      <c r="H288" s="204">
        <v>114</v>
      </c>
      <c r="I288" s="205"/>
      <c r="J288" s="201"/>
      <c r="K288" s="201"/>
      <c r="L288" s="206"/>
      <c r="M288" s="207"/>
      <c r="N288" s="208"/>
      <c r="O288" s="208"/>
      <c r="P288" s="208"/>
      <c r="Q288" s="208"/>
      <c r="R288" s="208"/>
      <c r="S288" s="208"/>
      <c r="T288" s="209"/>
      <c r="AT288" s="210" t="s">
        <v>164</v>
      </c>
      <c r="AU288" s="210" t="s">
        <v>81</v>
      </c>
      <c r="AV288" s="12" t="s">
        <v>81</v>
      </c>
      <c r="AW288" s="12" t="s">
        <v>33</v>
      </c>
      <c r="AX288" s="12" t="s">
        <v>72</v>
      </c>
      <c r="AY288" s="210" t="s">
        <v>131</v>
      </c>
    </row>
    <row r="289" spans="2:65" s="1" customFormat="1" ht="24" customHeight="1">
      <c r="B289" s="33"/>
      <c r="C289" s="184" t="s">
        <v>503</v>
      </c>
      <c r="D289" s="184" t="s">
        <v>133</v>
      </c>
      <c r="E289" s="185" t="s">
        <v>504</v>
      </c>
      <c r="F289" s="186" t="s">
        <v>505</v>
      </c>
      <c r="G289" s="187" t="s">
        <v>169</v>
      </c>
      <c r="H289" s="188">
        <v>150</v>
      </c>
      <c r="I289" s="189"/>
      <c r="J289" s="190">
        <f>ROUND(I289*H289,2)</f>
        <v>0</v>
      </c>
      <c r="K289" s="186" t="s">
        <v>137</v>
      </c>
      <c r="L289" s="37"/>
      <c r="M289" s="191" t="s">
        <v>19</v>
      </c>
      <c r="N289" s="192" t="s">
        <v>43</v>
      </c>
      <c r="O289" s="62"/>
      <c r="P289" s="193">
        <f>O289*H289</f>
        <v>0</v>
      </c>
      <c r="Q289" s="193">
        <v>0.00011</v>
      </c>
      <c r="R289" s="193">
        <f>Q289*H289</f>
        <v>0.0165</v>
      </c>
      <c r="S289" s="193">
        <v>0</v>
      </c>
      <c r="T289" s="194">
        <f>S289*H289</f>
        <v>0</v>
      </c>
      <c r="AR289" s="195" t="s">
        <v>138</v>
      </c>
      <c r="AT289" s="195" t="s">
        <v>133</v>
      </c>
      <c r="AU289" s="195" t="s">
        <v>81</v>
      </c>
      <c r="AY289" s="16" t="s">
        <v>131</v>
      </c>
      <c r="BE289" s="196">
        <f>IF(N289="základní",J289,0)</f>
        <v>0</v>
      </c>
      <c r="BF289" s="196">
        <f>IF(N289="snížená",J289,0)</f>
        <v>0</v>
      </c>
      <c r="BG289" s="196">
        <f>IF(N289="zákl. přenesená",J289,0)</f>
        <v>0</v>
      </c>
      <c r="BH289" s="196">
        <f>IF(N289="sníž. přenesená",J289,0)</f>
        <v>0</v>
      </c>
      <c r="BI289" s="196">
        <f>IF(N289="nulová",J289,0)</f>
        <v>0</v>
      </c>
      <c r="BJ289" s="16" t="s">
        <v>79</v>
      </c>
      <c r="BK289" s="196">
        <f>ROUND(I289*H289,2)</f>
        <v>0</v>
      </c>
      <c r="BL289" s="16" t="s">
        <v>138</v>
      </c>
      <c r="BM289" s="195" t="s">
        <v>506</v>
      </c>
    </row>
    <row r="290" spans="2:47" s="1" customFormat="1" ht="19.5">
      <c r="B290" s="33"/>
      <c r="C290" s="34"/>
      <c r="D290" s="197" t="s">
        <v>140</v>
      </c>
      <c r="E290" s="34"/>
      <c r="F290" s="198" t="s">
        <v>507</v>
      </c>
      <c r="G290" s="34"/>
      <c r="H290" s="34"/>
      <c r="I290" s="114"/>
      <c r="J290" s="34"/>
      <c r="K290" s="34"/>
      <c r="L290" s="37"/>
      <c r="M290" s="199"/>
      <c r="N290" s="62"/>
      <c r="O290" s="62"/>
      <c r="P290" s="62"/>
      <c r="Q290" s="62"/>
      <c r="R290" s="62"/>
      <c r="S290" s="62"/>
      <c r="T290" s="63"/>
      <c r="AT290" s="16" t="s">
        <v>140</v>
      </c>
      <c r="AU290" s="16" t="s">
        <v>81</v>
      </c>
    </row>
    <row r="291" spans="2:51" s="12" customFormat="1" ht="11.25">
      <c r="B291" s="200"/>
      <c r="C291" s="201"/>
      <c r="D291" s="197" t="s">
        <v>164</v>
      </c>
      <c r="E291" s="202" t="s">
        <v>19</v>
      </c>
      <c r="F291" s="203" t="s">
        <v>508</v>
      </c>
      <c r="G291" s="201"/>
      <c r="H291" s="204">
        <v>80</v>
      </c>
      <c r="I291" s="205"/>
      <c r="J291" s="201"/>
      <c r="K291" s="201"/>
      <c r="L291" s="206"/>
      <c r="M291" s="207"/>
      <c r="N291" s="208"/>
      <c r="O291" s="208"/>
      <c r="P291" s="208"/>
      <c r="Q291" s="208"/>
      <c r="R291" s="208"/>
      <c r="S291" s="208"/>
      <c r="T291" s="209"/>
      <c r="AT291" s="210" t="s">
        <v>164</v>
      </c>
      <c r="AU291" s="210" t="s">
        <v>81</v>
      </c>
      <c r="AV291" s="12" t="s">
        <v>81</v>
      </c>
      <c r="AW291" s="12" t="s">
        <v>33</v>
      </c>
      <c r="AX291" s="12" t="s">
        <v>72</v>
      </c>
      <c r="AY291" s="210" t="s">
        <v>131</v>
      </c>
    </row>
    <row r="292" spans="2:51" s="12" customFormat="1" ht="11.25">
      <c r="B292" s="200"/>
      <c r="C292" s="201"/>
      <c r="D292" s="197" t="s">
        <v>164</v>
      </c>
      <c r="E292" s="202" t="s">
        <v>19</v>
      </c>
      <c r="F292" s="203" t="s">
        <v>509</v>
      </c>
      <c r="G292" s="201"/>
      <c r="H292" s="204">
        <v>70</v>
      </c>
      <c r="I292" s="205"/>
      <c r="J292" s="201"/>
      <c r="K292" s="201"/>
      <c r="L292" s="206"/>
      <c r="M292" s="207"/>
      <c r="N292" s="208"/>
      <c r="O292" s="208"/>
      <c r="P292" s="208"/>
      <c r="Q292" s="208"/>
      <c r="R292" s="208"/>
      <c r="S292" s="208"/>
      <c r="T292" s="209"/>
      <c r="AT292" s="210" t="s">
        <v>164</v>
      </c>
      <c r="AU292" s="210" t="s">
        <v>81</v>
      </c>
      <c r="AV292" s="12" t="s">
        <v>81</v>
      </c>
      <c r="AW292" s="12" t="s">
        <v>33</v>
      </c>
      <c r="AX292" s="12" t="s">
        <v>72</v>
      </c>
      <c r="AY292" s="210" t="s">
        <v>131</v>
      </c>
    </row>
    <row r="293" spans="2:65" s="1" customFormat="1" ht="24" customHeight="1">
      <c r="B293" s="33"/>
      <c r="C293" s="184" t="s">
        <v>510</v>
      </c>
      <c r="D293" s="184" t="s">
        <v>133</v>
      </c>
      <c r="E293" s="185" t="s">
        <v>511</v>
      </c>
      <c r="F293" s="186" t="s">
        <v>512</v>
      </c>
      <c r="G293" s="187" t="s">
        <v>136</v>
      </c>
      <c r="H293" s="188">
        <v>0.5</v>
      </c>
      <c r="I293" s="189"/>
      <c r="J293" s="190">
        <f>ROUND(I293*H293,2)</f>
        <v>0</v>
      </c>
      <c r="K293" s="186" t="s">
        <v>137</v>
      </c>
      <c r="L293" s="37"/>
      <c r="M293" s="191" t="s">
        <v>19</v>
      </c>
      <c r="N293" s="192" t="s">
        <v>43</v>
      </c>
      <c r="O293" s="62"/>
      <c r="P293" s="193">
        <f>O293*H293</f>
        <v>0</v>
      </c>
      <c r="Q293" s="193">
        <v>0.00085</v>
      </c>
      <c r="R293" s="193">
        <f>Q293*H293</f>
        <v>0.000425</v>
      </c>
      <c r="S293" s="193">
        <v>0</v>
      </c>
      <c r="T293" s="194">
        <f>S293*H293</f>
        <v>0</v>
      </c>
      <c r="AR293" s="195" t="s">
        <v>138</v>
      </c>
      <c r="AT293" s="195" t="s">
        <v>133</v>
      </c>
      <c r="AU293" s="195" t="s">
        <v>81</v>
      </c>
      <c r="AY293" s="16" t="s">
        <v>131</v>
      </c>
      <c r="BE293" s="196">
        <f>IF(N293="základní",J293,0)</f>
        <v>0</v>
      </c>
      <c r="BF293" s="196">
        <f>IF(N293="snížená",J293,0)</f>
        <v>0</v>
      </c>
      <c r="BG293" s="196">
        <f>IF(N293="zákl. přenesená",J293,0)</f>
        <v>0</v>
      </c>
      <c r="BH293" s="196">
        <f>IF(N293="sníž. přenesená",J293,0)</f>
        <v>0</v>
      </c>
      <c r="BI293" s="196">
        <f>IF(N293="nulová",J293,0)</f>
        <v>0</v>
      </c>
      <c r="BJ293" s="16" t="s">
        <v>79</v>
      </c>
      <c r="BK293" s="196">
        <f>ROUND(I293*H293,2)</f>
        <v>0</v>
      </c>
      <c r="BL293" s="16" t="s">
        <v>138</v>
      </c>
      <c r="BM293" s="195" t="s">
        <v>513</v>
      </c>
    </row>
    <row r="294" spans="2:47" s="1" customFormat="1" ht="19.5">
      <c r="B294" s="33"/>
      <c r="C294" s="34"/>
      <c r="D294" s="197" t="s">
        <v>140</v>
      </c>
      <c r="E294" s="34"/>
      <c r="F294" s="198" t="s">
        <v>514</v>
      </c>
      <c r="G294" s="34"/>
      <c r="H294" s="34"/>
      <c r="I294" s="114"/>
      <c r="J294" s="34"/>
      <c r="K294" s="34"/>
      <c r="L294" s="37"/>
      <c r="M294" s="199"/>
      <c r="N294" s="62"/>
      <c r="O294" s="62"/>
      <c r="P294" s="62"/>
      <c r="Q294" s="62"/>
      <c r="R294" s="62"/>
      <c r="S294" s="62"/>
      <c r="T294" s="63"/>
      <c r="AT294" s="16" t="s">
        <v>140</v>
      </c>
      <c r="AU294" s="16" t="s">
        <v>81</v>
      </c>
    </row>
    <row r="295" spans="2:51" s="12" customFormat="1" ht="11.25">
      <c r="B295" s="200"/>
      <c r="C295" s="201"/>
      <c r="D295" s="197" t="s">
        <v>164</v>
      </c>
      <c r="E295" s="202" t="s">
        <v>19</v>
      </c>
      <c r="F295" s="203" t="s">
        <v>515</v>
      </c>
      <c r="G295" s="201"/>
      <c r="H295" s="204">
        <v>0.5</v>
      </c>
      <c r="I295" s="205"/>
      <c r="J295" s="201"/>
      <c r="K295" s="201"/>
      <c r="L295" s="206"/>
      <c r="M295" s="207"/>
      <c r="N295" s="208"/>
      <c r="O295" s="208"/>
      <c r="P295" s="208"/>
      <c r="Q295" s="208"/>
      <c r="R295" s="208"/>
      <c r="S295" s="208"/>
      <c r="T295" s="209"/>
      <c r="AT295" s="210" t="s">
        <v>164</v>
      </c>
      <c r="AU295" s="210" t="s">
        <v>81</v>
      </c>
      <c r="AV295" s="12" t="s">
        <v>81</v>
      </c>
      <c r="AW295" s="12" t="s">
        <v>33</v>
      </c>
      <c r="AX295" s="12" t="s">
        <v>72</v>
      </c>
      <c r="AY295" s="210" t="s">
        <v>131</v>
      </c>
    </row>
    <row r="296" spans="2:65" s="1" customFormat="1" ht="24" customHeight="1">
      <c r="B296" s="33"/>
      <c r="C296" s="184" t="s">
        <v>516</v>
      </c>
      <c r="D296" s="184" t="s">
        <v>133</v>
      </c>
      <c r="E296" s="185" t="s">
        <v>517</v>
      </c>
      <c r="F296" s="186" t="s">
        <v>518</v>
      </c>
      <c r="G296" s="187" t="s">
        <v>169</v>
      </c>
      <c r="H296" s="188">
        <v>16</v>
      </c>
      <c r="I296" s="189"/>
      <c r="J296" s="190">
        <f>ROUND(I296*H296,2)</f>
        <v>0</v>
      </c>
      <c r="K296" s="186" t="s">
        <v>137</v>
      </c>
      <c r="L296" s="37"/>
      <c r="M296" s="191" t="s">
        <v>19</v>
      </c>
      <c r="N296" s="192" t="s">
        <v>43</v>
      </c>
      <c r="O296" s="62"/>
      <c r="P296" s="193">
        <f>O296*H296</f>
        <v>0</v>
      </c>
      <c r="Q296" s="193">
        <v>0.14067</v>
      </c>
      <c r="R296" s="193">
        <f>Q296*H296</f>
        <v>2.25072</v>
      </c>
      <c r="S296" s="193">
        <v>0</v>
      </c>
      <c r="T296" s="194">
        <f>S296*H296</f>
        <v>0</v>
      </c>
      <c r="AR296" s="195" t="s">
        <v>138</v>
      </c>
      <c r="AT296" s="195" t="s">
        <v>133</v>
      </c>
      <c r="AU296" s="195" t="s">
        <v>81</v>
      </c>
      <c r="AY296" s="16" t="s">
        <v>131</v>
      </c>
      <c r="BE296" s="196">
        <f>IF(N296="základní",J296,0)</f>
        <v>0</v>
      </c>
      <c r="BF296" s="196">
        <f>IF(N296="snížená",J296,0)</f>
        <v>0</v>
      </c>
      <c r="BG296" s="196">
        <f>IF(N296="zákl. přenesená",J296,0)</f>
        <v>0</v>
      </c>
      <c r="BH296" s="196">
        <f>IF(N296="sníž. přenesená",J296,0)</f>
        <v>0</v>
      </c>
      <c r="BI296" s="196">
        <f>IF(N296="nulová",J296,0)</f>
        <v>0</v>
      </c>
      <c r="BJ296" s="16" t="s">
        <v>79</v>
      </c>
      <c r="BK296" s="196">
        <f>ROUND(I296*H296,2)</f>
        <v>0</v>
      </c>
      <c r="BL296" s="16" t="s">
        <v>138</v>
      </c>
      <c r="BM296" s="195" t="s">
        <v>519</v>
      </c>
    </row>
    <row r="297" spans="2:47" s="1" customFormat="1" ht="29.25">
      <c r="B297" s="33"/>
      <c r="C297" s="34"/>
      <c r="D297" s="197" t="s">
        <v>140</v>
      </c>
      <c r="E297" s="34"/>
      <c r="F297" s="198" t="s">
        <v>520</v>
      </c>
      <c r="G297" s="34"/>
      <c r="H297" s="34"/>
      <c r="I297" s="114"/>
      <c r="J297" s="34"/>
      <c r="K297" s="34"/>
      <c r="L297" s="37"/>
      <c r="M297" s="199"/>
      <c r="N297" s="62"/>
      <c r="O297" s="62"/>
      <c r="P297" s="62"/>
      <c r="Q297" s="62"/>
      <c r="R297" s="62"/>
      <c r="S297" s="62"/>
      <c r="T297" s="63"/>
      <c r="AT297" s="16" t="s">
        <v>140</v>
      </c>
      <c r="AU297" s="16" t="s">
        <v>81</v>
      </c>
    </row>
    <row r="298" spans="2:51" s="12" customFormat="1" ht="11.25">
      <c r="B298" s="200"/>
      <c r="C298" s="201"/>
      <c r="D298" s="197" t="s">
        <v>164</v>
      </c>
      <c r="E298" s="202" t="s">
        <v>19</v>
      </c>
      <c r="F298" s="203" t="s">
        <v>521</v>
      </c>
      <c r="G298" s="201"/>
      <c r="H298" s="204">
        <v>16</v>
      </c>
      <c r="I298" s="205"/>
      <c r="J298" s="201"/>
      <c r="K298" s="201"/>
      <c r="L298" s="206"/>
      <c r="M298" s="207"/>
      <c r="N298" s="208"/>
      <c r="O298" s="208"/>
      <c r="P298" s="208"/>
      <c r="Q298" s="208"/>
      <c r="R298" s="208"/>
      <c r="S298" s="208"/>
      <c r="T298" s="209"/>
      <c r="AT298" s="210" t="s">
        <v>164</v>
      </c>
      <c r="AU298" s="210" t="s">
        <v>81</v>
      </c>
      <c r="AV298" s="12" t="s">
        <v>81</v>
      </c>
      <c r="AW298" s="12" t="s">
        <v>33</v>
      </c>
      <c r="AX298" s="12" t="s">
        <v>72</v>
      </c>
      <c r="AY298" s="210" t="s">
        <v>131</v>
      </c>
    </row>
    <row r="299" spans="2:65" s="1" customFormat="1" ht="16.5" customHeight="1">
      <c r="B299" s="33"/>
      <c r="C299" s="211" t="s">
        <v>522</v>
      </c>
      <c r="D299" s="211" t="s">
        <v>268</v>
      </c>
      <c r="E299" s="212" t="s">
        <v>523</v>
      </c>
      <c r="F299" s="213" t="s">
        <v>524</v>
      </c>
      <c r="G299" s="214" t="s">
        <v>169</v>
      </c>
      <c r="H299" s="215">
        <v>16</v>
      </c>
      <c r="I299" s="216"/>
      <c r="J299" s="217">
        <f>ROUND(I299*H299,2)</f>
        <v>0</v>
      </c>
      <c r="K299" s="213" t="s">
        <v>19</v>
      </c>
      <c r="L299" s="218"/>
      <c r="M299" s="219" t="s">
        <v>19</v>
      </c>
      <c r="N299" s="220" t="s">
        <v>43</v>
      </c>
      <c r="O299" s="62"/>
      <c r="P299" s="193">
        <f>O299*H299</f>
        <v>0</v>
      </c>
      <c r="Q299" s="193">
        <v>0.057</v>
      </c>
      <c r="R299" s="193">
        <f>Q299*H299</f>
        <v>0.912</v>
      </c>
      <c r="S299" s="193">
        <v>0</v>
      </c>
      <c r="T299" s="194">
        <f>S299*H299</f>
        <v>0</v>
      </c>
      <c r="AR299" s="195" t="s">
        <v>172</v>
      </c>
      <c r="AT299" s="195" t="s">
        <v>268</v>
      </c>
      <c r="AU299" s="195" t="s">
        <v>81</v>
      </c>
      <c r="AY299" s="16" t="s">
        <v>131</v>
      </c>
      <c r="BE299" s="196">
        <f>IF(N299="základní",J299,0)</f>
        <v>0</v>
      </c>
      <c r="BF299" s="196">
        <f>IF(N299="snížená",J299,0)</f>
        <v>0</v>
      </c>
      <c r="BG299" s="196">
        <f>IF(N299="zákl. přenesená",J299,0)</f>
        <v>0</v>
      </c>
      <c r="BH299" s="196">
        <f>IF(N299="sníž. přenesená",J299,0)</f>
        <v>0</v>
      </c>
      <c r="BI299" s="196">
        <f>IF(N299="nulová",J299,0)</f>
        <v>0</v>
      </c>
      <c r="BJ299" s="16" t="s">
        <v>79</v>
      </c>
      <c r="BK299" s="196">
        <f>ROUND(I299*H299,2)</f>
        <v>0</v>
      </c>
      <c r="BL299" s="16" t="s">
        <v>138</v>
      </c>
      <c r="BM299" s="195" t="s">
        <v>525</v>
      </c>
    </row>
    <row r="300" spans="2:47" s="1" customFormat="1" ht="11.25">
      <c r="B300" s="33"/>
      <c r="C300" s="34"/>
      <c r="D300" s="197" t="s">
        <v>140</v>
      </c>
      <c r="E300" s="34"/>
      <c r="F300" s="198" t="s">
        <v>524</v>
      </c>
      <c r="G300" s="34"/>
      <c r="H300" s="34"/>
      <c r="I300" s="114"/>
      <c r="J300" s="34"/>
      <c r="K300" s="34"/>
      <c r="L300" s="37"/>
      <c r="M300" s="199"/>
      <c r="N300" s="62"/>
      <c r="O300" s="62"/>
      <c r="P300" s="62"/>
      <c r="Q300" s="62"/>
      <c r="R300" s="62"/>
      <c r="S300" s="62"/>
      <c r="T300" s="63"/>
      <c r="AT300" s="16" t="s">
        <v>140</v>
      </c>
      <c r="AU300" s="16" t="s">
        <v>81</v>
      </c>
    </row>
    <row r="301" spans="2:65" s="1" customFormat="1" ht="24" customHeight="1">
      <c r="B301" s="33"/>
      <c r="C301" s="184" t="s">
        <v>526</v>
      </c>
      <c r="D301" s="184" t="s">
        <v>133</v>
      </c>
      <c r="E301" s="185" t="s">
        <v>527</v>
      </c>
      <c r="F301" s="186" t="s">
        <v>528</v>
      </c>
      <c r="G301" s="187" t="s">
        <v>136</v>
      </c>
      <c r="H301" s="188">
        <v>1182</v>
      </c>
      <c r="I301" s="189"/>
      <c r="J301" s="190">
        <f>ROUND(I301*H301,2)</f>
        <v>0</v>
      </c>
      <c r="K301" s="186" t="s">
        <v>137</v>
      </c>
      <c r="L301" s="37"/>
      <c r="M301" s="191" t="s">
        <v>19</v>
      </c>
      <c r="N301" s="192" t="s">
        <v>43</v>
      </c>
      <c r="O301" s="62"/>
      <c r="P301" s="193">
        <f>O301*H301</f>
        <v>0</v>
      </c>
      <c r="Q301" s="193">
        <v>0.00069</v>
      </c>
      <c r="R301" s="193">
        <f>Q301*H301</f>
        <v>0.81558</v>
      </c>
      <c r="S301" s="193">
        <v>0</v>
      </c>
      <c r="T301" s="194">
        <f>S301*H301</f>
        <v>0</v>
      </c>
      <c r="AR301" s="195" t="s">
        <v>138</v>
      </c>
      <c r="AT301" s="195" t="s">
        <v>133</v>
      </c>
      <c r="AU301" s="195" t="s">
        <v>81</v>
      </c>
      <c r="AY301" s="16" t="s">
        <v>131</v>
      </c>
      <c r="BE301" s="196">
        <f>IF(N301="základní",J301,0)</f>
        <v>0</v>
      </c>
      <c r="BF301" s="196">
        <f>IF(N301="snížená",J301,0)</f>
        <v>0</v>
      </c>
      <c r="BG301" s="196">
        <f>IF(N301="zákl. přenesená",J301,0)</f>
        <v>0</v>
      </c>
      <c r="BH301" s="196">
        <f>IF(N301="sníž. přenesená",J301,0)</f>
        <v>0</v>
      </c>
      <c r="BI301" s="196">
        <f>IF(N301="nulová",J301,0)</f>
        <v>0</v>
      </c>
      <c r="BJ301" s="16" t="s">
        <v>79</v>
      </c>
      <c r="BK301" s="196">
        <f>ROUND(I301*H301,2)</f>
        <v>0</v>
      </c>
      <c r="BL301" s="16" t="s">
        <v>138</v>
      </c>
      <c r="BM301" s="195" t="s">
        <v>529</v>
      </c>
    </row>
    <row r="302" spans="2:47" s="1" customFormat="1" ht="19.5">
      <c r="B302" s="33"/>
      <c r="C302" s="34"/>
      <c r="D302" s="197" t="s">
        <v>140</v>
      </c>
      <c r="E302" s="34"/>
      <c r="F302" s="198" t="s">
        <v>530</v>
      </c>
      <c r="G302" s="34"/>
      <c r="H302" s="34"/>
      <c r="I302" s="114"/>
      <c r="J302" s="34"/>
      <c r="K302" s="34"/>
      <c r="L302" s="37"/>
      <c r="M302" s="199"/>
      <c r="N302" s="62"/>
      <c r="O302" s="62"/>
      <c r="P302" s="62"/>
      <c r="Q302" s="62"/>
      <c r="R302" s="62"/>
      <c r="S302" s="62"/>
      <c r="T302" s="63"/>
      <c r="AT302" s="16" t="s">
        <v>140</v>
      </c>
      <c r="AU302" s="16" t="s">
        <v>81</v>
      </c>
    </row>
    <row r="303" spans="2:65" s="1" customFormat="1" ht="16.5" customHeight="1">
      <c r="B303" s="33"/>
      <c r="C303" s="184" t="s">
        <v>531</v>
      </c>
      <c r="D303" s="184" t="s">
        <v>133</v>
      </c>
      <c r="E303" s="185" t="s">
        <v>532</v>
      </c>
      <c r="F303" s="186" t="s">
        <v>533</v>
      </c>
      <c r="G303" s="187" t="s">
        <v>169</v>
      </c>
      <c r="H303" s="188">
        <v>533</v>
      </c>
      <c r="I303" s="189"/>
      <c r="J303" s="190">
        <f>ROUND(I303*H303,2)</f>
        <v>0</v>
      </c>
      <c r="K303" s="186" t="s">
        <v>137</v>
      </c>
      <c r="L303" s="37"/>
      <c r="M303" s="191" t="s">
        <v>19</v>
      </c>
      <c r="N303" s="192" t="s">
        <v>43</v>
      </c>
      <c r="O303" s="62"/>
      <c r="P303" s="193">
        <f>O303*H303</f>
        <v>0</v>
      </c>
      <c r="Q303" s="193">
        <v>0</v>
      </c>
      <c r="R303" s="193">
        <f>Q303*H303</f>
        <v>0</v>
      </c>
      <c r="S303" s="193">
        <v>0</v>
      </c>
      <c r="T303" s="194">
        <f>S303*H303</f>
        <v>0</v>
      </c>
      <c r="AR303" s="195" t="s">
        <v>138</v>
      </c>
      <c r="AT303" s="195" t="s">
        <v>133</v>
      </c>
      <c r="AU303" s="195" t="s">
        <v>81</v>
      </c>
      <c r="AY303" s="16" t="s">
        <v>131</v>
      </c>
      <c r="BE303" s="196">
        <f>IF(N303="základní",J303,0)</f>
        <v>0</v>
      </c>
      <c r="BF303" s="196">
        <f>IF(N303="snížená",J303,0)</f>
        <v>0</v>
      </c>
      <c r="BG303" s="196">
        <f>IF(N303="zákl. přenesená",J303,0)</f>
        <v>0</v>
      </c>
      <c r="BH303" s="196">
        <f>IF(N303="sníž. přenesená",J303,0)</f>
        <v>0</v>
      </c>
      <c r="BI303" s="196">
        <f>IF(N303="nulová",J303,0)</f>
        <v>0</v>
      </c>
      <c r="BJ303" s="16" t="s">
        <v>79</v>
      </c>
      <c r="BK303" s="196">
        <f>ROUND(I303*H303,2)</f>
        <v>0</v>
      </c>
      <c r="BL303" s="16" t="s">
        <v>138</v>
      </c>
      <c r="BM303" s="195" t="s">
        <v>534</v>
      </c>
    </row>
    <row r="304" spans="2:47" s="1" customFormat="1" ht="39">
      <c r="B304" s="33"/>
      <c r="C304" s="34"/>
      <c r="D304" s="197" t="s">
        <v>140</v>
      </c>
      <c r="E304" s="34"/>
      <c r="F304" s="198" t="s">
        <v>535</v>
      </c>
      <c r="G304" s="34"/>
      <c r="H304" s="34"/>
      <c r="I304" s="114"/>
      <c r="J304" s="34"/>
      <c r="K304" s="34"/>
      <c r="L304" s="37"/>
      <c r="M304" s="199"/>
      <c r="N304" s="62"/>
      <c r="O304" s="62"/>
      <c r="P304" s="62"/>
      <c r="Q304" s="62"/>
      <c r="R304" s="62"/>
      <c r="S304" s="62"/>
      <c r="T304" s="63"/>
      <c r="AT304" s="16" t="s">
        <v>140</v>
      </c>
      <c r="AU304" s="16" t="s">
        <v>81</v>
      </c>
    </row>
    <row r="305" spans="2:51" s="12" customFormat="1" ht="22.5">
      <c r="B305" s="200"/>
      <c r="C305" s="201"/>
      <c r="D305" s="197" t="s">
        <v>164</v>
      </c>
      <c r="E305" s="202" t="s">
        <v>19</v>
      </c>
      <c r="F305" s="203" t="s">
        <v>536</v>
      </c>
      <c r="G305" s="201"/>
      <c r="H305" s="204">
        <v>533</v>
      </c>
      <c r="I305" s="205"/>
      <c r="J305" s="201"/>
      <c r="K305" s="201"/>
      <c r="L305" s="206"/>
      <c r="M305" s="207"/>
      <c r="N305" s="208"/>
      <c r="O305" s="208"/>
      <c r="P305" s="208"/>
      <c r="Q305" s="208"/>
      <c r="R305" s="208"/>
      <c r="S305" s="208"/>
      <c r="T305" s="209"/>
      <c r="AT305" s="210" t="s">
        <v>164</v>
      </c>
      <c r="AU305" s="210" t="s">
        <v>81</v>
      </c>
      <c r="AV305" s="12" t="s">
        <v>81</v>
      </c>
      <c r="AW305" s="12" t="s">
        <v>33</v>
      </c>
      <c r="AX305" s="12" t="s">
        <v>72</v>
      </c>
      <c r="AY305" s="210" t="s">
        <v>131</v>
      </c>
    </row>
    <row r="306" spans="2:65" s="1" customFormat="1" ht="16.5" customHeight="1">
      <c r="B306" s="33"/>
      <c r="C306" s="184" t="s">
        <v>537</v>
      </c>
      <c r="D306" s="184" t="s">
        <v>133</v>
      </c>
      <c r="E306" s="185" t="s">
        <v>538</v>
      </c>
      <c r="F306" s="186" t="s">
        <v>539</v>
      </c>
      <c r="G306" s="187" t="s">
        <v>430</v>
      </c>
      <c r="H306" s="188">
        <v>8</v>
      </c>
      <c r="I306" s="189"/>
      <c r="J306" s="190">
        <f>ROUND(I306*H306,2)</f>
        <v>0</v>
      </c>
      <c r="K306" s="186" t="s">
        <v>19</v>
      </c>
      <c r="L306" s="37"/>
      <c r="M306" s="191" t="s">
        <v>19</v>
      </c>
      <c r="N306" s="192" t="s">
        <v>43</v>
      </c>
      <c r="O306" s="62"/>
      <c r="P306" s="193">
        <f>O306*H306</f>
        <v>0</v>
      </c>
      <c r="Q306" s="193">
        <v>0</v>
      </c>
      <c r="R306" s="193">
        <f>Q306*H306</f>
        <v>0</v>
      </c>
      <c r="S306" s="193">
        <v>0.022</v>
      </c>
      <c r="T306" s="194">
        <f>S306*H306</f>
        <v>0.176</v>
      </c>
      <c r="AR306" s="195" t="s">
        <v>138</v>
      </c>
      <c r="AT306" s="195" t="s">
        <v>133</v>
      </c>
      <c r="AU306" s="195" t="s">
        <v>81</v>
      </c>
      <c r="AY306" s="16" t="s">
        <v>131</v>
      </c>
      <c r="BE306" s="196">
        <f>IF(N306="základní",J306,0)</f>
        <v>0</v>
      </c>
      <c r="BF306" s="196">
        <f>IF(N306="snížená",J306,0)</f>
        <v>0</v>
      </c>
      <c r="BG306" s="196">
        <f>IF(N306="zákl. přenesená",J306,0)</f>
        <v>0</v>
      </c>
      <c r="BH306" s="196">
        <f>IF(N306="sníž. přenesená",J306,0)</f>
        <v>0</v>
      </c>
      <c r="BI306" s="196">
        <f>IF(N306="nulová",J306,0)</f>
        <v>0</v>
      </c>
      <c r="BJ306" s="16" t="s">
        <v>79</v>
      </c>
      <c r="BK306" s="196">
        <f>ROUND(I306*H306,2)</f>
        <v>0</v>
      </c>
      <c r="BL306" s="16" t="s">
        <v>138</v>
      </c>
      <c r="BM306" s="195" t="s">
        <v>540</v>
      </c>
    </row>
    <row r="307" spans="2:47" s="1" customFormat="1" ht="11.25">
      <c r="B307" s="33"/>
      <c r="C307" s="34"/>
      <c r="D307" s="197" t="s">
        <v>140</v>
      </c>
      <c r="E307" s="34"/>
      <c r="F307" s="198" t="s">
        <v>539</v>
      </c>
      <c r="G307" s="34"/>
      <c r="H307" s="34"/>
      <c r="I307" s="114"/>
      <c r="J307" s="34"/>
      <c r="K307" s="34"/>
      <c r="L307" s="37"/>
      <c r="M307" s="199"/>
      <c r="N307" s="62"/>
      <c r="O307" s="62"/>
      <c r="P307" s="62"/>
      <c r="Q307" s="62"/>
      <c r="R307" s="62"/>
      <c r="S307" s="62"/>
      <c r="T307" s="63"/>
      <c r="AT307" s="16" t="s">
        <v>140</v>
      </c>
      <c r="AU307" s="16" t="s">
        <v>81</v>
      </c>
    </row>
    <row r="308" spans="2:63" s="11" customFormat="1" ht="22.9" customHeight="1">
      <c r="B308" s="168"/>
      <c r="C308" s="169"/>
      <c r="D308" s="170" t="s">
        <v>71</v>
      </c>
      <c r="E308" s="182" t="s">
        <v>541</v>
      </c>
      <c r="F308" s="182" t="s">
        <v>542</v>
      </c>
      <c r="G308" s="169"/>
      <c r="H308" s="169"/>
      <c r="I308" s="172"/>
      <c r="J308" s="183">
        <f>BK308</f>
        <v>0</v>
      </c>
      <c r="K308" s="169"/>
      <c r="L308" s="174"/>
      <c r="M308" s="175"/>
      <c r="N308" s="176"/>
      <c r="O308" s="176"/>
      <c r="P308" s="177">
        <f>SUM(P309:P324)</f>
        <v>0</v>
      </c>
      <c r="Q308" s="176"/>
      <c r="R308" s="177">
        <f>SUM(R309:R324)</f>
        <v>0</v>
      </c>
      <c r="S308" s="176"/>
      <c r="T308" s="178">
        <f>SUM(T309:T324)</f>
        <v>0</v>
      </c>
      <c r="AR308" s="179" t="s">
        <v>79</v>
      </c>
      <c r="AT308" s="180" t="s">
        <v>71</v>
      </c>
      <c r="AU308" s="180" t="s">
        <v>79</v>
      </c>
      <c r="AY308" s="179" t="s">
        <v>131</v>
      </c>
      <c r="BK308" s="181">
        <f>SUM(BK309:BK324)</f>
        <v>0</v>
      </c>
    </row>
    <row r="309" spans="2:65" s="1" customFormat="1" ht="24" customHeight="1">
      <c r="B309" s="33"/>
      <c r="C309" s="184" t="s">
        <v>543</v>
      </c>
      <c r="D309" s="184" t="s">
        <v>133</v>
      </c>
      <c r="E309" s="185" t="s">
        <v>544</v>
      </c>
      <c r="F309" s="186" t="s">
        <v>545</v>
      </c>
      <c r="G309" s="187" t="s">
        <v>257</v>
      </c>
      <c r="H309" s="188">
        <v>1946.285</v>
      </c>
      <c r="I309" s="189"/>
      <c r="J309" s="190">
        <f>ROUND(I309*H309,2)</f>
        <v>0</v>
      </c>
      <c r="K309" s="186" t="s">
        <v>137</v>
      </c>
      <c r="L309" s="37"/>
      <c r="M309" s="191" t="s">
        <v>19</v>
      </c>
      <c r="N309" s="192" t="s">
        <v>43</v>
      </c>
      <c r="O309" s="62"/>
      <c r="P309" s="193">
        <f>O309*H309</f>
        <v>0</v>
      </c>
      <c r="Q309" s="193">
        <v>0</v>
      </c>
      <c r="R309" s="193">
        <f>Q309*H309</f>
        <v>0</v>
      </c>
      <c r="S309" s="193">
        <v>0</v>
      </c>
      <c r="T309" s="194">
        <f>S309*H309</f>
        <v>0</v>
      </c>
      <c r="AR309" s="195" t="s">
        <v>138</v>
      </c>
      <c r="AT309" s="195" t="s">
        <v>133</v>
      </c>
      <c r="AU309" s="195" t="s">
        <v>81</v>
      </c>
      <c r="AY309" s="16" t="s">
        <v>131</v>
      </c>
      <c r="BE309" s="196">
        <f>IF(N309="základní",J309,0)</f>
        <v>0</v>
      </c>
      <c r="BF309" s="196">
        <f>IF(N309="snížená",J309,0)</f>
        <v>0</v>
      </c>
      <c r="BG309" s="196">
        <f>IF(N309="zákl. přenesená",J309,0)</f>
        <v>0</v>
      </c>
      <c r="BH309" s="196">
        <f>IF(N309="sníž. přenesená",J309,0)</f>
        <v>0</v>
      </c>
      <c r="BI309" s="196">
        <f>IF(N309="nulová",J309,0)</f>
        <v>0</v>
      </c>
      <c r="BJ309" s="16" t="s">
        <v>79</v>
      </c>
      <c r="BK309" s="196">
        <f>ROUND(I309*H309,2)</f>
        <v>0</v>
      </c>
      <c r="BL309" s="16" t="s">
        <v>138</v>
      </c>
      <c r="BM309" s="195" t="s">
        <v>546</v>
      </c>
    </row>
    <row r="310" spans="2:47" s="1" customFormat="1" ht="19.5">
      <c r="B310" s="33"/>
      <c r="C310" s="34"/>
      <c r="D310" s="197" t="s">
        <v>140</v>
      </c>
      <c r="E310" s="34"/>
      <c r="F310" s="198" t="s">
        <v>547</v>
      </c>
      <c r="G310" s="34"/>
      <c r="H310" s="34"/>
      <c r="I310" s="114"/>
      <c r="J310" s="34"/>
      <c r="K310" s="34"/>
      <c r="L310" s="37"/>
      <c r="M310" s="199"/>
      <c r="N310" s="62"/>
      <c r="O310" s="62"/>
      <c r="P310" s="62"/>
      <c r="Q310" s="62"/>
      <c r="R310" s="62"/>
      <c r="S310" s="62"/>
      <c r="T310" s="63"/>
      <c r="AT310" s="16" t="s">
        <v>140</v>
      </c>
      <c r="AU310" s="16" t="s">
        <v>81</v>
      </c>
    </row>
    <row r="311" spans="2:65" s="1" customFormat="1" ht="24" customHeight="1">
      <c r="B311" s="33"/>
      <c r="C311" s="184" t="s">
        <v>548</v>
      </c>
      <c r="D311" s="184" t="s">
        <v>133</v>
      </c>
      <c r="E311" s="185" t="s">
        <v>549</v>
      </c>
      <c r="F311" s="186" t="s">
        <v>550</v>
      </c>
      <c r="G311" s="187" t="s">
        <v>257</v>
      </c>
      <c r="H311" s="188">
        <v>35033.13</v>
      </c>
      <c r="I311" s="189"/>
      <c r="J311" s="190">
        <f>ROUND(I311*H311,2)</f>
        <v>0</v>
      </c>
      <c r="K311" s="186" t="s">
        <v>137</v>
      </c>
      <c r="L311" s="37"/>
      <c r="M311" s="191" t="s">
        <v>19</v>
      </c>
      <c r="N311" s="192" t="s">
        <v>43</v>
      </c>
      <c r="O311" s="62"/>
      <c r="P311" s="193">
        <f>O311*H311</f>
        <v>0</v>
      </c>
      <c r="Q311" s="193">
        <v>0</v>
      </c>
      <c r="R311" s="193">
        <f>Q311*H311</f>
        <v>0</v>
      </c>
      <c r="S311" s="193">
        <v>0</v>
      </c>
      <c r="T311" s="194">
        <f>S311*H311</f>
        <v>0</v>
      </c>
      <c r="AR311" s="195" t="s">
        <v>138</v>
      </c>
      <c r="AT311" s="195" t="s">
        <v>133</v>
      </c>
      <c r="AU311" s="195" t="s">
        <v>81</v>
      </c>
      <c r="AY311" s="16" t="s">
        <v>131</v>
      </c>
      <c r="BE311" s="196">
        <f>IF(N311="základní",J311,0)</f>
        <v>0</v>
      </c>
      <c r="BF311" s="196">
        <f>IF(N311="snížená",J311,0)</f>
        <v>0</v>
      </c>
      <c r="BG311" s="196">
        <f>IF(N311="zákl. přenesená",J311,0)</f>
        <v>0</v>
      </c>
      <c r="BH311" s="196">
        <f>IF(N311="sníž. přenesená",J311,0)</f>
        <v>0</v>
      </c>
      <c r="BI311" s="196">
        <f>IF(N311="nulová",J311,0)</f>
        <v>0</v>
      </c>
      <c r="BJ311" s="16" t="s">
        <v>79</v>
      </c>
      <c r="BK311" s="196">
        <f>ROUND(I311*H311,2)</f>
        <v>0</v>
      </c>
      <c r="BL311" s="16" t="s">
        <v>138</v>
      </c>
      <c r="BM311" s="195" t="s">
        <v>551</v>
      </c>
    </row>
    <row r="312" spans="2:47" s="1" customFormat="1" ht="29.25">
      <c r="B312" s="33"/>
      <c r="C312" s="34"/>
      <c r="D312" s="197" t="s">
        <v>140</v>
      </c>
      <c r="E312" s="34"/>
      <c r="F312" s="198" t="s">
        <v>552</v>
      </c>
      <c r="G312" s="34"/>
      <c r="H312" s="34"/>
      <c r="I312" s="114"/>
      <c r="J312" s="34"/>
      <c r="K312" s="34"/>
      <c r="L312" s="37"/>
      <c r="M312" s="199"/>
      <c r="N312" s="62"/>
      <c r="O312" s="62"/>
      <c r="P312" s="62"/>
      <c r="Q312" s="62"/>
      <c r="R312" s="62"/>
      <c r="S312" s="62"/>
      <c r="T312" s="63"/>
      <c r="AT312" s="16" t="s">
        <v>140</v>
      </c>
      <c r="AU312" s="16" t="s">
        <v>81</v>
      </c>
    </row>
    <row r="313" spans="2:51" s="12" customFormat="1" ht="11.25">
      <c r="B313" s="200"/>
      <c r="C313" s="201"/>
      <c r="D313" s="197" t="s">
        <v>164</v>
      </c>
      <c r="E313" s="201"/>
      <c r="F313" s="203" t="s">
        <v>553</v>
      </c>
      <c r="G313" s="201"/>
      <c r="H313" s="204">
        <v>35033.13</v>
      </c>
      <c r="I313" s="205"/>
      <c r="J313" s="201"/>
      <c r="K313" s="201"/>
      <c r="L313" s="206"/>
      <c r="M313" s="207"/>
      <c r="N313" s="208"/>
      <c r="O313" s="208"/>
      <c r="P313" s="208"/>
      <c r="Q313" s="208"/>
      <c r="R313" s="208"/>
      <c r="S313" s="208"/>
      <c r="T313" s="209"/>
      <c r="AT313" s="210" t="s">
        <v>164</v>
      </c>
      <c r="AU313" s="210" t="s">
        <v>81</v>
      </c>
      <c r="AV313" s="12" t="s">
        <v>81</v>
      </c>
      <c r="AW313" s="12" t="s">
        <v>4</v>
      </c>
      <c r="AX313" s="12" t="s">
        <v>79</v>
      </c>
      <c r="AY313" s="210" t="s">
        <v>131</v>
      </c>
    </row>
    <row r="314" spans="2:65" s="1" customFormat="1" ht="24" customHeight="1">
      <c r="B314" s="33"/>
      <c r="C314" s="184" t="s">
        <v>554</v>
      </c>
      <c r="D314" s="184" t="s">
        <v>133</v>
      </c>
      <c r="E314" s="185" t="s">
        <v>555</v>
      </c>
      <c r="F314" s="186" t="s">
        <v>556</v>
      </c>
      <c r="G314" s="187" t="s">
        <v>257</v>
      </c>
      <c r="H314" s="188">
        <v>871.685</v>
      </c>
      <c r="I314" s="189"/>
      <c r="J314" s="190">
        <f>ROUND(I314*H314,2)</f>
        <v>0</v>
      </c>
      <c r="K314" s="186" t="s">
        <v>137</v>
      </c>
      <c r="L314" s="37"/>
      <c r="M314" s="191" t="s">
        <v>19</v>
      </c>
      <c r="N314" s="192" t="s">
        <v>43</v>
      </c>
      <c r="O314" s="62"/>
      <c r="P314" s="193">
        <f>O314*H314</f>
        <v>0</v>
      </c>
      <c r="Q314" s="193">
        <v>0</v>
      </c>
      <c r="R314" s="193">
        <f>Q314*H314</f>
        <v>0</v>
      </c>
      <c r="S314" s="193">
        <v>0</v>
      </c>
      <c r="T314" s="194">
        <f>S314*H314</f>
        <v>0</v>
      </c>
      <c r="AR314" s="195" t="s">
        <v>138</v>
      </c>
      <c r="AT314" s="195" t="s">
        <v>133</v>
      </c>
      <c r="AU314" s="195" t="s">
        <v>81</v>
      </c>
      <c r="AY314" s="16" t="s">
        <v>131</v>
      </c>
      <c r="BE314" s="196">
        <f>IF(N314="základní",J314,0)</f>
        <v>0</v>
      </c>
      <c r="BF314" s="196">
        <f>IF(N314="snížená",J314,0)</f>
        <v>0</v>
      </c>
      <c r="BG314" s="196">
        <f>IF(N314="zákl. přenesená",J314,0)</f>
        <v>0</v>
      </c>
      <c r="BH314" s="196">
        <f>IF(N314="sníž. přenesená",J314,0)</f>
        <v>0</v>
      </c>
      <c r="BI314" s="196">
        <f>IF(N314="nulová",J314,0)</f>
        <v>0</v>
      </c>
      <c r="BJ314" s="16" t="s">
        <v>79</v>
      </c>
      <c r="BK314" s="196">
        <f>ROUND(I314*H314,2)</f>
        <v>0</v>
      </c>
      <c r="BL314" s="16" t="s">
        <v>138</v>
      </c>
      <c r="BM314" s="195" t="s">
        <v>557</v>
      </c>
    </row>
    <row r="315" spans="2:47" s="1" customFormat="1" ht="19.5">
      <c r="B315" s="33"/>
      <c r="C315" s="34"/>
      <c r="D315" s="197" t="s">
        <v>140</v>
      </c>
      <c r="E315" s="34"/>
      <c r="F315" s="198" t="s">
        <v>558</v>
      </c>
      <c r="G315" s="34"/>
      <c r="H315" s="34"/>
      <c r="I315" s="114"/>
      <c r="J315" s="34"/>
      <c r="K315" s="34"/>
      <c r="L315" s="37"/>
      <c r="M315" s="199"/>
      <c r="N315" s="62"/>
      <c r="O315" s="62"/>
      <c r="P315" s="62"/>
      <c r="Q315" s="62"/>
      <c r="R315" s="62"/>
      <c r="S315" s="62"/>
      <c r="T315" s="63"/>
      <c r="AT315" s="16" t="s">
        <v>140</v>
      </c>
      <c r="AU315" s="16" t="s">
        <v>81</v>
      </c>
    </row>
    <row r="316" spans="2:51" s="12" customFormat="1" ht="11.25">
      <c r="B316" s="200"/>
      <c r="C316" s="201"/>
      <c r="D316" s="197" t="s">
        <v>164</v>
      </c>
      <c r="E316" s="202" t="s">
        <v>19</v>
      </c>
      <c r="F316" s="203" t="s">
        <v>559</v>
      </c>
      <c r="G316" s="201"/>
      <c r="H316" s="204">
        <v>871.685</v>
      </c>
      <c r="I316" s="205"/>
      <c r="J316" s="201"/>
      <c r="K316" s="201"/>
      <c r="L316" s="206"/>
      <c r="M316" s="207"/>
      <c r="N316" s="208"/>
      <c r="O316" s="208"/>
      <c r="P316" s="208"/>
      <c r="Q316" s="208"/>
      <c r="R316" s="208"/>
      <c r="S316" s="208"/>
      <c r="T316" s="209"/>
      <c r="AT316" s="210" t="s">
        <v>164</v>
      </c>
      <c r="AU316" s="210" t="s">
        <v>81</v>
      </c>
      <c r="AV316" s="12" t="s">
        <v>81</v>
      </c>
      <c r="AW316" s="12" t="s">
        <v>33</v>
      </c>
      <c r="AX316" s="12" t="s">
        <v>72</v>
      </c>
      <c r="AY316" s="210" t="s">
        <v>131</v>
      </c>
    </row>
    <row r="317" spans="2:65" s="1" customFormat="1" ht="24" customHeight="1">
      <c r="B317" s="33"/>
      <c r="C317" s="184" t="s">
        <v>560</v>
      </c>
      <c r="D317" s="184" t="s">
        <v>133</v>
      </c>
      <c r="E317" s="185" t="s">
        <v>561</v>
      </c>
      <c r="F317" s="186" t="s">
        <v>562</v>
      </c>
      <c r="G317" s="187" t="s">
        <v>257</v>
      </c>
      <c r="H317" s="188">
        <v>0.176</v>
      </c>
      <c r="I317" s="189"/>
      <c r="J317" s="190">
        <f>ROUND(I317*H317,2)</f>
        <v>0</v>
      </c>
      <c r="K317" s="186" t="s">
        <v>137</v>
      </c>
      <c r="L317" s="37"/>
      <c r="M317" s="191" t="s">
        <v>19</v>
      </c>
      <c r="N317" s="192" t="s">
        <v>43</v>
      </c>
      <c r="O317" s="62"/>
      <c r="P317" s="193">
        <f>O317*H317</f>
        <v>0</v>
      </c>
      <c r="Q317" s="193">
        <v>0</v>
      </c>
      <c r="R317" s="193">
        <f>Q317*H317</f>
        <v>0</v>
      </c>
      <c r="S317" s="193">
        <v>0</v>
      </c>
      <c r="T317" s="194">
        <f>S317*H317</f>
        <v>0</v>
      </c>
      <c r="AR317" s="195" t="s">
        <v>138</v>
      </c>
      <c r="AT317" s="195" t="s">
        <v>133</v>
      </c>
      <c r="AU317" s="195" t="s">
        <v>81</v>
      </c>
      <c r="AY317" s="16" t="s">
        <v>131</v>
      </c>
      <c r="BE317" s="196">
        <f>IF(N317="základní",J317,0)</f>
        <v>0</v>
      </c>
      <c r="BF317" s="196">
        <f>IF(N317="snížená",J317,0)</f>
        <v>0</v>
      </c>
      <c r="BG317" s="196">
        <f>IF(N317="zákl. přenesená",J317,0)</f>
        <v>0</v>
      </c>
      <c r="BH317" s="196">
        <f>IF(N317="sníž. přenesená",J317,0)</f>
        <v>0</v>
      </c>
      <c r="BI317" s="196">
        <f>IF(N317="nulová",J317,0)</f>
        <v>0</v>
      </c>
      <c r="BJ317" s="16" t="s">
        <v>79</v>
      </c>
      <c r="BK317" s="196">
        <f>ROUND(I317*H317,2)</f>
        <v>0</v>
      </c>
      <c r="BL317" s="16" t="s">
        <v>138</v>
      </c>
      <c r="BM317" s="195" t="s">
        <v>563</v>
      </c>
    </row>
    <row r="318" spans="2:47" s="1" customFormat="1" ht="29.25">
      <c r="B318" s="33"/>
      <c r="C318" s="34"/>
      <c r="D318" s="197" t="s">
        <v>140</v>
      </c>
      <c r="E318" s="34"/>
      <c r="F318" s="198" t="s">
        <v>564</v>
      </c>
      <c r="G318" s="34"/>
      <c r="H318" s="34"/>
      <c r="I318" s="114"/>
      <c r="J318" s="34"/>
      <c r="K318" s="34"/>
      <c r="L318" s="37"/>
      <c r="M318" s="199"/>
      <c r="N318" s="62"/>
      <c r="O318" s="62"/>
      <c r="P318" s="62"/>
      <c r="Q318" s="62"/>
      <c r="R318" s="62"/>
      <c r="S318" s="62"/>
      <c r="T318" s="63"/>
      <c r="AT318" s="16" t="s">
        <v>140</v>
      </c>
      <c r="AU318" s="16" t="s">
        <v>81</v>
      </c>
    </row>
    <row r="319" spans="2:51" s="12" customFormat="1" ht="11.25">
      <c r="B319" s="200"/>
      <c r="C319" s="201"/>
      <c r="D319" s="197" t="s">
        <v>164</v>
      </c>
      <c r="E319" s="202" t="s">
        <v>19</v>
      </c>
      <c r="F319" s="203" t="s">
        <v>565</v>
      </c>
      <c r="G319" s="201"/>
      <c r="H319" s="204">
        <v>0.176</v>
      </c>
      <c r="I319" s="205"/>
      <c r="J319" s="201"/>
      <c r="K319" s="201"/>
      <c r="L319" s="206"/>
      <c r="M319" s="207"/>
      <c r="N319" s="208"/>
      <c r="O319" s="208"/>
      <c r="P319" s="208"/>
      <c r="Q319" s="208"/>
      <c r="R319" s="208"/>
      <c r="S319" s="208"/>
      <c r="T319" s="209"/>
      <c r="AT319" s="210" t="s">
        <v>164</v>
      </c>
      <c r="AU319" s="210" t="s">
        <v>81</v>
      </c>
      <c r="AV319" s="12" t="s">
        <v>81</v>
      </c>
      <c r="AW319" s="12" t="s">
        <v>33</v>
      </c>
      <c r="AX319" s="12" t="s">
        <v>72</v>
      </c>
      <c r="AY319" s="210" t="s">
        <v>131</v>
      </c>
    </row>
    <row r="320" spans="2:65" s="1" customFormat="1" ht="24" customHeight="1">
      <c r="B320" s="33"/>
      <c r="C320" s="184" t="s">
        <v>566</v>
      </c>
      <c r="D320" s="184" t="s">
        <v>133</v>
      </c>
      <c r="E320" s="185" t="s">
        <v>567</v>
      </c>
      <c r="F320" s="186" t="s">
        <v>568</v>
      </c>
      <c r="G320" s="187" t="s">
        <v>257</v>
      </c>
      <c r="H320" s="188">
        <v>699.564</v>
      </c>
      <c r="I320" s="189"/>
      <c r="J320" s="190">
        <f>ROUND(I320*H320,2)</f>
        <v>0</v>
      </c>
      <c r="K320" s="186" t="s">
        <v>137</v>
      </c>
      <c r="L320" s="37"/>
      <c r="M320" s="191" t="s">
        <v>19</v>
      </c>
      <c r="N320" s="192" t="s">
        <v>43</v>
      </c>
      <c r="O320" s="62"/>
      <c r="P320" s="193">
        <f>O320*H320</f>
        <v>0</v>
      </c>
      <c r="Q320" s="193">
        <v>0</v>
      </c>
      <c r="R320" s="193">
        <f>Q320*H320</f>
        <v>0</v>
      </c>
      <c r="S320" s="193">
        <v>0</v>
      </c>
      <c r="T320" s="194">
        <f>S320*H320</f>
        <v>0</v>
      </c>
      <c r="AR320" s="195" t="s">
        <v>138</v>
      </c>
      <c r="AT320" s="195" t="s">
        <v>133</v>
      </c>
      <c r="AU320" s="195" t="s">
        <v>81</v>
      </c>
      <c r="AY320" s="16" t="s">
        <v>131</v>
      </c>
      <c r="BE320" s="196">
        <f>IF(N320="základní",J320,0)</f>
        <v>0</v>
      </c>
      <c r="BF320" s="196">
        <f>IF(N320="snížená",J320,0)</f>
        <v>0</v>
      </c>
      <c r="BG320" s="196">
        <f>IF(N320="zákl. přenesená",J320,0)</f>
        <v>0</v>
      </c>
      <c r="BH320" s="196">
        <f>IF(N320="sníž. přenesená",J320,0)</f>
        <v>0</v>
      </c>
      <c r="BI320" s="196">
        <f>IF(N320="nulová",J320,0)</f>
        <v>0</v>
      </c>
      <c r="BJ320" s="16" t="s">
        <v>79</v>
      </c>
      <c r="BK320" s="196">
        <f>ROUND(I320*H320,2)</f>
        <v>0</v>
      </c>
      <c r="BL320" s="16" t="s">
        <v>138</v>
      </c>
      <c r="BM320" s="195" t="s">
        <v>569</v>
      </c>
    </row>
    <row r="321" spans="2:47" s="1" customFormat="1" ht="29.25">
      <c r="B321" s="33"/>
      <c r="C321" s="34"/>
      <c r="D321" s="197" t="s">
        <v>140</v>
      </c>
      <c r="E321" s="34"/>
      <c r="F321" s="198" t="s">
        <v>570</v>
      </c>
      <c r="G321" s="34"/>
      <c r="H321" s="34"/>
      <c r="I321" s="114"/>
      <c r="J321" s="34"/>
      <c r="K321" s="34"/>
      <c r="L321" s="37"/>
      <c r="M321" s="199"/>
      <c r="N321" s="62"/>
      <c r="O321" s="62"/>
      <c r="P321" s="62"/>
      <c r="Q321" s="62"/>
      <c r="R321" s="62"/>
      <c r="S321" s="62"/>
      <c r="T321" s="63"/>
      <c r="AT321" s="16" t="s">
        <v>140</v>
      </c>
      <c r="AU321" s="16" t="s">
        <v>81</v>
      </c>
    </row>
    <row r="322" spans="2:65" s="1" customFormat="1" ht="24" customHeight="1">
      <c r="B322" s="33"/>
      <c r="C322" s="184" t="s">
        <v>571</v>
      </c>
      <c r="D322" s="184" t="s">
        <v>133</v>
      </c>
      <c r="E322" s="185" t="s">
        <v>572</v>
      </c>
      <c r="F322" s="186" t="s">
        <v>573</v>
      </c>
      <c r="G322" s="187" t="s">
        <v>257</v>
      </c>
      <c r="H322" s="188">
        <v>374.86</v>
      </c>
      <c r="I322" s="189"/>
      <c r="J322" s="190">
        <f>ROUND(I322*H322,2)</f>
        <v>0</v>
      </c>
      <c r="K322" s="186" t="s">
        <v>137</v>
      </c>
      <c r="L322" s="37"/>
      <c r="M322" s="191" t="s">
        <v>19</v>
      </c>
      <c r="N322" s="192" t="s">
        <v>43</v>
      </c>
      <c r="O322" s="62"/>
      <c r="P322" s="193">
        <f>O322*H322</f>
        <v>0</v>
      </c>
      <c r="Q322" s="193">
        <v>0</v>
      </c>
      <c r="R322" s="193">
        <f>Q322*H322</f>
        <v>0</v>
      </c>
      <c r="S322" s="193">
        <v>0</v>
      </c>
      <c r="T322" s="194">
        <f>S322*H322</f>
        <v>0</v>
      </c>
      <c r="AR322" s="195" t="s">
        <v>138</v>
      </c>
      <c r="AT322" s="195" t="s">
        <v>133</v>
      </c>
      <c r="AU322" s="195" t="s">
        <v>81</v>
      </c>
      <c r="AY322" s="16" t="s">
        <v>131</v>
      </c>
      <c r="BE322" s="196">
        <f>IF(N322="základní",J322,0)</f>
        <v>0</v>
      </c>
      <c r="BF322" s="196">
        <f>IF(N322="snížená",J322,0)</f>
        <v>0</v>
      </c>
      <c r="BG322" s="196">
        <f>IF(N322="zákl. přenesená",J322,0)</f>
        <v>0</v>
      </c>
      <c r="BH322" s="196">
        <f>IF(N322="sníž. přenesená",J322,0)</f>
        <v>0</v>
      </c>
      <c r="BI322" s="196">
        <f>IF(N322="nulová",J322,0)</f>
        <v>0</v>
      </c>
      <c r="BJ322" s="16" t="s">
        <v>79</v>
      </c>
      <c r="BK322" s="196">
        <f>ROUND(I322*H322,2)</f>
        <v>0</v>
      </c>
      <c r="BL322" s="16" t="s">
        <v>138</v>
      </c>
      <c r="BM322" s="195" t="s">
        <v>574</v>
      </c>
    </row>
    <row r="323" spans="2:47" s="1" customFormat="1" ht="29.25">
      <c r="B323" s="33"/>
      <c r="C323" s="34"/>
      <c r="D323" s="197" t="s">
        <v>140</v>
      </c>
      <c r="E323" s="34"/>
      <c r="F323" s="198" t="s">
        <v>259</v>
      </c>
      <c r="G323" s="34"/>
      <c r="H323" s="34"/>
      <c r="I323" s="114"/>
      <c r="J323" s="34"/>
      <c r="K323" s="34"/>
      <c r="L323" s="37"/>
      <c r="M323" s="199"/>
      <c r="N323" s="62"/>
      <c r="O323" s="62"/>
      <c r="P323" s="62"/>
      <c r="Q323" s="62"/>
      <c r="R323" s="62"/>
      <c r="S323" s="62"/>
      <c r="T323" s="63"/>
      <c r="AT323" s="16" t="s">
        <v>140</v>
      </c>
      <c r="AU323" s="16" t="s">
        <v>81</v>
      </c>
    </row>
    <row r="324" spans="2:51" s="12" customFormat="1" ht="11.25">
      <c r="B324" s="200"/>
      <c r="C324" s="201"/>
      <c r="D324" s="197" t="s">
        <v>164</v>
      </c>
      <c r="E324" s="202" t="s">
        <v>19</v>
      </c>
      <c r="F324" s="203" t="s">
        <v>575</v>
      </c>
      <c r="G324" s="201"/>
      <c r="H324" s="204">
        <v>374.86</v>
      </c>
      <c r="I324" s="205"/>
      <c r="J324" s="201"/>
      <c r="K324" s="201"/>
      <c r="L324" s="206"/>
      <c r="M324" s="207"/>
      <c r="N324" s="208"/>
      <c r="O324" s="208"/>
      <c r="P324" s="208"/>
      <c r="Q324" s="208"/>
      <c r="R324" s="208"/>
      <c r="S324" s="208"/>
      <c r="T324" s="209"/>
      <c r="AT324" s="210" t="s">
        <v>164</v>
      </c>
      <c r="AU324" s="210" t="s">
        <v>81</v>
      </c>
      <c r="AV324" s="12" t="s">
        <v>81</v>
      </c>
      <c r="AW324" s="12" t="s">
        <v>33</v>
      </c>
      <c r="AX324" s="12" t="s">
        <v>72</v>
      </c>
      <c r="AY324" s="210" t="s">
        <v>131</v>
      </c>
    </row>
    <row r="325" spans="2:63" s="11" customFormat="1" ht="22.9" customHeight="1">
      <c r="B325" s="168"/>
      <c r="C325" s="169"/>
      <c r="D325" s="170" t="s">
        <v>71</v>
      </c>
      <c r="E325" s="182" t="s">
        <v>576</v>
      </c>
      <c r="F325" s="182" t="s">
        <v>577</v>
      </c>
      <c r="G325" s="169"/>
      <c r="H325" s="169"/>
      <c r="I325" s="172"/>
      <c r="J325" s="183">
        <f>BK325</f>
        <v>0</v>
      </c>
      <c r="K325" s="169"/>
      <c r="L325" s="174"/>
      <c r="M325" s="175"/>
      <c r="N325" s="176"/>
      <c r="O325" s="176"/>
      <c r="P325" s="177">
        <f>SUM(P326:P327)</f>
        <v>0</v>
      </c>
      <c r="Q325" s="176"/>
      <c r="R325" s="177">
        <f>SUM(R326:R327)</f>
        <v>0</v>
      </c>
      <c r="S325" s="176"/>
      <c r="T325" s="178">
        <f>SUM(T326:T327)</f>
        <v>0</v>
      </c>
      <c r="AR325" s="179" t="s">
        <v>79</v>
      </c>
      <c r="AT325" s="180" t="s">
        <v>71</v>
      </c>
      <c r="AU325" s="180" t="s">
        <v>79</v>
      </c>
      <c r="AY325" s="179" t="s">
        <v>131</v>
      </c>
      <c r="BK325" s="181">
        <f>SUM(BK326:BK327)</f>
        <v>0</v>
      </c>
    </row>
    <row r="326" spans="2:65" s="1" customFormat="1" ht="24" customHeight="1">
      <c r="B326" s="33"/>
      <c r="C326" s="184" t="s">
        <v>578</v>
      </c>
      <c r="D326" s="184" t="s">
        <v>133</v>
      </c>
      <c r="E326" s="185" t="s">
        <v>579</v>
      </c>
      <c r="F326" s="186" t="s">
        <v>580</v>
      </c>
      <c r="G326" s="187" t="s">
        <v>257</v>
      </c>
      <c r="H326" s="188">
        <v>501.177</v>
      </c>
      <c r="I326" s="189"/>
      <c r="J326" s="190">
        <f>ROUND(I326*H326,2)</f>
        <v>0</v>
      </c>
      <c r="K326" s="186" t="s">
        <v>137</v>
      </c>
      <c r="L326" s="37"/>
      <c r="M326" s="191" t="s">
        <v>19</v>
      </c>
      <c r="N326" s="192" t="s">
        <v>43</v>
      </c>
      <c r="O326" s="62"/>
      <c r="P326" s="193">
        <f>O326*H326</f>
        <v>0</v>
      </c>
      <c r="Q326" s="193">
        <v>0</v>
      </c>
      <c r="R326" s="193">
        <f>Q326*H326</f>
        <v>0</v>
      </c>
      <c r="S326" s="193">
        <v>0</v>
      </c>
      <c r="T326" s="194">
        <f>S326*H326</f>
        <v>0</v>
      </c>
      <c r="AR326" s="195" t="s">
        <v>138</v>
      </c>
      <c r="AT326" s="195" t="s">
        <v>133</v>
      </c>
      <c r="AU326" s="195" t="s">
        <v>81</v>
      </c>
      <c r="AY326" s="16" t="s">
        <v>131</v>
      </c>
      <c r="BE326" s="196">
        <f>IF(N326="základní",J326,0)</f>
        <v>0</v>
      </c>
      <c r="BF326" s="196">
        <f>IF(N326="snížená",J326,0)</f>
        <v>0</v>
      </c>
      <c r="BG326" s="196">
        <f>IF(N326="zákl. přenesená",J326,0)</f>
        <v>0</v>
      </c>
      <c r="BH326" s="196">
        <f>IF(N326="sníž. přenesená",J326,0)</f>
        <v>0</v>
      </c>
      <c r="BI326" s="196">
        <f>IF(N326="nulová",J326,0)</f>
        <v>0</v>
      </c>
      <c r="BJ326" s="16" t="s">
        <v>79</v>
      </c>
      <c r="BK326" s="196">
        <f>ROUND(I326*H326,2)</f>
        <v>0</v>
      </c>
      <c r="BL326" s="16" t="s">
        <v>138</v>
      </c>
      <c r="BM326" s="195" t="s">
        <v>581</v>
      </c>
    </row>
    <row r="327" spans="2:47" s="1" customFormat="1" ht="19.5">
      <c r="B327" s="33"/>
      <c r="C327" s="34"/>
      <c r="D327" s="197" t="s">
        <v>140</v>
      </c>
      <c r="E327" s="34"/>
      <c r="F327" s="198" t="s">
        <v>582</v>
      </c>
      <c r="G327" s="34"/>
      <c r="H327" s="34"/>
      <c r="I327" s="114"/>
      <c r="J327" s="34"/>
      <c r="K327" s="34"/>
      <c r="L327" s="37"/>
      <c r="M327" s="199"/>
      <c r="N327" s="62"/>
      <c r="O327" s="62"/>
      <c r="P327" s="62"/>
      <c r="Q327" s="62"/>
      <c r="R327" s="62"/>
      <c r="S327" s="62"/>
      <c r="T327" s="63"/>
      <c r="AT327" s="16" t="s">
        <v>140</v>
      </c>
      <c r="AU327" s="16" t="s">
        <v>81</v>
      </c>
    </row>
    <row r="328" spans="2:63" s="11" customFormat="1" ht="25.9" customHeight="1">
      <c r="B328" s="168"/>
      <c r="C328" s="169"/>
      <c r="D328" s="170" t="s">
        <v>71</v>
      </c>
      <c r="E328" s="171" t="s">
        <v>583</v>
      </c>
      <c r="F328" s="171" t="s">
        <v>584</v>
      </c>
      <c r="G328" s="169"/>
      <c r="H328" s="169"/>
      <c r="I328" s="172"/>
      <c r="J328" s="173">
        <f>BK328</f>
        <v>0</v>
      </c>
      <c r="K328" s="169"/>
      <c r="L328" s="174"/>
      <c r="M328" s="175"/>
      <c r="N328" s="176"/>
      <c r="O328" s="176"/>
      <c r="P328" s="177">
        <f>P329</f>
        <v>0</v>
      </c>
      <c r="Q328" s="176"/>
      <c r="R328" s="177">
        <f>R329</f>
        <v>0</v>
      </c>
      <c r="S328" s="176"/>
      <c r="T328" s="178">
        <f>T329</f>
        <v>0</v>
      </c>
      <c r="AR328" s="179" t="s">
        <v>81</v>
      </c>
      <c r="AT328" s="180" t="s">
        <v>71</v>
      </c>
      <c r="AU328" s="180" t="s">
        <v>72</v>
      </c>
      <c r="AY328" s="179" t="s">
        <v>131</v>
      </c>
      <c r="BK328" s="181">
        <f>BK329</f>
        <v>0</v>
      </c>
    </row>
    <row r="329" spans="2:63" s="11" customFormat="1" ht="22.9" customHeight="1">
      <c r="B329" s="168"/>
      <c r="C329" s="169"/>
      <c r="D329" s="170" t="s">
        <v>71</v>
      </c>
      <c r="E329" s="182" t="s">
        <v>585</v>
      </c>
      <c r="F329" s="182" t="s">
        <v>586</v>
      </c>
      <c r="G329" s="169"/>
      <c r="H329" s="169"/>
      <c r="I329" s="172"/>
      <c r="J329" s="183">
        <f>BK329</f>
        <v>0</v>
      </c>
      <c r="K329" s="169"/>
      <c r="L329" s="174"/>
      <c r="M329" s="175"/>
      <c r="N329" s="176"/>
      <c r="O329" s="176"/>
      <c r="P329" s="177">
        <f>SUM(P330:P336)</f>
        <v>0</v>
      </c>
      <c r="Q329" s="176"/>
      <c r="R329" s="177">
        <f>SUM(R330:R336)</f>
        <v>0</v>
      </c>
      <c r="S329" s="176"/>
      <c r="T329" s="178">
        <f>SUM(T330:T336)</f>
        <v>0</v>
      </c>
      <c r="AR329" s="179" t="s">
        <v>81</v>
      </c>
      <c r="AT329" s="180" t="s">
        <v>71</v>
      </c>
      <c r="AU329" s="180" t="s">
        <v>79</v>
      </c>
      <c r="AY329" s="179" t="s">
        <v>131</v>
      </c>
      <c r="BK329" s="181">
        <f>SUM(BK330:BK336)</f>
        <v>0</v>
      </c>
    </row>
    <row r="330" spans="2:65" s="1" customFormat="1" ht="16.5" customHeight="1">
      <c r="B330" s="33"/>
      <c r="C330" s="184" t="s">
        <v>587</v>
      </c>
      <c r="D330" s="184" t="s">
        <v>133</v>
      </c>
      <c r="E330" s="185" t="s">
        <v>588</v>
      </c>
      <c r="F330" s="186" t="s">
        <v>589</v>
      </c>
      <c r="G330" s="187" t="s">
        <v>430</v>
      </c>
      <c r="H330" s="188">
        <v>1</v>
      </c>
      <c r="I330" s="189"/>
      <c r="J330" s="190">
        <f>ROUND(I330*H330,2)</f>
        <v>0</v>
      </c>
      <c r="K330" s="186" t="s">
        <v>19</v>
      </c>
      <c r="L330" s="37"/>
      <c r="M330" s="191" t="s">
        <v>19</v>
      </c>
      <c r="N330" s="192" t="s">
        <v>43</v>
      </c>
      <c r="O330" s="62"/>
      <c r="P330" s="193">
        <f>O330*H330</f>
        <v>0</v>
      </c>
      <c r="Q330" s="193">
        <v>0</v>
      </c>
      <c r="R330" s="193">
        <f>Q330*H330</f>
        <v>0</v>
      </c>
      <c r="S330" s="193">
        <v>0</v>
      </c>
      <c r="T330" s="194">
        <f>S330*H330</f>
        <v>0</v>
      </c>
      <c r="AR330" s="195" t="s">
        <v>220</v>
      </c>
      <c r="AT330" s="195" t="s">
        <v>133</v>
      </c>
      <c r="AU330" s="195" t="s">
        <v>81</v>
      </c>
      <c r="AY330" s="16" t="s">
        <v>131</v>
      </c>
      <c r="BE330" s="196">
        <f>IF(N330="základní",J330,0)</f>
        <v>0</v>
      </c>
      <c r="BF330" s="196">
        <f>IF(N330="snížená",J330,0)</f>
        <v>0</v>
      </c>
      <c r="BG330" s="196">
        <f>IF(N330="zákl. přenesená",J330,0)</f>
        <v>0</v>
      </c>
      <c r="BH330" s="196">
        <f>IF(N330="sníž. přenesená",J330,0)</f>
        <v>0</v>
      </c>
      <c r="BI330" s="196">
        <f>IF(N330="nulová",J330,0)</f>
        <v>0</v>
      </c>
      <c r="BJ330" s="16" t="s">
        <v>79</v>
      </c>
      <c r="BK330" s="196">
        <f>ROUND(I330*H330,2)</f>
        <v>0</v>
      </c>
      <c r="BL330" s="16" t="s">
        <v>220</v>
      </c>
      <c r="BM330" s="195" t="s">
        <v>590</v>
      </c>
    </row>
    <row r="331" spans="2:47" s="1" customFormat="1" ht="29.25">
      <c r="B331" s="33"/>
      <c r="C331" s="34"/>
      <c r="D331" s="197" t="s">
        <v>140</v>
      </c>
      <c r="E331" s="34"/>
      <c r="F331" s="198" t="s">
        <v>591</v>
      </c>
      <c r="G331" s="34"/>
      <c r="H331" s="34"/>
      <c r="I331" s="114"/>
      <c r="J331" s="34"/>
      <c r="K331" s="34"/>
      <c r="L331" s="37"/>
      <c r="M331" s="199"/>
      <c r="N331" s="62"/>
      <c r="O331" s="62"/>
      <c r="P331" s="62"/>
      <c r="Q331" s="62"/>
      <c r="R331" s="62"/>
      <c r="S331" s="62"/>
      <c r="T331" s="63"/>
      <c r="AT331" s="16" t="s">
        <v>140</v>
      </c>
      <c r="AU331" s="16" t="s">
        <v>81</v>
      </c>
    </row>
    <row r="332" spans="2:65" s="1" customFormat="1" ht="16.5" customHeight="1">
      <c r="B332" s="33"/>
      <c r="C332" s="184" t="s">
        <v>592</v>
      </c>
      <c r="D332" s="184" t="s">
        <v>133</v>
      </c>
      <c r="E332" s="185" t="s">
        <v>593</v>
      </c>
      <c r="F332" s="186" t="s">
        <v>594</v>
      </c>
      <c r="G332" s="187" t="s">
        <v>169</v>
      </c>
      <c r="H332" s="188">
        <v>22</v>
      </c>
      <c r="I332" s="189"/>
      <c r="J332" s="190">
        <f>ROUND(I332*H332,2)</f>
        <v>0</v>
      </c>
      <c r="K332" s="186" t="s">
        <v>19</v>
      </c>
      <c r="L332" s="37"/>
      <c r="M332" s="191" t="s">
        <v>19</v>
      </c>
      <c r="N332" s="192" t="s">
        <v>43</v>
      </c>
      <c r="O332" s="62"/>
      <c r="P332" s="193">
        <f>O332*H332</f>
        <v>0</v>
      </c>
      <c r="Q332" s="193">
        <v>0</v>
      </c>
      <c r="R332" s="193">
        <f>Q332*H332</f>
        <v>0</v>
      </c>
      <c r="S332" s="193">
        <v>0</v>
      </c>
      <c r="T332" s="194">
        <f>S332*H332</f>
        <v>0</v>
      </c>
      <c r="AR332" s="195" t="s">
        <v>220</v>
      </c>
      <c r="AT332" s="195" t="s">
        <v>133</v>
      </c>
      <c r="AU332" s="195" t="s">
        <v>81</v>
      </c>
      <c r="AY332" s="16" t="s">
        <v>131</v>
      </c>
      <c r="BE332" s="196">
        <f>IF(N332="základní",J332,0)</f>
        <v>0</v>
      </c>
      <c r="BF332" s="196">
        <f>IF(N332="snížená",J332,0)</f>
        <v>0</v>
      </c>
      <c r="BG332" s="196">
        <f>IF(N332="zákl. přenesená",J332,0)</f>
        <v>0</v>
      </c>
      <c r="BH332" s="196">
        <f>IF(N332="sníž. přenesená",J332,0)</f>
        <v>0</v>
      </c>
      <c r="BI332" s="196">
        <f>IF(N332="nulová",J332,0)</f>
        <v>0</v>
      </c>
      <c r="BJ332" s="16" t="s">
        <v>79</v>
      </c>
      <c r="BK332" s="196">
        <f>ROUND(I332*H332,2)</f>
        <v>0</v>
      </c>
      <c r="BL332" s="16" t="s">
        <v>220</v>
      </c>
      <c r="BM332" s="195" t="s">
        <v>595</v>
      </c>
    </row>
    <row r="333" spans="2:47" s="1" customFormat="1" ht="19.5">
      <c r="B333" s="33"/>
      <c r="C333" s="34"/>
      <c r="D333" s="197" t="s">
        <v>140</v>
      </c>
      <c r="E333" s="34"/>
      <c r="F333" s="198" t="s">
        <v>596</v>
      </c>
      <c r="G333" s="34"/>
      <c r="H333" s="34"/>
      <c r="I333" s="114"/>
      <c r="J333" s="34"/>
      <c r="K333" s="34"/>
      <c r="L333" s="37"/>
      <c r="M333" s="199"/>
      <c r="N333" s="62"/>
      <c r="O333" s="62"/>
      <c r="P333" s="62"/>
      <c r="Q333" s="62"/>
      <c r="R333" s="62"/>
      <c r="S333" s="62"/>
      <c r="T333" s="63"/>
      <c r="AT333" s="16" t="s">
        <v>140</v>
      </c>
      <c r="AU333" s="16" t="s">
        <v>81</v>
      </c>
    </row>
    <row r="334" spans="2:65" s="1" customFormat="1" ht="24" customHeight="1">
      <c r="B334" s="33"/>
      <c r="C334" s="184" t="s">
        <v>597</v>
      </c>
      <c r="D334" s="184" t="s">
        <v>133</v>
      </c>
      <c r="E334" s="185" t="s">
        <v>598</v>
      </c>
      <c r="F334" s="186" t="s">
        <v>599</v>
      </c>
      <c r="G334" s="187" t="s">
        <v>600</v>
      </c>
      <c r="H334" s="221"/>
      <c r="I334" s="189"/>
      <c r="J334" s="190">
        <f>ROUND(I334*H334,2)</f>
        <v>0</v>
      </c>
      <c r="K334" s="186" t="s">
        <v>137</v>
      </c>
      <c r="L334" s="37"/>
      <c r="M334" s="191" t="s">
        <v>19</v>
      </c>
      <c r="N334" s="192" t="s">
        <v>43</v>
      </c>
      <c r="O334" s="62"/>
      <c r="P334" s="193">
        <f>O334*H334</f>
        <v>0</v>
      </c>
      <c r="Q334" s="193">
        <v>0</v>
      </c>
      <c r="R334" s="193">
        <f>Q334*H334</f>
        <v>0</v>
      </c>
      <c r="S334" s="193">
        <v>0</v>
      </c>
      <c r="T334" s="194">
        <f>S334*H334</f>
        <v>0</v>
      </c>
      <c r="AR334" s="195" t="s">
        <v>220</v>
      </c>
      <c r="AT334" s="195" t="s">
        <v>133</v>
      </c>
      <c r="AU334" s="195" t="s">
        <v>81</v>
      </c>
      <c r="AY334" s="16" t="s">
        <v>131</v>
      </c>
      <c r="BE334" s="196">
        <f>IF(N334="základní",J334,0)</f>
        <v>0</v>
      </c>
      <c r="BF334" s="196">
        <f>IF(N334="snížená",J334,0)</f>
        <v>0</v>
      </c>
      <c r="BG334" s="196">
        <f>IF(N334="zákl. přenesená",J334,0)</f>
        <v>0</v>
      </c>
      <c r="BH334" s="196">
        <f>IF(N334="sníž. přenesená",J334,0)</f>
        <v>0</v>
      </c>
      <c r="BI334" s="196">
        <f>IF(N334="nulová",J334,0)</f>
        <v>0</v>
      </c>
      <c r="BJ334" s="16" t="s">
        <v>79</v>
      </c>
      <c r="BK334" s="196">
        <f>ROUND(I334*H334,2)</f>
        <v>0</v>
      </c>
      <c r="BL334" s="16" t="s">
        <v>220</v>
      </c>
      <c r="BM334" s="195" t="s">
        <v>601</v>
      </c>
    </row>
    <row r="335" spans="2:47" s="1" customFormat="1" ht="29.25">
      <c r="B335" s="33"/>
      <c r="C335" s="34"/>
      <c r="D335" s="197" t="s">
        <v>140</v>
      </c>
      <c r="E335" s="34"/>
      <c r="F335" s="198" t="s">
        <v>602</v>
      </c>
      <c r="G335" s="34"/>
      <c r="H335" s="34"/>
      <c r="I335" s="114"/>
      <c r="J335" s="34"/>
      <c r="K335" s="34"/>
      <c r="L335" s="37"/>
      <c r="M335" s="199"/>
      <c r="N335" s="62"/>
      <c r="O335" s="62"/>
      <c r="P335" s="62"/>
      <c r="Q335" s="62"/>
      <c r="R335" s="62"/>
      <c r="S335" s="62"/>
      <c r="T335" s="63"/>
      <c r="AT335" s="16" t="s">
        <v>140</v>
      </c>
      <c r="AU335" s="16" t="s">
        <v>81</v>
      </c>
    </row>
    <row r="336" spans="2:51" s="13" customFormat="1" ht="33.75">
      <c r="B336" s="222"/>
      <c r="C336" s="223"/>
      <c r="D336" s="197" t="s">
        <v>164</v>
      </c>
      <c r="E336" s="224" t="s">
        <v>19</v>
      </c>
      <c r="F336" s="225" t="s">
        <v>603</v>
      </c>
      <c r="G336" s="223"/>
      <c r="H336" s="224" t="s">
        <v>19</v>
      </c>
      <c r="I336" s="226"/>
      <c r="J336" s="223"/>
      <c r="K336" s="223"/>
      <c r="L336" s="227"/>
      <c r="M336" s="228"/>
      <c r="N336" s="229"/>
      <c r="O336" s="229"/>
      <c r="P336" s="229"/>
      <c r="Q336" s="229"/>
      <c r="R336" s="229"/>
      <c r="S336" s="229"/>
      <c r="T336" s="230"/>
      <c r="AT336" s="231" t="s">
        <v>164</v>
      </c>
      <c r="AU336" s="231" t="s">
        <v>81</v>
      </c>
      <c r="AV336" s="13" t="s">
        <v>79</v>
      </c>
      <c r="AW336" s="13" t="s">
        <v>33</v>
      </c>
      <c r="AX336" s="13" t="s">
        <v>72</v>
      </c>
      <c r="AY336" s="231" t="s">
        <v>131</v>
      </c>
    </row>
    <row r="337" spans="2:12" s="1" customFormat="1" ht="6.95" customHeight="1">
      <c r="B337" s="45"/>
      <c r="C337" s="46"/>
      <c r="D337" s="46"/>
      <c r="E337" s="46"/>
      <c r="F337" s="46"/>
      <c r="G337" s="46"/>
      <c r="H337" s="46"/>
      <c r="I337" s="136"/>
      <c r="J337" s="46"/>
      <c r="K337" s="46"/>
      <c r="L337" s="37"/>
    </row>
  </sheetData>
  <sheetProtection password="CC35" sheet="1" objects="1" scenarios="1" formatColumns="0" formatRows="0" autoFilter="0"/>
  <autoFilter ref="C101:K336"/>
  <mergeCells count="15">
    <mergeCell ref="E88:H88"/>
    <mergeCell ref="E92:H92"/>
    <mergeCell ref="E90:H90"/>
    <mergeCell ref="E94:H94"/>
    <mergeCell ref="L2:V2"/>
    <mergeCell ref="E31:H31"/>
    <mergeCell ref="E52:H52"/>
    <mergeCell ref="E56:H56"/>
    <mergeCell ref="E54:H54"/>
    <mergeCell ref="E58:H58"/>
    <mergeCell ref="E7:H7"/>
    <mergeCell ref="E11:H11"/>
    <mergeCell ref="E9:H9"/>
    <mergeCell ref="E13:H13"/>
    <mergeCell ref="E22:H2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826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06" customWidth="1"/>
    <col min="10" max="11" width="20.1406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L2" s="324"/>
      <c r="M2" s="324"/>
      <c r="N2" s="324"/>
      <c r="O2" s="324"/>
      <c r="P2" s="324"/>
      <c r="Q2" s="324"/>
      <c r="R2" s="324"/>
      <c r="S2" s="324"/>
      <c r="T2" s="324"/>
      <c r="U2" s="324"/>
      <c r="V2" s="324"/>
      <c r="AT2" s="16" t="s">
        <v>93</v>
      </c>
    </row>
    <row r="3" spans="2:46" ht="6.95" customHeight="1">
      <c r="B3" s="107"/>
      <c r="C3" s="108"/>
      <c r="D3" s="108"/>
      <c r="E3" s="108"/>
      <c r="F3" s="108"/>
      <c r="G3" s="108"/>
      <c r="H3" s="108"/>
      <c r="I3" s="109"/>
      <c r="J3" s="108"/>
      <c r="K3" s="108"/>
      <c r="L3" s="19"/>
      <c r="AT3" s="16" t="s">
        <v>81</v>
      </c>
    </row>
    <row r="4" spans="2:46" ht="24.95" customHeight="1">
      <c r="B4" s="19"/>
      <c r="D4" s="110" t="s">
        <v>94</v>
      </c>
      <c r="L4" s="19"/>
      <c r="M4" s="111" t="s">
        <v>10</v>
      </c>
      <c r="AT4" s="16" t="s">
        <v>4</v>
      </c>
    </row>
    <row r="5" spans="2:12" ht="6.95" customHeight="1">
      <c r="B5" s="19"/>
      <c r="L5" s="19"/>
    </row>
    <row r="6" spans="2:12" ht="12" customHeight="1">
      <c r="B6" s="19"/>
      <c r="D6" s="112" t="s">
        <v>16</v>
      </c>
      <c r="L6" s="19"/>
    </row>
    <row r="7" spans="2:12" ht="16.5" customHeight="1">
      <c r="B7" s="19"/>
      <c r="E7" s="358" t="str">
        <f>'Rekapitulace stavby'!K6</f>
        <v>Karlovy Vary - Revitalizace objektu Císařských lázní</v>
      </c>
      <c r="F7" s="359"/>
      <c r="G7" s="359"/>
      <c r="H7" s="359"/>
      <c r="L7" s="19"/>
    </row>
    <row r="8" spans="2:12" s="1" customFormat="1" ht="12" customHeight="1">
      <c r="B8" s="37"/>
      <c r="D8" s="112" t="s">
        <v>95</v>
      </c>
      <c r="I8" s="114"/>
      <c r="L8" s="37"/>
    </row>
    <row r="9" spans="2:12" s="1" customFormat="1" ht="36.95" customHeight="1">
      <c r="B9" s="37"/>
      <c r="E9" s="362" t="s">
        <v>604</v>
      </c>
      <c r="F9" s="361"/>
      <c r="G9" s="361"/>
      <c r="H9" s="361"/>
      <c r="I9" s="114"/>
      <c r="L9" s="37"/>
    </row>
    <row r="10" spans="2:12" s="1" customFormat="1" ht="11.25">
      <c r="B10" s="37"/>
      <c r="I10" s="114"/>
      <c r="L10" s="37"/>
    </row>
    <row r="11" spans="2:12" s="1" customFormat="1" ht="12" customHeight="1">
      <c r="B11" s="37"/>
      <c r="D11" s="112" t="s">
        <v>18</v>
      </c>
      <c r="F11" s="100" t="s">
        <v>19</v>
      </c>
      <c r="I11" s="115" t="s">
        <v>20</v>
      </c>
      <c r="J11" s="100" t="s">
        <v>19</v>
      </c>
      <c r="L11" s="37"/>
    </row>
    <row r="12" spans="2:12" s="1" customFormat="1" ht="12" customHeight="1">
      <c r="B12" s="37"/>
      <c r="D12" s="112" t="s">
        <v>21</v>
      </c>
      <c r="F12" s="100" t="s">
        <v>22</v>
      </c>
      <c r="I12" s="115" t="s">
        <v>23</v>
      </c>
      <c r="J12" s="116" t="str">
        <f>'Rekapitulace stavby'!AN8</f>
        <v>31. 12. 2018</v>
      </c>
      <c r="L12" s="37"/>
    </row>
    <row r="13" spans="2:12" s="1" customFormat="1" ht="10.9" customHeight="1">
      <c r="B13" s="37"/>
      <c r="I13" s="114"/>
      <c r="L13" s="37"/>
    </row>
    <row r="14" spans="2:12" s="1" customFormat="1" ht="12" customHeight="1">
      <c r="B14" s="37"/>
      <c r="D14" s="112" t="s">
        <v>25</v>
      </c>
      <c r="I14" s="115" t="s">
        <v>26</v>
      </c>
      <c r="J14" s="100" t="s">
        <v>19</v>
      </c>
      <c r="L14" s="37"/>
    </row>
    <row r="15" spans="2:12" s="1" customFormat="1" ht="18" customHeight="1">
      <c r="B15" s="37"/>
      <c r="E15" s="100" t="s">
        <v>27</v>
      </c>
      <c r="I15" s="115" t="s">
        <v>28</v>
      </c>
      <c r="J15" s="100" t="s">
        <v>19</v>
      </c>
      <c r="L15" s="37"/>
    </row>
    <row r="16" spans="2:12" s="1" customFormat="1" ht="6.95" customHeight="1">
      <c r="B16" s="37"/>
      <c r="I16" s="114"/>
      <c r="L16" s="37"/>
    </row>
    <row r="17" spans="2:12" s="1" customFormat="1" ht="12" customHeight="1">
      <c r="B17" s="37"/>
      <c r="D17" s="112" t="s">
        <v>29</v>
      </c>
      <c r="I17" s="115" t="s">
        <v>26</v>
      </c>
      <c r="J17" s="29" t="str">
        <f>'Rekapitulace stavby'!AN13</f>
        <v>Vyplň údaj</v>
      </c>
      <c r="L17" s="37"/>
    </row>
    <row r="18" spans="2:12" s="1" customFormat="1" ht="18" customHeight="1">
      <c r="B18" s="37"/>
      <c r="E18" s="363" t="str">
        <f>'Rekapitulace stavby'!E14</f>
        <v>Vyplň údaj</v>
      </c>
      <c r="F18" s="364"/>
      <c r="G18" s="364"/>
      <c r="H18" s="364"/>
      <c r="I18" s="115" t="s">
        <v>28</v>
      </c>
      <c r="J18" s="29" t="str">
        <f>'Rekapitulace stavby'!AN14</f>
        <v>Vyplň údaj</v>
      </c>
      <c r="L18" s="37"/>
    </row>
    <row r="19" spans="2:12" s="1" customFormat="1" ht="6.95" customHeight="1">
      <c r="B19" s="37"/>
      <c r="I19" s="114"/>
      <c r="L19" s="37"/>
    </row>
    <row r="20" spans="2:12" s="1" customFormat="1" ht="12" customHeight="1">
      <c r="B20" s="37"/>
      <c r="D20" s="112" t="s">
        <v>31</v>
      </c>
      <c r="I20" s="115" t="s">
        <v>26</v>
      </c>
      <c r="J20" s="100" t="s">
        <v>19</v>
      </c>
      <c r="L20" s="37"/>
    </row>
    <row r="21" spans="2:12" s="1" customFormat="1" ht="18" customHeight="1">
      <c r="B21" s="37"/>
      <c r="E21" s="100" t="s">
        <v>32</v>
      </c>
      <c r="I21" s="115" t="s">
        <v>28</v>
      </c>
      <c r="J21" s="100" t="s">
        <v>19</v>
      </c>
      <c r="L21" s="37"/>
    </row>
    <row r="22" spans="2:12" s="1" customFormat="1" ht="6.95" customHeight="1">
      <c r="B22" s="37"/>
      <c r="I22" s="114"/>
      <c r="L22" s="37"/>
    </row>
    <row r="23" spans="2:12" s="1" customFormat="1" ht="12" customHeight="1">
      <c r="B23" s="37"/>
      <c r="D23" s="112" t="s">
        <v>34</v>
      </c>
      <c r="I23" s="115" t="s">
        <v>26</v>
      </c>
      <c r="J23" s="100" t="str">
        <f>IF('Rekapitulace stavby'!AN19="","",'Rekapitulace stavby'!AN19)</f>
        <v/>
      </c>
      <c r="L23" s="37"/>
    </row>
    <row r="24" spans="2:12" s="1" customFormat="1" ht="18" customHeight="1">
      <c r="B24" s="37"/>
      <c r="E24" s="100" t="str">
        <f>IF('Rekapitulace stavby'!E20="","",'Rekapitulace stavby'!E20)</f>
        <v xml:space="preserve"> </v>
      </c>
      <c r="I24" s="115" t="s">
        <v>28</v>
      </c>
      <c r="J24" s="100" t="str">
        <f>IF('Rekapitulace stavby'!AN20="","",'Rekapitulace stavby'!AN20)</f>
        <v/>
      </c>
      <c r="L24" s="37"/>
    </row>
    <row r="25" spans="2:12" s="1" customFormat="1" ht="6.95" customHeight="1">
      <c r="B25" s="37"/>
      <c r="I25" s="114"/>
      <c r="L25" s="37"/>
    </row>
    <row r="26" spans="2:12" s="1" customFormat="1" ht="12" customHeight="1">
      <c r="B26" s="37"/>
      <c r="D26" s="112" t="s">
        <v>36</v>
      </c>
      <c r="I26" s="114"/>
      <c r="L26" s="37"/>
    </row>
    <row r="27" spans="2:12" s="7" customFormat="1" ht="114.75" customHeight="1">
      <c r="B27" s="117"/>
      <c r="E27" s="365" t="s">
        <v>37</v>
      </c>
      <c r="F27" s="365"/>
      <c r="G27" s="365"/>
      <c r="H27" s="365"/>
      <c r="I27" s="118"/>
      <c r="L27" s="117"/>
    </row>
    <row r="28" spans="2:12" s="1" customFormat="1" ht="6.95" customHeight="1">
      <c r="B28" s="37"/>
      <c r="I28" s="114"/>
      <c r="L28" s="37"/>
    </row>
    <row r="29" spans="2:12" s="1" customFormat="1" ht="6.95" customHeight="1">
      <c r="B29" s="37"/>
      <c r="D29" s="58"/>
      <c r="E29" s="58"/>
      <c r="F29" s="58"/>
      <c r="G29" s="58"/>
      <c r="H29" s="58"/>
      <c r="I29" s="119"/>
      <c r="J29" s="58"/>
      <c r="K29" s="58"/>
      <c r="L29" s="37"/>
    </row>
    <row r="30" spans="2:12" s="1" customFormat="1" ht="25.35" customHeight="1">
      <c r="B30" s="37"/>
      <c r="D30" s="120" t="s">
        <v>38</v>
      </c>
      <c r="I30" s="114"/>
      <c r="J30" s="121">
        <f>ROUND(J88,2)</f>
        <v>0</v>
      </c>
      <c r="L30" s="37"/>
    </row>
    <row r="31" spans="2:12" s="1" customFormat="1" ht="6.95" customHeight="1">
      <c r="B31" s="37"/>
      <c r="D31" s="58"/>
      <c r="E31" s="58"/>
      <c r="F31" s="58"/>
      <c r="G31" s="58"/>
      <c r="H31" s="58"/>
      <c r="I31" s="119"/>
      <c r="J31" s="58"/>
      <c r="K31" s="58"/>
      <c r="L31" s="37"/>
    </row>
    <row r="32" spans="2:12" s="1" customFormat="1" ht="14.45" customHeight="1">
      <c r="B32" s="37"/>
      <c r="F32" s="122" t="s">
        <v>40</v>
      </c>
      <c r="I32" s="123" t="s">
        <v>39</v>
      </c>
      <c r="J32" s="122" t="s">
        <v>41</v>
      </c>
      <c r="L32" s="37"/>
    </row>
    <row r="33" spans="2:12" s="1" customFormat="1" ht="14.45" customHeight="1">
      <c r="B33" s="37"/>
      <c r="D33" s="113" t="s">
        <v>42</v>
      </c>
      <c r="E33" s="112" t="s">
        <v>43</v>
      </c>
      <c r="F33" s="124">
        <f>ROUND((SUM(BE88:BE825)),2)</f>
        <v>0</v>
      </c>
      <c r="I33" s="125">
        <v>0.21</v>
      </c>
      <c r="J33" s="124">
        <f>ROUND(((SUM(BE88:BE825))*I33),2)</f>
        <v>0</v>
      </c>
      <c r="L33" s="37"/>
    </row>
    <row r="34" spans="2:12" s="1" customFormat="1" ht="14.45" customHeight="1">
      <c r="B34" s="37"/>
      <c r="E34" s="112" t="s">
        <v>44</v>
      </c>
      <c r="F34" s="124">
        <f>ROUND((SUM(BF88:BF825)),2)</f>
        <v>0</v>
      </c>
      <c r="I34" s="125">
        <v>0.15</v>
      </c>
      <c r="J34" s="124">
        <f>ROUND(((SUM(BF88:BF825))*I34),2)</f>
        <v>0</v>
      </c>
      <c r="L34" s="37"/>
    </row>
    <row r="35" spans="2:12" s="1" customFormat="1" ht="14.45" customHeight="1" hidden="1">
      <c r="B35" s="37"/>
      <c r="E35" s="112" t="s">
        <v>45</v>
      </c>
      <c r="F35" s="124">
        <f>ROUND((SUM(BG88:BG825)),2)</f>
        <v>0</v>
      </c>
      <c r="I35" s="125">
        <v>0.21</v>
      </c>
      <c r="J35" s="124">
        <f>0</f>
        <v>0</v>
      </c>
      <c r="L35" s="37"/>
    </row>
    <row r="36" spans="2:12" s="1" customFormat="1" ht="14.45" customHeight="1" hidden="1">
      <c r="B36" s="37"/>
      <c r="E36" s="112" t="s">
        <v>46</v>
      </c>
      <c r="F36" s="124">
        <f>ROUND((SUM(BH88:BH825)),2)</f>
        <v>0</v>
      </c>
      <c r="I36" s="125">
        <v>0.15</v>
      </c>
      <c r="J36" s="124">
        <f>0</f>
        <v>0</v>
      </c>
      <c r="L36" s="37"/>
    </row>
    <row r="37" spans="2:12" s="1" customFormat="1" ht="14.45" customHeight="1" hidden="1">
      <c r="B37" s="37"/>
      <c r="E37" s="112" t="s">
        <v>47</v>
      </c>
      <c r="F37" s="124">
        <f>ROUND((SUM(BI88:BI825)),2)</f>
        <v>0</v>
      </c>
      <c r="I37" s="125">
        <v>0</v>
      </c>
      <c r="J37" s="124">
        <f>0</f>
        <v>0</v>
      </c>
      <c r="L37" s="37"/>
    </row>
    <row r="38" spans="2:12" s="1" customFormat="1" ht="6.95" customHeight="1">
      <c r="B38" s="37"/>
      <c r="I38" s="114"/>
      <c r="L38" s="37"/>
    </row>
    <row r="39" spans="2:12" s="1" customFormat="1" ht="25.35" customHeight="1">
      <c r="B39" s="37"/>
      <c r="C39" s="126"/>
      <c r="D39" s="127" t="s">
        <v>48</v>
      </c>
      <c r="E39" s="128"/>
      <c r="F39" s="128"/>
      <c r="G39" s="129" t="s">
        <v>49</v>
      </c>
      <c r="H39" s="130" t="s">
        <v>50</v>
      </c>
      <c r="I39" s="131"/>
      <c r="J39" s="132">
        <f>SUM(J30:J37)</f>
        <v>0</v>
      </c>
      <c r="K39" s="133"/>
      <c r="L39" s="37"/>
    </row>
    <row r="40" spans="2:12" s="1" customFormat="1" ht="14.45" customHeight="1">
      <c r="B40" s="134"/>
      <c r="C40" s="135"/>
      <c r="D40" s="135"/>
      <c r="E40" s="135"/>
      <c r="F40" s="135"/>
      <c r="G40" s="135"/>
      <c r="H40" s="135"/>
      <c r="I40" s="136"/>
      <c r="J40" s="135"/>
      <c r="K40" s="135"/>
      <c r="L40" s="37"/>
    </row>
    <row r="44" spans="2:12" s="1" customFormat="1" ht="6.95" customHeight="1">
      <c r="B44" s="137"/>
      <c r="C44" s="138"/>
      <c r="D44" s="138"/>
      <c r="E44" s="138"/>
      <c r="F44" s="138"/>
      <c r="G44" s="138"/>
      <c r="H44" s="138"/>
      <c r="I44" s="139"/>
      <c r="J44" s="138"/>
      <c r="K44" s="138"/>
      <c r="L44" s="37"/>
    </row>
    <row r="45" spans="2:12" s="1" customFormat="1" ht="24.95" customHeight="1">
      <c r="B45" s="33"/>
      <c r="C45" s="22" t="s">
        <v>101</v>
      </c>
      <c r="D45" s="34"/>
      <c r="E45" s="34"/>
      <c r="F45" s="34"/>
      <c r="G45" s="34"/>
      <c r="H45" s="34"/>
      <c r="I45" s="114"/>
      <c r="J45" s="34"/>
      <c r="K45" s="34"/>
      <c r="L45" s="37"/>
    </row>
    <row r="46" spans="2:12" s="1" customFormat="1" ht="6.95" customHeight="1">
      <c r="B46" s="33"/>
      <c r="C46" s="34"/>
      <c r="D46" s="34"/>
      <c r="E46" s="34"/>
      <c r="F46" s="34"/>
      <c r="G46" s="34"/>
      <c r="H46" s="34"/>
      <c r="I46" s="114"/>
      <c r="J46" s="34"/>
      <c r="K46" s="34"/>
      <c r="L46" s="37"/>
    </row>
    <row r="47" spans="2:12" s="1" customFormat="1" ht="12" customHeight="1">
      <c r="B47" s="33"/>
      <c r="C47" s="28" t="s">
        <v>16</v>
      </c>
      <c r="D47" s="34"/>
      <c r="E47" s="34"/>
      <c r="F47" s="34"/>
      <c r="G47" s="34"/>
      <c r="H47" s="34"/>
      <c r="I47" s="114"/>
      <c r="J47" s="34"/>
      <c r="K47" s="34"/>
      <c r="L47" s="37"/>
    </row>
    <row r="48" spans="2:12" s="1" customFormat="1" ht="16.5" customHeight="1">
      <c r="B48" s="33"/>
      <c r="C48" s="34"/>
      <c r="D48" s="34"/>
      <c r="E48" s="366" t="str">
        <f>E7</f>
        <v>Karlovy Vary - Revitalizace objektu Císařských lázní</v>
      </c>
      <c r="F48" s="367"/>
      <c r="G48" s="367"/>
      <c r="H48" s="367"/>
      <c r="I48" s="114"/>
      <c r="J48" s="34"/>
      <c r="K48" s="34"/>
      <c r="L48" s="37"/>
    </row>
    <row r="49" spans="2:12" s="1" customFormat="1" ht="12" customHeight="1">
      <c r="B49" s="33"/>
      <c r="C49" s="28" t="s">
        <v>95</v>
      </c>
      <c r="D49" s="34"/>
      <c r="E49" s="34"/>
      <c r="F49" s="34"/>
      <c r="G49" s="34"/>
      <c r="H49" s="34"/>
      <c r="I49" s="114"/>
      <c r="J49" s="34"/>
      <c r="K49" s="34"/>
      <c r="L49" s="37"/>
    </row>
    <row r="50" spans="2:12" s="1" customFormat="1" ht="16.5" customHeight="1">
      <c r="B50" s="33"/>
      <c r="C50" s="34"/>
      <c r="D50" s="34"/>
      <c r="E50" s="333" t="str">
        <f>E9</f>
        <v xml:space="preserve">Y - Restaurátoři </v>
      </c>
      <c r="F50" s="369"/>
      <c r="G50" s="369"/>
      <c r="H50" s="369"/>
      <c r="I50" s="114"/>
      <c r="J50" s="34"/>
      <c r="K50" s="34"/>
      <c r="L50" s="37"/>
    </row>
    <row r="51" spans="2:12" s="1" customFormat="1" ht="6.95" customHeight="1">
      <c r="B51" s="33"/>
      <c r="C51" s="34"/>
      <c r="D51" s="34"/>
      <c r="E51" s="34"/>
      <c r="F51" s="34"/>
      <c r="G51" s="34"/>
      <c r="H51" s="34"/>
      <c r="I51" s="114"/>
      <c r="J51" s="34"/>
      <c r="K51" s="34"/>
      <c r="L51" s="37"/>
    </row>
    <row r="52" spans="2:12" s="1" customFormat="1" ht="12" customHeight="1">
      <c r="B52" s="33"/>
      <c r="C52" s="28" t="s">
        <v>21</v>
      </c>
      <c r="D52" s="34"/>
      <c r="E52" s="34"/>
      <c r="F52" s="26" t="str">
        <f>F12</f>
        <v>Mariánskolázeňská 306/2</v>
      </c>
      <c r="G52" s="34"/>
      <c r="H52" s="34"/>
      <c r="I52" s="115" t="s">
        <v>23</v>
      </c>
      <c r="J52" s="57" t="str">
        <f>IF(J12="","",J12)</f>
        <v>31. 12. 2018</v>
      </c>
      <c r="K52" s="34"/>
      <c r="L52" s="37"/>
    </row>
    <row r="53" spans="2:12" s="1" customFormat="1" ht="6.95" customHeight="1">
      <c r="B53" s="33"/>
      <c r="C53" s="34"/>
      <c r="D53" s="34"/>
      <c r="E53" s="34"/>
      <c r="F53" s="34"/>
      <c r="G53" s="34"/>
      <c r="H53" s="34"/>
      <c r="I53" s="114"/>
      <c r="J53" s="34"/>
      <c r="K53" s="34"/>
      <c r="L53" s="37"/>
    </row>
    <row r="54" spans="2:12" s="1" customFormat="1" ht="15.2" customHeight="1">
      <c r="B54" s="33"/>
      <c r="C54" s="28" t="s">
        <v>25</v>
      </c>
      <c r="D54" s="34"/>
      <c r="E54" s="34"/>
      <c r="F54" s="26" t="str">
        <f>E15</f>
        <v>Karlovarský kraj</v>
      </c>
      <c r="G54" s="34"/>
      <c r="H54" s="34"/>
      <c r="I54" s="115" t="s">
        <v>31</v>
      </c>
      <c r="J54" s="31" t="str">
        <f>E21</f>
        <v>INTAR a.s.</v>
      </c>
      <c r="K54" s="34"/>
      <c r="L54" s="37"/>
    </row>
    <row r="55" spans="2:12" s="1" customFormat="1" ht="15.2" customHeight="1">
      <c r="B55" s="33"/>
      <c r="C55" s="28" t="s">
        <v>29</v>
      </c>
      <c r="D55" s="34"/>
      <c r="E55" s="34"/>
      <c r="F55" s="26" t="str">
        <f>IF(E18="","",E18)</f>
        <v>Vyplň údaj</v>
      </c>
      <c r="G55" s="34"/>
      <c r="H55" s="34"/>
      <c r="I55" s="115" t="s">
        <v>34</v>
      </c>
      <c r="J55" s="31" t="str">
        <f>E24</f>
        <v xml:space="preserve"> </v>
      </c>
      <c r="K55" s="34"/>
      <c r="L55" s="37"/>
    </row>
    <row r="56" spans="2:12" s="1" customFormat="1" ht="10.35" customHeight="1">
      <c r="B56" s="33"/>
      <c r="C56" s="34"/>
      <c r="D56" s="34"/>
      <c r="E56" s="34"/>
      <c r="F56" s="34"/>
      <c r="G56" s="34"/>
      <c r="H56" s="34"/>
      <c r="I56" s="114"/>
      <c r="J56" s="34"/>
      <c r="K56" s="34"/>
      <c r="L56" s="37"/>
    </row>
    <row r="57" spans="2:12" s="1" customFormat="1" ht="29.25" customHeight="1">
      <c r="B57" s="33"/>
      <c r="C57" s="140" t="s">
        <v>102</v>
      </c>
      <c r="D57" s="141"/>
      <c r="E57" s="141"/>
      <c r="F57" s="141"/>
      <c r="G57" s="141"/>
      <c r="H57" s="141"/>
      <c r="I57" s="142"/>
      <c r="J57" s="143" t="s">
        <v>103</v>
      </c>
      <c r="K57" s="141"/>
      <c r="L57" s="37"/>
    </row>
    <row r="58" spans="2:12" s="1" customFormat="1" ht="10.35" customHeight="1">
      <c r="B58" s="33"/>
      <c r="C58" s="34"/>
      <c r="D58" s="34"/>
      <c r="E58" s="34"/>
      <c r="F58" s="34"/>
      <c r="G58" s="34"/>
      <c r="H58" s="34"/>
      <c r="I58" s="114"/>
      <c r="J58" s="34"/>
      <c r="K58" s="34"/>
      <c r="L58" s="37"/>
    </row>
    <row r="59" spans="2:47" s="1" customFormat="1" ht="22.9" customHeight="1">
      <c r="B59" s="33"/>
      <c r="C59" s="144" t="s">
        <v>70</v>
      </c>
      <c r="D59" s="34"/>
      <c r="E59" s="34"/>
      <c r="F59" s="34"/>
      <c r="G59" s="34"/>
      <c r="H59" s="34"/>
      <c r="I59" s="114"/>
      <c r="J59" s="75">
        <f>J88</f>
        <v>0</v>
      </c>
      <c r="K59" s="34"/>
      <c r="L59" s="37"/>
      <c r="AU59" s="16" t="s">
        <v>104</v>
      </c>
    </row>
    <row r="60" spans="2:12" s="8" customFormat="1" ht="24.95" customHeight="1">
      <c r="B60" s="145"/>
      <c r="C60" s="146"/>
      <c r="D60" s="147" t="s">
        <v>114</v>
      </c>
      <c r="E60" s="148"/>
      <c r="F60" s="148"/>
      <c r="G60" s="148"/>
      <c r="H60" s="148"/>
      <c r="I60" s="149"/>
      <c r="J60" s="150">
        <f>J89</f>
        <v>0</v>
      </c>
      <c r="K60" s="146"/>
      <c r="L60" s="151"/>
    </row>
    <row r="61" spans="2:12" s="9" customFormat="1" ht="19.9" customHeight="1">
      <c r="B61" s="152"/>
      <c r="C61" s="94"/>
      <c r="D61" s="153" t="s">
        <v>605</v>
      </c>
      <c r="E61" s="154"/>
      <c r="F61" s="154"/>
      <c r="G61" s="154"/>
      <c r="H61" s="154"/>
      <c r="I61" s="155"/>
      <c r="J61" s="156">
        <f>J90</f>
        <v>0</v>
      </c>
      <c r="K61" s="94"/>
      <c r="L61" s="157"/>
    </row>
    <row r="62" spans="2:12" s="9" customFormat="1" ht="14.85" customHeight="1">
      <c r="B62" s="152"/>
      <c r="C62" s="94"/>
      <c r="D62" s="153" t="s">
        <v>606</v>
      </c>
      <c r="E62" s="154"/>
      <c r="F62" s="154"/>
      <c r="G62" s="154"/>
      <c r="H62" s="154"/>
      <c r="I62" s="155"/>
      <c r="J62" s="156">
        <f>J91</f>
        <v>0</v>
      </c>
      <c r="K62" s="94"/>
      <c r="L62" s="157"/>
    </row>
    <row r="63" spans="2:12" s="9" customFormat="1" ht="14.85" customHeight="1">
      <c r="B63" s="152"/>
      <c r="C63" s="94"/>
      <c r="D63" s="153" t="s">
        <v>607</v>
      </c>
      <c r="E63" s="154"/>
      <c r="F63" s="154"/>
      <c r="G63" s="154"/>
      <c r="H63" s="154"/>
      <c r="I63" s="155"/>
      <c r="J63" s="156">
        <f>J156</f>
        <v>0</v>
      </c>
      <c r="K63" s="94"/>
      <c r="L63" s="157"/>
    </row>
    <row r="64" spans="2:12" s="9" customFormat="1" ht="14.85" customHeight="1">
      <c r="B64" s="152"/>
      <c r="C64" s="94"/>
      <c r="D64" s="153" t="s">
        <v>608</v>
      </c>
      <c r="E64" s="154"/>
      <c r="F64" s="154"/>
      <c r="G64" s="154"/>
      <c r="H64" s="154"/>
      <c r="I64" s="155"/>
      <c r="J64" s="156">
        <f>J255</f>
        <v>0</v>
      </c>
      <c r="K64" s="94"/>
      <c r="L64" s="157"/>
    </row>
    <row r="65" spans="2:12" s="9" customFormat="1" ht="14.85" customHeight="1">
      <c r="B65" s="152"/>
      <c r="C65" s="94"/>
      <c r="D65" s="153" t="s">
        <v>609</v>
      </c>
      <c r="E65" s="154"/>
      <c r="F65" s="154"/>
      <c r="G65" s="154"/>
      <c r="H65" s="154"/>
      <c r="I65" s="155"/>
      <c r="J65" s="156">
        <f>J300</f>
        <v>0</v>
      </c>
      <c r="K65" s="94"/>
      <c r="L65" s="157"/>
    </row>
    <row r="66" spans="2:12" s="9" customFormat="1" ht="14.85" customHeight="1">
      <c r="B66" s="152"/>
      <c r="C66" s="94"/>
      <c r="D66" s="153" t="s">
        <v>610</v>
      </c>
      <c r="E66" s="154"/>
      <c r="F66" s="154"/>
      <c r="G66" s="154"/>
      <c r="H66" s="154"/>
      <c r="I66" s="155"/>
      <c r="J66" s="156">
        <f>J375</f>
        <v>0</v>
      </c>
      <c r="K66" s="94"/>
      <c r="L66" s="157"/>
    </row>
    <row r="67" spans="2:12" s="9" customFormat="1" ht="14.85" customHeight="1">
      <c r="B67" s="152"/>
      <c r="C67" s="94"/>
      <c r="D67" s="153" t="s">
        <v>611</v>
      </c>
      <c r="E67" s="154"/>
      <c r="F67" s="154"/>
      <c r="G67" s="154"/>
      <c r="H67" s="154"/>
      <c r="I67" s="155"/>
      <c r="J67" s="156">
        <f>J550</f>
        <v>0</v>
      </c>
      <c r="K67" s="94"/>
      <c r="L67" s="157"/>
    </row>
    <row r="68" spans="2:12" s="9" customFormat="1" ht="14.85" customHeight="1">
      <c r="B68" s="152"/>
      <c r="C68" s="94"/>
      <c r="D68" s="153" t="s">
        <v>612</v>
      </c>
      <c r="E68" s="154"/>
      <c r="F68" s="154"/>
      <c r="G68" s="154"/>
      <c r="H68" s="154"/>
      <c r="I68" s="155"/>
      <c r="J68" s="156">
        <f>J687</f>
        <v>0</v>
      </c>
      <c r="K68" s="94"/>
      <c r="L68" s="157"/>
    </row>
    <row r="69" spans="2:12" s="1" customFormat="1" ht="21.75" customHeight="1">
      <c r="B69" s="33"/>
      <c r="C69" s="34"/>
      <c r="D69" s="34"/>
      <c r="E69" s="34"/>
      <c r="F69" s="34"/>
      <c r="G69" s="34"/>
      <c r="H69" s="34"/>
      <c r="I69" s="114"/>
      <c r="J69" s="34"/>
      <c r="K69" s="34"/>
      <c r="L69" s="37"/>
    </row>
    <row r="70" spans="2:12" s="1" customFormat="1" ht="6.95" customHeight="1">
      <c r="B70" s="45"/>
      <c r="C70" s="46"/>
      <c r="D70" s="46"/>
      <c r="E70" s="46"/>
      <c r="F70" s="46"/>
      <c r="G70" s="46"/>
      <c r="H70" s="46"/>
      <c r="I70" s="136"/>
      <c r="J70" s="46"/>
      <c r="K70" s="46"/>
      <c r="L70" s="37"/>
    </row>
    <row r="74" spans="2:12" s="1" customFormat="1" ht="6.95" customHeight="1">
      <c r="B74" s="47"/>
      <c r="C74" s="48"/>
      <c r="D74" s="48"/>
      <c r="E74" s="48"/>
      <c r="F74" s="48"/>
      <c r="G74" s="48"/>
      <c r="H74" s="48"/>
      <c r="I74" s="139"/>
      <c r="J74" s="48"/>
      <c r="K74" s="48"/>
      <c r="L74" s="37"/>
    </row>
    <row r="75" spans="2:12" s="1" customFormat="1" ht="24.95" customHeight="1">
      <c r="B75" s="33"/>
      <c r="C75" s="22" t="s">
        <v>116</v>
      </c>
      <c r="D75" s="34"/>
      <c r="E75" s="34"/>
      <c r="F75" s="34"/>
      <c r="G75" s="34"/>
      <c r="H75" s="34"/>
      <c r="I75" s="114"/>
      <c r="J75" s="34"/>
      <c r="K75" s="34"/>
      <c r="L75" s="37"/>
    </row>
    <row r="76" spans="2:12" s="1" customFormat="1" ht="6.95" customHeight="1">
      <c r="B76" s="33"/>
      <c r="C76" s="34"/>
      <c r="D76" s="34"/>
      <c r="E76" s="34"/>
      <c r="F76" s="34"/>
      <c r="G76" s="34"/>
      <c r="H76" s="34"/>
      <c r="I76" s="114"/>
      <c r="J76" s="34"/>
      <c r="K76" s="34"/>
      <c r="L76" s="37"/>
    </row>
    <row r="77" spans="2:12" s="1" customFormat="1" ht="12" customHeight="1">
      <c r="B77" s="33"/>
      <c r="C77" s="28" t="s">
        <v>16</v>
      </c>
      <c r="D77" s="34"/>
      <c r="E77" s="34"/>
      <c r="F77" s="34"/>
      <c r="G77" s="34"/>
      <c r="H77" s="34"/>
      <c r="I77" s="114"/>
      <c r="J77" s="34"/>
      <c r="K77" s="34"/>
      <c r="L77" s="37"/>
    </row>
    <row r="78" spans="2:12" s="1" customFormat="1" ht="16.5" customHeight="1">
      <c r="B78" s="33"/>
      <c r="C78" s="34"/>
      <c r="D78" s="34"/>
      <c r="E78" s="366" t="str">
        <f>E7</f>
        <v>Karlovy Vary - Revitalizace objektu Císařských lázní</v>
      </c>
      <c r="F78" s="367"/>
      <c r="G78" s="367"/>
      <c r="H78" s="367"/>
      <c r="I78" s="114"/>
      <c r="J78" s="34"/>
      <c r="K78" s="34"/>
      <c r="L78" s="37"/>
    </row>
    <row r="79" spans="2:12" s="1" customFormat="1" ht="12" customHeight="1">
      <c r="B79" s="33"/>
      <c r="C79" s="28" t="s">
        <v>95</v>
      </c>
      <c r="D79" s="34"/>
      <c r="E79" s="34"/>
      <c r="F79" s="34"/>
      <c r="G79" s="34"/>
      <c r="H79" s="34"/>
      <c r="I79" s="114"/>
      <c r="J79" s="34"/>
      <c r="K79" s="34"/>
      <c r="L79" s="37"/>
    </row>
    <row r="80" spans="2:12" s="1" customFormat="1" ht="16.5" customHeight="1">
      <c r="B80" s="33"/>
      <c r="C80" s="34"/>
      <c r="D80" s="34"/>
      <c r="E80" s="333" t="str">
        <f>E9</f>
        <v xml:space="preserve">Y - Restaurátoři </v>
      </c>
      <c r="F80" s="369"/>
      <c r="G80" s="369"/>
      <c r="H80" s="369"/>
      <c r="I80" s="114"/>
      <c r="J80" s="34"/>
      <c r="K80" s="34"/>
      <c r="L80" s="37"/>
    </row>
    <row r="81" spans="2:12" s="1" customFormat="1" ht="6.95" customHeight="1">
      <c r="B81" s="33"/>
      <c r="C81" s="34"/>
      <c r="D81" s="34"/>
      <c r="E81" s="34"/>
      <c r="F81" s="34"/>
      <c r="G81" s="34"/>
      <c r="H81" s="34"/>
      <c r="I81" s="114"/>
      <c r="J81" s="34"/>
      <c r="K81" s="34"/>
      <c r="L81" s="37"/>
    </row>
    <row r="82" spans="2:12" s="1" customFormat="1" ht="12" customHeight="1">
      <c r="B82" s="33"/>
      <c r="C82" s="28" t="s">
        <v>21</v>
      </c>
      <c r="D82" s="34"/>
      <c r="E82" s="34"/>
      <c r="F82" s="26" t="str">
        <f>F12</f>
        <v>Mariánskolázeňská 306/2</v>
      </c>
      <c r="G82" s="34"/>
      <c r="H82" s="34"/>
      <c r="I82" s="115" t="s">
        <v>23</v>
      </c>
      <c r="J82" s="57" t="str">
        <f>IF(J12="","",J12)</f>
        <v>31. 12. 2018</v>
      </c>
      <c r="K82" s="34"/>
      <c r="L82" s="37"/>
    </row>
    <row r="83" spans="2:12" s="1" customFormat="1" ht="6.95" customHeight="1">
      <c r="B83" s="33"/>
      <c r="C83" s="34"/>
      <c r="D83" s="34"/>
      <c r="E83" s="34"/>
      <c r="F83" s="34"/>
      <c r="G83" s="34"/>
      <c r="H83" s="34"/>
      <c r="I83" s="114"/>
      <c r="J83" s="34"/>
      <c r="K83" s="34"/>
      <c r="L83" s="37"/>
    </row>
    <row r="84" spans="2:12" s="1" customFormat="1" ht="15.2" customHeight="1">
      <c r="B84" s="33"/>
      <c r="C84" s="28" t="s">
        <v>25</v>
      </c>
      <c r="D84" s="34"/>
      <c r="E84" s="34"/>
      <c r="F84" s="26" t="str">
        <f>E15</f>
        <v>Karlovarský kraj</v>
      </c>
      <c r="G84" s="34"/>
      <c r="H84" s="34"/>
      <c r="I84" s="115" t="s">
        <v>31</v>
      </c>
      <c r="J84" s="31" t="str">
        <f>E21</f>
        <v>INTAR a.s.</v>
      </c>
      <c r="K84" s="34"/>
      <c r="L84" s="37"/>
    </row>
    <row r="85" spans="2:12" s="1" customFormat="1" ht="15.2" customHeight="1">
      <c r="B85" s="33"/>
      <c r="C85" s="28" t="s">
        <v>29</v>
      </c>
      <c r="D85" s="34"/>
      <c r="E85" s="34"/>
      <c r="F85" s="26" t="str">
        <f>IF(E18="","",E18)</f>
        <v>Vyplň údaj</v>
      </c>
      <c r="G85" s="34"/>
      <c r="H85" s="34"/>
      <c r="I85" s="115" t="s">
        <v>34</v>
      </c>
      <c r="J85" s="31" t="str">
        <f>E24</f>
        <v xml:space="preserve"> </v>
      </c>
      <c r="K85" s="34"/>
      <c r="L85" s="37"/>
    </row>
    <row r="86" spans="2:12" s="1" customFormat="1" ht="10.35" customHeight="1">
      <c r="B86" s="33"/>
      <c r="C86" s="34"/>
      <c r="D86" s="34"/>
      <c r="E86" s="34"/>
      <c r="F86" s="34"/>
      <c r="G86" s="34"/>
      <c r="H86" s="34"/>
      <c r="I86" s="114"/>
      <c r="J86" s="34"/>
      <c r="K86" s="34"/>
      <c r="L86" s="37"/>
    </row>
    <row r="87" spans="2:20" s="10" customFormat="1" ht="29.25" customHeight="1">
      <c r="B87" s="158"/>
      <c r="C87" s="159" t="s">
        <v>117</v>
      </c>
      <c r="D87" s="160" t="s">
        <v>57</v>
      </c>
      <c r="E87" s="160" t="s">
        <v>53</v>
      </c>
      <c r="F87" s="160" t="s">
        <v>54</v>
      </c>
      <c r="G87" s="160" t="s">
        <v>118</v>
      </c>
      <c r="H87" s="160" t="s">
        <v>119</v>
      </c>
      <c r="I87" s="161" t="s">
        <v>120</v>
      </c>
      <c r="J87" s="160" t="s">
        <v>103</v>
      </c>
      <c r="K87" s="162" t="s">
        <v>121</v>
      </c>
      <c r="L87" s="163"/>
      <c r="M87" s="66" t="s">
        <v>19</v>
      </c>
      <c r="N87" s="67" t="s">
        <v>42</v>
      </c>
      <c r="O87" s="67" t="s">
        <v>122</v>
      </c>
      <c r="P87" s="67" t="s">
        <v>123</v>
      </c>
      <c r="Q87" s="67" t="s">
        <v>124</v>
      </c>
      <c r="R87" s="67" t="s">
        <v>125</v>
      </c>
      <c r="S87" s="67" t="s">
        <v>126</v>
      </c>
      <c r="T87" s="68" t="s">
        <v>127</v>
      </c>
    </row>
    <row r="88" spans="2:63" s="1" customFormat="1" ht="22.9" customHeight="1">
      <c r="B88" s="33"/>
      <c r="C88" s="73" t="s">
        <v>128</v>
      </c>
      <c r="D88" s="34"/>
      <c r="E88" s="34"/>
      <c r="F88" s="34"/>
      <c r="G88" s="34"/>
      <c r="H88" s="34"/>
      <c r="I88" s="114"/>
      <c r="J88" s="164">
        <f>BK88</f>
        <v>0</v>
      </c>
      <c r="K88" s="34"/>
      <c r="L88" s="37"/>
      <c r="M88" s="69"/>
      <c r="N88" s="70"/>
      <c r="O88" s="70"/>
      <c r="P88" s="165">
        <f>P89</f>
        <v>0</v>
      </c>
      <c r="Q88" s="70"/>
      <c r="R88" s="165">
        <f>R89</f>
        <v>0</v>
      </c>
      <c r="S88" s="70"/>
      <c r="T88" s="166">
        <f>T89</f>
        <v>0</v>
      </c>
      <c r="AT88" s="16" t="s">
        <v>71</v>
      </c>
      <c r="AU88" s="16" t="s">
        <v>104</v>
      </c>
      <c r="BK88" s="167">
        <f>BK89</f>
        <v>0</v>
      </c>
    </row>
    <row r="89" spans="2:63" s="11" customFormat="1" ht="25.9" customHeight="1">
      <c r="B89" s="168"/>
      <c r="C89" s="169"/>
      <c r="D89" s="170" t="s">
        <v>71</v>
      </c>
      <c r="E89" s="171" t="s">
        <v>583</v>
      </c>
      <c r="F89" s="171" t="s">
        <v>584</v>
      </c>
      <c r="G89" s="169"/>
      <c r="H89" s="169"/>
      <c r="I89" s="172"/>
      <c r="J89" s="173">
        <f>BK89</f>
        <v>0</v>
      </c>
      <c r="K89" s="169"/>
      <c r="L89" s="174"/>
      <c r="M89" s="175"/>
      <c r="N89" s="176"/>
      <c r="O89" s="176"/>
      <c r="P89" s="177">
        <f>P90</f>
        <v>0</v>
      </c>
      <c r="Q89" s="176"/>
      <c r="R89" s="177">
        <f>R90</f>
        <v>0</v>
      </c>
      <c r="S89" s="176"/>
      <c r="T89" s="178">
        <f>T90</f>
        <v>0</v>
      </c>
      <c r="AR89" s="179" t="s">
        <v>81</v>
      </c>
      <c r="AT89" s="180" t="s">
        <v>71</v>
      </c>
      <c r="AU89" s="180" t="s">
        <v>72</v>
      </c>
      <c r="AY89" s="179" t="s">
        <v>131</v>
      </c>
      <c r="BK89" s="181">
        <f>BK90</f>
        <v>0</v>
      </c>
    </row>
    <row r="90" spans="2:63" s="11" customFormat="1" ht="22.9" customHeight="1">
      <c r="B90" s="168"/>
      <c r="C90" s="169"/>
      <c r="D90" s="170" t="s">
        <v>71</v>
      </c>
      <c r="E90" s="182" t="s">
        <v>613</v>
      </c>
      <c r="F90" s="182" t="s">
        <v>614</v>
      </c>
      <c r="G90" s="169"/>
      <c r="H90" s="169"/>
      <c r="I90" s="172"/>
      <c r="J90" s="183">
        <f>BK90</f>
        <v>0</v>
      </c>
      <c r="K90" s="169"/>
      <c r="L90" s="174"/>
      <c r="M90" s="175"/>
      <c r="N90" s="176"/>
      <c r="O90" s="176"/>
      <c r="P90" s="177">
        <f>P91+P156+P255+P300+P375+P550+P687</f>
        <v>0</v>
      </c>
      <c r="Q90" s="176"/>
      <c r="R90" s="177">
        <f>R91+R156+R255+R300+R375+R550+R687</f>
        <v>0</v>
      </c>
      <c r="S90" s="176"/>
      <c r="T90" s="178">
        <f>T91+T156+T255+T300+T375+T550+T687</f>
        <v>0</v>
      </c>
      <c r="AR90" s="179" t="s">
        <v>81</v>
      </c>
      <c r="AT90" s="180" t="s">
        <v>71</v>
      </c>
      <c r="AU90" s="180" t="s">
        <v>79</v>
      </c>
      <c r="AY90" s="179" t="s">
        <v>131</v>
      </c>
      <c r="BK90" s="181">
        <f>BK91+BK156+BK255+BK300+BK375+BK550+BK687</f>
        <v>0</v>
      </c>
    </row>
    <row r="91" spans="2:63" s="11" customFormat="1" ht="20.85" customHeight="1">
      <c r="B91" s="168"/>
      <c r="C91" s="169"/>
      <c r="D91" s="170" t="s">
        <v>71</v>
      </c>
      <c r="E91" s="182" t="s">
        <v>71</v>
      </c>
      <c r="F91" s="182" t="s">
        <v>615</v>
      </c>
      <c r="G91" s="169"/>
      <c r="H91" s="169"/>
      <c r="I91" s="172"/>
      <c r="J91" s="183">
        <f>BK91</f>
        <v>0</v>
      </c>
      <c r="K91" s="169"/>
      <c r="L91" s="174"/>
      <c r="M91" s="175"/>
      <c r="N91" s="176"/>
      <c r="O91" s="176"/>
      <c r="P91" s="177">
        <f>SUM(P92:P155)</f>
        <v>0</v>
      </c>
      <c r="Q91" s="176"/>
      <c r="R91" s="177">
        <f>SUM(R92:R155)</f>
        <v>0</v>
      </c>
      <c r="S91" s="176"/>
      <c r="T91" s="178">
        <f>SUM(T92:T155)</f>
        <v>0</v>
      </c>
      <c r="AR91" s="179" t="s">
        <v>81</v>
      </c>
      <c r="AT91" s="180" t="s">
        <v>71</v>
      </c>
      <c r="AU91" s="180" t="s">
        <v>81</v>
      </c>
      <c r="AY91" s="179" t="s">
        <v>131</v>
      </c>
      <c r="BK91" s="181">
        <f>SUM(BK92:BK155)</f>
        <v>0</v>
      </c>
    </row>
    <row r="92" spans="2:65" s="1" customFormat="1" ht="36" customHeight="1">
      <c r="B92" s="33"/>
      <c r="C92" s="184" t="s">
        <v>79</v>
      </c>
      <c r="D92" s="184" t="s">
        <v>133</v>
      </c>
      <c r="E92" s="185" t="s">
        <v>616</v>
      </c>
      <c r="F92" s="186" t="s">
        <v>617</v>
      </c>
      <c r="G92" s="187" t="s">
        <v>430</v>
      </c>
      <c r="H92" s="188">
        <v>1</v>
      </c>
      <c r="I92" s="189"/>
      <c r="J92" s="190">
        <f>ROUND(I92*H92,2)</f>
        <v>0</v>
      </c>
      <c r="K92" s="186" t="s">
        <v>19</v>
      </c>
      <c r="L92" s="37"/>
      <c r="M92" s="191" t="s">
        <v>19</v>
      </c>
      <c r="N92" s="192" t="s">
        <v>43</v>
      </c>
      <c r="O92" s="62"/>
      <c r="P92" s="193">
        <f>O92*H92</f>
        <v>0</v>
      </c>
      <c r="Q92" s="193">
        <v>0</v>
      </c>
      <c r="R92" s="193">
        <f>Q92*H92</f>
        <v>0</v>
      </c>
      <c r="S92" s="193">
        <v>0</v>
      </c>
      <c r="T92" s="194">
        <f>S92*H92</f>
        <v>0</v>
      </c>
      <c r="AR92" s="195" t="s">
        <v>220</v>
      </c>
      <c r="AT92" s="195" t="s">
        <v>133</v>
      </c>
      <c r="AU92" s="195" t="s">
        <v>89</v>
      </c>
      <c r="AY92" s="16" t="s">
        <v>131</v>
      </c>
      <c r="BE92" s="196">
        <f>IF(N92="základní",J92,0)</f>
        <v>0</v>
      </c>
      <c r="BF92" s="196">
        <f>IF(N92="snížená",J92,0)</f>
        <v>0</v>
      </c>
      <c r="BG92" s="196">
        <f>IF(N92="zákl. přenesená",J92,0)</f>
        <v>0</v>
      </c>
      <c r="BH92" s="196">
        <f>IF(N92="sníž. přenesená",J92,0)</f>
        <v>0</v>
      </c>
      <c r="BI92" s="196">
        <f>IF(N92="nulová",J92,0)</f>
        <v>0</v>
      </c>
      <c r="BJ92" s="16" t="s">
        <v>79</v>
      </c>
      <c r="BK92" s="196">
        <f>ROUND(I92*H92,2)</f>
        <v>0</v>
      </c>
      <c r="BL92" s="16" t="s">
        <v>220</v>
      </c>
      <c r="BM92" s="195" t="s">
        <v>618</v>
      </c>
    </row>
    <row r="93" spans="2:47" s="1" customFormat="1" ht="19.5">
      <c r="B93" s="33"/>
      <c r="C93" s="34"/>
      <c r="D93" s="197" t="s">
        <v>140</v>
      </c>
      <c r="E93" s="34"/>
      <c r="F93" s="198" t="s">
        <v>619</v>
      </c>
      <c r="G93" s="34"/>
      <c r="H93" s="34"/>
      <c r="I93" s="114"/>
      <c r="J93" s="34"/>
      <c r="K93" s="34"/>
      <c r="L93" s="37"/>
      <c r="M93" s="199"/>
      <c r="N93" s="62"/>
      <c r="O93" s="62"/>
      <c r="P93" s="62"/>
      <c r="Q93" s="62"/>
      <c r="R93" s="62"/>
      <c r="S93" s="62"/>
      <c r="T93" s="63"/>
      <c r="AT93" s="16" t="s">
        <v>140</v>
      </c>
      <c r="AU93" s="16" t="s">
        <v>89</v>
      </c>
    </row>
    <row r="94" spans="2:65" s="1" customFormat="1" ht="24" customHeight="1">
      <c r="B94" s="33"/>
      <c r="C94" s="184" t="s">
        <v>81</v>
      </c>
      <c r="D94" s="184" t="s">
        <v>133</v>
      </c>
      <c r="E94" s="185" t="s">
        <v>620</v>
      </c>
      <c r="F94" s="186" t="s">
        <v>621</v>
      </c>
      <c r="G94" s="187" t="s">
        <v>430</v>
      </c>
      <c r="H94" s="188">
        <v>2</v>
      </c>
      <c r="I94" s="189"/>
      <c r="J94" s="190">
        <f>ROUND(I94*H94,2)</f>
        <v>0</v>
      </c>
      <c r="K94" s="186" t="s">
        <v>19</v>
      </c>
      <c r="L94" s="37"/>
      <c r="M94" s="191" t="s">
        <v>19</v>
      </c>
      <c r="N94" s="192" t="s">
        <v>43</v>
      </c>
      <c r="O94" s="62"/>
      <c r="P94" s="193">
        <f>O94*H94</f>
        <v>0</v>
      </c>
      <c r="Q94" s="193">
        <v>0</v>
      </c>
      <c r="R94" s="193">
        <f>Q94*H94</f>
        <v>0</v>
      </c>
      <c r="S94" s="193">
        <v>0</v>
      </c>
      <c r="T94" s="194">
        <f>S94*H94</f>
        <v>0</v>
      </c>
      <c r="AR94" s="195" t="s">
        <v>220</v>
      </c>
      <c r="AT94" s="195" t="s">
        <v>133</v>
      </c>
      <c r="AU94" s="195" t="s">
        <v>89</v>
      </c>
      <c r="AY94" s="16" t="s">
        <v>131</v>
      </c>
      <c r="BE94" s="196">
        <f>IF(N94="základní",J94,0)</f>
        <v>0</v>
      </c>
      <c r="BF94" s="196">
        <f>IF(N94="snížená",J94,0)</f>
        <v>0</v>
      </c>
      <c r="BG94" s="196">
        <f>IF(N94="zákl. přenesená",J94,0)</f>
        <v>0</v>
      </c>
      <c r="BH94" s="196">
        <f>IF(N94="sníž. přenesená",J94,0)</f>
        <v>0</v>
      </c>
      <c r="BI94" s="196">
        <f>IF(N94="nulová",J94,0)</f>
        <v>0</v>
      </c>
      <c r="BJ94" s="16" t="s">
        <v>79</v>
      </c>
      <c r="BK94" s="196">
        <f>ROUND(I94*H94,2)</f>
        <v>0</v>
      </c>
      <c r="BL94" s="16" t="s">
        <v>220</v>
      </c>
      <c r="BM94" s="195" t="s">
        <v>622</v>
      </c>
    </row>
    <row r="95" spans="2:47" s="1" customFormat="1" ht="19.5">
      <c r="B95" s="33"/>
      <c r="C95" s="34"/>
      <c r="D95" s="197" t="s">
        <v>140</v>
      </c>
      <c r="E95" s="34"/>
      <c r="F95" s="198" t="s">
        <v>621</v>
      </c>
      <c r="G95" s="34"/>
      <c r="H95" s="34"/>
      <c r="I95" s="114"/>
      <c r="J95" s="34"/>
      <c r="K95" s="34"/>
      <c r="L95" s="37"/>
      <c r="M95" s="199"/>
      <c r="N95" s="62"/>
      <c r="O95" s="62"/>
      <c r="P95" s="62"/>
      <c r="Q95" s="62"/>
      <c r="R95" s="62"/>
      <c r="S95" s="62"/>
      <c r="T95" s="63"/>
      <c r="AT95" s="16" t="s">
        <v>140</v>
      </c>
      <c r="AU95" s="16" t="s">
        <v>89</v>
      </c>
    </row>
    <row r="96" spans="2:65" s="1" customFormat="1" ht="24" customHeight="1">
      <c r="B96" s="33"/>
      <c r="C96" s="184" t="s">
        <v>89</v>
      </c>
      <c r="D96" s="184" t="s">
        <v>133</v>
      </c>
      <c r="E96" s="185" t="s">
        <v>623</v>
      </c>
      <c r="F96" s="186" t="s">
        <v>624</v>
      </c>
      <c r="G96" s="187" t="s">
        <v>430</v>
      </c>
      <c r="H96" s="188">
        <v>2</v>
      </c>
      <c r="I96" s="189"/>
      <c r="J96" s="190">
        <f>ROUND(I96*H96,2)</f>
        <v>0</v>
      </c>
      <c r="K96" s="186" t="s">
        <v>19</v>
      </c>
      <c r="L96" s="37"/>
      <c r="M96" s="191" t="s">
        <v>19</v>
      </c>
      <c r="N96" s="192" t="s">
        <v>43</v>
      </c>
      <c r="O96" s="62"/>
      <c r="P96" s="193">
        <f>O96*H96</f>
        <v>0</v>
      </c>
      <c r="Q96" s="193">
        <v>0</v>
      </c>
      <c r="R96" s="193">
        <f>Q96*H96</f>
        <v>0</v>
      </c>
      <c r="S96" s="193">
        <v>0</v>
      </c>
      <c r="T96" s="194">
        <f>S96*H96</f>
        <v>0</v>
      </c>
      <c r="AR96" s="195" t="s">
        <v>220</v>
      </c>
      <c r="AT96" s="195" t="s">
        <v>133</v>
      </c>
      <c r="AU96" s="195" t="s">
        <v>89</v>
      </c>
      <c r="AY96" s="16" t="s">
        <v>131</v>
      </c>
      <c r="BE96" s="196">
        <f>IF(N96="základní",J96,0)</f>
        <v>0</v>
      </c>
      <c r="BF96" s="196">
        <f>IF(N96="snížená",J96,0)</f>
        <v>0</v>
      </c>
      <c r="BG96" s="196">
        <f>IF(N96="zákl. přenesená",J96,0)</f>
        <v>0</v>
      </c>
      <c r="BH96" s="196">
        <f>IF(N96="sníž. přenesená",J96,0)</f>
        <v>0</v>
      </c>
      <c r="BI96" s="196">
        <f>IF(N96="nulová",J96,0)</f>
        <v>0</v>
      </c>
      <c r="BJ96" s="16" t="s">
        <v>79</v>
      </c>
      <c r="BK96" s="196">
        <f>ROUND(I96*H96,2)</f>
        <v>0</v>
      </c>
      <c r="BL96" s="16" t="s">
        <v>220</v>
      </c>
      <c r="BM96" s="195" t="s">
        <v>625</v>
      </c>
    </row>
    <row r="97" spans="2:47" s="1" customFormat="1" ht="19.5">
      <c r="B97" s="33"/>
      <c r="C97" s="34"/>
      <c r="D97" s="197" t="s">
        <v>140</v>
      </c>
      <c r="E97" s="34"/>
      <c r="F97" s="198" t="s">
        <v>624</v>
      </c>
      <c r="G97" s="34"/>
      <c r="H97" s="34"/>
      <c r="I97" s="114"/>
      <c r="J97" s="34"/>
      <c r="K97" s="34"/>
      <c r="L97" s="37"/>
      <c r="M97" s="199"/>
      <c r="N97" s="62"/>
      <c r="O97" s="62"/>
      <c r="P97" s="62"/>
      <c r="Q97" s="62"/>
      <c r="R97" s="62"/>
      <c r="S97" s="62"/>
      <c r="T97" s="63"/>
      <c r="AT97" s="16" t="s">
        <v>140</v>
      </c>
      <c r="AU97" s="16" t="s">
        <v>89</v>
      </c>
    </row>
    <row r="98" spans="2:65" s="1" customFormat="1" ht="36" customHeight="1">
      <c r="B98" s="33"/>
      <c r="C98" s="184" t="s">
        <v>138</v>
      </c>
      <c r="D98" s="184" t="s">
        <v>133</v>
      </c>
      <c r="E98" s="185" t="s">
        <v>626</v>
      </c>
      <c r="F98" s="186" t="s">
        <v>627</v>
      </c>
      <c r="G98" s="187" t="s">
        <v>430</v>
      </c>
      <c r="H98" s="188">
        <v>2</v>
      </c>
      <c r="I98" s="189"/>
      <c r="J98" s="190">
        <f>ROUND(I98*H98,2)</f>
        <v>0</v>
      </c>
      <c r="K98" s="186" t="s">
        <v>19</v>
      </c>
      <c r="L98" s="37"/>
      <c r="M98" s="191" t="s">
        <v>19</v>
      </c>
      <c r="N98" s="192" t="s">
        <v>43</v>
      </c>
      <c r="O98" s="62"/>
      <c r="P98" s="193">
        <f>O98*H98</f>
        <v>0</v>
      </c>
      <c r="Q98" s="193">
        <v>0</v>
      </c>
      <c r="R98" s="193">
        <f>Q98*H98</f>
        <v>0</v>
      </c>
      <c r="S98" s="193">
        <v>0</v>
      </c>
      <c r="T98" s="194">
        <f>S98*H98</f>
        <v>0</v>
      </c>
      <c r="AR98" s="195" t="s">
        <v>220</v>
      </c>
      <c r="AT98" s="195" t="s">
        <v>133</v>
      </c>
      <c r="AU98" s="195" t="s">
        <v>89</v>
      </c>
      <c r="AY98" s="16" t="s">
        <v>131</v>
      </c>
      <c r="BE98" s="196">
        <f>IF(N98="základní",J98,0)</f>
        <v>0</v>
      </c>
      <c r="BF98" s="196">
        <f>IF(N98="snížená",J98,0)</f>
        <v>0</v>
      </c>
      <c r="BG98" s="196">
        <f>IF(N98="zákl. přenesená",J98,0)</f>
        <v>0</v>
      </c>
      <c r="BH98" s="196">
        <f>IF(N98="sníž. přenesená",J98,0)</f>
        <v>0</v>
      </c>
      <c r="BI98" s="196">
        <f>IF(N98="nulová",J98,0)</f>
        <v>0</v>
      </c>
      <c r="BJ98" s="16" t="s">
        <v>79</v>
      </c>
      <c r="BK98" s="196">
        <f>ROUND(I98*H98,2)</f>
        <v>0</v>
      </c>
      <c r="BL98" s="16" t="s">
        <v>220</v>
      </c>
      <c r="BM98" s="195" t="s">
        <v>628</v>
      </c>
    </row>
    <row r="99" spans="2:47" s="1" customFormat="1" ht="19.5">
      <c r="B99" s="33"/>
      <c r="C99" s="34"/>
      <c r="D99" s="197" t="s">
        <v>140</v>
      </c>
      <c r="E99" s="34"/>
      <c r="F99" s="198" t="s">
        <v>627</v>
      </c>
      <c r="G99" s="34"/>
      <c r="H99" s="34"/>
      <c r="I99" s="114"/>
      <c r="J99" s="34"/>
      <c r="K99" s="34"/>
      <c r="L99" s="37"/>
      <c r="M99" s="199"/>
      <c r="N99" s="62"/>
      <c r="O99" s="62"/>
      <c r="P99" s="62"/>
      <c r="Q99" s="62"/>
      <c r="R99" s="62"/>
      <c r="S99" s="62"/>
      <c r="T99" s="63"/>
      <c r="AT99" s="16" t="s">
        <v>140</v>
      </c>
      <c r="AU99" s="16" t="s">
        <v>89</v>
      </c>
    </row>
    <row r="100" spans="2:65" s="1" customFormat="1" ht="36" customHeight="1">
      <c r="B100" s="33"/>
      <c r="C100" s="184" t="s">
        <v>154</v>
      </c>
      <c r="D100" s="184" t="s">
        <v>133</v>
      </c>
      <c r="E100" s="185" t="s">
        <v>629</v>
      </c>
      <c r="F100" s="186" t="s">
        <v>630</v>
      </c>
      <c r="G100" s="187" t="s">
        <v>430</v>
      </c>
      <c r="H100" s="188">
        <v>1</v>
      </c>
      <c r="I100" s="189"/>
      <c r="J100" s="190">
        <f>ROUND(I100*H100,2)</f>
        <v>0</v>
      </c>
      <c r="K100" s="186" t="s">
        <v>19</v>
      </c>
      <c r="L100" s="37"/>
      <c r="M100" s="191" t="s">
        <v>19</v>
      </c>
      <c r="N100" s="192" t="s">
        <v>43</v>
      </c>
      <c r="O100" s="62"/>
      <c r="P100" s="193">
        <f>O100*H100</f>
        <v>0</v>
      </c>
      <c r="Q100" s="193">
        <v>0</v>
      </c>
      <c r="R100" s="193">
        <f>Q100*H100</f>
        <v>0</v>
      </c>
      <c r="S100" s="193">
        <v>0</v>
      </c>
      <c r="T100" s="194">
        <f>S100*H100</f>
        <v>0</v>
      </c>
      <c r="AR100" s="195" t="s">
        <v>220</v>
      </c>
      <c r="AT100" s="195" t="s">
        <v>133</v>
      </c>
      <c r="AU100" s="195" t="s">
        <v>89</v>
      </c>
      <c r="AY100" s="16" t="s">
        <v>131</v>
      </c>
      <c r="BE100" s="196">
        <f>IF(N100="základní",J100,0)</f>
        <v>0</v>
      </c>
      <c r="BF100" s="196">
        <f>IF(N100="snížená",J100,0)</f>
        <v>0</v>
      </c>
      <c r="BG100" s="196">
        <f>IF(N100="zákl. přenesená",J100,0)</f>
        <v>0</v>
      </c>
      <c r="BH100" s="196">
        <f>IF(N100="sníž. přenesená",J100,0)</f>
        <v>0</v>
      </c>
      <c r="BI100" s="196">
        <f>IF(N100="nulová",J100,0)</f>
        <v>0</v>
      </c>
      <c r="BJ100" s="16" t="s">
        <v>79</v>
      </c>
      <c r="BK100" s="196">
        <f>ROUND(I100*H100,2)</f>
        <v>0</v>
      </c>
      <c r="BL100" s="16" t="s">
        <v>220</v>
      </c>
      <c r="BM100" s="195" t="s">
        <v>631</v>
      </c>
    </row>
    <row r="101" spans="2:47" s="1" customFormat="1" ht="19.5">
      <c r="B101" s="33"/>
      <c r="C101" s="34"/>
      <c r="D101" s="197" t="s">
        <v>140</v>
      </c>
      <c r="E101" s="34"/>
      <c r="F101" s="198" t="s">
        <v>630</v>
      </c>
      <c r="G101" s="34"/>
      <c r="H101" s="34"/>
      <c r="I101" s="114"/>
      <c r="J101" s="34"/>
      <c r="K101" s="34"/>
      <c r="L101" s="37"/>
      <c r="M101" s="199"/>
      <c r="N101" s="62"/>
      <c r="O101" s="62"/>
      <c r="P101" s="62"/>
      <c r="Q101" s="62"/>
      <c r="R101" s="62"/>
      <c r="S101" s="62"/>
      <c r="T101" s="63"/>
      <c r="AT101" s="16" t="s">
        <v>140</v>
      </c>
      <c r="AU101" s="16" t="s">
        <v>89</v>
      </c>
    </row>
    <row r="102" spans="2:65" s="1" customFormat="1" ht="36" customHeight="1">
      <c r="B102" s="33"/>
      <c r="C102" s="184" t="s">
        <v>159</v>
      </c>
      <c r="D102" s="184" t="s">
        <v>133</v>
      </c>
      <c r="E102" s="185" t="s">
        <v>632</v>
      </c>
      <c r="F102" s="186" t="s">
        <v>633</v>
      </c>
      <c r="G102" s="187" t="s">
        <v>430</v>
      </c>
      <c r="H102" s="188">
        <v>1</v>
      </c>
      <c r="I102" s="189"/>
      <c r="J102" s="190">
        <f>ROUND(I102*H102,2)</f>
        <v>0</v>
      </c>
      <c r="K102" s="186" t="s">
        <v>19</v>
      </c>
      <c r="L102" s="37"/>
      <c r="M102" s="191" t="s">
        <v>19</v>
      </c>
      <c r="N102" s="192" t="s">
        <v>43</v>
      </c>
      <c r="O102" s="62"/>
      <c r="P102" s="193">
        <f>O102*H102</f>
        <v>0</v>
      </c>
      <c r="Q102" s="193">
        <v>0</v>
      </c>
      <c r="R102" s="193">
        <f>Q102*H102</f>
        <v>0</v>
      </c>
      <c r="S102" s="193">
        <v>0</v>
      </c>
      <c r="T102" s="194">
        <f>S102*H102</f>
        <v>0</v>
      </c>
      <c r="AR102" s="195" t="s">
        <v>220</v>
      </c>
      <c r="AT102" s="195" t="s">
        <v>133</v>
      </c>
      <c r="AU102" s="195" t="s">
        <v>89</v>
      </c>
      <c r="AY102" s="16" t="s">
        <v>131</v>
      </c>
      <c r="BE102" s="196">
        <f>IF(N102="základní",J102,0)</f>
        <v>0</v>
      </c>
      <c r="BF102" s="196">
        <f>IF(N102="snížená",J102,0)</f>
        <v>0</v>
      </c>
      <c r="BG102" s="196">
        <f>IF(N102="zákl. přenesená",J102,0)</f>
        <v>0</v>
      </c>
      <c r="BH102" s="196">
        <f>IF(N102="sníž. přenesená",J102,0)</f>
        <v>0</v>
      </c>
      <c r="BI102" s="196">
        <f>IF(N102="nulová",J102,0)</f>
        <v>0</v>
      </c>
      <c r="BJ102" s="16" t="s">
        <v>79</v>
      </c>
      <c r="BK102" s="196">
        <f>ROUND(I102*H102,2)</f>
        <v>0</v>
      </c>
      <c r="BL102" s="16" t="s">
        <v>220</v>
      </c>
      <c r="BM102" s="195" t="s">
        <v>634</v>
      </c>
    </row>
    <row r="103" spans="2:47" s="1" customFormat="1" ht="19.5">
      <c r="B103" s="33"/>
      <c r="C103" s="34"/>
      <c r="D103" s="197" t="s">
        <v>140</v>
      </c>
      <c r="E103" s="34"/>
      <c r="F103" s="198" t="s">
        <v>633</v>
      </c>
      <c r="G103" s="34"/>
      <c r="H103" s="34"/>
      <c r="I103" s="114"/>
      <c r="J103" s="34"/>
      <c r="K103" s="34"/>
      <c r="L103" s="37"/>
      <c r="M103" s="199"/>
      <c r="N103" s="62"/>
      <c r="O103" s="62"/>
      <c r="P103" s="62"/>
      <c r="Q103" s="62"/>
      <c r="R103" s="62"/>
      <c r="S103" s="62"/>
      <c r="T103" s="63"/>
      <c r="AT103" s="16" t="s">
        <v>140</v>
      </c>
      <c r="AU103" s="16" t="s">
        <v>89</v>
      </c>
    </row>
    <row r="104" spans="2:65" s="1" customFormat="1" ht="36" customHeight="1">
      <c r="B104" s="33"/>
      <c r="C104" s="184" t="s">
        <v>166</v>
      </c>
      <c r="D104" s="184" t="s">
        <v>133</v>
      </c>
      <c r="E104" s="185" t="s">
        <v>635</v>
      </c>
      <c r="F104" s="186" t="s">
        <v>636</v>
      </c>
      <c r="G104" s="187" t="s">
        <v>430</v>
      </c>
      <c r="H104" s="188">
        <v>1</v>
      </c>
      <c r="I104" s="189"/>
      <c r="J104" s="190">
        <f>ROUND(I104*H104,2)</f>
        <v>0</v>
      </c>
      <c r="K104" s="186" t="s">
        <v>19</v>
      </c>
      <c r="L104" s="37"/>
      <c r="M104" s="191" t="s">
        <v>19</v>
      </c>
      <c r="N104" s="192" t="s">
        <v>43</v>
      </c>
      <c r="O104" s="62"/>
      <c r="P104" s="193">
        <f>O104*H104</f>
        <v>0</v>
      </c>
      <c r="Q104" s="193">
        <v>0</v>
      </c>
      <c r="R104" s="193">
        <f>Q104*H104</f>
        <v>0</v>
      </c>
      <c r="S104" s="193">
        <v>0</v>
      </c>
      <c r="T104" s="194">
        <f>S104*H104</f>
        <v>0</v>
      </c>
      <c r="AR104" s="195" t="s">
        <v>220</v>
      </c>
      <c r="AT104" s="195" t="s">
        <v>133</v>
      </c>
      <c r="AU104" s="195" t="s">
        <v>89</v>
      </c>
      <c r="AY104" s="16" t="s">
        <v>131</v>
      </c>
      <c r="BE104" s="196">
        <f>IF(N104="základní",J104,0)</f>
        <v>0</v>
      </c>
      <c r="BF104" s="196">
        <f>IF(N104="snížená",J104,0)</f>
        <v>0</v>
      </c>
      <c r="BG104" s="196">
        <f>IF(N104="zákl. přenesená",J104,0)</f>
        <v>0</v>
      </c>
      <c r="BH104" s="196">
        <f>IF(N104="sníž. přenesená",J104,0)</f>
        <v>0</v>
      </c>
      <c r="BI104" s="196">
        <f>IF(N104="nulová",J104,0)</f>
        <v>0</v>
      </c>
      <c r="BJ104" s="16" t="s">
        <v>79</v>
      </c>
      <c r="BK104" s="196">
        <f>ROUND(I104*H104,2)</f>
        <v>0</v>
      </c>
      <c r="BL104" s="16" t="s">
        <v>220</v>
      </c>
      <c r="BM104" s="195" t="s">
        <v>637</v>
      </c>
    </row>
    <row r="105" spans="2:47" s="1" customFormat="1" ht="19.5">
      <c r="B105" s="33"/>
      <c r="C105" s="34"/>
      <c r="D105" s="197" t="s">
        <v>140</v>
      </c>
      <c r="E105" s="34"/>
      <c r="F105" s="198" t="s">
        <v>636</v>
      </c>
      <c r="G105" s="34"/>
      <c r="H105" s="34"/>
      <c r="I105" s="114"/>
      <c r="J105" s="34"/>
      <c r="K105" s="34"/>
      <c r="L105" s="37"/>
      <c r="M105" s="199"/>
      <c r="N105" s="62"/>
      <c r="O105" s="62"/>
      <c r="P105" s="62"/>
      <c r="Q105" s="62"/>
      <c r="R105" s="62"/>
      <c r="S105" s="62"/>
      <c r="T105" s="63"/>
      <c r="AT105" s="16" t="s">
        <v>140</v>
      </c>
      <c r="AU105" s="16" t="s">
        <v>89</v>
      </c>
    </row>
    <row r="106" spans="2:65" s="1" customFormat="1" ht="36" customHeight="1">
      <c r="B106" s="33"/>
      <c r="C106" s="184" t="s">
        <v>172</v>
      </c>
      <c r="D106" s="184" t="s">
        <v>133</v>
      </c>
      <c r="E106" s="185" t="s">
        <v>638</v>
      </c>
      <c r="F106" s="186" t="s">
        <v>639</v>
      </c>
      <c r="G106" s="187" t="s">
        <v>430</v>
      </c>
      <c r="H106" s="188">
        <v>1</v>
      </c>
      <c r="I106" s="189"/>
      <c r="J106" s="190">
        <f>ROUND(I106*H106,2)</f>
        <v>0</v>
      </c>
      <c r="K106" s="186" t="s">
        <v>19</v>
      </c>
      <c r="L106" s="37"/>
      <c r="M106" s="191" t="s">
        <v>19</v>
      </c>
      <c r="N106" s="192" t="s">
        <v>43</v>
      </c>
      <c r="O106" s="62"/>
      <c r="P106" s="193">
        <f>O106*H106</f>
        <v>0</v>
      </c>
      <c r="Q106" s="193">
        <v>0</v>
      </c>
      <c r="R106" s="193">
        <f>Q106*H106</f>
        <v>0</v>
      </c>
      <c r="S106" s="193">
        <v>0</v>
      </c>
      <c r="T106" s="194">
        <f>S106*H106</f>
        <v>0</v>
      </c>
      <c r="AR106" s="195" t="s">
        <v>220</v>
      </c>
      <c r="AT106" s="195" t="s">
        <v>133</v>
      </c>
      <c r="AU106" s="195" t="s">
        <v>89</v>
      </c>
      <c r="AY106" s="16" t="s">
        <v>131</v>
      </c>
      <c r="BE106" s="196">
        <f>IF(N106="základní",J106,0)</f>
        <v>0</v>
      </c>
      <c r="BF106" s="196">
        <f>IF(N106="snížená",J106,0)</f>
        <v>0</v>
      </c>
      <c r="BG106" s="196">
        <f>IF(N106="zákl. přenesená",J106,0)</f>
        <v>0</v>
      </c>
      <c r="BH106" s="196">
        <f>IF(N106="sníž. přenesená",J106,0)</f>
        <v>0</v>
      </c>
      <c r="BI106" s="196">
        <f>IF(N106="nulová",J106,0)</f>
        <v>0</v>
      </c>
      <c r="BJ106" s="16" t="s">
        <v>79</v>
      </c>
      <c r="BK106" s="196">
        <f>ROUND(I106*H106,2)</f>
        <v>0</v>
      </c>
      <c r="BL106" s="16" t="s">
        <v>220</v>
      </c>
      <c r="BM106" s="195" t="s">
        <v>640</v>
      </c>
    </row>
    <row r="107" spans="2:47" s="1" customFormat="1" ht="19.5">
      <c r="B107" s="33"/>
      <c r="C107" s="34"/>
      <c r="D107" s="197" t="s">
        <v>140</v>
      </c>
      <c r="E107" s="34"/>
      <c r="F107" s="198" t="s">
        <v>639</v>
      </c>
      <c r="G107" s="34"/>
      <c r="H107" s="34"/>
      <c r="I107" s="114"/>
      <c r="J107" s="34"/>
      <c r="K107" s="34"/>
      <c r="L107" s="37"/>
      <c r="M107" s="199"/>
      <c r="N107" s="62"/>
      <c r="O107" s="62"/>
      <c r="P107" s="62"/>
      <c r="Q107" s="62"/>
      <c r="R107" s="62"/>
      <c r="S107" s="62"/>
      <c r="T107" s="63"/>
      <c r="AT107" s="16" t="s">
        <v>140</v>
      </c>
      <c r="AU107" s="16" t="s">
        <v>89</v>
      </c>
    </row>
    <row r="108" spans="2:65" s="1" customFormat="1" ht="24" customHeight="1">
      <c r="B108" s="33"/>
      <c r="C108" s="184" t="s">
        <v>177</v>
      </c>
      <c r="D108" s="184" t="s">
        <v>133</v>
      </c>
      <c r="E108" s="185" t="s">
        <v>641</v>
      </c>
      <c r="F108" s="186" t="s">
        <v>642</v>
      </c>
      <c r="G108" s="187" t="s">
        <v>430</v>
      </c>
      <c r="H108" s="188">
        <v>1</v>
      </c>
      <c r="I108" s="189"/>
      <c r="J108" s="190">
        <f>ROUND(I108*H108,2)</f>
        <v>0</v>
      </c>
      <c r="K108" s="186" t="s">
        <v>19</v>
      </c>
      <c r="L108" s="37"/>
      <c r="M108" s="191" t="s">
        <v>19</v>
      </c>
      <c r="N108" s="192" t="s">
        <v>43</v>
      </c>
      <c r="O108" s="62"/>
      <c r="P108" s="193">
        <f>O108*H108</f>
        <v>0</v>
      </c>
      <c r="Q108" s="193">
        <v>0</v>
      </c>
      <c r="R108" s="193">
        <f>Q108*H108</f>
        <v>0</v>
      </c>
      <c r="S108" s="193">
        <v>0</v>
      </c>
      <c r="T108" s="194">
        <f>S108*H108</f>
        <v>0</v>
      </c>
      <c r="AR108" s="195" t="s">
        <v>220</v>
      </c>
      <c r="AT108" s="195" t="s">
        <v>133</v>
      </c>
      <c r="AU108" s="195" t="s">
        <v>89</v>
      </c>
      <c r="AY108" s="16" t="s">
        <v>131</v>
      </c>
      <c r="BE108" s="196">
        <f>IF(N108="základní",J108,0)</f>
        <v>0</v>
      </c>
      <c r="BF108" s="196">
        <f>IF(N108="snížená",J108,0)</f>
        <v>0</v>
      </c>
      <c r="BG108" s="196">
        <f>IF(N108="zákl. přenesená",J108,0)</f>
        <v>0</v>
      </c>
      <c r="BH108" s="196">
        <f>IF(N108="sníž. přenesená",J108,0)</f>
        <v>0</v>
      </c>
      <c r="BI108" s="196">
        <f>IF(N108="nulová",J108,0)</f>
        <v>0</v>
      </c>
      <c r="BJ108" s="16" t="s">
        <v>79</v>
      </c>
      <c r="BK108" s="196">
        <f>ROUND(I108*H108,2)</f>
        <v>0</v>
      </c>
      <c r="BL108" s="16" t="s">
        <v>220</v>
      </c>
      <c r="BM108" s="195" t="s">
        <v>643</v>
      </c>
    </row>
    <row r="109" spans="2:47" s="1" customFormat="1" ht="19.5">
      <c r="B109" s="33"/>
      <c r="C109" s="34"/>
      <c r="D109" s="197" t="s">
        <v>140</v>
      </c>
      <c r="E109" s="34"/>
      <c r="F109" s="198" t="s">
        <v>642</v>
      </c>
      <c r="G109" s="34"/>
      <c r="H109" s="34"/>
      <c r="I109" s="114"/>
      <c r="J109" s="34"/>
      <c r="K109" s="34"/>
      <c r="L109" s="37"/>
      <c r="M109" s="199"/>
      <c r="N109" s="62"/>
      <c r="O109" s="62"/>
      <c r="P109" s="62"/>
      <c r="Q109" s="62"/>
      <c r="R109" s="62"/>
      <c r="S109" s="62"/>
      <c r="T109" s="63"/>
      <c r="AT109" s="16" t="s">
        <v>140</v>
      </c>
      <c r="AU109" s="16" t="s">
        <v>89</v>
      </c>
    </row>
    <row r="110" spans="2:65" s="1" customFormat="1" ht="24" customHeight="1">
      <c r="B110" s="33"/>
      <c r="C110" s="184" t="s">
        <v>184</v>
      </c>
      <c r="D110" s="184" t="s">
        <v>133</v>
      </c>
      <c r="E110" s="185" t="s">
        <v>644</v>
      </c>
      <c r="F110" s="186" t="s">
        <v>645</v>
      </c>
      <c r="G110" s="187" t="s">
        <v>430</v>
      </c>
      <c r="H110" s="188">
        <v>1</v>
      </c>
      <c r="I110" s="189"/>
      <c r="J110" s="190">
        <f>ROUND(I110*H110,2)</f>
        <v>0</v>
      </c>
      <c r="K110" s="186" t="s">
        <v>19</v>
      </c>
      <c r="L110" s="37"/>
      <c r="M110" s="191" t="s">
        <v>19</v>
      </c>
      <c r="N110" s="192" t="s">
        <v>43</v>
      </c>
      <c r="O110" s="62"/>
      <c r="P110" s="193">
        <f>O110*H110</f>
        <v>0</v>
      </c>
      <c r="Q110" s="193">
        <v>0</v>
      </c>
      <c r="R110" s="193">
        <f>Q110*H110</f>
        <v>0</v>
      </c>
      <c r="S110" s="193">
        <v>0</v>
      </c>
      <c r="T110" s="194">
        <f>S110*H110</f>
        <v>0</v>
      </c>
      <c r="AR110" s="195" t="s">
        <v>220</v>
      </c>
      <c r="AT110" s="195" t="s">
        <v>133</v>
      </c>
      <c r="AU110" s="195" t="s">
        <v>89</v>
      </c>
      <c r="AY110" s="16" t="s">
        <v>131</v>
      </c>
      <c r="BE110" s="196">
        <f>IF(N110="základní",J110,0)</f>
        <v>0</v>
      </c>
      <c r="BF110" s="196">
        <f>IF(N110="snížená",J110,0)</f>
        <v>0</v>
      </c>
      <c r="BG110" s="196">
        <f>IF(N110="zákl. přenesená",J110,0)</f>
        <v>0</v>
      </c>
      <c r="BH110" s="196">
        <f>IF(N110="sníž. přenesená",J110,0)</f>
        <v>0</v>
      </c>
      <c r="BI110" s="196">
        <f>IF(N110="nulová",J110,0)</f>
        <v>0</v>
      </c>
      <c r="BJ110" s="16" t="s">
        <v>79</v>
      </c>
      <c r="BK110" s="196">
        <f>ROUND(I110*H110,2)</f>
        <v>0</v>
      </c>
      <c r="BL110" s="16" t="s">
        <v>220</v>
      </c>
      <c r="BM110" s="195" t="s">
        <v>646</v>
      </c>
    </row>
    <row r="111" spans="2:47" s="1" customFormat="1" ht="19.5">
      <c r="B111" s="33"/>
      <c r="C111" s="34"/>
      <c r="D111" s="197" t="s">
        <v>140</v>
      </c>
      <c r="E111" s="34"/>
      <c r="F111" s="198" t="s">
        <v>645</v>
      </c>
      <c r="G111" s="34"/>
      <c r="H111" s="34"/>
      <c r="I111" s="114"/>
      <c r="J111" s="34"/>
      <c r="K111" s="34"/>
      <c r="L111" s="37"/>
      <c r="M111" s="199"/>
      <c r="N111" s="62"/>
      <c r="O111" s="62"/>
      <c r="P111" s="62"/>
      <c r="Q111" s="62"/>
      <c r="R111" s="62"/>
      <c r="S111" s="62"/>
      <c r="T111" s="63"/>
      <c r="AT111" s="16" t="s">
        <v>140</v>
      </c>
      <c r="AU111" s="16" t="s">
        <v>89</v>
      </c>
    </row>
    <row r="112" spans="2:65" s="1" customFormat="1" ht="36" customHeight="1">
      <c r="B112" s="33"/>
      <c r="C112" s="184" t="s">
        <v>191</v>
      </c>
      <c r="D112" s="184" t="s">
        <v>133</v>
      </c>
      <c r="E112" s="185" t="s">
        <v>647</v>
      </c>
      <c r="F112" s="186" t="s">
        <v>648</v>
      </c>
      <c r="G112" s="187" t="s">
        <v>430</v>
      </c>
      <c r="H112" s="188">
        <v>28</v>
      </c>
      <c r="I112" s="189"/>
      <c r="J112" s="190">
        <f>ROUND(I112*H112,2)</f>
        <v>0</v>
      </c>
      <c r="K112" s="186" t="s">
        <v>19</v>
      </c>
      <c r="L112" s="37"/>
      <c r="M112" s="191" t="s">
        <v>19</v>
      </c>
      <c r="N112" s="192" t="s">
        <v>43</v>
      </c>
      <c r="O112" s="62"/>
      <c r="P112" s="193">
        <f>O112*H112</f>
        <v>0</v>
      </c>
      <c r="Q112" s="193">
        <v>0</v>
      </c>
      <c r="R112" s="193">
        <f>Q112*H112</f>
        <v>0</v>
      </c>
      <c r="S112" s="193">
        <v>0</v>
      </c>
      <c r="T112" s="194">
        <f>S112*H112</f>
        <v>0</v>
      </c>
      <c r="AR112" s="195" t="s">
        <v>220</v>
      </c>
      <c r="AT112" s="195" t="s">
        <v>133</v>
      </c>
      <c r="AU112" s="195" t="s">
        <v>89</v>
      </c>
      <c r="AY112" s="16" t="s">
        <v>131</v>
      </c>
      <c r="BE112" s="196">
        <f>IF(N112="základní",J112,0)</f>
        <v>0</v>
      </c>
      <c r="BF112" s="196">
        <f>IF(N112="snížená",J112,0)</f>
        <v>0</v>
      </c>
      <c r="BG112" s="196">
        <f>IF(N112="zákl. přenesená",J112,0)</f>
        <v>0</v>
      </c>
      <c r="BH112" s="196">
        <f>IF(N112="sníž. přenesená",J112,0)</f>
        <v>0</v>
      </c>
      <c r="BI112" s="196">
        <f>IF(N112="nulová",J112,0)</f>
        <v>0</v>
      </c>
      <c r="BJ112" s="16" t="s">
        <v>79</v>
      </c>
      <c r="BK112" s="196">
        <f>ROUND(I112*H112,2)</f>
        <v>0</v>
      </c>
      <c r="BL112" s="16" t="s">
        <v>220</v>
      </c>
      <c r="BM112" s="195" t="s">
        <v>649</v>
      </c>
    </row>
    <row r="113" spans="2:47" s="1" customFormat="1" ht="29.25">
      <c r="B113" s="33"/>
      <c r="C113" s="34"/>
      <c r="D113" s="197" t="s">
        <v>140</v>
      </c>
      <c r="E113" s="34"/>
      <c r="F113" s="198" t="s">
        <v>648</v>
      </c>
      <c r="G113" s="34"/>
      <c r="H113" s="34"/>
      <c r="I113" s="114"/>
      <c r="J113" s="34"/>
      <c r="K113" s="34"/>
      <c r="L113" s="37"/>
      <c r="M113" s="199"/>
      <c r="N113" s="62"/>
      <c r="O113" s="62"/>
      <c r="P113" s="62"/>
      <c r="Q113" s="62"/>
      <c r="R113" s="62"/>
      <c r="S113" s="62"/>
      <c r="T113" s="63"/>
      <c r="AT113" s="16" t="s">
        <v>140</v>
      </c>
      <c r="AU113" s="16" t="s">
        <v>89</v>
      </c>
    </row>
    <row r="114" spans="2:65" s="1" customFormat="1" ht="36" customHeight="1">
      <c r="B114" s="33"/>
      <c r="C114" s="184" t="s">
        <v>197</v>
      </c>
      <c r="D114" s="184" t="s">
        <v>133</v>
      </c>
      <c r="E114" s="185" t="s">
        <v>650</v>
      </c>
      <c r="F114" s="186" t="s">
        <v>651</v>
      </c>
      <c r="G114" s="187" t="s">
        <v>430</v>
      </c>
      <c r="H114" s="188">
        <v>1</v>
      </c>
      <c r="I114" s="189"/>
      <c r="J114" s="190">
        <f>ROUND(I114*H114,2)</f>
        <v>0</v>
      </c>
      <c r="K114" s="186" t="s">
        <v>19</v>
      </c>
      <c r="L114" s="37"/>
      <c r="M114" s="191" t="s">
        <v>19</v>
      </c>
      <c r="N114" s="192" t="s">
        <v>43</v>
      </c>
      <c r="O114" s="62"/>
      <c r="P114" s="193">
        <f>O114*H114</f>
        <v>0</v>
      </c>
      <c r="Q114" s="193">
        <v>0</v>
      </c>
      <c r="R114" s="193">
        <f>Q114*H114</f>
        <v>0</v>
      </c>
      <c r="S114" s="193">
        <v>0</v>
      </c>
      <c r="T114" s="194">
        <f>S114*H114</f>
        <v>0</v>
      </c>
      <c r="AR114" s="195" t="s">
        <v>220</v>
      </c>
      <c r="AT114" s="195" t="s">
        <v>133</v>
      </c>
      <c r="AU114" s="195" t="s">
        <v>89</v>
      </c>
      <c r="AY114" s="16" t="s">
        <v>131</v>
      </c>
      <c r="BE114" s="196">
        <f>IF(N114="základní",J114,0)</f>
        <v>0</v>
      </c>
      <c r="BF114" s="196">
        <f>IF(N114="snížená",J114,0)</f>
        <v>0</v>
      </c>
      <c r="BG114" s="196">
        <f>IF(N114="zákl. přenesená",J114,0)</f>
        <v>0</v>
      </c>
      <c r="BH114" s="196">
        <f>IF(N114="sníž. přenesená",J114,0)</f>
        <v>0</v>
      </c>
      <c r="BI114" s="196">
        <f>IF(N114="nulová",J114,0)</f>
        <v>0</v>
      </c>
      <c r="BJ114" s="16" t="s">
        <v>79</v>
      </c>
      <c r="BK114" s="196">
        <f>ROUND(I114*H114,2)</f>
        <v>0</v>
      </c>
      <c r="BL114" s="16" t="s">
        <v>220</v>
      </c>
      <c r="BM114" s="195" t="s">
        <v>652</v>
      </c>
    </row>
    <row r="115" spans="2:47" s="1" customFormat="1" ht="19.5">
      <c r="B115" s="33"/>
      <c r="C115" s="34"/>
      <c r="D115" s="197" t="s">
        <v>140</v>
      </c>
      <c r="E115" s="34"/>
      <c r="F115" s="198" t="s">
        <v>651</v>
      </c>
      <c r="G115" s="34"/>
      <c r="H115" s="34"/>
      <c r="I115" s="114"/>
      <c r="J115" s="34"/>
      <c r="K115" s="34"/>
      <c r="L115" s="37"/>
      <c r="M115" s="199"/>
      <c r="N115" s="62"/>
      <c r="O115" s="62"/>
      <c r="P115" s="62"/>
      <c r="Q115" s="62"/>
      <c r="R115" s="62"/>
      <c r="S115" s="62"/>
      <c r="T115" s="63"/>
      <c r="AT115" s="16" t="s">
        <v>140</v>
      </c>
      <c r="AU115" s="16" t="s">
        <v>89</v>
      </c>
    </row>
    <row r="116" spans="2:65" s="1" customFormat="1" ht="36" customHeight="1">
      <c r="B116" s="33"/>
      <c r="C116" s="184" t="s">
        <v>203</v>
      </c>
      <c r="D116" s="184" t="s">
        <v>133</v>
      </c>
      <c r="E116" s="185" t="s">
        <v>653</v>
      </c>
      <c r="F116" s="186" t="s">
        <v>654</v>
      </c>
      <c r="G116" s="187" t="s">
        <v>430</v>
      </c>
      <c r="H116" s="188">
        <v>1</v>
      </c>
      <c r="I116" s="189"/>
      <c r="J116" s="190">
        <f>ROUND(I116*H116,2)</f>
        <v>0</v>
      </c>
      <c r="K116" s="186" t="s">
        <v>19</v>
      </c>
      <c r="L116" s="37"/>
      <c r="M116" s="191" t="s">
        <v>19</v>
      </c>
      <c r="N116" s="192" t="s">
        <v>43</v>
      </c>
      <c r="O116" s="62"/>
      <c r="P116" s="193">
        <f>O116*H116</f>
        <v>0</v>
      </c>
      <c r="Q116" s="193">
        <v>0</v>
      </c>
      <c r="R116" s="193">
        <f>Q116*H116</f>
        <v>0</v>
      </c>
      <c r="S116" s="193">
        <v>0</v>
      </c>
      <c r="T116" s="194">
        <f>S116*H116</f>
        <v>0</v>
      </c>
      <c r="AR116" s="195" t="s">
        <v>220</v>
      </c>
      <c r="AT116" s="195" t="s">
        <v>133</v>
      </c>
      <c r="AU116" s="195" t="s">
        <v>89</v>
      </c>
      <c r="AY116" s="16" t="s">
        <v>131</v>
      </c>
      <c r="BE116" s="196">
        <f>IF(N116="základní",J116,0)</f>
        <v>0</v>
      </c>
      <c r="BF116" s="196">
        <f>IF(N116="snížená",J116,0)</f>
        <v>0</v>
      </c>
      <c r="BG116" s="196">
        <f>IF(N116="zákl. přenesená",J116,0)</f>
        <v>0</v>
      </c>
      <c r="BH116" s="196">
        <f>IF(N116="sníž. přenesená",J116,0)</f>
        <v>0</v>
      </c>
      <c r="BI116" s="196">
        <f>IF(N116="nulová",J116,0)</f>
        <v>0</v>
      </c>
      <c r="BJ116" s="16" t="s">
        <v>79</v>
      </c>
      <c r="BK116" s="196">
        <f>ROUND(I116*H116,2)</f>
        <v>0</v>
      </c>
      <c r="BL116" s="16" t="s">
        <v>220</v>
      </c>
      <c r="BM116" s="195" t="s">
        <v>655</v>
      </c>
    </row>
    <row r="117" spans="2:47" s="1" customFormat="1" ht="19.5">
      <c r="B117" s="33"/>
      <c r="C117" s="34"/>
      <c r="D117" s="197" t="s">
        <v>140</v>
      </c>
      <c r="E117" s="34"/>
      <c r="F117" s="198" t="s">
        <v>654</v>
      </c>
      <c r="G117" s="34"/>
      <c r="H117" s="34"/>
      <c r="I117" s="114"/>
      <c r="J117" s="34"/>
      <c r="K117" s="34"/>
      <c r="L117" s="37"/>
      <c r="M117" s="199"/>
      <c r="N117" s="62"/>
      <c r="O117" s="62"/>
      <c r="P117" s="62"/>
      <c r="Q117" s="62"/>
      <c r="R117" s="62"/>
      <c r="S117" s="62"/>
      <c r="T117" s="63"/>
      <c r="AT117" s="16" t="s">
        <v>140</v>
      </c>
      <c r="AU117" s="16" t="s">
        <v>89</v>
      </c>
    </row>
    <row r="118" spans="2:65" s="1" customFormat="1" ht="36" customHeight="1">
      <c r="B118" s="33"/>
      <c r="C118" s="184" t="s">
        <v>209</v>
      </c>
      <c r="D118" s="184" t="s">
        <v>133</v>
      </c>
      <c r="E118" s="185" t="s">
        <v>656</v>
      </c>
      <c r="F118" s="186" t="s">
        <v>657</v>
      </c>
      <c r="G118" s="187" t="s">
        <v>430</v>
      </c>
      <c r="H118" s="188">
        <v>1</v>
      </c>
      <c r="I118" s="189"/>
      <c r="J118" s="190">
        <f>ROUND(I118*H118,2)</f>
        <v>0</v>
      </c>
      <c r="K118" s="186" t="s">
        <v>19</v>
      </c>
      <c r="L118" s="37"/>
      <c r="M118" s="191" t="s">
        <v>19</v>
      </c>
      <c r="N118" s="192" t="s">
        <v>43</v>
      </c>
      <c r="O118" s="62"/>
      <c r="P118" s="193">
        <f>O118*H118</f>
        <v>0</v>
      </c>
      <c r="Q118" s="193">
        <v>0</v>
      </c>
      <c r="R118" s="193">
        <f>Q118*H118</f>
        <v>0</v>
      </c>
      <c r="S118" s="193">
        <v>0</v>
      </c>
      <c r="T118" s="194">
        <f>S118*H118</f>
        <v>0</v>
      </c>
      <c r="AR118" s="195" t="s">
        <v>220</v>
      </c>
      <c r="AT118" s="195" t="s">
        <v>133</v>
      </c>
      <c r="AU118" s="195" t="s">
        <v>89</v>
      </c>
      <c r="AY118" s="16" t="s">
        <v>131</v>
      </c>
      <c r="BE118" s="196">
        <f>IF(N118="základní",J118,0)</f>
        <v>0</v>
      </c>
      <c r="BF118" s="196">
        <f>IF(N118="snížená",J118,0)</f>
        <v>0</v>
      </c>
      <c r="BG118" s="196">
        <f>IF(N118="zákl. přenesená",J118,0)</f>
        <v>0</v>
      </c>
      <c r="BH118" s="196">
        <f>IF(N118="sníž. přenesená",J118,0)</f>
        <v>0</v>
      </c>
      <c r="BI118" s="196">
        <f>IF(N118="nulová",J118,0)</f>
        <v>0</v>
      </c>
      <c r="BJ118" s="16" t="s">
        <v>79</v>
      </c>
      <c r="BK118" s="196">
        <f>ROUND(I118*H118,2)</f>
        <v>0</v>
      </c>
      <c r="BL118" s="16" t="s">
        <v>220</v>
      </c>
      <c r="BM118" s="195" t="s">
        <v>658</v>
      </c>
    </row>
    <row r="119" spans="2:47" s="1" customFormat="1" ht="19.5">
      <c r="B119" s="33"/>
      <c r="C119" s="34"/>
      <c r="D119" s="197" t="s">
        <v>140</v>
      </c>
      <c r="E119" s="34"/>
      <c r="F119" s="198" t="s">
        <v>657</v>
      </c>
      <c r="G119" s="34"/>
      <c r="H119" s="34"/>
      <c r="I119" s="114"/>
      <c r="J119" s="34"/>
      <c r="K119" s="34"/>
      <c r="L119" s="37"/>
      <c r="M119" s="199"/>
      <c r="N119" s="62"/>
      <c r="O119" s="62"/>
      <c r="P119" s="62"/>
      <c r="Q119" s="62"/>
      <c r="R119" s="62"/>
      <c r="S119" s="62"/>
      <c r="T119" s="63"/>
      <c r="AT119" s="16" t="s">
        <v>140</v>
      </c>
      <c r="AU119" s="16" t="s">
        <v>89</v>
      </c>
    </row>
    <row r="120" spans="2:65" s="1" customFormat="1" ht="36" customHeight="1">
      <c r="B120" s="33"/>
      <c r="C120" s="184" t="s">
        <v>8</v>
      </c>
      <c r="D120" s="184" t="s">
        <v>133</v>
      </c>
      <c r="E120" s="185" t="s">
        <v>659</v>
      </c>
      <c r="F120" s="186" t="s">
        <v>660</v>
      </c>
      <c r="G120" s="187" t="s">
        <v>430</v>
      </c>
      <c r="H120" s="188">
        <v>1</v>
      </c>
      <c r="I120" s="189"/>
      <c r="J120" s="190">
        <f>ROUND(I120*H120,2)</f>
        <v>0</v>
      </c>
      <c r="K120" s="186" t="s">
        <v>19</v>
      </c>
      <c r="L120" s="37"/>
      <c r="M120" s="191" t="s">
        <v>19</v>
      </c>
      <c r="N120" s="192" t="s">
        <v>43</v>
      </c>
      <c r="O120" s="62"/>
      <c r="P120" s="193">
        <f>O120*H120</f>
        <v>0</v>
      </c>
      <c r="Q120" s="193">
        <v>0</v>
      </c>
      <c r="R120" s="193">
        <f>Q120*H120</f>
        <v>0</v>
      </c>
      <c r="S120" s="193">
        <v>0</v>
      </c>
      <c r="T120" s="194">
        <f>S120*H120</f>
        <v>0</v>
      </c>
      <c r="AR120" s="195" t="s">
        <v>220</v>
      </c>
      <c r="AT120" s="195" t="s">
        <v>133</v>
      </c>
      <c r="AU120" s="195" t="s">
        <v>89</v>
      </c>
      <c r="AY120" s="16" t="s">
        <v>131</v>
      </c>
      <c r="BE120" s="196">
        <f>IF(N120="základní",J120,0)</f>
        <v>0</v>
      </c>
      <c r="BF120" s="196">
        <f>IF(N120="snížená",J120,0)</f>
        <v>0</v>
      </c>
      <c r="BG120" s="196">
        <f>IF(N120="zákl. přenesená",J120,0)</f>
        <v>0</v>
      </c>
      <c r="BH120" s="196">
        <f>IF(N120="sníž. přenesená",J120,0)</f>
        <v>0</v>
      </c>
      <c r="BI120" s="196">
        <f>IF(N120="nulová",J120,0)</f>
        <v>0</v>
      </c>
      <c r="BJ120" s="16" t="s">
        <v>79</v>
      </c>
      <c r="BK120" s="196">
        <f>ROUND(I120*H120,2)</f>
        <v>0</v>
      </c>
      <c r="BL120" s="16" t="s">
        <v>220</v>
      </c>
      <c r="BM120" s="195" t="s">
        <v>661</v>
      </c>
    </row>
    <row r="121" spans="2:47" s="1" customFormat="1" ht="19.5">
      <c r="B121" s="33"/>
      <c r="C121" s="34"/>
      <c r="D121" s="197" t="s">
        <v>140</v>
      </c>
      <c r="E121" s="34"/>
      <c r="F121" s="198" t="s">
        <v>660</v>
      </c>
      <c r="G121" s="34"/>
      <c r="H121" s="34"/>
      <c r="I121" s="114"/>
      <c r="J121" s="34"/>
      <c r="K121" s="34"/>
      <c r="L121" s="37"/>
      <c r="M121" s="199"/>
      <c r="N121" s="62"/>
      <c r="O121" s="62"/>
      <c r="P121" s="62"/>
      <c r="Q121" s="62"/>
      <c r="R121" s="62"/>
      <c r="S121" s="62"/>
      <c r="T121" s="63"/>
      <c r="AT121" s="16" t="s">
        <v>140</v>
      </c>
      <c r="AU121" s="16" t="s">
        <v>89</v>
      </c>
    </row>
    <row r="122" spans="2:65" s="1" customFormat="1" ht="24" customHeight="1">
      <c r="B122" s="33"/>
      <c r="C122" s="184" t="s">
        <v>220</v>
      </c>
      <c r="D122" s="184" t="s">
        <v>133</v>
      </c>
      <c r="E122" s="185" t="s">
        <v>662</v>
      </c>
      <c r="F122" s="186" t="s">
        <v>663</v>
      </c>
      <c r="G122" s="187" t="s">
        <v>430</v>
      </c>
      <c r="H122" s="188">
        <v>1</v>
      </c>
      <c r="I122" s="189"/>
      <c r="J122" s="190">
        <f>ROUND(I122*H122,2)</f>
        <v>0</v>
      </c>
      <c r="K122" s="186" t="s">
        <v>19</v>
      </c>
      <c r="L122" s="37"/>
      <c r="M122" s="191" t="s">
        <v>19</v>
      </c>
      <c r="N122" s="192" t="s">
        <v>43</v>
      </c>
      <c r="O122" s="62"/>
      <c r="P122" s="193">
        <f>O122*H122</f>
        <v>0</v>
      </c>
      <c r="Q122" s="193">
        <v>0</v>
      </c>
      <c r="R122" s="193">
        <f>Q122*H122</f>
        <v>0</v>
      </c>
      <c r="S122" s="193">
        <v>0</v>
      </c>
      <c r="T122" s="194">
        <f>S122*H122</f>
        <v>0</v>
      </c>
      <c r="AR122" s="195" t="s">
        <v>220</v>
      </c>
      <c r="AT122" s="195" t="s">
        <v>133</v>
      </c>
      <c r="AU122" s="195" t="s">
        <v>89</v>
      </c>
      <c r="AY122" s="16" t="s">
        <v>131</v>
      </c>
      <c r="BE122" s="196">
        <f>IF(N122="základní",J122,0)</f>
        <v>0</v>
      </c>
      <c r="BF122" s="196">
        <f>IF(N122="snížená",J122,0)</f>
        <v>0</v>
      </c>
      <c r="BG122" s="196">
        <f>IF(N122="zákl. přenesená",J122,0)</f>
        <v>0</v>
      </c>
      <c r="BH122" s="196">
        <f>IF(N122="sníž. přenesená",J122,0)</f>
        <v>0</v>
      </c>
      <c r="BI122" s="196">
        <f>IF(N122="nulová",J122,0)</f>
        <v>0</v>
      </c>
      <c r="BJ122" s="16" t="s">
        <v>79</v>
      </c>
      <c r="BK122" s="196">
        <f>ROUND(I122*H122,2)</f>
        <v>0</v>
      </c>
      <c r="BL122" s="16" t="s">
        <v>220</v>
      </c>
      <c r="BM122" s="195" t="s">
        <v>664</v>
      </c>
    </row>
    <row r="123" spans="2:47" s="1" customFormat="1" ht="19.5">
      <c r="B123" s="33"/>
      <c r="C123" s="34"/>
      <c r="D123" s="197" t="s">
        <v>140</v>
      </c>
      <c r="E123" s="34"/>
      <c r="F123" s="198" t="s">
        <v>663</v>
      </c>
      <c r="G123" s="34"/>
      <c r="H123" s="34"/>
      <c r="I123" s="114"/>
      <c r="J123" s="34"/>
      <c r="K123" s="34"/>
      <c r="L123" s="37"/>
      <c r="M123" s="199"/>
      <c r="N123" s="62"/>
      <c r="O123" s="62"/>
      <c r="P123" s="62"/>
      <c r="Q123" s="62"/>
      <c r="R123" s="62"/>
      <c r="S123" s="62"/>
      <c r="T123" s="63"/>
      <c r="AT123" s="16" t="s">
        <v>140</v>
      </c>
      <c r="AU123" s="16" t="s">
        <v>89</v>
      </c>
    </row>
    <row r="124" spans="2:65" s="1" customFormat="1" ht="24" customHeight="1">
      <c r="B124" s="33"/>
      <c r="C124" s="184" t="s">
        <v>227</v>
      </c>
      <c r="D124" s="184" t="s">
        <v>133</v>
      </c>
      <c r="E124" s="185" t="s">
        <v>665</v>
      </c>
      <c r="F124" s="186" t="s">
        <v>666</v>
      </c>
      <c r="G124" s="187" t="s">
        <v>430</v>
      </c>
      <c r="H124" s="188">
        <v>1</v>
      </c>
      <c r="I124" s="189"/>
      <c r="J124" s="190">
        <f>ROUND(I124*H124,2)</f>
        <v>0</v>
      </c>
      <c r="K124" s="186" t="s">
        <v>19</v>
      </c>
      <c r="L124" s="37"/>
      <c r="M124" s="191" t="s">
        <v>19</v>
      </c>
      <c r="N124" s="192" t="s">
        <v>43</v>
      </c>
      <c r="O124" s="62"/>
      <c r="P124" s="193">
        <f>O124*H124</f>
        <v>0</v>
      </c>
      <c r="Q124" s="193">
        <v>0</v>
      </c>
      <c r="R124" s="193">
        <f>Q124*H124</f>
        <v>0</v>
      </c>
      <c r="S124" s="193">
        <v>0</v>
      </c>
      <c r="T124" s="194">
        <f>S124*H124</f>
        <v>0</v>
      </c>
      <c r="AR124" s="195" t="s">
        <v>220</v>
      </c>
      <c r="AT124" s="195" t="s">
        <v>133</v>
      </c>
      <c r="AU124" s="195" t="s">
        <v>89</v>
      </c>
      <c r="AY124" s="16" t="s">
        <v>131</v>
      </c>
      <c r="BE124" s="196">
        <f>IF(N124="základní",J124,0)</f>
        <v>0</v>
      </c>
      <c r="BF124" s="196">
        <f>IF(N124="snížená",J124,0)</f>
        <v>0</v>
      </c>
      <c r="BG124" s="196">
        <f>IF(N124="zákl. přenesená",J124,0)</f>
        <v>0</v>
      </c>
      <c r="BH124" s="196">
        <f>IF(N124="sníž. přenesená",J124,0)</f>
        <v>0</v>
      </c>
      <c r="BI124" s="196">
        <f>IF(N124="nulová",J124,0)</f>
        <v>0</v>
      </c>
      <c r="BJ124" s="16" t="s">
        <v>79</v>
      </c>
      <c r="BK124" s="196">
        <f>ROUND(I124*H124,2)</f>
        <v>0</v>
      </c>
      <c r="BL124" s="16" t="s">
        <v>220</v>
      </c>
      <c r="BM124" s="195" t="s">
        <v>667</v>
      </c>
    </row>
    <row r="125" spans="2:47" s="1" customFormat="1" ht="19.5">
      <c r="B125" s="33"/>
      <c r="C125" s="34"/>
      <c r="D125" s="197" t="s">
        <v>140</v>
      </c>
      <c r="E125" s="34"/>
      <c r="F125" s="198" t="s">
        <v>666</v>
      </c>
      <c r="G125" s="34"/>
      <c r="H125" s="34"/>
      <c r="I125" s="114"/>
      <c r="J125" s="34"/>
      <c r="K125" s="34"/>
      <c r="L125" s="37"/>
      <c r="M125" s="199"/>
      <c r="N125" s="62"/>
      <c r="O125" s="62"/>
      <c r="P125" s="62"/>
      <c r="Q125" s="62"/>
      <c r="R125" s="62"/>
      <c r="S125" s="62"/>
      <c r="T125" s="63"/>
      <c r="AT125" s="16" t="s">
        <v>140</v>
      </c>
      <c r="AU125" s="16" t="s">
        <v>89</v>
      </c>
    </row>
    <row r="126" spans="2:65" s="1" customFormat="1" ht="36" customHeight="1">
      <c r="B126" s="33"/>
      <c r="C126" s="184" t="s">
        <v>233</v>
      </c>
      <c r="D126" s="184" t="s">
        <v>133</v>
      </c>
      <c r="E126" s="185" t="s">
        <v>668</v>
      </c>
      <c r="F126" s="186" t="s">
        <v>669</v>
      </c>
      <c r="G126" s="187" t="s">
        <v>430</v>
      </c>
      <c r="H126" s="188">
        <v>1</v>
      </c>
      <c r="I126" s="189"/>
      <c r="J126" s="190">
        <f>ROUND(I126*H126,2)</f>
        <v>0</v>
      </c>
      <c r="K126" s="186" t="s">
        <v>19</v>
      </c>
      <c r="L126" s="37"/>
      <c r="M126" s="191" t="s">
        <v>19</v>
      </c>
      <c r="N126" s="192" t="s">
        <v>43</v>
      </c>
      <c r="O126" s="62"/>
      <c r="P126" s="193">
        <f>O126*H126</f>
        <v>0</v>
      </c>
      <c r="Q126" s="193">
        <v>0</v>
      </c>
      <c r="R126" s="193">
        <f>Q126*H126</f>
        <v>0</v>
      </c>
      <c r="S126" s="193">
        <v>0</v>
      </c>
      <c r="T126" s="194">
        <f>S126*H126</f>
        <v>0</v>
      </c>
      <c r="AR126" s="195" t="s">
        <v>220</v>
      </c>
      <c r="AT126" s="195" t="s">
        <v>133</v>
      </c>
      <c r="AU126" s="195" t="s">
        <v>89</v>
      </c>
      <c r="AY126" s="16" t="s">
        <v>131</v>
      </c>
      <c r="BE126" s="196">
        <f>IF(N126="základní",J126,0)</f>
        <v>0</v>
      </c>
      <c r="BF126" s="196">
        <f>IF(N126="snížená",J126,0)</f>
        <v>0</v>
      </c>
      <c r="BG126" s="196">
        <f>IF(N126="zákl. přenesená",J126,0)</f>
        <v>0</v>
      </c>
      <c r="BH126" s="196">
        <f>IF(N126="sníž. přenesená",J126,0)</f>
        <v>0</v>
      </c>
      <c r="BI126" s="196">
        <f>IF(N126="nulová",J126,0)</f>
        <v>0</v>
      </c>
      <c r="BJ126" s="16" t="s">
        <v>79</v>
      </c>
      <c r="BK126" s="196">
        <f>ROUND(I126*H126,2)</f>
        <v>0</v>
      </c>
      <c r="BL126" s="16" t="s">
        <v>220</v>
      </c>
      <c r="BM126" s="195" t="s">
        <v>670</v>
      </c>
    </row>
    <row r="127" spans="2:47" s="1" customFormat="1" ht="19.5">
      <c r="B127" s="33"/>
      <c r="C127" s="34"/>
      <c r="D127" s="197" t="s">
        <v>140</v>
      </c>
      <c r="E127" s="34"/>
      <c r="F127" s="198" t="s">
        <v>669</v>
      </c>
      <c r="G127" s="34"/>
      <c r="H127" s="34"/>
      <c r="I127" s="114"/>
      <c r="J127" s="34"/>
      <c r="K127" s="34"/>
      <c r="L127" s="37"/>
      <c r="M127" s="199"/>
      <c r="N127" s="62"/>
      <c r="O127" s="62"/>
      <c r="P127" s="62"/>
      <c r="Q127" s="62"/>
      <c r="R127" s="62"/>
      <c r="S127" s="62"/>
      <c r="T127" s="63"/>
      <c r="AT127" s="16" t="s">
        <v>140</v>
      </c>
      <c r="AU127" s="16" t="s">
        <v>89</v>
      </c>
    </row>
    <row r="128" spans="2:65" s="1" customFormat="1" ht="24" customHeight="1">
      <c r="B128" s="33"/>
      <c r="C128" s="184" t="s">
        <v>240</v>
      </c>
      <c r="D128" s="184" t="s">
        <v>133</v>
      </c>
      <c r="E128" s="185" t="s">
        <v>671</v>
      </c>
      <c r="F128" s="186" t="s">
        <v>672</v>
      </c>
      <c r="G128" s="187" t="s">
        <v>430</v>
      </c>
      <c r="H128" s="188">
        <v>1</v>
      </c>
      <c r="I128" s="189"/>
      <c r="J128" s="190">
        <f>ROUND(I128*H128,2)</f>
        <v>0</v>
      </c>
      <c r="K128" s="186" t="s">
        <v>19</v>
      </c>
      <c r="L128" s="37"/>
      <c r="M128" s="191" t="s">
        <v>19</v>
      </c>
      <c r="N128" s="192" t="s">
        <v>43</v>
      </c>
      <c r="O128" s="62"/>
      <c r="P128" s="193">
        <f>O128*H128</f>
        <v>0</v>
      </c>
      <c r="Q128" s="193">
        <v>0</v>
      </c>
      <c r="R128" s="193">
        <f>Q128*H128</f>
        <v>0</v>
      </c>
      <c r="S128" s="193">
        <v>0</v>
      </c>
      <c r="T128" s="194">
        <f>S128*H128</f>
        <v>0</v>
      </c>
      <c r="AR128" s="195" t="s">
        <v>220</v>
      </c>
      <c r="AT128" s="195" t="s">
        <v>133</v>
      </c>
      <c r="AU128" s="195" t="s">
        <v>89</v>
      </c>
      <c r="AY128" s="16" t="s">
        <v>131</v>
      </c>
      <c r="BE128" s="196">
        <f>IF(N128="základní",J128,0)</f>
        <v>0</v>
      </c>
      <c r="BF128" s="196">
        <f>IF(N128="snížená",J128,0)</f>
        <v>0</v>
      </c>
      <c r="BG128" s="196">
        <f>IF(N128="zákl. přenesená",J128,0)</f>
        <v>0</v>
      </c>
      <c r="BH128" s="196">
        <f>IF(N128="sníž. přenesená",J128,0)</f>
        <v>0</v>
      </c>
      <c r="BI128" s="196">
        <f>IF(N128="nulová",J128,0)</f>
        <v>0</v>
      </c>
      <c r="BJ128" s="16" t="s">
        <v>79</v>
      </c>
      <c r="BK128" s="196">
        <f>ROUND(I128*H128,2)</f>
        <v>0</v>
      </c>
      <c r="BL128" s="16" t="s">
        <v>220</v>
      </c>
      <c r="BM128" s="195" t="s">
        <v>673</v>
      </c>
    </row>
    <row r="129" spans="2:47" s="1" customFormat="1" ht="19.5">
      <c r="B129" s="33"/>
      <c r="C129" s="34"/>
      <c r="D129" s="197" t="s">
        <v>140</v>
      </c>
      <c r="E129" s="34"/>
      <c r="F129" s="198" t="s">
        <v>672</v>
      </c>
      <c r="G129" s="34"/>
      <c r="H129" s="34"/>
      <c r="I129" s="114"/>
      <c r="J129" s="34"/>
      <c r="K129" s="34"/>
      <c r="L129" s="37"/>
      <c r="M129" s="199"/>
      <c r="N129" s="62"/>
      <c r="O129" s="62"/>
      <c r="P129" s="62"/>
      <c r="Q129" s="62"/>
      <c r="R129" s="62"/>
      <c r="S129" s="62"/>
      <c r="T129" s="63"/>
      <c r="AT129" s="16" t="s">
        <v>140</v>
      </c>
      <c r="AU129" s="16" t="s">
        <v>89</v>
      </c>
    </row>
    <row r="130" spans="2:65" s="1" customFormat="1" ht="36" customHeight="1">
      <c r="B130" s="33"/>
      <c r="C130" s="184" t="s">
        <v>246</v>
      </c>
      <c r="D130" s="184" t="s">
        <v>133</v>
      </c>
      <c r="E130" s="185" t="s">
        <v>674</v>
      </c>
      <c r="F130" s="186" t="s">
        <v>675</v>
      </c>
      <c r="G130" s="187" t="s">
        <v>430</v>
      </c>
      <c r="H130" s="188">
        <v>2</v>
      </c>
      <c r="I130" s="189"/>
      <c r="J130" s="190">
        <f>ROUND(I130*H130,2)</f>
        <v>0</v>
      </c>
      <c r="K130" s="186" t="s">
        <v>19</v>
      </c>
      <c r="L130" s="37"/>
      <c r="M130" s="191" t="s">
        <v>19</v>
      </c>
      <c r="N130" s="192" t="s">
        <v>43</v>
      </c>
      <c r="O130" s="62"/>
      <c r="P130" s="193">
        <f>O130*H130</f>
        <v>0</v>
      </c>
      <c r="Q130" s="193">
        <v>0</v>
      </c>
      <c r="R130" s="193">
        <f>Q130*H130</f>
        <v>0</v>
      </c>
      <c r="S130" s="193">
        <v>0</v>
      </c>
      <c r="T130" s="194">
        <f>S130*H130</f>
        <v>0</v>
      </c>
      <c r="AR130" s="195" t="s">
        <v>220</v>
      </c>
      <c r="AT130" s="195" t="s">
        <v>133</v>
      </c>
      <c r="AU130" s="195" t="s">
        <v>89</v>
      </c>
      <c r="AY130" s="16" t="s">
        <v>131</v>
      </c>
      <c r="BE130" s="196">
        <f>IF(N130="základní",J130,0)</f>
        <v>0</v>
      </c>
      <c r="BF130" s="196">
        <f>IF(N130="snížená",J130,0)</f>
        <v>0</v>
      </c>
      <c r="BG130" s="196">
        <f>IF(N130="zákl. přenesená",J130,0)</f>
        <v>0</v>
      </c>
      <c r="BH130" s="196">
        <f>IF(N130="sníž. přenesená",J130,0)</f>
        <v>0</v>
      </c>
      <c r="BI130" s="196">
        <f>IF(N130="nulová",J130,0)</f>
        <v>0</v>
      </c>
      <c r="BJ130" s="16" t="s">
        <v>79</v>
      </c>
      <c r="BK130" s="196">
        <f>ROUND(I130*H130,2)</f>
        <v>0</v>
      </c>
      <c r="BL130" s="16" t="s">
        <v>220</v>
      </c>
      <c r="BM130" s="195" t="s">
        <v>676</v>
      </c>
    </row>
    <row r="131" spans="2:47" s="1" customFormat="1" ht="19.5">
      <c r="B131" s="33"/>
      <c r="C131" s="34"/>
      <c r="D131" s="197" t="s">
        <v>140</v>
      </c>
      <c r="E131" s="34"/>
      <c r="F131" s="198" t="s">
        <v>675</v>
      </c>
      <c r="G131" s="34"/>
      <c r="H131" s="34"/>
      <c r="I131" s="114"/>
      <c r="J131" s="34"/>
      <c r="K131" s="34"/>
      <c r="L131" s="37"/>
      <c r="M131" s="199"/>
      <c r="N131" s="62"/>
      <c r="O131" s="62"/>
      <c r="P131" s="62"/>
      <c r="Q131" s="62"/>
      <c r="R131" s="62"/>
      <c r="S131" s="62"/>
      <c r="T131" s="63"/>
      <c r="AT131" s="16" t="s">
        <v>140</v>
      </c>
      <c r="AU131" s="16" t="s">
        <v>89</v>
      </c>
    </row>
    <row r="132" spans="2:65" s="1" customFormat="1" ht="36" customHeight="1">
      <c r="B132" s="33"/>
      <c r="C132" s="184" t="s">
        <v>7</v>
      </c>
      <c r="D132" s="184" t="s">
        <v>133</v>
      </c>
      <c r="E132" s="185" t="s">
        <v>677</v>
      </c>
      <c r="F132" s="186" t="s">
        <v>678</v>
      </c>
      <c r="G132" s="187" t="s">
        <v>430</v>
      </c>
      <c r="H132" s="188">
        <v>2</v>
      </c>
      <c r="I132" s="189"/>
      <c r="J132" s="190">
        <f>ROUND(I132*H132,2)</f>
        <v>0</v>
      </c>
      <c r="K132" s="186" t="s">
        <v>19</v>
      </c>
      <c r="L132" s="37"/>
      <c r="M132" s="191" t="s">
        <v>19</v>
      </c>
      <c r="N132" s="192" t="s">
        <v>43</v>
      </c>
      <c r="O132" s="62"/>
      <c r="P132" s="193">
        <f>O132*H132</f>
        <v>0</v>
      </c>
      <c r="Q132" s="193">
        <v>0</v>
      </c>
      <c r="R132" s="193">
        <f>Q132*H132</f>
        <v>0</v>
      </c>
      <c r="S132" s="193">
        <v>0</v>
      </c>
      <c r="T132" s="194">
        <f>S132*H132</f>
        <v>0</v>
      </c>
      <c r="AR132" s="195" t="s">
        <v>220</v>
      </c>
      <c r="AT132" s="195" t="s">
        <v>133</v>
      </c>
      <c r="AU132" s="195" t="s">
        <v>89</v>
      </c>
      <c r="AY132" s="16" t="s">
        <v>131</v>
      </c>
      <c r="BE132" s="196">
        <f>IF(N132="základní",J132,0)</f>
        <v>0</v>
      </c>
      <c r="BF132" s="196">
        <f>IF(N132="snížená",J132,0)</f>
        <v>0</v>
      </c>
      <c r="BG132" s="196">
        <f>IF(N132="zákl. přenesená",J132,0)</f>
        <v>0</v>
      </c>
      <c r="BH132" s="196">
        <f>IF(N132="sníž. přenesená",J132,0)</f>
        <v>0</v>
      </c>
      <c r="BI132" s="196">
        <f>IF(N132="nulová",J132,0)</f>
        <v>0</v>
      </c>
      <c r="BJ132" s="16" t="s">
        <v>79</v>
      </c>
      <c r="BK132" s="196">
        <f>ROUND(I132*H132,2)</f>
        <v>0</v>
      </c>
      <c r="BL132" s="16" t="s">
        <v>220</v>
      </c>
      <c r="BM132" s="195" t="s">
        <v>679</v>
      </c>
    </row>
    <row r="133" spans="2:47" s="1" customFormat="1" ht="19.5">
      <c r="B133" s="33"/>
      <c r="C133" s="34"/>
      <c r="D133" s="197" t="s">
        <v>140</v>
      </c>
      <c r="E133" s="34"/>
      <c r="F133" s="198" t="s">
        <v>678</v>
      </c>
      <c r="G133" s="34"/>
      <c r="H133" s="34"/>
      <c r="I133" s="114"/>
      <c r="J133" s="34"/>
      <c r="K133" s="34"/>
      <c r="L133" s="37"/>
      <c r="M133" s="199"/>
      <c r="N133" s="62"/>
      <c r="O133" s="62"/>
      <c r="P133" s="62"/>
      <c r="Q133" s="62"/>
      <c r="R133" s="62"/>
      <c r="S133" s="62"/>
      <c r="T133" s="63"/>
      <c r="AT133" s="16" t="s">
        <v>140</v>
      </c>
      <c r="AU133" s="16" t="s">
        <v>89</v>
      </c>
    </row>
    <row r="134" spans="2:65" s="1" customFormat="1" ht="36" customHeight="1">
      <c r="B134" s="33"/>
      <c r="C134" s="184" t="s">
        <v>254</v>
      </c>
      <c r="D134" s="184" t="s">
        <v>133</v>
      </c>
      <c r="E134" s="185" t="s">
        <v>680</v>
      </c>
      <c r="F134" s="186" t="s">
        <v>681</v>
      </c>
      <c r="G134" s="187" t="s">
        <v>430</v>
      </c>
      <c r="H134" s="188">
        <v>1</v>
      </c>
      <c r="I134" s="189"/>
      <c r="J134" s="190">
        <f>ROUND(I134*H134,2)</f>
        <v>0</v>
      </c>
      <c r="K134" s="186" t="s">
        <v>19</v>
      </c>
      <c r="L134" s="37"/>
      <c r="M134" s="191" t="s">
        <v>19</v>
      </c>
      <c r="N134" s="192" t="s">
        <v>43</v>
      </c>
      <c r="O134" s="62"/>
      <c r="P134" s="193">
        <f>O134*H134</f>
        <v>0</v>
      </c>
      <c r="Q134" s="193">
        <v>0</v>
      </c>
      <c r="R134" s="193">
        <f>Q134*H134</f>
        <v>0</v>
      </c>
      <c r="S134" s="193">
        <v>0</v>
      </c>
      <c r="T134" s="194">
        <f>S134*H134</f>
        <v>0</v>
      </c>
      <c r="AR134" s="195" t="s">
        <v>220</v>
      </c>
      <c r="AT134" s="195" t="s">
        <v>133</v>
      </c>
      <c r="AU134" s="195" t="s">
        <v>89</v>
      </c>
      <c r="AY134" s="16" t="s">
        <v>131</v>
      </c>
      <c r="BE134" s="196">
        <f>IF(N134="základní",J134,0)</f>
        <v>0</v>
      </c>
      <c r="BF134" s="196">
        <f>IF(N134="snížená",J134,0)</f>
        <v>0</v>
      </c>
      <c r="BG134" s="196">
        <f>IF(N134="zákl. přenesená",J134,0)</f>
        <v>0</v>
      </c>
      <c r="BH134" s="196">
        <f>IF(N134="sníž. přenesená",J134,0)</f>
        <v>0</v>
      </c>
      <c r="BI134" s="196">
        <f>IF(N134="nulová",J134,0)</f>
        <v>0</v>
      </c>
      <c r="BJ134" s="16" t="s">
        <v>79</v>
      </c>
      <c r="BK134" s="196">
        <f>ROUND(I134*H134,2)</f>
        <v>0</v>
      </c>
      <c r="BL134" s="16" t="s">
        <v>220</v>
      </c>
      <c r="BM134" s="195" t="s">
        <v>682</v>
      </c>
    </row>
    <row r="135" spans="2:47" s="1" customFormat="1" ht="19.5">
      <c r="B135" s="33"/>
      <c r="C135" s="34"/>
      <c r="D135" s="197" t="s">
        <v>140</v>
      </c>
      <c r="E135" s="34"/>
      <c r="F135" s="198" t="s">
        <v>681</v>
      </c>
      <c r="G135" s="34"/>
      <c r="H135" s="34"/>
      <c r="I135" s="114"/>
      <c r="J135" s="34"/>
      <c r="K135" s="34"/>
      <c r="L135" s="37"/>
      <c r="M135" s="199"/>
      <c r="N135" s="62"/>
      <c r="O135" s="62"/>
      <c r="P135" s="62"/>
      <c r="Q135" s="62"/>
      <c r="R135" s="62"/>
      <c r="S135" s="62"/>
      <c r="T135" s="63"/>
      <c r="AT135" s="16" t="s">
        <v>140</v>
      </c>
      <c r="AU135" s="16" t="s">
        <v>89</v>
      </c>
    </row>
    <row r="136" spans="2:65" s="1" customFormat="1" ht="24" customHeight="1">
      <c r="B136" s="33"/>
      <c r="C136" s="184" t="s">
        <v>261</v>
      </c>
      <c r="D136" s="184" t="s">
        <v>133</v>
      </c>
      <c r="E136" s="185" t="s">
        <v>683</v>
      </c>
      <c r="F136" s="186" t="s">
        <v>684</v>
      </c>
      <c r="G136" s="187" t="s">
        <v>430</v>
      </c>
      <c r="H136" s="188">
        <v>2</v>
      </c>
      <c r="I136" s="189"/>
      <c r="J136" s="190">
        <f>ROUND(I136*H136,2)</f>
        <v>0</v>
      </c>
      <c r="K136" s="186" t="s">
        <v>19</v>
      </c>
      <c r="L136" s="37"/>
      <c r="M136" s="191" t="s">
        <v>19</v>
      </c>
      <c r="N136" s="192" t="s">
        <v>43</v>
      </c>
      <c r="O136" s="62"/>
      <c r="P136" s="193">
        <f>O136*H136</f>
        <v>0</v>
      </c>
      <c r="Q136" s="193">
        <v>0</v>
      </c>
      <c r="R136" s="193">
        <f>Q136*H136</f>
        <v>0</v>
      </c>
      <c r="S136" s="193">
        <v>0</v>
      </c>
      <c r="T136" s="194">
        <f>S136*H136</f>
        <v>0</v>
      </c>
      <c r="AR136" s="195" t="s">
        <v>220</v>
      </c>
      <c r="AT136" s="195" t="s">
        <v>133</v>
      </c>
      <c r="AU136" s="195" t="s">
        <v>89</v>
      </c>
      <c r="AY136" s="16" t="s">
        <v>131</v>
      </c>
      <c r="BE136" s="196">
        <f>IF(N136="základní",J136,0)</f>
        <v>0</v>
      </c>
      <c r="BF136" s="196">
        <f>IF(N136="snížená",J136,0)</f>
        <v>0</v>
      </c>
      <c r="BG136" s="196">
        <f>IF(N136="zákl. přenesená",J136,0)</f>
        <v>0</v>
      </c>
      <c r="BH136" s="196">
        <f>IF(N136="sníž. přenesená",J136,0)</f>
        <v>0</v>
      </c>
      <c r="BI136" s="196">
        <f>IF(N136="nulová",J136,0)</f>
        <v>0</v>
      </c>
      <c r="BJ136" s="16" t="s">
        <v>79</v>
      </c>
      <c r="BK136" s="196">
        <f>ROUND(I136*H136,2)</f>
        <v>0</v>
      </c>
      <c r="BL136" s="16" t="s">
        <v>220</v>
      </c>
      <c r="BM136" s="195" t="s">
        <v>685</v>
      </c>
    </row>
    <row r="137" spans="2:47" s="1" customFormat="1" ht="19.5">
      <c r="B137" s="33"/>
      <c r="C137" s="34"/>
      <c r="D137" s="197" t="s">
        <v>140</v>
      </c>
      <c r="E137" s="34"/>
      <c r="F137" s="198" t="s">
        <v>684</v>
      </c>
      <c r="G137" s="34"/>
      <c r="H137" s="34"/>
      <c r="I137" s="114"/>
      <c r="J137" s="34"/>
      <c r="K137" s="34"/>
      <c r="L137" s="37"/>
      <c r="M137" s="199"/>
      <c r="N137" s="62"/>
      <c r="O137" s="62"/>
      <c r="P137" s="62"/>
      <c r="Q137" s="62"/>
      <c r="R137" s="62"/>
      <c r="S137" s="62"/>
      <c r="T137" s="63"/>
      <c r="AT137" s="16" t="s">
        <v>140</v>
      </c>
      <c r="AU137" s="16" t="s">
        <v>89</v>
      </c>
    </row>
    <row r="138" spans="2:65" s="1" customFormat="1" ht="36" customHeight="1">
      <c r="B138" s="33"/>
      <c r="C138" s="184" t="s">
        <v>267</v>
      </c>
      <c r="D138" s="184" t="s">
        <v>133</v>
      </c>
      <c r="E138" s="185" t="s">
        <v>686</v>
      </c>
      <c r="F138" s="186" t="s">
        <v>687</v>
      </c>
      <c r="G138" s="187" t="s">
        <v>430</v>
      </c>
      <c r="H138" s="188">
        <v>2</v>
      </c>
      <c r="I138" s="189"/>
      <c r="J138" s="190">
        <f>ROUND(I138*H138,2)</f>
        <v>0</v>
      </c>
      <c r="K138" s="186" t="s">
        <v>19</v>
      </c>
      <c r="L138" s="37"/>
      <c r="M138" s="191" t="s">
        <v>19</v>
      </c>
      <c r="N138" s="192" t="s">
        <v>43</v>
      </c>
      <c r="O138" s="62"/>
      <c r="P138" s="193">
        <f>O138*H138</f>
        <v>0</v>
      </c>
      <c r="Q138" s="193">
        <v>0</v>
      </c>
      <c r="R138" s="193">
        <f>Q138*H138</f>
        <v>0</v>
      </c>
      <c r="S138" s="193">
        <v>0</v>
      </c>
      <c r="T138" s="194">
        <f>S138*H138</f>
        <v>0</v>
      </c>
      <c r="AR138" s="195" t="s">
        <v>220</v>
      </c>
      <c r="AT138" s="195" t="s">
        <v>133</v>
      </c>
      <c r="AU138" s="195" t="s">
        <v>89</v>
      </c>
      <c r="AY138" s="16" t="s">
        <v>131</v>
      </c>
      <c r="BE138" s="196">
        <f>IF(N138="základní",J138,0)</f>
        <v>0</v>
      </c>
      <c r="BF138" s="196">
        <f>IF(N138="snížená",J138,0)</f>
        <v>0</v>
      </c>
      <c r="BG138" s="196">
        <f>IF(N138="zákl. přenesená",J138,0)</f>
        <v>0</v>
      </c>
      <c r="BH138" s="196">
        <f>IF(N138="sníž. přenesená",J138,0)</f>
        <v>0</v>
      </c>
      <c r="BI138" s="196">
        <f>IF(N138="nulová",J138,0)</f>
        <v>0</v>
      </c>
      <c r="BJ138" s="16" t="s">
        <v>79</v>
      </c>
      <c r="BK138" s="196">
        <f>ROUND(I138*H138,2)</f>
        <v>0</v>
      </c>
      <c r="BL138" s="16" t="s">
        <v>220</v>
      </c>
      <c r="BM138" s="195" t="s">
        <v>688</v>
      </c>
    </row>
    <row r="139" spans="2:47" s="1" customFormat="1" ht="19.5">
      <c r="B139" s="33"/>
      <c r="C139" s="34"/>
      <c r="D139" s="197" t="s">
        <v>140</v>
      </c>
      <c r="E139" s="34"/>
      <c r="F139" s="198" t="s">
        <v>687</v>
      </c>
      <c r="G139" s="34"/>
      <c r="H139" s="34"/>
      <c r="I139" s="114"/>
      <c r="J139" s="34"/>
      <c r="K139" s="34"/>
      <c r="L139" s="37"/>
      <c r="M139" s="199"/>
      <c r="N139" s="62"/>
      <c r="O139" s="62"/>
      <c r="P139" s="62"/>
      <c r="Q139" s="62"/>
      <c r="R139" s="62"/>
      <c r="S139" s="62"/>
      <c r="T139" s="63"/>
      <c r="AT139" s="16" t="s">
        <v>140</v>
      </c>
      <c r="AU139" s="16" t="s">
        <v>89</v>
      </c>
    </row>
    <row r="140" spans="2:65" s="1" customFormat="1" ht="36" customHeight="1">
      <c r="B140" s="33"/>
      <c r="C140" s="184" t="s">
        <v>273</v>
      </c>
      <c r="D140" s="184" t="s">
        <v>133</v>
      </c>
      <c r="E140" s="185" t="s">
        <v>689</v>
      </c>
      <c r="F140" s="186" t="s">
        <v>690</v>
      </c>
      <c r="G140" s="187" t="s">
        <v>430</v>
      </c>
      <c r="H140" s="188">
        <v>2</v>
      </c>
      <c r="I140" s="189"/>
      <c r="J140" s="190">
        <f>ROUND(I140*H140,2)</f>
        <v>0</v>
      </c>
      <c r="K140" s="186" t="s">
        <v>19</v>
      </c>
      <c r="L140" s="37"/>
      <c r="M140" s="191" t="s">
        <v>19</v>
      </c>
      <c r="N140" s="192" t="s">
        <v>43</v>
      </c>
      <c r="O140" s="62"/>
      <c r="P140" s="193">
        <f>O140*H140</f>
        <v>0</v>
      </c>
      <c r="Q140" s="193">
        <v>0</v>
      </c>
      <c r="R140" s="193">
        <f>Q140*H140</f>
        <v>0</v>
      </c>
      <c r="S140" s="193">
        <v>0</v>
      </c>
      <c r="T140" s="194">
        <f>S140*H140</f>
        <v>0</v>
      </c>
      <c r="AR140" s="195" t="s">
        <v>220</v>
      </c>
      <c r="AT140" s="195" t="s">
        <v>133</v>
      </c>
      <c r="AU140" s="195" t="s">
        <v>89</v>
      </c>
      <c r="AY140" s="16" t="s">
        <v>131</v>
      </c>
      <c r="BE140" s="196">
        <f>IF(N140="základní",J140,0)</f>
        <v>0</v>
      </c>
      <c r="BF140" s="196">
        <f>IF(N140="snížená",J140,0)</f>
        <v>0</v>
      </c>
      <c r="BG140" s="196">
        <f>IF(N140="zákl. přenesená",J140,0)</f>
        <v>0</v>
      </c>
      <c r="BH140" s="196">
        <f>IF(N140="sníž. přenesená",J140,0)</f>
        <v>0</v>
      </c>
      <c r="BI140" s="196">
        <f>IF(N140="nulová",J140,0)</f>
        <v>0</v>
      </c>
      <c r="BJ140" s="16" t="s">
        <v>79</v>
      </c>
      <c r="BK140" s="196">
        <f>ROUND(I140*H140,2)</f>
        <v>0</v>
      </c>
      <c r="BL140" s="16" t="s">
        <v>220</v>
      </c>
      <c r="BM140" s="195" t="s">
        <v>691</v>
      </c>
    </row>
    <row r="141" spans="2:47" s="1" customFormat="1" ht="19.5">
      <c r="B141" s="33"/>
      <c r="C141" s="34"/>
      <c r="D141" s="197" t="s">
        <v>140</v>
      </c>
      <c r="E141" s="34"/>
      <c r="F141" s="198" t="s">
        <v>690</v>
      </c>
      <c r="G141" s="34"/>
      <c r="H141" s="34"/>
      <c r="I141" s="114"/>
      <c r="J141" s="34"/>
      <c r="K141" s="34"/>
      <c r="L141" s="37"/>
      <c r="M141" s="199"/>
      <c r="N141" s="62"/>
      <c r="O141" s="62"/>
      <c r="P141" s="62"/>
      <c r="Q141" s="62"/>
      <c r="R141" s="62"/>
      <c r="S141" s="62"/>
      <c r="T141" s="63"/>
      <c r="AT141" s="16" t="s">
        <v>140</v>
      </c>
      <c r="AU141" s="16" t="s">
        <v>89</v>
      </c>
    </row>
    <row r="142" spans="2:65" s="1" customFormat="1" ht="24" customHeight="1">
      <c r="B142" s="33"/>
      <c r="C142" s="184" t="s">
        <v>279</v>
      </c>
      <c r="D142" s="184" t="s">
        <v>133</v>
      </c>
      <c r="E142" s="185" t="s">
        <v>692</v>
      </c>
      <c r="F142" s="186" t="s">
        <v>693</v>
      </c>
      <c r="G142" s="187" t="s">
        <v>430</v>
      </c>
      <c r="H142" s="188">
        <v>1</v>
      </c>
      <c r="I142" s="189"/>
      <c r="J142" s="190">
        <f>ROUND(I142*H142,2)</f>
        <v>0</v>
      </c>
      <c r="K142" s="186" t="s">
        <v>19</v>
      </c>
      <c r="L142" s="37"/>
      <c r="M142" s="191" t="s">
        <v>19</v>
      </c>
      <c r="N142" s="192" t="s">
        <v>43</v>
      </c>
      <c r="O142" s="62"/>
      <c r="P142" s="193">
        <f>O142*H142</f>
        <v>0</v>
      </c>
      <c r="Q142" s="193">
        <v>0</v>
      </c>
      <c r="R142" s="193">
        <f>Q142*H142</f>
        <v>0</v>
      </c>
      <c r="S142" s="193">
        <v>0</v>
      </c>
      <c r="T142" s="194">
        <f>S142*H142</f>
        <v>0</v>
      </c>
      <c r="AR142" s="195" t="s">
        <v>220</v>
      </c>
      <c r="AT142" s="195" t="s">
        <v>133</v>
      </c>
      <c r="AU142" s="195" t="s">
        <v>89</v>
      </c>
      <c r="AY142" s="16" t="s">
        <v>131</v>
      </c>
      <c r="BE142" s="196">
        <f>IF(N142="základní",J142,0)</f>
        <v>0</v>
      </c>
      <c r="BF142" s="196">
        <f>IF(N142="snížená",J142,0)</f>
        <v>0</v>
      </c>
      <c r="BG142" s="196">
        <f>IF(N142="zákl. přenesená",J142,0)</f>
        <v>0</v>
      </c>
      <c r="BH142" s="196">
        <f>IF(N142="sníž. přenesená",J142,0)</f>
        <v>0</v>
      </c>
      <c r="BI142" s="196">
        <f>IF(N142="nulová",J142,0)</f>
        <v>0</v>
      </c>
      <c r="BJ142" s="16" t="s">
        <v>79</v>
      </c>
      <c r="BK142" s="196">
        <f>ROUND(I142*H142,2)</f>
        <v>0</v>
      </c>
      <c r="BL142" s="16" t="s">
        <v>220</v>
      </c>
      <c r="BM142" s="195" t="s">
        <v>694</v>
      </c>
    </row>
    <row r="143" spans="2:47" s="1" customFormat="1" ht="19.5">
      <c r="B143" s="33"/>
      <c r="C143" s="34"/>
      <c r="D143" s="197" t="s">
        <v>140</v>
      </c>
      <c r="E143" s="34"/>
      <c r="F143" s="198" t="s">
        <v>693</v>
      </c>
      <c r="G143" s="34"/>
      <c r="H143" s="34"/>
      <c r="I143" s="114"/>
      <c r="J143" s="34"/>
      <c r="K143" s="34"/>
      <c r="L143" s="37"/>
      <c r="M143" s="199"/>
      <c r="N143" s="62"/>
      <c r="O143" s="62"/>
      <c r="P143" s="62"/>
      <c r="Q143" s="62"/>
      <c r="R143" s="62"/>
      <c r="S143" s="62"/>
      <c r="T143" s="63"/>
      <c r="AT143" s="16" t="s">
        <v>140</v>
      </c>
      <c r="AU143" s="16" t="s">
        <v>89</v>
      </c>
    </row>
    <row r="144" spans="2:65" s="1" customFormat="1" ht="24" customHeight="1">
      <c r="B144" s="33"/>
      <c r="C144" s="184" t="s">
        <v>284</v>
      </c>
      <c r="D144" s="184" t="s">
        <v>133</v>
      </c>
      <c r="E144" s="185" t="s">
        <v>695</v>
      </c>
      <c r="F144" s="186" t="s">
        <v>696</v>
      </c>
      <c r="G144" s="187" t="s">
        <v>430</v>
      </c>
      <c r="H144" s="188">
        <v>1</v>
      </c>
      <c r="I144" s="189"/>
      <c r="J144" s="190">
        <f>ROUND(I144*H144,2)</f>
        <v>0</v>
      </c>
      <c r="K144" s="186" t="s">
        <v>19</v>
      </c>
      <c r="L144" s="37"/>
      <c r="M144" s="191" t="s">
        <v>19</v>
      </c>
      <c r="N144" s="192" t="s">
        <v>43</v>
      </c>
      <c r="O144" s="62"/>
      <c r="P144" s="193">
        <f>O144*H144</f>
        <v>0</v>
      </c>
      <c r="Q144" s="193">
        <v>0</v>
      </c>
      <c r="R144" s="193">
        <f>Q144*H144</f>
        <v>0</v>
      </c>
      <c r="S144" s="193">
        <v>0</v>
      </c>
      <c r="T144" s="194">
        <f>S144*H144</f>
        <v>0</v>
      </c>
      <c r="AR144" s="195" t="s">
        <v>220</v>
      </c>
      <c r="AT144" s="195" t="s">
        <v>133</v>
      </c>
      <c r="AU144" s="195" t="s">
        <v>89</v>
      </c>
      <c r="AY144" s="16" t="s">
        <v>131</v>
      </c>
      <c r="BE144" s="196">
        <f>IF(N144="základní",J144,0)</f>
        <v>0</v>
      </c>
      <c r="BF144" s="196">
        <f>IF(N144="snížená",J144,0)</f>
        <v>0</v>
      </c>
      <c r="BG144" s="196">
        <f>IF(N144="zákl. přenesená",J144,0)</f>
        <v>0</v>
      </c>
      <c r="BH144" s="196">
        <f>IF(N144="sníž. přenesená",J144,0)</f>
        <v>0</v>
      </c>
      <c r="BI144" s="196">
        <f>IF(N144="nulová",J144,0)</f>
        <v>0</v>
      </c>
      <c r="BJ144" s="16" t="s">
        <v>79</v>
      </c>
      <c r="BK144" s="196">
        <f>ROUND(I144*H144,2)</f>
        <v>0</v>
      </c>
      <c r="BL144" s="16" t="s">
        <v>220</v>
      </c>
      <c r="BM144" s="195" t="s">
        <v>697</v>
      </c>
    </row>
    <row r="145" spans="2:47" s="1" customFormat="1" ht="19.5">
      <c r="B145" s="33"/>
      <c r="C145" s="34"/>
      <c r="D145" s="197" t="s">
        <v>140</v>
      </c>
      <c r="E145" s="34"/>
      <c r="F145" s="198" t="s">
        <v>696</v>
      </c>
      <c r="G145" s="34"/>
      <c r="H145" s="34"/>
      <c r="I145" s="114"/>
      <c r="J145" s="34"/>
      <c r="K145" s="34"/>
      <c r="L145" s="37"/>
      <c r="M145" s="199"/>
      <c r="N145" s="62"/>
      <c r="O145" s="62"/>
      <c r="P145" s="62"/>
      <c r="Q145" s="62"/>
      <c r="R145" s="62"/>
      <c r="S145" s="62"/>
      <c r="T145" s="63"/>
      <c r="AT145" s="16" t="s">
        <v>140</v>
      </c>
      <c r="AU145" s="16" t="s">
        <v>89</v>
      </c>
    </row>
    <row r="146" spans="2:65" s="1" customFormat="1" ht="36" customHeight="1">
      <c r="B146" s="33"/>
      <c r="C146" s="184" t="s">
        <v>290</v>
      </c>
      <c r="D146" s="184" t="s">
        <v>133</v>
      </c>
      <c r="E146" s="185" t="s">
        <v>698</v>
      </c>
      <c r="F146" s="186" t="s">
        <v>699</v>
      </c>
      <c r="G146" s="187" t="s">
        <v>430</v>
      </c>
      <c r="H146" s="188">
        <v>2</v>
      </c>
      <c r="I146" s="189"/>
      <c r="J146" s="190">
        <f>ROUND(I146*H146,2)</f>
        <v>0</v>
      </c>
      <c r="K146" s="186" t="s">
        <v>19</v>
      </c>
      <c r="L146" s="37"/>
      <c r="M146" s="191" t="s">
        <v>19</v>
      </c>
      <c r="N146" s="192" t="s">
        <v>43</v>
      </c>
      <c r="O146" s="62"/>
      <c r="P146" s="193">
        <f>O146*H146</f>
        <v>0</v>
      </c>
      <c r="Q146" s="193">
        <v>0</v>
      </c>
      <c r="R146" s="193">
        <f>Q146*H146</f>
        <v>0</v>
      </c>
      <c r="S146" s="193">
        <v>0</v>
      </c>
      <c r="T146" s="194">
        <f>S146*H146</f>
        <v>0</v>
      </c>
      <c r="AR146" s="195" t="s">
        <v>220</v>
      </c>
      <c r="AT146" s="195" t="s">
        <v>133</v>
      </c>
      <c r="AU146" s="195" t="s">
        <v>89</v>
      </c>
      <c r="AY146" s="16" t="s">
        <v>131</v>
      </c>
      <c r="BE146" s="196">
        <f>IF(N146="základní",J146,0)</f>
        <v>0</v>
      </c>
      <c r="BF146" s="196">
        <f>IF(N146="snížená",J146,0)</f>
        <v>0</v>
      </c>
      <c r="BG146" s="196">
        <f>IF(N146="zákl. přenesená",J146,0)</f>
        <v>0</v>
      </c>
      <c r="BH146" s="196">
        <f>IF(N146="sníž. přenesená",J146,0)</f>
        <v>0</v>
      </c>
      <c r="BI146" s="196">
        <f>IF(N146="nulová",J146,0)</f>
        <v>0</v>
      </c>
      <c r="BJ146" s="16" t="s">
        <v>79</v>
      </c>
      <c r="BK146" s="196">
        <f>ROUND(I146*H146,2)</f>
        <v>0</v>
      </c>
      <c r="BL146" s="16" t="s">
        <v>220</v>
      </c>
      <c r="BM146" s="195" t="s">
        <v>700</v>
      </c>
    </row>
    <row r="147" spans="2:47" s="1" customFormat="1" ht="19.5">
      <c r="B147" s="33"/>
      <c r="C147" s="34"/>
      <c r="D147" s="197" t="s">
        <v>140</v>
      </c>
      <c r="E147" s="34"/>
      <c r="F147" s="198" t="s">
        <v>699</v>
      </c>
      <c r="G147" s="34"/>
      <c r="H147" s="34"/>
      <c r="I147" s="114"/>
      <c r="J147" s="34"/>
      <c r="K147" s="34"/>
      <c r="L147" s="37"/>
      <c r="M147" s="199"/>
      <c r="N147" s="62"/>
      <c r="O147" s="62"/>
      <c r="P147" s="62"/>
      <c r="Q147" s="62"/>
      <c r="R147" s="62"/>
      <c r="S147" s="62"/>
      <c r="T147" s="63"/>
      <c r="AT147" s="16" t="s">
        <v>140</v>
      </c>
      <c r="AU147" s="16" t="s">
        <v>89</v>
      </c>
    </row>
    <row r="148" spans="2:65" s="1" customFormat="1" ht="24" customHeight="1">
      <c r="B148" s="33"/>
      <c r="C148" s="184" t="s">
        <v>296</v>
      </c>
      <c r="D148" s="184" t="s">
        <v>133</v>
      </c>
      <c r="E148" s="185" t="s">
        <v>701</v>
      </c>
      <c r="F148" s="186" t="s">
        <v>702</v>
      </c>
      <c r="G148" s="187" t="s">
        <v>430</v>
      </c>
      <c r="H148" s="188">
        <v>2</v>
      </c>
      <c r="I148" s="189"/>
      <c r="J148" s="190">
        <f>ROUND(I148*H148,2)</f>
        <v>0</v>
      </c>
      <c r="K148" s="186" t="s">
        <v>19</v>
      </c>
      <c r="L148" s="37"/>
      <c r="M148" s="191" t="s">
        <v>19</v>
      </c>
      <c r="N148" s="192" t="s">
        <v>43</v>
      </c>
      <c r="O148" s="62"/>
      <c r="P148" s="193">
        <f>O148*H148</f>
        <v>0</v>
      </c>
      <c r="Q148" s="193">
        <v>0</v>
      </c>
      <c r="R148" s="193">
        <f>Q148*H148</f>
        <v>0</v>
      </c>
      <c r="S148" s="193">
        <v>0</v>
      </c>
      <c r="T148" s="194">
        <f>S148*H148</f>
        <v>0</v>
      </c>
      <c r="AR148" s="195" t="s">
        <v>220</v>
      </c>
      <c r="AT148" s="195" t="s">
        <v>133</v>
      </c>
      <c r="AU148" s="195" t="s">
        <v>89</v>
      </c>
      <c r="AY148" s="16" t="s">
        <v>131</v>
      </c>
      <c r="BE148" s="196">
        <f>IF(N148="základní",J148,0)</f>
        <v>0</v>
      </c>
      <c r="BF148" s="196">
        <f>IF(N148="snížená",J148,0)</f>
        <v>0</v>
      </c>
      <c r="BG148" s="196">
        <f>IF(N148="zákl. přenesená",J148,0)</f>
        <v>0</v>
      </c>
      <c r="BH148" s="196">
        <f>IF(N148="sníž. přenesená",J148,0)</f>
        <v>0</v>
      </c>
      <c r="BI148" s="196">
        <f>IF(N148="nulová",J148,0)</f>
        <v>0</v>
      </c>
      <c r="BJ148" s="16" t="s">
        <v>79</v>
      </c>
      <c r="BK148" s="196">
        <f>ROUND(I148*H148,2)</f>
        <v>0</v>
      </c>
      <c r="BL148" s="16" t="s">
        <v>220</v>
      </c>
      <c r="BM148" s="195" t="s">
        <v>703</v>
      </c>
    </row>
    <row r="149" spans="2:47" s="1" customFormat="1" ht="19.5">
      <c r="B149" s="33"/>
      <c r="C149" s="34"/>
      <c r="D149" s="197" t="s">
        <v>140</v>
      </c>
      <c r="E149" s="34"/>
      <c r="F149" s="198" t="s">
        <v>702</v>
      </c>
      <c r="G149" s="34"/>
      <c r="H149" s="34"/>
      <c r="I149" s="114"/>
      <c r="J149" s="34"/>
      <c r="K149" s="34"/>
      <c r="L149" s="37"/>
      <c r="M149" s="199"/>
      <c r="N149" s="62"/>
      <c r="O149" s="62"/>
      <c r="P149" s="62"/>
      <c r="Q149" s="62"/>
      <c r="R149" s="62"/>
      <c r="S149" s="62"/>
      <c r="T149" s="63"/>
      <c r="AT149" s="16" t="s">
        <v>140</v>
      </c>
      <c r="AU149" s="16" t="s">
        <v>89</v>
      </c>
    </row>
    <row r="150" spans="2:65" s="1" customFormat="1" ht="36" customHeight="1">
      <c r="B150" s="33"/>
      <c r="C150" s="184" t="s">
        <v>302</v>
      </c>
      <c r="D150" s="184" t="s">
        <v>133</v>
      </c>
      <c r="E150" s="185" t="s">
        <v>704</v>
      </c>
      <c r="F150" s="186" t="s">
        <v>705</v>
      </c>
      <c r="G150" s="187" t="s">
        <v>430</v>
      </c>
      <c r="H150" s="188">
        <v>1</v>
      </c>
      <c r="I150" s="189"/>
      <c r="J150" s="190">
        <f>ROUND(I150*H150,2)</f>
        <v>0</v>
      </c>
      <c r="K150" s="186" t="s">
        <v>19</v>
      </c>
      <c r="L150" s="37"/>
      <c r="M150" s="191" t="s">
        <v>19</v>
      </c>
      <c r="N150" s="192" t="s">
        <v>43</v>
      </c>
      <c r="O150" s="62"/>
      <c r="P150" s="193">
        <f>O150*H150</f>
        <v>0</v>
      </c>
      <c r="Q150" s="193">
        <v>0</v>
      </c>
      <c r="R150" s="193">
        <f>Q150*H150</f>
        <v>0</v>
      </c>
      <c r="S150" s="193">
        <v>0</v>
      </c>
      <c r="T150" s="194">
        <f>S150*H150</f>
        <v>0</v>
      </c>
      <c r="AR150" s="195" t="s">
        <v>220</v>
      </c>
      <c r="AT150" s="195" t="s">
        <v>133</v>
      </c>
      <c r="AU150" s="195" t="s">
        <v>89</v>
      </c>
      <c r="AY150" s="16" t="s">
        <v>131</v>
      </c>
      <c r="BE150" s="196">
        <f>IF(N150="základní",J150,0)</f>
        <v>0</v>
      </c>
      <c r="BF150" s="196">
        <f>IF(N150="snížená",J150,0)</f>
        <v>0</v>
      </c>
      <c r="BG150" s="196">
        <f>IF(N150="zákl. přenesená",J150,0)</f>
        <v>0</v>
      </c>
      <c r="BH150" s="196">
        <f>IF(N150="sníž. přenesená",J150,0)</f>
        <v>0</v>
      </c>
      <c r="BI150" s="196">
        <f>IF(N150="nulová",J150,0)</f>
        <v>0</v>
      </c>
      <c r="BJ150" s="16" t="s">
        <v>79</v>
      </c>
      <c r="BK150" s="196">
        <f>ROUND(I150*H150,2)</f>
        <v>0</v>
      </c>
      <c r="BL150" s="16" t="s">
        <v>220</v>
      </c>
      <c r="BM150" s="195" t="s">
        <v>706</v>
      </c>
    </row>
    <row r="151" spans="2:47" s="1" customFormat="1" ht="19.5">
      <c r="B151" s="33"/>
      <c r="C151" s="34"/>
      <c r="D151" s="197" t="s">
        <v>140</v>
      </c>
      <c r="E151" s="34"/>
      <c r="F151" s="198" t="s">
        <v>705</v>
      </c>
      <c r="G151" s="34"/>
      <c r="H151" s="34"/>
      <c r="I151" s="114"/>
      <c r="J151" s="34"/>
      <c r="K151" s="34"/>
      <c r="L151" s="37"/>
      <c r="M151" s="199"/>
      <c r="N151" s="62"/>
      <c r="O151" s="62"/>
      <c r="P151" s="62"/>
      <c r="Q151" s="62"/>
      <c r="R151" s="62"/>
      <c r="S151" s="62"/>
      <c r="T151" s="63"/>
      <c r="AT151" s="16" t="s">
        <v>140</v>
      </c>
      <c r="AU151" s="16" t="s">
        <v>89</v>
      </c>
    </row>
    <row r="152" spans="2:65" s="1" customFormat="1" ht="36" customHeight="1">
      <c r="B152" s="33"/>
      <c r="C152" s="184" t="s">
        <v>305</v>
      </c>
      <c r="D152" s="184" t="s">
        <v>133</v>
      </c>
      <c r="E152" s="185" t="s">
        <v>707</v>
      </c>
      <c r="F152" s="186" t="s">
        <v>708</v>
      </c>
      <c r="G152" s="187" t="s">
        <v>430</v>
      </c>
      <c r="H152" s="188">
        <v>22</v>
      </c>
      <c r="I152" s="189"/>
      <c r="J152" s="190">
        <f>ROUND(I152*H152,2)</f>
        <v>0</v>
      </c>
      <c r="K152" s="186" t="s">
        <v>19</v>
      </c>
      <c r="L152" s="37"/>
      <c r="M152" s="191" t="s">
        <v>19</v>
      </c>
      <c r="N152" s="192" t="s">
        <v>43</v>
      </c>
      <c r="O152" s="62"/>
      <c r="P152" s="193">
        <f>O152*H152</f>
        <v>0</v>
      </c>
      <c r="Q152" s="193">
        <v>0</v>
      </c>
      <c r="R152" s="193">
        <f>Q152*H152</f>
        <v>0</v>
      </c>
      <c r="S152" s="193">
        <v>0</v>
      </c>
      <c r="T152" s="194">
        <f>S152*H152</f>
        <v>0</v>
      </c>
      <c r="AR152" s="195" t="s">
        <v>220</v>
      </c>
      <c r="AT152" s="195" t="s">
        <v>133</v>
      </c>
      <c r="AU152" s="195" t="s">
        <v>89</v>
      </c>
      <c r="AY152" s="16" t="s">
        <v>131</v>
      </c>
      <c r="BE152" s="196">
        <f>IF(N152="základní",J152,0)</f>
        <v>0</v>
      </c>
      <c r="BF152" s="196">
        <f>IF(N152="snížená",J152,0)</f>
        <v>0</v>
      </c>
      <c r="BG152" s="196">
        <f>IF(N152="zákl. přenesená",J152,0)</f>
        <v>0</v>
      </c>
      <c r="BH152" s="196">
        <f>IF(N152="sníž. přenesená",J152,0)</f>
        <v>0</v>
      </c>
      <c r="BI152" s="196">
        <f>IF(N152="nulová",J152,0)</f>
        <v>0</v>
      </c>
      <c r="BJ152" s="16" t="s">
        <v>79</v>
      </c>
      <c r="BK152" s="196">
        <f>ROUND(I152*H152,2)</f>
        <v>0</v>
      </c>
      <c r="BL152" s="16" t="s">
        <v>220</v>
      </c>
      <c r="BM152" s="195" t="s">
        <v>709</v>
      </c>
    </row>
    <row r="153" spans="2:47" s="1" customFormat="1" ht="29.25">
      <c r="B153" s="33"/>
      <c r="C153" s="34"/>
      <c r="D153" s="197" t="s">
        <v>140</v>
      </c>
      <c r="E153" s="34"/>
      <c r="F153" s="198" t="s">
        <v>708</v>
      </c>
      <c r="G153" s="34"/>
      <c r="H153" s="34"/>
      <c r="I153" s="114"/>
      <c r="J153" s="34"/>
      <c r="K153" s="34"/>
      <c r="L153" s="37"/>
      <c r="M153" s="199"/>
      <c r="N153" s="62"/>
      <c r="O153" s="62"/>
      <c r="P153" s="62"/>
      <c r="Q153" s="62"/>
      <c r="R153" s="62"/>
      <c r="S153" s="62"/>
      <c r="T153" s="63"/>
      <c r="AT153" s="16" t="s">
        <v>140</v>
      </c>
      <c r="AU153" s="16" t="s">
        <v>89</v>
      </c>
    </row>
    <row r="154" spans="2:65" s="1" customFormat="1" ht="36" customHeight="1">
      <c r="B154" s="33"/>
      <c r="C154" s="184" t="s">
        <v>311</v>
      </c>
      <c r="D154" s="184" t="s">
        <v>133</v>
      </c>
      <c r="E154" s="185" t="s">
        <v>710</v>
      </c>
      <c r="F154" s="186" t="s">
        <v>711</v>
      </c>
      <c r="G154" s="187" t="s">
        <v>430</v>
      </c>
      <c r="H154" s="188">
        <v>8</v>
      </c>
      <c r="I154" s="189"/>
      <c r="J154" s="190">
        <f>ROUND(I154*H154,2)</f>
        <v>0</v>
      </c>
      <c r="K154" s="186" t="s">
        <v>19</v>
      </c>
      <c r="L154" s="37"/>
      <c r="M154" s="191" t="s">
        <v>19</v>
      </c>
      <c r="N154" s="192" t="s">
        <v>43</v>
      </c>
      <c r="O154" s="62"/>
      <c r="P154" s="193">
        <f>O154*H154</f>
        <v>0</v>
      </c>
      <c r="Q154" s="193">
        <v>0</v>
      </c>
      <c r="R154" s="193">
        <f>Q154*H154</f>
        <v>0</v>
      </c>
      <c r="S154" s="193">
        <v>0</v>
      </c>
      <c r="T154" s="194">
        <f>S154*H154</f>
        <v>0</v>
      </c>
      <c r="AR154" s="195" t="s">
        <v>220</v>
      </c>
      <c r="AT154" s="195" t="s">
        <v>133</v>
      </c>
      <c r="AU154" s="195" t="s">
        <v>89</v>
      </c>
      <c r="AY154" s="16" t="s">
        <v>131</v>
      </c>
      <c r="BE154" s="196">
        <f>IF(N154="základní",J154,0)</f>
        <v>0</v>
      </c>
      <c r="BF154" s="196">
        <f>IF(N154="snížená",J154,0)</f>
        <v>0</v>
      </c>
      <c r="BG154" s="196">
        <f>IF(N154="zákl. přenesená",J154,0)</f>
        <v>0</v>
      </c>
      <c r="BH154" s="196">
        <f>IF(N154="sníž. přenesená",J154,0)</f>
        <v>0</v>
      </c>
      <c r="BI154" s="196">
        <f>IF(N154="nulová",J154,0)</f>
        <v>0</v>
      </c>
      <c r="BJ154" s="16" t="s">
        <v>79</v>
      </c>
      <c r="BK154" s="196">
        <f>ROUND(I154*H154,2)</f>
        <v>0</v>
      </c>
      <c r="BL154" s="16" t="s">
        <v>220</v>
      </c>
      <c r="BM154" s="195" t="s">
        <v>712</v>
      </c>
    </row>
    <row r="155" spans="2:47" s="1" customFormat="1" ht="29.25">
      <c r="B155" s="33"/>
      <c r="C155" s="34"/>
      <c r="D155" s="197" t="s">
        <v>140</v>
      </c>
      <c r="E155" s="34"/>
      <c r="F155" s="198" t="s">
        <v>711</v>
      </c>
      <c r="G155" s="34"/>
      <c r="H155" s="34"/>
      <c r="I155" s="114"/>
      <c r="J155" s="34"/>
      <c r="K155" s="34"/>
      <c r="L155" s="37"/>
      <c r="M155" s="199"/>
      <c r="N155" s="62"/>
      <c r="O155" s="62"/>
      <c r="P155" s="62"/>
      <c r="Q155" s="62"/>
      <c r="R155" s="62"/>
      <c r="S155" s="62"/>
      <c r="T155" s="63"/>
      <c r="AT155" s="16" t="s">
        <v>140</v>
      </c>
      <c r="AU155" s="16" t="s">
        <v>89</v>
      </c>
    </row>
    <row r="156" spans="2:63" s="11" customFormat="1" ht="20.85" customHeight="1">
      <c r="B156" s="168"/>
      <c r="C156" s="169"/>
      <c r="D156" s="170" t="s">
        <v>71</v>
      </c>
      <c r="E156" s="182" t="s">
        <v>713</v>
      </c>
      <c r="F156" s="182" t="s">
        <v>714</v>
      </c>
      <c r="G156" s="169"/>
      <c r="H156" s="169"/>
      <c r="I156" s="172"/>
      <c r="J156" s="183">
        <f>BK156</f>
        <v>0</v>
      </c>
      <c r="K156" s="169"/>
      <c r="L156" s="174"/>
      <c r="M156" s="175"/>
      <c r="N156" s="176"/>
      <c r="O156" s="176"/>
      <c r="P156" s="177">
        <f>SUM(P157:P254)</f>
        <v>0</v>
      </c>
      <c r="Q156" s="176"/>
      <c r="R156" s="177">
        <f>SUM(R157:R254)</f>
        <v>0</v>
      </c>
      <c r="S156" s="176"/>
      <c r="T156" s="178">
        <f>SUM(T157:T254)</f>
        <v>0</v>
      </c>
      <c r="AR156" s="179" t="s">
        <v>81</v>
      </c>
      <c r="AT156" s="180" t="s">
        <v>71</v>
      </c>
      <c r="AU156" s="180" t="s">
        <v>81</v>
      </c>
      <c r="AY156" s="179" t="s">
        <v>131</v>
      </c>
      <c r="BK156" s="181">
        <f>SUM(BK157:BK254)</f>
        <v>0</v>
      </c>
    </row>
    <row r="157" spans="2:65" s="1" customFormat="1" ht="36" customHeight="1">
      <c r="B157" s="33"/>
      <c r="C157" s="184" t="s">
        <v>316</v>
      </c>
      <c r="D157" s="184" t="s">
        <v>133</v>
      </c>
      <c r="E157" s="185" t="s">
        <v>715</v>
      </c>
      <c r="F157" s="186" t="s">
        <v>716</v>
      </c>
      <c r="G157" s="187" t="s">
        <v>430</v>
      </c>
      <c r="H157" s="188">
        <v>3</v>
      </c>
      <c r="I157" s="189"/>
      <c r="J157" s="190">
        <f>ROUND(I157*H157,2)</f>
        <v>0</v>
      </c>
      <c r="K157" s="186" t="s">
        <v>19</v>
      </c>
      <c r="L157" s="37"/>
      <c r="M157" s="191" t="s">
        <v>19</v>
      </c>
      <c r="N157" s="192" t="s">
        <v>43</v>
      </c>
      <c r="O157" s="62"/>
      <c r="P157" s="193">
        <f>O157*H157</f>
        <v>0</v>
      </c>
      <c r="Q157" s="193">
        <v>0</v>
      </c>
      <c r="R157" s="193">
        <f>Q157*H157</f>
        <v>0</v>
      </c>
      <c r="S157" s="193">
        <v>0</v>
      </c>
      <c r="T157" s="194">
        <f>S157*H157</f>
        <v>0</v>
      </c>
      <c r="AR157" s="195" t="s">
        <v>220</v>
      </c>
      <c r="AT157" s="195" t="s">
        <v>133</v>
      </c>
      <c r="AU157" s="195" t="s">
        <v>89</v>
      </c>
      <c r="AY157" s="16" t="s">
        <v>131</v>
      </c>
      <c r="BE157" s="196">
        <f>IF(N157="základní",J157,0)</f>
        <v>0</v>
      </c>
      <c r="BF157" s="196">
        <f>IF(N157="snížená",J157,0)</f>
        <v>0</v>
      </c>
      <c r="BG157" s="196">
        <f>IF(N157="zákl. přenesená",J157,0)</f>
        <v>0</v>
      </c>
      <c r="BH157" s="196">
        <f>IF(N157="sníž. přenesená",J157,0)</f>
        <v>0</v>
      </c>
      <c r="BI157" s="196">
        <f>IF(N157="nulová",J157,0)</f>
        <v>0</v>
      </c>
      <c r="BJ157" s="16" t="s">
        <v>79</v>
      </c>
      <c r="BK157" s="196">
        <f>ROUND(I157*H157,2)</f>
        <v>0</v>
      </c>
      <c r="BL157" s="16" t="s">
        <v>220</v>
      </c>
      <c r="BM157" s="195" t="s">
        <v>717</v>
      </c>
    </row>
    <row r="158" spans="2:47" s="1" customFormat="1" ht="19.5">
      <c r="B158" s="33"/>
      <c r="C158" s="34"/>
      <c r="D158" s="197" t="s">
        <v>140</v>
      </c>
      <c r="E158" s="34"/>
      <c r="F158" s="198" t="s">
        <v>716</v>
      </c>
      <c r="G158" s="34"/>
      <c r="H158" s="34"/>
      <c r="I158" s="114"/>
      <c r="J158" s="34"/>
      <c r="K158" s="34"/>
      <c r="L158" s="37"/>
      <c r="M158" s="199"/>
      <c r="N158" s="62"/>
      <c r="O158" s="62"/>
      <c r="P158" s="62"/>
      <c r="Q158" s="62"/>
      <c r="R158" s="62"/>
      <c r="S158" s="62"/>
      <c r="T158" s="63"/>
      <c r="AT158" s="16" t="s">
        <v>140</v>
      </c>
      <c r="AU158" s="16" t="s">
        <v>89</v>
      </c>
    </row>
    <row r="159" spans="2:65" s="1" customFormat="1" ht="36" customHeight="1">
      <c r="B159" s="33"/>
      <c r="C159" s="184" t="s">
        <v>321</v>
      </c>
      <c r="D159" s="184" t="s">
        <v>133</v>
      </c>
      <c r="E159" s="185" t="s">
        <v>718</v>
      </c>
      <c r="F159" s="186" t="s">
        <v>719</v>
      </c>
      <c r="G159" s="187" t="s">
        <v>430</v>
      </c>
      <c r="H159" s="188">
        <v>10</v>
      </c>
      <c r="I159" s="189"/>
      <c r="J159" s="190">
        <f>ROUND(I159*H159,2)</f>
        <v>0</v>
      </c>
      <c r="K159" s="186" t="s">
        <v>19</v>
      </c>
      <c r="L159" s="37"/>
      <c r="M159" s="191" t="s">
        <v>19</v>
      </c>
      <c r="N159" s="192" t="s">
        <v>43</v>
      </c>
      <c r="O159" s="62"/>
      <c r="P159" s="193">
        <f>O159*H159</f>
        <v>0</v>
      </c>
      <c r="Q159" s="193">
        <v>0</v>
      </c>
      <c r="R159" s="193">
        <f>Q159*H159</f>
        <v>0</v>
      </c>
      <c r="S159" s="193">
        <v>0</v>
      </c>
      <c r="T159" s="194">
        <f>S159*H159</f>
        <v>0</v>
      </c>
      <c r="AR159" s="195" t="s">
        <v>220</v>
      </c>
      <c r="AT159" s="195" t="s">
        <v>133</v>
      </c>
      <c r="AU159" s="195" t="s">
        <v>89</v>
      </c>
      <c r="AY159" s="16" t="s">
        <v>131</v>
      </c>
      <c r="BE159" s="196">
        <f>IF(N159="základní",J159,0)</f>
        <v>0</v>
      </c>
      <c r="BF159" s="196">
        <f>IF(N159="snížená",J159,0)</f>
        <v>0</v>
      </c>
      <c r="BG159" s="196">
        <f>IF(N159="zákl. přenesená",J159,0)</f>
        <v>0</v>
      </c>
      <c r="BH159" s="196">
        <f>IF(N159="sníž. přenesená",J159,0)</f>
        <v>0</v>
      </c>
      <c r="BI159" s="196">
        <f>IF(N159="nulová",J159,0)</f>
        <v>0</v>
      </c>
      <c r="BJ159" s="16" t="s">
        <v>79</v>
      </c>
      <c r="BK159" s="196">
        <f>ROUND(I159*H159,2)</f>
        <v>0</v>
      </c>
      <c r="BL159" s="16" t="s">
        <v>220</v>
      </c>
      <c r="BM159" s="195" t="s">
        <v>720</v>
      </c>
    </row>
    <row r="160" spans="2:47" s="1" customFormat="1" ht="19.5">
      <c r="B160" s="33"/>
      <c r="C160" s="34"/>
      <c r="D160" s="197" t="s">
        <v>140</v>
      </c>
      <c r="E160" s="34"/>
      <c r="F160" s="198" t="s">
        <v>719</v>
      </c>
      <c r="G160" s="34"/>
      <c r="H160" s="34"/>
      <c r="I160" s="114"/>
      <c r="J160" s="34"/>
      <c r="K160" s="34"/>
      <c r="L160" s="37"/>
      <c r="M160" s="199"/>
      <c r="N160" s="62"/>
      <c r="O160" s="62"/>
      <c r="P160" s="62"/>
      <c r="Q160" s="62"/>
      <c r="R160" s="62"/>
      <c r="S160" s="62"/>
      <c r="T160" s="63"/>
      <c r="AT160" s="16" t="s">
        <v>140</v>
      </c>
      <c r="AU160" s="16" t="s">
        <v>89</v>
      </c>
    </row>
    <row r="161" spans="2:65" s="1" customFormat="1" ht="36" customHeight="1">
      <c r="B161" s="33"/>
      <c r="C161" s="184" t="s">
        <v>326</v>
      </c>
      <c r="D161" s="184" t="s">
        <v>133</v>
      </c>
      <c r="E161" s="185" t="s">
        <v>721</v>
      </c>
      <c r="F161" s="186" t="s">
        <v>722</v>
      </c>
      <c r="G161" s="187" t="s">
        <v>430</v>
      </c>
      <c r="H161" s="188">
        <v>5</v>
      </c>
      <c r="I161" s="189"/>
      <c r="J161" s="190">
        <f>ROUND(I161*H161,2)</f>
        <v>0</v>
      </c>
      <c r="K161" s="186" t="s">
        <v>19</v>
      </c>
      <c r="L161" s="37"/>
      <c r="M161" s="191" t="s">
        <v>19</v>
      </c>
      <c r="N161" s="192" t="s">
        <v>43</v>
      </c>
      <c r="O161" s="62"/>
      <c r="P161" s="193">
        <f>O161*H161</f>
        <v>0</v>
      </c>
      <c r="Q161" s="193">
        <v>0</v>
      </c>
      <c r="R161" s="193">
        <f>Q161*H161</f>
        <v>0</v>
      </c>
      <c r="S161" s="193">
        <v>0</v>
      </c>
      <c r="T161" s="194">
        <f>S161*H161</f>
        <v>0</v>
      </c>
      <c r="AR161" s="195" t="s">
        <v>220</v>
      </c>
      <c r="AT161" s="195" t="s">
        <v>133</v>
      </c>
      <c r="AU161" s="195" t="s">
        <v>89</v>
      </c>
      <c r="AY161" s="16" t="s">
        <v>131</v>
      </c>
      <c r="BE161" s="196">
        <f>IF(N161="základní",J161,0)</f>
        <v>0</v>
      </c>
      <c r="BF161" s="196">
        <f>IF(N161="snížená",J161,0)</f>
        <v>0</v>
      </c>
      <c r="BG161" s="196">
        <f>IF(N161="zákl. přenesená",J161,0)</f>
        <v>0</v>
      </c>
      <c r="BH161" s="196">
        <f>IF(N161="sníž. přenesená",J161,0)</f>
        <v>0</v>
      </c>
      <c r="BI161" s="196">
        <f>IF(N161="nulová",J161,0)</f>
        <v>0</v>
      </c>
      <c r="BJ161" s="16" t="s">
        <v>79</v>
      </c>
      <c r="BK161" s="196">
        <f>ROUND(I161*H161,2)</f>
        <v>0</v>
      </c>
      <c r="BL161" s="16" t="s">
        <v>220</v>
      </c>
      <c r="BM161" s="195" t="s">
        <v>723</v>
      </c>
    </row>
    <row r="162" spans="2:47" s="1" customFormat="1" ht="29.25">
      <c r="B162" s="33"/>
      <c r="C162" s="34"/>
      <c r="D162" s="197" t="s">
        <v>140</v>
      </c>
      <c r="E162" s="34"/>
      <c r="F162" s="198" t="s">
        <v>722</v>
      </c>
      <c r="G162" s="34"/>
      <c r="H162" s="34"/>
      <c r="I162" s="114"/>
      <c r="J162" s="34"/>
      <c r="K162" s="34"/>
      <c r="L162" s="37"/>
      <c r="M162" s="199"/>
      <c r="N162" s="62"/>
      <c r="O162" s="62"/>
      <c r="P162" s="62"/>
      <c r="Q162" s="62"/>
      <c r="R162" s="62"/>
      <c r="S162" s="62"/>
      <c r="T162" s="63"/>
      <c r="AT162" s="16" t="s">
        <v>140</v>
      </c>
      <c r="AU162" s="16" t="s">
        <v>89</v>
      </c>
    </row>
    <row r="163" spans="2:65" s="1" customFormat="1" ht="36" customHeight="1">
      <c r="B163" s="33"/>
      <c r="C163" s="184" t="s">
        <v>333</v>
      </c>
      <c r="D163" s="184" t="s">
        <v>133</v>
      </c>
      <c r="E163" s="185" t="s">
        <v>724</v>
      </c>
      <c r="F163" s="186" t="s">
        <v>725</v>
      </c>
      <c r="G163" s="187" t="s">
        <v>430</v>
      </c>
      <c r="H163" s="188">
        <v>5</v>
      </c>
      <c r="I163" s="189"/>
      <c r="J163" s="190">
        <f>ROUND(I163*H163,2)</f>
        <v>0</v>
      </c>
      <c r="K163" s="186" t="s">
        <v>19</v>
      </c>
      <c r="L163" s="37"/>
      <c r="M163" s="191" t="s">
        <v>19</v>
      </c>
      <c r="N163" s="192" t="s">
        <v>43</v>
      </c>
      <c r="O163" s="62"/>
      <c r="P163" s="193">
        <f>O163*H163</f>
        <v>0</v>
      </c>
      <c r="Q163" s="193">
        <v>0</v>
      </c>
      <c r="R163" s="193">
        <f>Q163*H163</f>
        <v>0</v>
      </c>
      <c r="S163" s="193">
        <v>0</v>
      </c>
      <c r="T163" s="194">
        <f>S163*H163</f>
        <v>0</v>
      </c>
      <c r="AR163" s="195" t="s">
        <v>220</v>
      </c>
      <c r="AT163" s="195" t="s">
        <v>133</v>
      </c>
      <c r="AU163" s="195" t="s">
        <v>89</v>
      </c>
      <c r="AY163" s="16" t="s">
        <v>131</v>
      </c>
      <c r="BE163" s="196">
        <f>IF(N163="základní",J163,0)</f>
        <v>0</v>
      </c>
      <c r="BF163" s="196">
        <f>IF(N163="snížená",J163,0)</f>
        <v>0</v>
      </c>
      <c r="BG163" s="196">
        <f>IF(N163="zákl. přenesená",J163,0)</f>
        <v>0</v>
      </c>
      <c r="BH163" s="196">
        <f>IF(N163="sníž. přenesená",J163,0)</f>
        <v>0</v>
      </c>
      <c r="BI163" s="196">
        <f>IF(N163="nulová",J163,0)</f>
        <v>0</v>
      </c>
      <c r="BJ163" s="16" t="s">
        <v>79</v>
      </c>
      <c r="BK163" s="196">
        <f>ROUND(I163*H163,2)</f>
        <v>0</v>
      </c>
      <c r="BL163" s="16" t="s">
        <v>220</v>
      </c>
      <c r="BM163" s="195" t="s">
        <v>726</v>
      </c>
    </row>
    <row r="164" spans="2:47" s="1" customFormat="1" ht="29.25">
      <c r="B164" s="33"/>
      <c r="C164" s="34"/>
      <c r="D164" s="197" t="s">
        <v>140</v>
      </c>
      <c r="E164" s="34"/>
      <c r="F164" s="198" t="s">
        <v>725</v>
      </c>
      <c r="G164" s="34"/>
      <c r="H164" s="34"/>
      <c r="I164" s="114"/>
      <c r="J164" s="34"/>
      <c r="K164" s="34"/>
      <c r="L164" s="37"/>
      <c r="M164" s="199"/>
      <c r="N164" s="62"/>
      <c r="O164" s="62"/>
      <c r="P164" s="62"/>
      <c r="Q164" s="62"/>
      <c r="R164" s="62"/>
      <c r="S164" s="62"/>
      <c r="T164" s="63"/>
      <c r="AT164" s="16" t="s">
        <v>140</v>
      </c>
      <c r="AU164" s="16" t="s">
        <v>89</v>
      </c>
    </row>
    <row r="165" spans="2:65" s="1" customFormat="1" ht="36" customHeight="1">
      <c r="B165" s="33"/>
      <c r="C165" s="184" t="s">
        <v>338</v>
      </c>
      <c r="D165" s="184" t="s">
        <v>133</v>
      </c>
      <c r="E165" s="185" t="s">
        <v>727</v>
      </c>
      <c r="F165" s="186" t="s">
        <v>728</v>
      </c>
      <c r="G165" s="187" t="s">
        <v>430</v>
      </c>
      <c r="H165" s="188">
        <v>10</v>
      </c>
      <c r="I165" s="189"/>
      <c r="J165" s="190">
        <f>ROUND(I165*H165,2)</f>
        <v>0</v>
      </c>
      <c r="K165" s="186" t="s">
        <v>19</v>
      </c>
      <c r="L165" s="37"/>
      <c r="M165" s="191" t="s">
        <v>19</v>
      </c>
      <c r="N165" s="192" t="s">
        <v>43</v>
      </c>
      <c r="O165" s="62"/>
      <c r="P165" s="193">
        <f>O165*H165</f>
        <v>0</v>
      </c>
      <c r="Q165" s="193">
        <v>0</v>
      </c>
      <c r="R165" s="193">
        <f>Q165*H165</f>
        <v>0</v>
      </c>
      <c r="S165" s="193">
        <v>0</v>
      </c>
      <c r="T165" s="194">
        <f>S165*H165</f>
        <v>0</v>
      </c>
      <c r="AR165" s="195" t="s">
        <v>220</v>
      </c>
      <c r="AT165" s="195" t="s">
        <v>133</v>
      </c>
      <c r="AU165" s="195" t="s">
        <v>89</v>
      </c>
      <c r="AY165" s="16" t="s">
        <v>131</v>
      </c>
      <c r="BE165" s="196">
        <f>IF(N165="základní",J165,0)</f>
        <v>0</v>
      </c>
      <c r="BF165" s="196">
        <f>IF(N165="snížená",J165,0)</f>
        <v>0</v>
      </c>
      <c r="BG165" s="196">
        <f>IF(N165="zákl. přenesená",J165,0)</f>
        <v>0</v>
      </c>
      <c r="BH165" s="196">
        <f>IF(N165="sníž. přenesená",J165,0)</f>
        <v>0</v>
      </c>
      <c r="BI165" s="196">
        <f>IF(N165="nulová",J165,0)</f>
        <v>0</v>
      </c>
      <c r="BJ165" s="16" t="s">
        <v>79</v>
      </c>
      <c r="BK165" s="196">
        <f>ROUND(I165*H165,2)</f>
        <v>0</v>
      </c>
      <c r="BL165" s="16" t="s">
        <v>220</v>
      </c>
      <c r="BM165" s="195" t="s">
        <v>729</v>
      </c>
    </row>
    <row r="166" spans="2:47" s="1" customFormat="1" ht="29.25">
      <c r="B166" s="33"/>
      <c r="C166" s="34"/>
      <c r="D166" s="197" t="s">
        <v>140</v>
      </c>
      <c r="E166" s="34"/>
      <c r="F166" s="198" t="s">
        <v>728</v>
      </c>
      <c r="G166" s="34"/>
      <c r="H166" s="34"/>
      <c r="I166" s="114"/>
      <c r="J166" s="34"/>
      <c r="K166" s="34"/>
      <c r="L166" s="37"/>
      <c r="M166" s="199"/>
      <c r="N166" s="62"/>
      <c r="O166" s="62"/>
      <c r="P166" s="62"/>
      <c r="Q166" s="62"/>
      <c r="R166" s="62"/>
      <c r="S166" s="62"/>
      <c r="T166" s="63"/>
      <c r="AT166" s="16" t="s">
        <v>140</v>
      </c>
      <c r="AU166" s="16" t="s">
        <v>89</v>
      </c>
    </row>
    <row r="167" spans="2:65" s="1" customFormat="1" ht="36" customHeight="1">
      <c r="B167" s="33"/>
      <c r="C167" s="184" t="s">
        <v>343</v>
      </c>
      <c r="D167" s="184" t="s">
        <v>133</v>
      </c>
      <c r="E167" s="185" t="s">
        <v>730</v>
      </c>
      <c r="F167" s="186" t="s">
        <v>731</v>
      </c>
      <c r="G167" s="187" t="s">
        <v>430</v>
      </c>
      <c r="H167" s="188">
        <v>18</v>
      </c>
      <c r="I167" s="189"/>
      <c r="J167" s="190">
        <f>ROUND(I167*H167,2)</f>
        <v>0</v>
      </c>
      <c r="K167" s="186" t="s">
        <v>19</v>
      </c>
      <c r="L167" s="37"/>
      <c r="M167" s="191" t="s">
        <v>19</v>
      </c>
      <c r="N167" s="192" t="s">
        <v>43</v>
      </c>
      <c r="O167" s="62"/>
      <c r="P167" s="193">
        <f>O167*H167</f>
        <v>0</v>
      </c>
      <c r="Q167" s="193">
        <v>0</v>
      </c>
      <c r="R167" s="193">
        <f>Q167*H167</f>
        <v>0</v>
      </c>
      <c r="S167" s="193">
        <v>0</v>
      </c>
      <c r="T167" s="194">
        <f>S167*H167</f>
        <v>0</v>
      </c>
      <c r="AR167" s="195" t="s">
        <v>220</v>
      </c>
      <c r="AT167" s="195" t="s">
        <v>133</v>
      </c>
      <c r="AU167" s="195" t="s">
        <v>89</v>
      </c>
      <c r="AY167" s="16" t="s">
        <v>131</v>
      </c>
      <c r="BE167" s="196">
        <f>IF(N167="základní",J167,0)</f>
        <v>0</v>
      </c>
      <c r="BF167" s="196">
        <f>IF(N167="snížená",J167,0)</f>
        <v>0</v>
      </c>
      <c r="BG167" s="196">
        <f>IF(N167="zákl. přenesená",J167,0)</f>
        <v>0</v>
      </c>
      <c r="BH167" s="196">
        <f>IF(N167="sníž. přenesená",J167,0)</f>
        <v>0</v>
      </c>
      <c r="BI167" s="196">
        <f>IF(N167="nulová",J167,0)</f>
        <v>0</v>
      </c>
      <c r="BJ167" s="16" t="s">
        <v>79</v>
      </c>
      <c r="BK167" s="196">
        <f>ROUND(I167*H167,2)</f>
        <v>0</v>
      </c>
      <c r="BL167" s="16" t="s">
        <v>220</v>
      </c>
      <c r="BM167" s="195" t="s">
        <v>732</v>
      </c>
    </row>
    <row r="168" spans="2:47" s="1" customFormat="1" ht="29.25">
      <c r="B168" s="33"/>
      <c r="C168" s="34"/>
      <c r="D168" s="197" t="s">
        <v>140</v>
      </c>
      <c r="E168" s="34"/>
      <c r="F168" s="198" t="s">
        <v>731</v>
      </c>
      <c r="G168" s="34"/>
      <c r="H168" s="34"/>
      <c r="I168" s="114"/>
      <c r="J168" s="34"/>
      <c r="K168" s="34"/>
      <c r="L168" s="37"/>
      <c r="M168" s="199"/>
      <c r="N168" s="62"/>
      <c r="O168" s="62"/>
      <c r="P168" s="62"/>
      <c r="Q168" s="62"/>
      <c r="R168" s="62"/>
      <c r="S168" s="62"/>
      <c r="T168" s="63"/>
      <c r="AT168" s="16" t="s">
        <v>140</v>
      </c>
      <c r="AU168" s="16" t="s">
        <v>89</v>
      </c>
    </row>
    <row r="169" spans="2:65" s="1" customFormat="1" ht="36" customHeight="1">
      <c r="B169" s="33"/>
      <c r="C169" s="184" t="s">
        <v>348</v>
      </c>
      <c r="D169" s="184" t="s">
        <v>133</v>
      </c>
      <c r="E169" s="185" t="s">
        <v>733</v>
      </c>
      <c r="F169" s="186" t="s">
        <v>734</v>
      </c>
      <c r="G169" s="187" t="s">
        <v>430</v>
      </c>
      <c r="H169" s="188">
        <v>18</v>
      </c>
      <c r="I169" s="189"/>
      <c r="J169" s="190">
        <f>ROUND(I169*H169,2)</f>
        <v>0</v>
      </c>
      <c r="K169" s="186" t="s">
        <v>19</v>
      </c>
      <c r="L169" s="37"/>
      <c r="M169" s="191" t="s">
        <v>19</v>
      </c>
      <c r="N169" s="192" t="s">
        <v>43</v>
      </c>
      <c r="O169" s="62"/>
      <c r="P169" s="193">
        <f>O169*H169</f>
        <v>0</v>
      </c>
      <c r="Q169" s="193">
        <v>0</v>
      </c>
      <c r="R169" s="193">
        <f>Q169*H169</f>
        <v>0</v>
      </c>
      <c r="S169" s="193">
        <v>0</v>
      </c>
      <c r="T169" s="194">
        <f>S169*H169</f>
        <v>0</v>
      </c>
      <c r="AR169" s="195" t="s">
        <v>220</v>
      </c>
      <c r="AT169" s="195" t="s">
        <v>133</v>
      </c>
      <c r="AU169" s="195" t="s">
        <v>89</v>
      </c>
      <c r="AY169" s="16" t="s">
        <v>131</v>
      </c>
      <c r="BE169" s="196">
        <f>IF(N169="základní",J169,0)</f>
        <v>0</v>
      </c>
      <c r="BF169" s="196">
        <f>IF(N169="snížená",J169,0)</f>
        <v>0</v>
      </c>
      <c r="BG169" s="196">
        <f>IF(N169="zákl. přenesená",J169,0)</f>
        <v>0</v>
      </c>
      <c r="BH169" s="196">
        <f>IF(N169="sníž. přenesená",J169,0)</f>
        <v>0</v>
      </c>
      <c r="BI169" s="196">
        <f>IF(N169="nulová",J169,0)</f>
        <v>0</v>
      </c>
      <c r="BJ169" s="16" t="s">
        <v>79</v>
      </c>
      <c r="BK169" s="196">
        <f>ROUND(I169*H169,2)</f>
        <v>0</v>
      </c>
      <c r="BL169" s="16" t="s">
        <v>220</v>
      </c>
      <c r="BM169" s="195" t="s">
        <v>735</v>
      </c>
    </row>
    <row r="170" spans="2:47" s="1" customFormat="1" ht="29.25">
      <c r="B170" s="33"/>
      <c r="C170" s="34"/>
      <c r="D170" s="197" t="s">
        <v>140</v>
      </c>
      <c r="E170" s="34"/>
      <c r="F170" s="198" t="s">
        <v>734</v>
      </c>
      <c r="G170" s="34"/>
      <c r="H170" s="34"/>
      <c r="I170" s="114"/>
      <c r="J170" s="34"/>
      <c r="K170" s="34"/>
      <c r="L170" s="37"/>
      <c r="M170" s="199"/>
      <c r="N170" s="62"/>
      <c r="O170" s="62"/>
      <c r="P170" s="62"/>
      <c r="Q170" s="62"/>
      <c r="R170" s="62"/>
      <c r="S170" s="62"/>
      <c r="T170" s="63"/>
      <c r="AT170" s="16" t="s">
        <v>140</v>
      </c>
      <c r="AU170" s="16" t="s">
        <v>89</v>
      </c>
    </row>
    <row r="171" spans="2:65" s="1" customFormat="1" ht="36" customHeight="1">
      <c r="B171" s="33"/>
      <c r="C171" s="184" t="s">
        <v>353</v>
      </c>
      <c r="D171" s="184" t="s">
        <v>133</v>
      </c>
      <c r="E171" s="185" t="s">
        <v>736</v>
      </c>
      <c r="F171" s="186" t="s">
        <v>737</v>
      </c>
      <c r="G171" s="187" t="s">
        <v>430</v>
      </c>
      <c r="H171" s="188">
        <v>2</v>
      </c>
      <c r="I171" s="189"/>
      <c r="J171" s="190">
        <f>ROUND(I171*H171,2)</f>
        <v>0</v>
      </c>
      <c r="K171" s="186" t="s">
        <v>19</v>
      </c>
      <c r="L171" s="37"/>
      <c r="M171" s="191" t="s">
        <v>19</v>
      </c>
      <c r="N171" s="192" t="s">
        <v>43</v>
      </c>
      <c r="O171" s="62"/>
      <c r="P171" s="193">
        <f>O171*H171</f>
        <v>0</v>
      </c>
      <c r="Q171" s="193">
        <v>0</v>
      </c>
      <c r="R171" s="193">
        <f>Q171*H171</f>
        <v>0</v>
      </c>
      <c r="S171" s="193">
        <v>0</v>
      </c>
      <c r="T171" s="194">
        <f>S171*H171</f>
        <v>0</v>
      </c>
      <c r="AR171" s="195" t="s">
        <v>220</v>
      </c>
      <c r="AT171" s="195" t="s">
        <v>133</v>
      </c>
      <c r="AU171" s="195" t="s">
        <v>89</v>
      </c>
      <c r="AY171" s="16" t="s">
        <v>131</v>
      </c>
      <c r="BE171" s="196">
        <f>IF(N171="základní",J171,0)</f>
        <v>0</v>
      </c>
      <c r="BF171" s="196">
        <f>IF(N171="snížená",J171,0)</f>
        <v>0</v>
      </c>
      <c r="BG171" s="196">
        <f>IF(N171="zákl. přenesená",J171,0)</f>
        <v>0</v>
      </c>
      <c r="BH171" s="196">
        <f>IF(N171="sníž. přenesená",J171,0)</f>
        <v>0</v>
      </c>
      <c r="BI171" s="196">
        <f>IF(N171="nulová",J171,0)</f>
        <v>0</v>
      </c>
      <c r="BJ171" s="16" t="s">
        <v>79</v>
      </c>
      <c r="BK171" s="196">
        <f>ROUND(I171*H171,2)</f>
        <v>0</v>
      </c>
      <c r="BL171" s="16" t="s">
        <v>220</v>
      </c>
      <c r="BM171" s="195" t="s">
        <v>738</v>
      </c>
    </row>
    <row r="172" spans="2:47" s="1" customFormat="1" ht="19.5">
      <c r="B172" s="33"/>
      <c r="C172" s="34"/>
      <c r="D172" s="197" t="s">
        <v>140</v>
      </c>
      <c r="E172" s="34"/>
      <c r="F172" s="198" t="s">
        <v>737</v>
      </c>
      <c r="G172" s="34"/>
      <c r="H172" s="34"/>
      <c r="I172" s="114"/>
      <c r="J172" s="34"/>
      <c r="K172" s="34"/>
      <c r="L172" s="37"/>
      <c r="M172" s="199"/>
      <c r="N172" s="62"/>
      <c r="O172" s="62"/>
      <c r="P172" s="62"/>
      <c r="Q172" s="62"/>
      <c r="R172" s="62"/>
      <c r="S172" s="62"/>
      <c r="T172" s="63"/>
      <c r="AT172" s="16" t="s">
        <v>140</v>
      </c>
      <c r="AU172" s="16" t="s">
        <v>89</v>
      </c>
    </row>
    <row r="173" spans="2:65" s="1" customFormat="1" ht="36" customHeight="1">
      <c r="B173" s="33"/>
      <c r="C173" s="184" t="s">
        <v>359</v>
      </c>
      <c r="D173" s="184" t="s">
        <v>133</v>
      </c>
      <c r="E173" s="185" t="s">
        <v>739</v>
      </c>
      <c r="F173" s="186" t="s">
        <v>740</v>
      </c>
      <c r="G173" s="187" t="s">
        <v>430</v>
      </c>
      <c r="H173" s="188">
        <v>20</v>
      </c>
      <c r="I173" s="189"/>
      <c r="J173" s="190">
        <f>ROUND(I173*H173,2)</f>
        <v>0</v>
      </c>
      <c r="K173" s="186" t="s">
        <v>19</v>
      </c>
      <c r="L173" s="37"/>
      <c r="M173" s="191" t="s">
        <v>19</v>
      </c>
      <c r="N173" s="192" t="s">
        <v>43</v>
      </c>
      <c r="O173" s="62"/>
      <c r="P173" s="193">
        <f>O173*H173</f>
        <v>0</v>
      </c>
      <c r="Q173" s="193">
        <v>0</v>
      </c>
      <c r="R173" s="193">
        <f>Q173*H173</f>
        <v>0</v>
      </c>
      <c r="S173" s="193">
        <v>0</v>
      </c>
      <c r="T173" s="194">
        <f>S173*H173</f>
        <v>0</v>
      </c>
      <c r="AR173" s="195" t="s">
        <v>220</v>
      </c>
      <c r="AT173" s="195" t="s">
        <v>133</v>
      </c>
      <c r="AU173" s="195" t="s">
        <v>89</v>
      </c>
      <c r="AY173" s="16" t="s">
        <v>131</v>
      </c>
      <c r="BE173" s="196">
        <f>IF(N173="základní",J173,0)</f>
        <v>0</v>
      </c>
      <c r="BF173" s="196">
        <f>IF(N173="snížená",J173,0)</f>
        <v>0</v>
      </c>
      <c r="BG173" s="196">
        <f>IF(N173="zákl. přenesená",J173,0)</f>
        <v>0</v>
      </c>
      <c r="BH173" s="196">
        <f>IF(N173="sníž. přenesená",J173,0)</f>
        <v>0</v>
      </c>
      <c r="BI173" s="196">
        <f>IF(N173="nulová",J173,0)</f>
        <v>0</v>
      </c>
      <c r="BJ173" s="16" t="s">
        <v>79</v>
      </c>
      <c r="BK173" s="196">
        <f>ROUND(I173*H173,2)</f>
        <v>0</v>
      </c>
      <c r="BL173" s="16" t="s">
        <v>220</v>
      </c>
      <c r="BM173" s="195" t="s">
        <v>741</v>
      </c>
    </row>
    <row r="174" spans="2:47" s="1" customFormat="1" ht="19.5">
      <c r="B174" s="33"/>
      <c r="C174" s="34"/>
      <c r="D174" s="197" t="s">
        <v>140</v>
      </c>
      <c r="E174" s="34"/>
      <c r="F174" s="198" t="s">
        <v>740</v>
      </c>
      <c r="G174" s="34"/>
      <c r="H174" s="34"/>
      <c r="I174" s="114"/>
      <c r="J174" s="34"/>
      <c r="K174" s="34"/>
      <c r="L174" s="37"/>
      <c r="M174" s="199"/>
      <c r="N174" s="62"/>
      <c r="O174" s="62"/>
      <c r="P174" s="62"/>
      <c r="Q174" s="62"/>
      <c r="R174" s="62"/>
      <c r="S174" s="62"/>
      <c r="T174" s="63"/>
      <c r="AT174" s="16" t="s">
        <v>140</v>
      </c>
      <c r="AU174" s="16" t="s">
        <v>89</v>
      </c>
    </row>
    <row r="175" spans="2:65" s="1" customFormat="1" ht="36" customHeight="1">
      <c r="B175" s="33"/>
      <c r="C175" s="184" t="s">
        <v>364</v>
      </c>
      <c r="D175" s="184" t="s">
        <v>133</v>
      </c>
      <c r="E175" s="185" t="s">
        <v>742</v>
      </c>
      <c r="F175" s="186" t="s">
        <v>743</v>
      </c>
      <c r="G175" s="187" t="s">
        <v>430</v>
      </c>
      <c r="H175" s="188">
        <v>4</v>
      </c>
      <c r="I175" s="189"/>
      <c r="J175" s="190">
        <f>ROUND(I175*H175,2)</f>
        <v>0</v>
      </c>
      <c r="K175" s="186" t="s">
        <v>19</v>
      </c>
      <c r="L175" s="37"/>
      <c r="M175" s="191" t="s">
        <v>19</v>
      </c>
      <c r="N175" s="192" t="s">
        <v>43</v>
      </c>
      <c r="O175" s="62"/>
      <c r="P175" s="193">
        <f>O175*H175</f>
        <v>0</v>
      </c>
      <c r="Q175" s="193">
        <v>0</v>
      </c>
      <c r="R175" s="193">
        <f>Q175*H175</f>
        <v>0</v>
      </c>
      <c r="S175" s="193">
        <v>0</v>
      </c>
      <c r="T175" s="194">
        <f>S175*H175</f>
        <v>0</v>
      </c>
      <c r="AR175" s="195" t="s">
        <v>220</v>
      </c>
      <c r="AT175" s="195" t="s">
        <v>133</v>
      </c>
      <c r="AU175" s="195" t="s">
        <v>89</v>
      </c>
      <c r="AY175" s="16" t="s">
        <v>131</v>
      </c>
      <c r="BE175" s="196">
        <f>IF(N175="základní",J175,0)</f>
        <v>0</v>
      </c>
      <c r="BF175" s="196">
        <f>IF(N175="snížená",J175,0)</f>
        <v>0</v>
      </c>
      <c r="BG175" s="196">
        <f>IF(N175="zákl. přenesená",J175,0)</f>
        <v>0</v>
      </c>
      <c r="BH175" s="196">
        <f>IF(N175="sníž. přenesená",J175,0)</f>
        <v>0</v>
      </c>
      <c r="BI175" s="196">
        <f>IF(N175="nulová",J175,0)</f>
        <v>0</v>
      </c>
      <c r="BJ175" s="16" t="s">
        <v>79</v>
      </c>
      <c r="BK175" s="196">
        <f>ROUND(I175*H175,2)</f>
        <v>0</v>
      </c>
      <c r="BL175" s="16" t="s">
        <v>220</v>
      </c>
      <c r="BM175" s="195" t="s">
        <v>744</v>
      </c>
    </row>
    <row r="176" spans="2:47" s="1" customFormat="1" ht="29.25">
      <c r="B176" s="33"/>
      <c r="C176" s="34"/>
      <c r="D176" s="197" t="s">
        <v>140</v>
      </c>
      <c r="E176" s="34"/>
      <c r="F176" s="198" t="s">
        <v>743</v>
      </c>
      <c r="G176" s="34"/>
      <c r="H176" s="34"/>
      <c r="I176" s="114"/>
      <c r="J176" s="34"/>
      <c r="K176" s="34"/>
      <c r="L176" s="37"/>
      <c r="M176" s="199"/>
      <c r="N176" s="62"/>
      <c r="O176" s="62"/>
      <c r="P176" s="62"/>
      <c r="Q176" s="62"/>
      <c r="R176" s="62"/>
      <c r="S176" s="62"/>
      <c r="T176" s="63"/>
      <c r="AT176" s="16" t="s">
        <v>140</v>
      </c>
      <c r="AU176" s="16" t="s">
        <v>89</v>
      </c>
    </row>
    <row r="177" spans="2:65" s="1" customFormat="1" ht="36" customHeight="1">
      <c r="B177" s="33"/>
      <c r="C177" s="184" t="s">
        <v>369</v>
      </c>
      <c r="D177" s="184" t="s">
        <v>133</v>
      </c>
      <c r="E177" s="185" t="s">
        <v>745</v>
      </c>
      <c r="F177" s="186" t="s">
        <v>746</v>
      </c>
      <c r="G177" s="187" t="s">
        <v>430</v>
      </c>
      <c r="H177" s="188">
        <v>3</v>
      </c>
      <c r="I177" s="189"/>
      <c r="J177" s="190">
        <f>ROUND(I177*H177,2)</f>
        <v>0</v>
      </c>
      <c r="K177" s="186" t="s">
        <v>19</v>
      </c>
      <c r="L177" s="37"/>
      <c r="M177" s="191" t="s">
        <v>19</v>
      </c>
      <c r="N177" s="192" t="s">
        <v>43</v>
      </c>
      <c r="O177" s="62"/>
      <c r="P177" s="193">
        <f>O177*H177</f>
        <v>0</v>
      </c>
      <c r="Q177" s="193">
        <v>0</v>
      </c>
      <c r="R177" s="193">
        <f>Q177*H177</f>
        <v>0</v>
      </c>
      <c r="S177" s="193">
        <v>0</v>
      </c>
      <c r="T177" s="194">
        <f>S177*H177</f>
        <v>0</v>
      </c>
      <c r="AR177" s="195" t="s">
        <v>220</v>
      </c>
      <c r="AT177" s="195" t="s">
        <v>133</v>
      </c>
      <c r="AU177" s="195" t="s">
        <v>89</v>
      </c>
      <c r="AY177" s="16" t="s">
        <v>131</v>
      </c>
      <c r="BE177" s="196">
        <f>IF(N177="základní",J177,0)</f>
        <v>0</v>
      </c>
      <c r="BF177" s="196">
        <f>IF(N177="snížená",J177,0)</f>
        <v>0</v>
      </c>
      <c r="BG177" s="196">
        <f>IF(N177="zákl. přenesená",J177,0)</f>
        <v>0</v>
      </c>
      <c r="BH177" s="196">
        <f>IF(N177="sníž. přenesená",J177,0)</f>
        <v>0</v>
      </c>
      <c r="BI177" s="196">
        <f>IF(N177="nulová",J177,0)</f>
        <v>0</v>
      </c>
      <c r="BJ177" s="16" t="s">
        <v>79</v>
      </c>
      <c r="BK177" s="196">
        <f>ROUND(I177*H177,2)</f>
        <v>0</v>
      </c>
      <c r="BL177" s="16" t="s">
        <v>220</v>
      </c>
      <c r="BM177" s="195" t="s">
        <v>747</v>
      </c>
    </row>
    <row r="178" spans="2:47" s="1" customFormat="1" ht="19.5">
      <c r="B178" s="33"/>
      <c r="C178" s="34"/>
      <c r="D178" s="197" t="s">
        <v>140</v>
      </c>
      <c r="E178" s="34"/>
      <c r="F178" s="198" t="s">
        <v>746</v>
      </c>
      <c r="G178" s="34"/>
      <c r="H178" s="34"/>
      <c r="I178" s="114"/>
      <c r="J178" s="34"/>
      <c r="K178" s="34"/>
      <c r="L178" s="37"/>
      <c r="M178" s="199"/>
      <c r="N178" s="62"/>
      <c r="O178" s="62"/>
      <c r="P178" s="62"/>
      <c r="Q178" s="62"/>
      <c r="R178" s="62"/>
      <c r="S178" s="62"/>
      <c r="T178" s="63"/>
      <c r="AT178" s="16" t="s">
        <v>140</v>
      </c>
      <c r="AU178" s="16" t="s">
        <v>89</v>
      </c>
    </row>
    <row r="179" spans="2:65" s="1" customFormat="1" ht="36" customHeight="1">
      <c r="B179" s="33"/>
      <c r="C179" s="184" t="s">
        <v>374</v>
      </c>
      <c r="D179" s="184" t="s">
        <v>133</v>
      </c>
      <c r="E179" s="185" t="s">
        <v>748</v>
      </c>
      <c r="F179" s="186" t="s">
        <v>749</v>
      </c>
      <c r="G179" s="187" t="s">
        <v>430</v>
      </c>
      <c r="H179" s="188">
        <v>3</v>
      </c>
      <c r="I179" s="189"/>
      <c r="J179" s="190">
        <f>ROUND(I179*H179,2)</f>
        <v>0</v>
      </c>
      <c r="K179" s="186" t="s">
        <v>19</v>
      </c>
      <c r="L179" s="37"/>
      <c r="M179" s="191" t="s">
        <v>19</v>
      </c>
      <c r="N179" s="192" t="s">
        <v>43</v>
      </c>
      <c r="O179" s="62"/>
      <c r="P179" s="193">
        <f>O179*H179</f>
        <v>0</v>
      </c>
      <c r="Q179" s="193">
        <v>0</v>
      </c>
      <c r="R179" s="193">
        <f>Q179*H179</f>
        <v>0</v>
      </c>
      <c r="S179" s="193">
        <v>0</v>
      </c>
      <c r="T179" s="194">
        <f>S179*H179</f>
        <v>0</v>
      </c>
      <c r="AR179" s="195" t="s">
        <v>220</v>
      </c>
      <c r="AT179" s="195" t="s">
        <v>133</v>
      </c>
      <c r="AU179" s="195" t="s">
        <v>89</v>
      </c>
      <c r="AY179" s="16" t="s">
        <v>131</v>
      </c>
      <c r="BE179" s="196">
        <f>IF(N179="základní",J179,0)</f>
        <v>0</v>
      </c>
      <c r="BF179" s="196">
        <f>IF(N179="snížená",J179,0)</f>
        <v>0</v>
      </c>
      <c r="BG179" s="196">
        <f>IF(N179="zákl. přenesená",J179,0)</f>
        <v>0</v>
      </c>
      <c r="BH179" s="196">
        <f>IF(N179="sníž. přenesená",J179,0)</f>
        <v>0</v>
      </c>
      <c r="BI179" s="196">
        <f>IF(N179="nulová",J179,0)</f>
        <v>0</v>
      </c>
      <c r="BJ179" s="16" t="s">
        <v>79</v>
      </c>
      <c r="BK179" s="196">
        <f>ROUND(I179*H179,2)</f>
        <v>0</v>
      </c>
      <c r="BL179" s="16" t="s">
        <v>220</v>
      </c>
      <c r="BM179" s="195" t="s">
        <v>750</v>
      </c>
    </row>
    <row r="180" spans="2:47" s="1" customFormat="1" ht="29.25">
      <c r="B180" s="33"/>
      <c r="C180" s="34"/>
      <c r="D180" s="197" t="s">
        <v>140</v>
      </c>
      <c r="E180" s="34"/>
      <c r="F180" s="198" t="s">
        <v>749</v>
      </c>
      <c r="G180" s="34"/>
      <c r="H180" s="34"/>
      <c r="I180" s="114"/>
      <c r="J180" s="34"/>
      <c r="K180" s="34"/>
      <c r="L180" s="37"/>
      <c r="M180" s="199"/>
      <c r="N180" s="62"/>
      <c r="O180" s="62"/>
      <c r="P180" s="62"/>
      <c r="Q180" s="62"/>
      <c r="R180" s="62"/>
      <c r="S180" s="62"/>
      <c r="T180" s="63"/>
      <c r="AT180" s="16" t="s">
        <v>140</v>
      </c>
      <c r="AU180" s="16" t="s">
        <v>89</v>
      </c>
    </row>
    <row r="181" spans="2:65" s="1" customFormat="1" ht="36" customHeight="1">
      <c r="B181" s="33"/>
      <c r="C181" s="184" t="s">
        <v>380</v>
      </c>
      <c r="D181" s="184" t="s">
        <v>133</v>
      </c>
      <c r="E181" s="185" t="s">
        <v>751</v>
      </c>
      <c r="F181" s="186" t="s">
        <v>752</v>
      </c>
      <c r="G181" s="187" t="s">
        <v>430</v>
      </c>
      <c r="H181" s="188">
        <v>3</v>
      </c>
      <c r="I181" s="189"/>
      <c r="J181" s="190">
        <f>ROUND(I181*H181,2)</f>
        <v>0</v>
      </c>
      <c r="K181" s="186" t="s">
        <v>19</v>
      </c>
      <c r="L181" s="37"/>
      <c r="M181" s="191" t="s">
        <v>19</v>
      </c>
      <c r="N181" s="192" t="s">
        <v>43</v>
      </c>
      <c r="O181" s="62"/>
      <c r="P181" s="193">
        <f>O181*H181</f>
        <v>0</v>
      </c>
      <c r="Q181" s="193">
        <v>0</v>
      </c>
      <c r="R181" s="193">
        <f>Q181*H181</f>
        <v>0</v>
      </c>
      <c r="S181" s="193">
        <v>0</v>
      </c>
      <c r="T181" s="194">
        <f>S181*H181</f>
        <v>0</v>
      </c>
      <c r="AR181" s="195" t="s">
        <v>220</v>
      </c>
      <c r="AT181" s="195" t="s">
        <v>133</v>
      </c>
      <c r="AU181" s="195" t="s">
        <v>89</v>
      </c>
      <c r="AY181" s="16" t="s">
        <v>131</v>
      </c>
      <c r="BE181" s="196">
        <f>IF(N181="základní",J181,0)</f>
        <v>0</v>
      </c>
      <c r="BF181" s="196">
        <f>IF(N181="snížená",J181,0)</f>
        <v>0</v>
      </c>
      <c r="BG181" s="196">
        <f>IF(N181="zákl. přenesená",J181,0)</f>
        <v>0</v>
      </c>
      <c r="BH181" s="196">
        <f>IF(N181="sníž. přenesená",J181,0)</f>
        <v>0</v>
      </c>
      <c r="BI181" s="196">
        <f>IF(N181="nulová",J181,0)</f>
        <v>0</v>
      </c>
      <c r="BJ181" s="16" t="s">
        <v>79</v>
      </c>
      <c r="BK181" s="196">
        <f>ROUND(I181*H181,2)</f>
        <v>0</v>
      </c>
      <c r="BL181" s="16" t="s">
        <v>220</v>
      </c>
      <c r="BM181" s="195" t="s">
        <v>753</v>
      </c>
    </row>
    <row r="182" spans="2:47" s="1" customFormat="1" ht="29.25">
      <c r="B182" s="33"/>
      <c r="C182" s="34"/>
      <c r="D182" s="197" t="s">
        <v>140</v>
      </c>
      <c r="E182" s="34"/>
      <c r="F182" s="198" t="s">
        <v>752</v>
      </c>
      <c r="G182" s="34"/>
      <c r="H182" s="34"/>
      <c r="I182" s="114"/>
      <c r="J182" s="34"/>
      <c r="K182" s="34"/>
      <c r="L182" s="37"/>
      <c r="M182" s="199"/>
      <c r="N182" s="62"/>
      <c r="O182" s="62"/>
      <c r="P182" s="62"/>
      <c r="Q182" s="62"/>
      <c r="R182" s="62"/>
      <c r="S182" s="62"/>
      <c r="T182" s="63"/>
      <c r="AT182" s="16" t="s">
        <v>140</v>
      </c>
      <c r="AU182" s="16" t="s">
        <v>89</v>
      </c>
    </row>
    <row r="183" spans="2:65" s="1" customFormat="1" ht="48" customHeight="1">
      <c r="B183" s="33"/>
      <c r="C183" s="184" t="s">
        <v>385</v>
      </c>
      <c r="D183" s="184" t="s">
        <v>133</v>
      </c>
      <c r="E183" s="185" t="s">
        <v>754</v>
      </c>
      <c r="F183" s="186" t="s">
        <v>755</v>
      </c>
      <c r="G183" s="187" t="s">
        <v>430</v>
      </c>
      <c r="H183" s="188">
        <v>2</v>
      </c>
      <c r="I183" s="189"/>
      <c r="J183" s="190">
        <f>ROUND(I183*H183,2)</f>
        <v>0</v>
      </c>
      <c r="K183" s="186" t="s">
        <v>19</v>
      </c>
      <c r="L183" s="37"/>
      <c r="M183" s="191" t="s">
        <v>19</v>
      </c>
      <c r="N183" s="192" t="s">
        <v>43</v>
      </c>
      <c r="O183" s="62"/>
      <c r="P183" s="193">
        <f>O183*H183</f>
        <v>0</v>
      </c>
      <c r="Q183" s="193">
        <v>0</v>
      </c>
      <c r="R183" s="193">
        <f>Q183*H183</f>
        <v>0</v>
      </c>
      <c r="S183" s="193">
        <v>0</v>
      </c>
      <c r="T183" s="194">
        <f>S183*H183</f>
        <v>0</v>
      </c>
      <c r="AR183" s="195" t="s">
        <v>220</v>
      </c>
      <c r="AT183" s="195" t="s">
        <v>133</v>
      </c>
      <c r="AU183" s="195" t="s">
        <v>89</v>
      </c>
      <c r="AY183" s="16" t="s">
        <v>131</v>
      </c>
      <c r="BE183" s="196">
        <f>IF(N183="základní",J183,0)</f>
        <v>0</v>
      </c>
      <c r="BF183" s="196">
        <f>IF(N183="snížená",J183,0)</f>
        <v>0</v>
      </c>
      <c r="BG183" s="196">
        <f>IF(N183="zákl. přenesená",J183,0)</f>
        <v>0</v>
      </c>
      <c r="BH183" s="196">
        <f>IF(N183="sníž. přenesená",J183,0)</f>
        <v>0</v>
      </c>
      <c r="BI183" s="196">
        <f>IF(N183="nulová",J183,0)</f>
        <v>0</v>
      </c>
      <c r="BJ183" s="16" t="s">
        <v>79</v>
      </c>
      <c r="BK183" s="196">
        <f>ROUND(I183*H183,2)</f>
        <v>0</v>
      </c>
      <c r="BL183" s="16" t="s">
        <v>220</v>
      </c>
      <c r="BM183" s="195" t="s">
        <v>756</v>
      </c>
    </row>
    <row r="184" spans="2:47" s="1" customFormat="1" ht="29.25">
      <c r="B184" s="33"/>
      <c r="C184" s="34"/>
      <c r="D184" s="197" t="s">
        <v>140</v>
      </c>
      <c r="E184" s="34"/>
      <c r="F184" s="198" t="s">
        <v>755</v>
      </c>
      <c r="G184" s="34"/>
      <c r="H184" s="34"/>
      <c r="I184" s="114"/>
      <c r="J184" s="34"/>
      <c r="K184" s="34"/>
      <c r="L184" s="37"/>
      <c r="M184" s="199"/>
      <c r="N184" s="62"/>
      <c r="O184" s="62"/>
      <c r="P184" s="62"/>
      <c r="Q184" s="62"/>
      <c r="R184" s="62"/>
      <c r="S184" s="62"/>
      <c r="T184" s="63"/>
      <c r="AT184" s="16" t="s">
        <v>140</v>
      </c>
      <c r="AU184" s="16" t="s">
        <v>89</v>
      </c>
    </row>
    <row r="185" spans="2:65" s="1" customFormat="1" ht="36" customHeight="1">
      <c r="B185" s="33"/>
      <c r="C185" s="184" t="s">
        <v>390</v>
      </c>
      <c r="D185" s="184" t="s">
        <v>133</v>
      </c>
      <c r="E185" s="185" t="s">
        <v>757</v>
      </c>
      <c r="F185" s="186" t="s">
        <v>758</v>
      </c>
      <c r="G185" s="187" t="s">
        <v>430</v>
      </c>
      <c r="H185" s="188">
        <v>6</v>
      </c>
      <c r="I185" s="189"/>
      <c r="J185" s="190">
        <f>ROUND(I185*H185,2)</f>
        <v>0</v>
      </c>
      <c r="K185" s="186" t="s">
        <v>19</v>
      </c>
      <c r="L185" s="37"/>
      <c r="M185" s="191" t="s">
        <v>19</v>
      </c>
      <c r="N185" s="192" t="s">
        <v>43</v>
      </c>
      <c r="O185" s="62"/>
      <c r="P185" s="193">
        <f>O185*H185</f>
        <v>0</v>
      </c>
      <c r="Q185" s="193">
        <v>0</v>
      </c>
      <c r="R185" s="193">
        <f>Q185*H185</f>
        <v>0</v>
      </c>
      <c r="S185" s="193">
        <v>0</v>
      </c>
      <c r="T185" s="194">
        <f>S185*H185</f>
        <v>0</v>
      </c>
      <c r="AR185" s="195" t="s">
        <v>220</v>
      </c>
      <c r="AT185" s="195" t="s">
        <v>133</v>
      </c>
      <c r="AU185" s="195" t="s">
        <v>89</v>
      </c>
      <c r="AY185" s="16" t="s">
        <v>131</v>
      </c>
      <c r="BE185" s="196">
        <f>IF(N185="základní",J185,0)</f>
        <v>0</v>
      </c>
      <c r="BF185" s="196">
        <f>IF(N185="snížená",J185,0)</f>
        <v>0</v>
      </c>
      <c r="BG185" s="196">
        <f>IF(N185="zákl. přenesená",J185,0)</f>
        <v>0</v>
      </c>
      <c r="BH185" s="196">
        <f>IF(N185="sníž. přenesená",J185,0)</f>
        <v>0</v>
      </c>
      <c r="BI185" s="196">
        <f>IF(N185="nulová",J185,0)</f>
        <v>0</v>
      </c>
      <c r="BJ185" s="16" t="s">
        <v>79</v>
      </c>
      <c r="BK185" s="196">
        <f>ROUND(I185*H185,2)</f>
        <v>0</v>
      </c>
      <c r="BL185" s="16" t="s">
        <v>220</v>
      </c>
      <c r="BM185" s="195" t="s">
        <v>759</v>
      </c>
    </row>
    <row r="186" spans="2:47" s="1" customFormat="1" ht="19.5">
      <c r="B186" s="33"/>
      <c r="C186" s="34"/>
      <c r="D186" s="197" t="s">
        <v>140</v>
      </c>
      <c r="E186" s="34"/>
      <c r="F186" s="198" t="s">
        <v>758</v>
      </c>
      <c r="G186" s="34"/>
      <c r="H186" s="34"/>
      <c r="I186" s="114"/>
      <c r="J186" s="34"/>
      <c r="K186" s="34"/>
      <c r="L186" s="37"/>
      <c r="M186" s="199"/>
      <c r="N186" s="62"/>
      <c r="O186" s="62"/>
      <c r="P186" s="62"/>
      <c r="Q186" s="62"/>
      <c r="R186" s="62"/>
      <c r="S186" s="62"/>
      <c r="T186" s="63"/>
      <c r="AT186" s="16" t="s">
        <v>140</v>
      </c>
      <c r="AU186" s="16" t="s">
        <v>89</v>
      </c>
    </row>
    <row r="187" spans="2:65" s="1" customFormat="1" ht="36" customHeight="1">
      <c r="B187" s="33"/>
      <c r="C187" s="184" t="s">
        <v>396</v>
      </c>
      <c r="D187" s="184" t="s">
        <v>133</v>
      </c>
      <c r="E187" s="185" t="s">
        <v>760</v>
      </c>
      <c r="F187" s="186" t="s">
        <v>761</v>
      </c>
      <c r="G187" s="187" t="s">
        <v>430</v>
      </c>
      <c r="H187" s="188">
        <v>6</v>
      </c>
      <c r="I187" s="189"/>
      <c r="J187" s="190">
        <f>ROUND(I187*H187,2)</f>
        <v>0</v>
      </c>
      <c r="K187" s="186" t="s">
        <v>19</v>
      </c>
      <c r="L187" s="37"/>
      <c r="M187" s="191" t="s">
        <v>19</v>
      </c>
      <c r="N187" s="192" t="s">
        <v>43</v>
      </c>
      <c r="O187" s="62"/>
      <c r="P187" s="193">
        <f>O187*H187</f>
        <v>0</v>
      </c>
      <c r="Q187" s="193">
        <v>0</v>
      </c>
      <c r="R187" s="193">
        <f>Q187*H187</f>
        <v>0</v>
      </c>
      <c r="S187" s="193">
        <v>0</v>
      </c>
      <c r="T187" s="194">
        <f>S187*H187</f>
        <v>0</v>
      </c>
      <c r="AR187" s="195" t="s">
        <v>220</v>
      </c>
      <c r="AT187" s="195" t="s">
        <v>133</v>
      </c>
      <c r="AU187" s="195" t="s">
        <v>89</v>
      </c>
      <c r="AY187" s="16" t="s">
        <v>131</v>
      </c>
      <c r="BE187" s="196">
        <f>IF(N187="základní",J187,0)</f>
        <v>0</v>
      </c>
      <c r="BF187" s="196">
        <f>IF(N187="snížená",J187,0)</f>
        <v>0</v>
      </c>
      <c r="BG187" s="196">
        <f>IF(N187="zákl. přenesená",J187,0)</f>
        <v>0</v>
      </c>
      <c r="BH187" s="196">
        <f>IF(N187="sníž. přenesená",J187,0)</f>
        <v>0</v>
      </c>
      <c r="BI187" s="196">
        <f>IF(N187="nulová",J187,0)</f>
        <v>0</v>
      </c>
      <c r="BJ187" s="16" t="s">
        <v>79</v>
      </c>
      <c r="BK187" s="196">
        <f>ROUND(I187*H187,2)</f>
        <v>0</v>
      </c>
      <c r="BL187" s="16" t="s">
        <v>220</v>
      </c>
      <c r="BM187" s="195" t="s">
        <v>762</v>
      </c>
    </row>
    <row r="188" spans="2:47" s="1" customFormat="1" ht="19.5">
      <c r="B188" s="33"/>
      <c r="C188" s="34"/>
      <c r="D188" s="197" t="s">
        <v>140</v>
      </c>
      <c r="E188" s="34"/>
      <c r="F188" s="198" t="s">
        <v>761</v>
      </c>
      <c r="G188" s="34"/>
      <c r="H188" s="34"/>
      <c r="I188" s="114"/>
      <c r="J188" s="34"/>
      <c r="K188" s="34"/>
      <c r="L188" s="37"/>
      <c r="M188" s="199"/>
      <c r="N188" s="62"/>
      <c r="O188" s="62"/>
      <c r="P188" s="62"/>
      <c r="Q188" s="62"/>
      <c r="R188" s="62"/>
      <c r="S188" s="62"/>
      <c r="T188" s="63"/>
      <c r="AT188" s="16" t="s">
        <v>140</v>
      </c>
      <c r="AU188" s="16" t="s">
        <v>89</v>
      </c>
    </row>
    <row r="189" spans="2:65" s="1" customFormat="1" ht="36" customHeight="1">
      <c r="B189" s="33"/>
      <c r="C189" s="184" t="s">
        <v>401</v>
      </c>
      <c r="D189" s="184" t="s">
        <v>133</v>
      </c>
      <c r="E189" s="185" t="s">
        <v>763</v>
      </c>
      <c r="F189" s="186" t="s">
        <v>764</v>
      </c>
      <c r="G189" s="187" t="s">
        <v>430</v>
      </c>
      <c r="H189" s="188">
        <v>4</v>
      </c>
      <c r="I189" s="189"/>
      <c r="J189" s="190">
        <f>ROUND(I189*H189,2)</f>
        <v>0</v>
      </c>
      <c r="K189" s="186" t="s">
        <v>19</v>
      </c>
      <c r="L189" s="37"/>
      <c r="M189" s="191" t="s">
        <v>19</v>
      </c>
      <c r="N189" s="192" t="s">
        <v>43</v>
      </c>
      <c r="O189" s="62"/>
      <c r="P189" s="193">
        <f>O189*H189</f>
        <v>0</v>
      </c>
      <c r="Q189" s="193">
        <v>0</v>
      </c>
      <c r="R189" s="193">
        <f>Q189*H189</f>
        <v>0</v>
      </c>
      <c r="S189" s="193">
        <v>0</v>
      </c>
      <c r="T189" s="194">
        <f>S189*H189</f>
        <v>0</v>
      </c>
      <c r="AR189" s="195" t="s">
        <v>220</v>
      </c>
      <c r="AT189" s="195" t="s">
        <v>133</v>
      </c>
      <c r="AU189" s="195" t="s">
        <v>89</v>
      </c>
      <c r="AY189" s="16" t="s">
        <v>131</v>
      </c>
      <c r="BE189" s="196">
        <f>IF(N189="základní",J189,0)</f>
        <v>0</v>
      </c>
      <c r="BF189" s="196">
        <f>IF(N189="snížená",J189,0)</f>
        <v>0</v>
      </c>
      <c r="BG189" s="196">
        <f>IF(N189="zákl. přenesená",J189,0)</f>
        <v>0</v>
      </c>
      <c r="BH189" s="196">
        <f>IF(N189="sníž. přenesená",J189,0)</f>
        <v>0</v>
      </c>
      <c r="BI189" s="196">
        <f>IF(N189="nulová",J189,0)</f>
        <v>0</v>
      </c>
      <c r="BJ189" s="16" t="s">
        <v>79</v>
      </c>
      <c r="BK189" s="196">
        <f>ROUND(I189*H189,2)</f>
        <v>0</v>
      </c>
      <c r="BL189" s="16" t="s">
        <v>220</v>
      </c>
      <c r="BM189" s="195" t="s">
        <v>765</v>
      </c>
    </row>
    <row r="190" spans="2:47" s="1" customFormat="1" ht="19.5">
      <c r="B190" s="33"/>
      <c r="C190" s="34"/>
      <c r="D190" s="197" t="s">
        <v>140</v>
      </c>
      <c r="E190" s="34"/>
      <c r="F190" s="198" t="s">
        <v>764</v>
      </c>
      <c r="G190" s="34"/>
      <c r="H190" s="34"/>
      <c r="I190" s="114"/>
      <c r="J190" s="34"/>
      <c r="K190" s="34"/>
      <c r="L190" s="37"/>
      <c r="M190" s="199"/>
      <c r="N190" s="62"/>
      <c r="O190" s="62"/>
      <c r="P190" s="62"/>
      <c r="Q190" s="62"/>
      <c r="R190" s="62"/>
      <c r="S190" s="62"/>
      <c r="T190" s="63"/>
      <c r="AT190" s="16" t="s">
        <v>140</v>
      </c>
      <c r="AU190" s="16" t="s">
        <v>89</v>
      </c>
    </row>
    <row r="191" spans="2:65" s="1" customFormat="1" ht="36" customHeight="1">
      <c r="B191" s="33"/>
      <c r="C191" s="184" t="s">
        <v>406</v>
      </c>
      <c r="D191" s="184" t="s">
        <v>133</v>
      </c>
      <c r="E191" s="185" t="s">
        <v>766</v>
      </c>
      <c r="F191" s="186" t="s">
        <v>767</v>
      </c>
      <c r="G191" s="187" t="s">
        <v>430</v>
      </c>
      <c r="H191" s="188">
        <v>1</v>
      </c>
      <c r="I191" s="189"/>
      <c r="J191" s="190">
        <f>ROUND(I191*H191,2)</f>
        <v>0</v>
      </c>
      <c r="K191" s="186" t="s">
        <v>19</v>
      </c>
      <c r="L191" s="37"/>
      <c r="M191" s="191" t="s">
        <v>19</v>
      </c>
      <c r="N191" s="192" t="s">
        <v>43</v>
      </c>
      <c r="O191" s="62"/>
      <c r="P191" s="193">
        <f>O191*H191</f>
        <v>0</v>
      </c>
      <c r="Q191" s="193">
        <v>0</v>
      </c>
      <c r="R191" s="193">
        <f>Q191*H191</f>
        <v>0</v>
      </c>
      <c r="S191" s="193">
        <v>0</v>
      </c>
      <c r="T191" s="194">
        <f>S191*H191</f>
        <v>0</v>
      </c>
      <c r="AR191" s="195" t="s">
        <v>220</v>
      </c>
      <c r="AT191" s="195" t="s">
        <v>133</v>
      </c>
      <c r="AU191" s="195" t="s">
        <v>89</v>
      </c>
      <c r="AY191" s="16" t="s">
        <v>131</v>
      </c>
      <c r="BE191" s="196">
        <f>IF(N191="základní",J191,0)</f>
        <v>0</v>
      </c>
      <c r="BF191" s="196">
        <f>IF(N191="snížená",J191,0)</f>
        <v>0</v>
      </c>
      <c r="BG191" s="196">
        <f>IF(N191="zákl. přenesená",J191,0)</f>
        <v>0</v>
      </c>
      <c r="BH191" s="196">
        <f>IF(N191="sníž. přenesená",J191,0)</f>
        <v>0</v>
      </c>
      <c r="BI191" s="196">
        <f>IF(N191="nulová",J191,0)</f>
        <v>0</v>
      </c>
      <c r="BJ191" s="16" t="s">
        <v>79</v>
      </c>
      <c r="BK191" s="196">
        <f>ROUND(I191*H191,2)</f>
        <v>0</v>
      </c>
      <c r="BL191" s="16" t="s">
        <v>220</v>
      </c>
      <c r="BM191" s="195" t="s">
        <v>768</v>
      </c>
    </row>
    <row r="192" spans="2:47" s="1" customFormat="1" ht="19.5">
      <c r="B192" s="33"/>
      <c r="C192" s="34"/>
      <c r="D192" s="197" t="s">
        <v>140</v>
      </c>
      <c r="E192" s="34"/>
      <c r="F192" s="198" t="s">
        <v>767</v>
      </c>
      <c r="G192" s="34"/>
      <c r="H192" s="34"/>
      <c r="I192" s="114"/>
      <c r="J192" s="34"/>
      <c r="K192" s="34"/>
      <c r="L192" s="37"/>
      <c r="M192" s="199"/>
      <c r="N192" s="62"/>
      <c r="O192" s="62"/>
      <c r="P192" s="62"/>
      <c r="Q192" s="62"/>
      <c r="R192" s="62"/>
      <c r="S192" s="62"/>
      <c r="T192" s="63"/>
      <c r="AT192" s="16" t="s">
        <v>140</v>
      </c>
      <c r="AU192" s="16" t="s">
        <v>89</v>
      </c>
    </row>
    <row r="193" spans="2:65" s="1" customFormat="1" ht="36" customHeight="1">
      <c r="B193" s="33"/>
      <c r="C193" s="184" t="s">
        <v>411</v>
      </c>
      <c r="D193" s="184" t="s">
        <v>133</v>
      </c>
      <c r="E193" s="185" t="s">
        <v>769</v>
      </c>
      <c r="F193" s="186" t="s">
        <v>770</v>
      </c>
      <c r="G193" s="187" t="s">
        <v>430</v>
      </c>
      <c r="H193" s="188">
        <v>1</v>
      </c>
      <c r="I193" s="189"/>
      <c r="J193" s="190">
        <f>ROUND(I193*H193,2)</f>
        <v>0</v>
      </c>
      <c r="K193" s="186" t="s">
        <v>19</v>
      </c>
      <c r="L193" s="37"/>
      <c r="M193" s="191" t="s">
        <v>19</v>
      </c>
      <c r="N193" s="192" t="s">
        <v>43</v>
      </c>
      <c r="O193" s="62"/>
      <c r="P193" s="193">
        <f>O193*H193</f>
        <v>0</v>
      </c>
      <c r="Q193" s="193">
        <v>0</v>
      </c>
      <c r="R193" s="193">
        <f>Q193*H193</f>
        <v>0</v>
      </c>
      <c r="S193" s="193">
        <v>0</v>
      </c>
      <c r="T193" s="194">
        <f>S193*H193</f>
        <v>0</v>
      </c>
      <c r="AR193" s="195" t="s">
        <v>220</v>
      </c>
      <c r="AT193" s="195" t="s">
        <v>133</v>
      </c>
      <c r="AU193" s="195" t="s">
        <v>89</v>
      </c>
      <c r="AY193" s="16" t="s">
        <v>131</v>
      </c>
      <c r="BE193" s="196">
        <f>IF(N193="základní",J193,0)</f>
        <v>0</v>
      </c>
      <c r="BF193" s="196">
        <f>IF(N193="snížená",J193,0)</f>
        <v>0</v>
      </c>
      <c r="BG193" s="196">
        <f>IF(N193="zákl. přenesená",J193,0)</f>
        <v>0</v>
      </c>
      <c r="BH193" s="196">
        <f>IF(N193="sníž. přenesená",J193,0)</f>
        <v>0</v>
      </c>
      <c r="BI193" s="196">
        <f>IF(N193="nulová",J193,0)</f>
        <v>0</v>
      </c>
      <c r="BJ193" s="16" t="s">
        <v>79</v>
      </c>
      <c r="BK193" s="196">
        <f>ROUND(I193*H193,2)</f>
        <v>0</v>
      </c>
      <c r="BL193" s="16" t="s">
        <v>220</v>
      </c>
      <c r="BM193" s="195" t="s">
        <v>771</v>
      </c>
    </row>
    <row r="194" spans="2:47" s="1" customFormat="1" ht="19.5">
      <c r="B194" s="33"/>
      <c r="C194" s="34"/>
      <c r="D194" s="197" t="s">
        <v>140</v>
      </c>
      <c r="E194" s="34"/>
      <c r="F194" s="198" t="s">
        <v>770</v>
      </c>
      <c r="G194" s="34"/>
      <c r="H194" s="34"/>
      <c r="I194" s="114"/>
      <c r="J194" s="34"/>
      <c r="K194" s="34"/>
      <c r="L194" s="37"/>
      <c r="M194" s="199"/>
      <c r="N194" s="62"/>
      <c r="O194" s="62"/>
      <c r="P194" s="62"/>
      <c r="Q194" s="62"/>
      <c r="R194" s="62"/>
      <c r="S194" s="62"/>
      <c r="T194" s="63"/>
      <c r="AT194" s="16" t="s">
        <v>140</v>
      </c>
      <c r="AU194" s="16" t="s">
        <v>89</v>
      </c>
    </row>
    <row r="195" spans="2:65" s="1" customFormat="1" ht="36" customHeight="1">
      <c r="B195" s="33"/>
      <c r="C195" s="184" t="s">
        <v>417</v>
      </c>
      <c r="D195" s="184" t="s">
        <v>133</v>
      </c>
      <c r="E195" s="185" t="s">
        <v>772</v>
      </c>
      <c r="F195" s="186" t="s">
        <v>773</v>
      </c>
      <c r="G195" s="187" t="s">
        <v>430</v>
      </c>
      <c r="H195" s="188">
        <v>1</v>
      </c>
      <c r="I195" s="189"/>
      <c r="J195" s="190">
        <f>ROUND(I195*H195,2)</f>
        <v>0</v>
      </c>
      <c r="K195" s="186" t="s">
        <v>19</v>
      </c>
      <c r="L195" s="37"/>
      <c r="M195" s="191" t="s">
        <v>19</v>
      </c>
      <c r="N195" s="192" t="s">
        <v>43</v>
      </c>
      <c r="O195" s="62"/>
      <c r="P195" s="193">
        <f>O195*H195</f>
        <v>0</v>
      </c>
      <c r="Q195" s="193">
        <v>0</v>
      </c>
      <c r="R195" s="193">
        <f>Q195*H195</f>
        <v>0</v>
      </c>
      <c r="S195" s="193">
        <v>0</v>
      </c>
      <c r="T195" s="194">
        <f>S195*H195</f>
        <v>0</v>
      </c>
      <c r="AR195" s="195" t="s">
        <v>220</v>
      </c>
      <c r="AT195" s="195" t="s">
        <v>133</v>
      </c>
      <c r="AU195" s="195" t="s">
        <v>89</v>
      </c>
      <c r="AY195" s="16" t="s">
        <v>131</v>
      </c>
      <c r="BE195" s="196">
        <f>IF(N195="základní",J195,0)</f>
        <v>0</v>
      </c>
      <c r="BF195" s="196">
        <f>IF(N195="snížená",J195,0)</f>
        <v>0</v>
      </c>
      <c r="BG195" s="196">
        <f>IF(N195="zákl. přenesená",J195,0)</f>
        <v>0</v>
      </c>
      <c r="BH195" s="196">
        <f>IF(N195="sníž. přenesená",J195,0)</f>
        <v>0</v>
      </c>
      <c r="BI195" s="196">
        <f>IF(N195="nulová",J195,0)</f>
        <v>0</v>
      </c>
      <c r="BJ195" s="16" t="s">
        <v>79</v>
      </c>
      <c r="BK195" s="196">
        <f>ROUND(I195*H195,2)</f>
        <v>0</v>
      </c>
      <c r="BL195" s="16" t="s">
        <v>220</v>
      </c>
      <c r="BM195" s="195" t="s">
        <v>774</v>
      </c>
    </row>
    <row r="196" spans="2:47" s="1" customFormat="1" ht="19.5">
      <c r="B196" s="33"/>
      <c r="C196" s="34"/>
      <c r="D196" s="197" t="s">
        <v>140</v>
      </c>
      <c r="E196" s="34"/>
      <c r="F196" s="198" t="s">
        <v>773</v>
      </c>
      <c r="G196" s="34"/>
      <c r="H196" s="34"/>
      <c r="I196" s="114"/>
      <c r="J196" s="34"/>
      <c r="K196" s="34"/>
      <c r="L196" s="37"/>
      <c r="M196" s="199"/>
      <c r="N196" s="62"/>
      <c r="O196" s="62"/>
      <c r="P196" s="62"/>
      <c r="Q196" s="62"/>
      <c r="R196" s="62"/>
      <c r="S196" s="62"/>
      <c r="T196" s="63"/>
      <c r="AT196" s="16" t="s">
        <v>140</v>
      </c>
      <c r="AU196" s="16" t="s">
        <v>89</v>
      </c>
    </row>
    <row r="197" spans="2:65" s="1" customFormat="1" ht="36" customHeight="1">
      <c r="B197" s="33"/>
      <c r="C197" s="184" t="s">
        <v>422</v>
      </c>
      <c r="D197" s="184" t="s">
        <v>133</v>
      </c>
      <c r="E197" s="185" t="s">
        <v>775</v>
      </c>
      <c r="F197" s="186" t="s">
        <v>776</v>
      </c>
      <c r="G197" s="187" t="s">
        <v>430</v>
      </c>
      <c r="H197" s="188">
        <v>2</v>
      </c>
      <c r="I197" s="189"/>
      <c r="J197" s="190">
        <f>ROUND(I197*H197,2)</f>
        <v>0</v>
      </c>
      <c r="K197" s="186" t="s">
        <v>19</v>
      </c>
      <c r="L197" s="37"/>
      <c r="M197" s="191" t="s">
        <v>19</v>
      </c>
      <c r="N197" s="192" t="s">
        <v>43</v>
      </c>
      <c r="O197" s="62"/>
      <c r="P197" s="193">
        <f>O197*H197</f>
        <v>0</v>
      </c>
      <c r="Q197" s="193">
        <v>0</v>
      </c>
      <c r="R197" s="193">
        <f>Q197*H197</f>
        <v>0</v>
      </c>
      <c r="S197" s="193">
        <v>0</v>
      </c>
      <c r="T197" s="194">
        <f>S197*H197</f>
        <v>0</v>
      </c>
      <c r="AR197" s="195" t="s">
        <v>220</v>
      </c>
      <c r="AT197" s="195" t="s">
        <v>133</v>
      </c>
      <c r="AU197" s="195" t="s">
        <v>89</v>
      </c>
      <c r="AY197" s="16" t="s">
        <v>131</v>
      </c>
      <c r="BE197" s="196">
        <f>IF(N197="základní",J197,0)</f>
        <v>0</v>
      </c>
      <c r="BF197" s="196">
        <f>IF(N197="snížená",J197,0)</f>
        <v>0</v>
      </c>
      <c r="BG197" s="196">
        <f>IF(N197="zákl. přenesená",J197,0)</f>
        <v>0</v>
      </c>
      <c r="BH197" s="196">
        <f>IF(N197="sníž. přenesená",J197,0)</f>
        <v>0</v>
      </c>
      <c r="BI197" s="196">
        <f>IF(N197="nulová",J197,0)</f>
        <v>0</v>
      </c>
      <c r="BJ197" s="16" t="s">
        <v>79</v>
      </c>
      <c r="BK197" s="196">
        <f>ROUND(I197*H197,2)</f>
        <v>0</v>
      </c>
      <c r="BL197" s="16" t="s">
        <v>220</v>
      </c>
      <c r="BM197" s="195" t="s">
        <v>777</v>
      </c>
    </row>
    <row r="198" spans="2:47" s="1" customFormat="1" ht="19.5">
      <c r="B198" s="33"/>
      <c r="C198" s="34"/>
      <c r="D198" s="197" t="s">
        <v>140</v>
      </c>
      <c r="E198" s="34"/>
      <c r="F198" s="198" t="s">
        <v>776</v>
      </c>
      <c r="G198" s="34"/>
      <c r="H198" s="34"/>
      <c r="I198" s="114"/>
      <c r="J198" s="34"/>
      <c r="K198" s="34"/>
      <c r="L198" s="37"/>
      <c r="M198" s="199"/>
      <c r="N198" s="62"/>
      <c r="O198" s="62"/>
      <c r="P198" s="62"/>
      <c r="Q198" s="62"/>
      <c r="R198" s="62"/>
      <c r="S198" s="62"/>
      <c r="T198" s="63"/>
      <c r="AT198" s="16" t="s">
        <v>140</v>
      </c>
      <c r="AU198" s="16" t="s">
        <v>89</v>
      </c>
    </row>
    <row r="199" spans="2:65" s="1" customFormat="1" ht="36" customHeight="1">
      <c r="B199" s="33"/>
      <c r="C199" s="184" t="s">
        <v>427</v>
      </c>
      <c r="D199" s="184" t="s">
        <v>133</v>
      </c>
      <c r="E199" s="185" t="s">
        <v>778</v>
      </c>
      <c r="F199" s="186" t="s">
        <v>779</v>
      </c>
      <c r="G199" s="187" t="s">
        <v>430</v>
      </c>
      <c r="H199" s="188">
        <v>32</v>
      </c>
      <c r="I199" s="189"/>
      <c r="J199" s="190">
        <f>ROUND(I199*H199,2)</f>
        <v>0</v>
      </c>
      <c r="K199" s="186" t="s">
        <v>19</v>
      </c>
      <c r="L199" s="37"/>
      <c r="M199" s="191" t="s">
        <v>19</v>
      </c>
      <c r="N199" s="192" t="s">
        <v>43</v>
      </c>
      <c r="O199" s="62"/>
      <c r="P199" s="193">
        <f>O199*H199</f>
        <v>0</v>
      </c>
      <c r="Q199" s="193">
        <v>0</v>
      </c>
      <c r="R199" s="193">
        <f>Q199*H199</f>
        <v>0</v>
      </c>
      <c r="S199" s="193">
        <v>0</v>
      </c>
      <c r="T199" s="194">
        <f>S199*H199</f>
        <v>0</v>
      </c>
      <c r="AR199" s="195" t="s">
        <v>220</v>
      </c>
      <c r="AT199" s="195" t="s">
        <v>133</v>
      </c>
      <c r="AU199" s="195" t="s">
        <v>89</v>
      </c>
      <c r="AY199" s="16" t="s">
        <v>131</v>
      </c>
      <c r="BE199" s="196">
        <f>IF(N199="základní",J199,0)</f>
        <v>0</v>
      </c>
      <c r="BF199" s="196">
        <f>IF(N199="snížená",J199,0)</f>
        <v>0</v>
      </c>
      <c r="BG199" s="196">
        <f>IF(N199="zákl. přenesená",J199,0)</f>
        <v>0</v>
      </c>
      <c r="BH199" s="196">
        <f>IF(N199="sníž. přenesená",J199,0)</f>
        <v>0</v>
      </c>
      <c r="BI199" s="196">
        <f>IF(N199="nulová",J199,0)</f>
        <v>0</v>
      </c>
      <c r="BJ199" s="16" t="s">
        <v>79</v>
      </c>
      <c r="BK199" s="196">
        <f>ROUND(I199*H199,2)</f>
        <v>0</v>
      </c>
      <c r="BL199" s="16" t="s">
        <v>220</v>
      </c>
      <c r="BM199" s="195" t="s">
        <v>780</v>
      </c>
    </row>
    <row r="200" spans="2:47" s="1" customFormat="1" ht="29.25">
      <c r="B200" s="33"/>
      <c r="C200" s="34"/>
      <c r="D200" s="197" t="s">
        <v>140</v>
      </c>
      <c r="E200" s="34"/>
      <c r="F200" s="198" t="s">
        <v>779</v>
      </c>
      <c r="G200" s="34"/>
      <c r="H200" s="34"/>
      <c r="I200" s="114"/>
      <c r="J200" s="34"/>
      <c r="K200" s="34"/>
      <c r="L200" s="37"/>
      <c r="M200" s="199"/>
      <c r="N200" s="62"/>
      <c r="O200" s="62"/>
      <c r="P200" s="62"/>
      <c r="Q200" s="62"/>
      <c r="R200" s="62"/>
      <c r="S200" s="62"/>
      <c r="T200" s="63"/>
      <c r="AT200" s="16" t="s">
        <v>140</v>
      </c>
      <c r="AU200" s="16" t="s">
        <v>89</v>
      </c>
    </row>
    <row r="201" spans="2:65" s="1" customFormat="1" ht="36" customHeight="1">
      <c r="B201" s="33"/>
      <c r="C201" s="184" t="s">
        <v>433</v>
      </c>
      <c r="D201" s="184" t="s">
        <v>133</v>
      </c>
      <c r="E201" s="185" t="s">
        <v>781</v>
      </c>
      <c r="F201" s="186" t="s">
        <v>782</v>
      </c>
      <c r="G201" s="187" t="s">
        <v>430</v>
      </c>
      <c r="H201" s="188">
        <v>22</v>
      </c>
      <c r="I201" s="189"/>
      <c r="J201" s="190">
        <f>ROUND(I201*H201,2)</f>
        <v>0</v>
      </c>
      <c r="K201" s="186" t="s">
        <v>19</v>
      </c>
      <c r="L201" s="37"/>
      <c r="M201" s="191" t="s">
        <v>19</v>
      </c>
      <c r="N201" s="192" t="s">
        <v>43</v>
      </c>
      <c r="O201" s="62"/>
      <c r="P201" s="193">
        <f>O201*H201</f>
        <v>0</v>
      </c>
      <c r="Q201" s="193">
        <v>0</v>
      </c>
      <c r="R201" s="193">
        <f>Q201*H201</f>
        <v>0</v>
      </c>
      <c r="S201" s="193">
        <v>0</v>
      </c>
      <c r="T201" s="194">
        <f>S201*H201</f>
        <v>0</v>
      </c>
      <c r="AR201" s="195" t="s">
        <v>220</v>
      </c>
      <c r="AT201" s="195" t="s">
        <v>133</v>
      </c>
      <c r="AU201" s="195" t="s">
        <v>89</v>
      </c>
      <c r="AY201" s="16" t="s">
        <v>131</v>
      </c>
      <c r="BE201" s="196">
        <f>IF(N201="základní",J201,0)</f>
        <v>0</v>
      </c>
      <c r="BF201" s="196">
        <f>IF(N201="snížená",J201,0)</f>
        <v>0</v>
      </c>
      <c r="BG201" s="196">
        <f>IF(N201="zákl. přenesená",J201,0)</f>
        <v>0</v>
      </c>
      <c r="BH201" s="196">
        <f>IF(N201="sníž. přenesená",J201,0)</f>
        <v>0</v>
      </c>
      <c r="BI201" s="196">
        <f>IF(N201="nulová",J201,0)</f>
        <v>0</v>
      </c>
      <c r="BJ201" s="16" t="s">
        <v>79</v>
      </c>
      <c r="BK201" s="196">
        <f>ROUND(I201*H201,2)</f>
        <v>0</v>
      </c>
      <c r="BL201" s="16" t="s">
        <v>220</v>
      </c>
      <c r="BM201" s="195" t="s">
        <v>783</v>
      </c>
    </row>
    <row r="202" spans="2:47" s="1" customFormat="1" ht="29.25">
      <c r="B202" s="33"/>
      <c r="C202" s="34"/>
      <c r="D202" s="197" t="s">
        <v>140</v>
      </c>
      <c r="E202" s="34"/>
      <c r="F202" s="198" t="s">
        <v>782</v>
      </c>
      <c r="G202" s="34"/>
      <c r="H202" s="34"/>
      <c r="I202" s="114"/>
      <c r="J202" s="34"/>
      <c r="K202" s="34"/>
      <c r="L202" s="37"/>
      <c r="M202" s="199"/>
      <c r="N202" s="62"/>
      <c r="O202" s="62"/>
      <c r="P202" s="62"/>
      <c r="Q202" s="62"/>
      <c r="R202" s="62"/>
      <c r="S202" s="62"/>
      <c r="T202" s="63"/>
      <c r="AT202" s="16" t="s">
        <v>140</v>
      </c>
      <c r="AU202" s="16" t="s">
        <v>89</v>
      </c>
    </row>
    <row r="203" spans="2:65" s="1" customFormat="1" ht="36" customHeight="1">
      <c r="B203" s="33"/>
      <c r="C203" s="184" t="s">
        <v>438</v>
      </c>
      <c r="D203" s="184" t="s">
        <v>133</v>
      </c>
      <c r="E203" s="185" t="s">
        <v>784</v>
      </c>
      <c r="F203" s="186" t="s">
        <v>785</v>
      </c>
      <c r="G203" s="187" t="s">
        <v>430</v>
      </c>
      <c r="H203" s="188">
        <v>20</v>
      </c>
      <c r="I203" s="189"/>
      <c r="J203" s="190">
        <f>ROUND(I203*H203,2)</f>
        <v>0</v>
      </c>
      <c r="K203" s="186" t="s">
        <v>19</v>
      </c>
      <c r="L203" s="37"/>
      <c r="M203" s="191" t="s">
        <v>19</v>
      </c>
      <c r="N203" s="192" t="s">
        <v>43</v>
      </c>
      <c r="O203" s="62"/>
      <c r="P203" s="193">
        <f>O203*H203</f>
        <v>0</v>
      </c>
      <c r="Q203" s="193">
        <v>0</v>
      </c>
      <c r="R203" s="193">
        <f>Q203*H203</f>
        <v>0</v>
      </c>
      <c r="S203" s="193">
        <v>0</v>
      </c>
      <c r="T203" s="194">
        <f>S203*H203</f>
        <v>0</v>
      </c>
      <c r="AR203" s="195" t="s">
        <v>220</v>
      </c>
      <c r="AT203" s="195" t="s">
        <v>133</v>
      </c>
      <c r="AU203" s="195" t="s">
        <v>89</v>
      </c>
      <c r="AY203" s="16" t="s">
        <v>131</v>
      </c>
      <c r="BE203" s="196">
        <f>IF(N203="základní",J203,0)</f>
        <v>0</v>
      </c>
      <c r="BF203" s="196">
        <f>IF(N203="snížená",J203,0)</f>
        <v>0</v>
      </c>
      <c r="BG203" s="196">
        <f>IF(N203="zákl. přenesená",J203,0)</f>
        <v>0</v>
      </c>
      <c r="BH203" s="196">
        <f>IF(N203="sníž. přenesená",J203,0)</f>
        <v>0</v>
      </c>
      <c r="BI203" s="196">
        <f>IF(N203="nulová",J203,0)</f>
        <v>0</v>
      </c>
      <c r="BJ203" s="16" t="s">
        <v>79</v>
      </c>
      <c r="BK203" s="196">
        <f>ROUND(I203*H203,2)</f>
        <v>0</v>
      </c>
      <c r="BL203" s="16" t="s">
        <v>220</v>
      </c>
      <c r="BM203" s="195" t="s">
        <v>786</v>
      </c>
    </row>
    <row r="204" spans="2:47" s="1" customFormat="1" ht="29.25">
      <c r="B204" s="33"/>
      <c r="C204" s="34"/>
      <c r="D204" s="197" t="s">
        <v>140</v>
      </c>
      <c r="E204" s="34"/>
      <c r="F204" s="198" t="s">
        <v>785</v>
      </c>
      <c r="G204" s="34"/>
      <c r="H204" s="34"/>
      <c r="I204" s="114"/>
      <c r="J204" s="34"/>
      <c r="K204" s="34"/>
      <c r="L204" s="37"/>
      <c r="M204" s="199"/>
      <c r="N204" s="62"/>
      <c r="O204" s="62"/>
      <c r="P204" s="62"/>
      <c r="Q204" s="62"/>
      <c r="R204" s="62"/>
      <c r="S204" s="62"/>
      <c r="T204" s="63"/>
      <c r="AT204" s="16" t="s">
        <v>140</v>
      </c>
      <c r="AU204" s="16" t="s">
        <v>89</v>
      </c>
    </row>
    <row r="205" spans="2:65" s="1" customFormat="1" ht="36" customHeight="1">
      <c r="B205" s="33"/>
      <c r="C205" s="184" t="s">
        <v>443</v>
      </c>
      <c r="D205" s="184" t="s">
        <v>133</v>
      </c>
      <c r="E205" s="185" t="s">
        <v>787</v>
      </c>
      <c r="F205" s="186" t="s">
        <v>788</v>
      </c>
      <c r="G205" s="187" t="s">
        <v>430</v>
      </c>
      <c r="H205" s="188">
        <v>20</v>
      </c>
      <c r="I205" s="189"/>
      <c r="J205" s="190">
        <f>ROUND(I205*H205,2)</f>
        <v>0</v>
      </c>
      <c r="K205" s="186" t="s">
        <v>19</v>
      </c>
      <c r="L205" s="37"/>
      <c r="M205" s="191" t="s">
        <v>19</v>
      </c>
      <c r="N205" s="192" t="s">
        <v>43</v>
      </c>
      <c r="O205" s="62"/>
      <c r="P205" s="193">
        <f>O205*H205</f>
        <v>0</v>
      </c>
      <c r="Q205" s="193">
        <v>0</v>
      </c>
      <c r="R205" s="193">
        <f>Q205*H205</f>
        <v>0</v>
      </c>
      <c r="S205" s="193">
        <v>0</v>
      </c>
      <c r="T205" s="194">
        <f>S205*H205</f>
        <v>0</v>
      </c>
      <c r="AR205" s="195" t="s">
        <v>220</v>
      </c>
      <c r="AT205" s="195" t="s">
        <v>133</v>
      </c>
      <c r="AU205" s="195" t="s">
        <v>89</v>
      </c>
      <c r="AY205" s="16" t="s">
        <v>131</v>
      </c>
      <c r="BE205" s="196">
        <f>IF(N205="základní",J205,0)</f>
        <v>0</v>
      </c>
      <c r="BF205" s="196">
        <f>IF(N205="snížená",J205,0)</f>
        <v>0</v>
      </c>
      <c r="BG205" s="196">
        <f>IF(N205="zákl. přenesená",J205,0)</f>
        <v>0</v>
      </c>
      <c r="BH205" s="196">
        <f>IF(N205="sníž. přenesená",J205,0)</f>
        <v>0</v>
      </c>
      <c r="BI205" s="196">
        <f>IF(N205="nulová",J205,0)</f>
        <v>0</v>
      </c>
      <c r="BJ205" s="16" t="s">
        <v>79</v>
      </c>
      <c r="BK205" s="196">
        <f>ROUND(I205*H205,2)</f>
        <v>0</v>
      </c>
      <c r="BL205" s="16" t="s">
        <v>220</v>
      </c>
      <c r="BM205" s="195" t="s">
        <v>789</v>
      </c>
    </row>
    <row r="206" spans="2:47" s="1" customFormat="1" ht="29.25">
      <c r="B206" s="33"/>
      <c r="C206" s="34"/>
      <c r="D206" s="197" t="s">
        <v>140</v>
      </c>
      <c r="E206" s="34"/>
      <c r="F206" s="198" t="s">
        <v>788</v>
      </c>
      <c r="G206" s="34"/>
      <c r="H206" s="34"/>
      <c r="I206" s="114"/>
      <c r="J206" s="34"/>
      <c r="K206" s="34"/>
      <c r="L206" s="37"/>
      <c r="M206" s="199"/>
      <c r="N206" s="62"/>
      <c r="O206" s="62"/>
      <c r="P206" s="62"/>
      <c r="Q206" s="62"/>
      <c r="R206" s="62"/>
      <c r="S206" s="62"/>
      <c r="T206" s="63"/>
      <c r="AT206" s="16" t="s">
        <v>140</v>
      </c>
      <c r="AU206" s="16" t="s">
        <v>89</v>
      </c>
    </row>
    <row r="207" spans="2:65" s="1" customFormat="1" ht="36" customHeight="1">
      <c r="B207" s="33"/>
      <c r="C207" s="184" t="s">
        <v>447</v>
      </c>
      <c r="D207" s="184" t="s">
        <v>133</v>
      </c>
      <c r="E207" s="185" t="s">
        <v>790</v>
      </c>
      <c r="F207" s="186" t="s">
        <v>791</v>
      </c>
      <c r="G207" s="187" t="s">
        <v>430</v>
      </c>
      <c r="H207" s="188">
        <v>3</v>
      </c>
      <c r="I207" s="189"/>
      <c r="J207" s="190">
        <f>ROUND(I207*H207,2)</f>
        <v>0</v>
      </c>
      <c r="K207" s="186" t="s">
        <v>19</v>
      </c>
      <c r="L207" s="37"/>
      <c r="M207" s="191" t="s">
        <v>19</v>
      </c>
      <c r="N207" s="192" t="s">
        <v>43</v>
      </c>
      <c r="O207" s="62"/>
      <c r="P207" s="193">
        <f>O207*H207</f>
        <v>0</v>
      </c>
      <c r="Q207" s="193">
        <v>0</v>
      </c>
      <c r="R207" s="193">
        <f>Q207*H207</f>
        <v>0</v>
      </c>
      <c r="S207" s="193">
        <v>0</v>
      </c>
      <c r="T207" s="194">
        <f>S207*H207</f>
        <v>0</v>
      </c>
      <c r="AR207" s="195" t="s">
        <v>220</v>
      </c>
      <c r="AT207" s="195" t="s">
        <v>133</v>
      </c>
      <c r="AU207" s="195" t="s">
        <v>89</v>
      </c>
      <c r="AY207" s="16" t="s">
        <v>131</v>
      </c>
      <c r="BE207" s="196">
        <f>IF(N207="základní",J207,0)</f>
        <v>0</v>
      </c>
      <c r="BF207" s="196">
        <f>IF(N207="snížená",J207,0)</f>
        <v>0</v>
      </c>
      <c r="BG207" s="196">
        <f>IF(N207="zákl. přenesená",J207,0)</f>
        <v>0</v>
      </c>
      <c r="BH207" s="196">
        <f>IF(N207="sníž. přenesená",J207,0)</f>
        <v>0</v>
      </c>
      <c r="BI207" s="196">
        <f>IF(N207="nulová",J207,0)</f>
        <v>0</v>
      </c>
      <c r="BJ207" s="16" t="s">
        <v>79</v>
      </c>
      <c r="BK207" s="196">
        <f>ROUND(I207*H207,2)</f>
        <v>0</v>
      </c>
      <c r="BL207" s="16" t="s">
        <v>220</v>
      </c>
      <c r="BM207" s="195" t="s">
        <v>792</v>
      </c>
    </row>
    <row r="208" spans="2:47" s="1" customFormat="1" ht="19.5">
      <c r="B208" s="33"/>
      <c r="C208" s="34"/>
      <c r="D208" s="197" t="s">
        <v>140</v>
      </c>
      <c r="E208" s="34"/>
      <c r="F208" s="198" t="s">
        <v>791</v>
      </c>
      <c r="G208" s="34"/>
      <c r="H208" s="34"/>
      <c r="I208" s="114"/>
      <c r="J208" s="34"/>
      <c r="K208" s="34"/>
      <c r="L208" s="37"/>
      <c r="M208" s="199"/>
      <c r="N208" s="62"/>
      <c r="O208" s="62"/>
      <c r="P208" s="62"/>
      <c r="Q208" s="62"/>
      <c r="R208" s="62"/>
      <c r="S208" s="62"/>
      <c r="T208" s="63"/>
      <c r="AT208" s="16" t="s">
        <v>140</v>
      </c>
      <c r="AU208" s="16" t="s">
        <v>89</v>
      </c>
    </row>
    <row r="209" spans="2:65" s="1" customFormat="1" ht="36" customHeight="1">
      <c r="B209" s="33"/>
      <c r="C209" s="184" t="s">
        <v>451</v>
      </c>
      <c r="D209" s="184" t="s">
        <v>133</v>
      </c>
      <c r="E209" s="185" t="s">
        <v>793</v>
      </c>
      <c r="F209" s="186" t="s">
        <v>794</v>
      </c>
      <c r="G209" s="187" t="s">
        <v>430</v>
      </c>
      <c r="H209" s="188">
        <v>19</v>
      </c>
      <c r="I209" s="189"/>
      <c r="J209" s="190">
        <f>ROUND(I209*H209,2)</f>
        <v>0</v>
      </c>
      <c r="K209" s="186" t="s">
        <v>19</v>
      </c>
      <c r="L209" s="37"/>
      <c r="M209" s="191" t="s">
        <v>19</v>
      </c>
      <c r="N209" s="192" t="s">
        <v>43</v>
      </c>
      <c r="O209" s="62"/>
      <c r="P209" s="193">
        <f>O209*H209</f>
        <v>0</v>
      </c>
      <c r="Q209" s="193">
        <v>0</v>
      </c>
      <c r="R209" s="193">
        <f>Q209*H209</f>
        <v>0</v>
      </c>
      <c r="S209" s="193">
        <v>0</v>
      </c>
      <c r="T209" s="194">
        <f>S209*H209</f>
        <v>0</v>
      </c>
      <c r="AR209" s="195" t="s">
        <v>220</v>
      </c>
      <c r="AT209" s="195" t="s">
        <v>133</v>
      </c>
      <c r="AU209" s="195" t="s">
        <v>89</v>
      </c>
      <c r="AY209" s="16" t="s">
        <v>131</v>
      </c>
      <c r="BE209" s="196">
        <f>IF(N209="základní",J209,0)</f>
        <v>0</v>
      </c>
      <c r="BF209" s="196">
        <f>IF(N209="snížená",J209,0)</f>
        <v>0</v>
      </c>
      <c r="BG209" s="196">
        <f>IF(N209="zákl. přenesená",J209,0)</f>
        <v>0</v>
      </c>
      <c r="BH209" s="196">
        <f>IF(N209="sníž. přenesená",J209,0)</f>
        <v>0</v>
      </c>
      <c r="BI209" s="196">
        <f>IF(N209="nulová",J209,0)</f>
        <v>0</v>
      </c>
      <c r="BJ209" s="16" t="s">
        <v>79</v>
      </c>
      <c r="BK209" s="196">
        <f>ROUND(I209*H209,2)</f>
        <v>0</v>
      </c>
      <c r="BL209" s="16" t="s">
        <v>220</v>
      </c>
      <c r="BM209" s="195" t="s">
        <v>795</v>
      </c>
    </row>
    <row r="210" spans="2:47" s="1" customFormat="1" ht="29.25">
      <c r="B210" s="33"/>
      <c r="C210" s="34"/>
      <c r="D210" s="197" t="s">
        <v>140</v>
      </c>
      <c r="E210" s="34"/>
      <c r="F210" s="198" t="s">
        <v>794</v>
      </c>
      <c r="G210" s="34"/>
      <c r="H210" s="34"/>
      <c r="I210" s="114"/>
      <c r="J210" s="34"/>
      <c r="K210" s="34"/>
      <c r="L210" s="37"/>
      <c r="M210" s="199"/>
      <c r="N210" s="62"/>
      <c r="O210" s="62"/>
      <c r="P210" s="62"/>
      <c r="Q210" s="62"/>
      <c r="R210" s="62"/>
      <c r="S210" s="62"/>
      <c r="T210" s="63"/>
      <c r="AT210" s="16" t="s">
        <v>140</v>
      </c>
      <c r="AU210" s="16" t="s">
        <v>89</v>
      </c>
    </row>
    <row r="211" spans="2:65" s="1" customFormat="1" ht="36" customHeight="1">
      <c r="B211" s="33"/>
      <c r="C211" s="184" t="s">
        <v>455</v>
      </c>
      <c r="D211" s="184" t="s">
        <v>133</v>
      </c>
      <c r="E211" s="185" t="s">
        <v>796</v>
      </c>
      <c r="F211" s="186" t="s">
        <v>797</v>
      </c>
      <c r="G211" s="187" t="s">
        <v>430</v>
      </c>
      <c r="H211" s="188">
        <v>19</v>
      </c>
      <c r="I211" s="189"/>
      <c r="J211" s="190">
        <f>ROUND(I211*H211,2)</f>
        <v>0</v>
      </c>
      <c r="K211" s="186" t="s">
        <v>19</v>
      </c>
      <c r="L211" s="37"/>
      <c r="M211" s="191" t="s">
        <v>19</v>
      </c>
      <c r="N211" s="192" t="s">
        <v>43</v>
      </c>
      <c r="O211" s="62"/>
      <c r="P211" s="193">
        <f>O211*H211</f>
        <v>0</v>
      </c>
      <c r="Q211" s="193">
        <v>0</v>
      </c>
      <c r="R211" s="193">
        <f>Q211*H211</f>
        <v>0</v>
      </c>
      <c r="S211" s="193">
        <v>0</v>
      </c>
      <c r="T211" s="194">
        <f>S211*H211</f>
        <v>0</v>
      </c>
      <c r="AR211" s="195" t="s">
        <v>220</v>
      </c>
      <c r="AT211" s="195" t="s">
        <v>133</v>
      </c>
      <c r="AU211" s="195" t="s">
        <v>89</v>
      </c>
      <c r="AY211" s="16" t="s">
        <v>131</v>
      </c>
      <c r="BE211" s="196">
        <f>IF(N211="základní",J211,0)</f>
        <v>0</v>
      </c>
      <c r="BF211" s="196">
        <f>IF(N211="snížená",J211,0)</f>
        <v>0</v>
      </c>
      <c r="BG211" s="196">
        <f>IF(N211="zákl. přenesená",J211,0)</f>
        <v>0</v>
      </c>
      <c r="BH211" s="196">
        <f>IF(N211="sníž. přenesená",J211,0)</f>
        <v>0</v>
      </c>
      <c r="BI211" s="196">
        <f>IF(N211="nulová",J211,0)</f>
        <v>0</v>
      </c>
      <c r="BJ211" s="16" t="s">
        <v>79</v>
      </c>
      <c r="BK211" s="196">
        <f>ROUND(I211*H211,2)</f>
        <v>0</v>
      </c>
      <c r="BL211" s="16" t="s">
        <v>220</v>
      </c>
      <c r="BM211" s="195" t="s">
        <v>798</v>
      </c>
    </row>
    <row r="212" spans="2:47" s="1" customFormat="1" ht="29.25">
      <c r="B212" s="33"/>
      <c r="C212" s="34"/>
      <c r="D212" s="197" t="s">
        <v>140</v>
      </c>
      <c r="E212" s="34"/>
      <c r="F212" s="198" t="s">
        <v>797</v>
      </c>
      <c r="G212" s="34"/>
      <c r="H212" s="34"/>
      <c r="I212" s="114"/>
      <c r="J212" s="34"/>
      <c r="K212" s="34"/>
      <c r="L212" s="37"/>
      <c r="M212" s="199"/>
      <c r="N212" s="62"/>
      <c r="O212" s="62"/>
      <c r="P212" s="62"/>
      <c r="Q212" s="62"/>
      <c r="R212" s="62"/>
      <c r="S212" s="62"/>
      <c r="T212" s="63"/>
      <c r="AT212" s="16" t="s">
        <v>140</v>
      </c>
      <c r="AU212" s="16" t="s">
        <v>89</v>
      </c>
    </row>
    <row r="213" spans="2:65" s="1" customFormat="1" ht="36" customHeight="1">
      <c r="B213" s="33"/>
      <c r="C213" s="184" t="s">
        <v>459</v>
      </c>
      <c r="D213" s="184" t="s">
        <v>133</v>
      </c>
      <c r="E213" s="185" t="s">
        <v>799</v>
      </c>
      <c r="F213" s="186" t="s">
        <v>800</v>
      </c>
      <c r="G213" s="187" t="s">
        <v>430</v>
      </c>
      <c r="H213" s="188">
        <v>1</v>
      </c>
      <c r="I213" s="189"/>
      <c r="J213" s="190">
        <f>ROUND(I213*H213,2)</f>
        <v>0</v>
      </c>
      <c r="K213" s="186" t="s">
        <v>19</v>
      </c>
      <c r="L213" s="37"/>
      <c r="M213" s="191" t="s">
        <v>19</v>
      </c>
      <c r="N213" s="192" t="s">
        <v>43</v>
      </c>
      <c r="O213" s="62"/>
      <c r="P213" s="193">
        <f>O213*H213</f>
        <v>0</v>
      </c>
      <c r="Q213" s="193">
        <v>0</v>
      </c>
      <c r="R213" s="193">
        <f>Q213*H213</f>
        <v>0</v>
      </c>
      <c r="S213" s="193">
        <v>0</v>
      </c>
      <c r="T213" s="194">
        <f>S213*H213</f>
        <v>0</v>
      </c>
      <c r="AR213" s="195" t="s">
        <v>220</v>
      </c>
      <c r="AT213" s="195" t="s">
        <v>133</v>
      </c>
      <c r="AU213" s="195" t="s">
        <v>89</v>
      </c>
      <c r="AY213" s="16" t="s">
        <v>131</v>
      </c>
      <c r="BE213" s="196">
        <f>IF(N213="základní",J213,0)</f>
        <v>0</v>
      </c>
      <c r="BF213" s="196">
        <f>IF(N213="snížená",J213,0)</f>
        <v>0</v>
      </c>
      <c r="BG213" s="196">
        <f>IF(N213="zákl. přenesená",J213,0)</f>
        <v>0</v>
      </c>
      <c r="BH213" s="196">
        <f>IF(N213="sníž. přenesená",J213,0)</f>
        <v>0</v>
      </c>
      <c r="BI213" s="196">
        <f>IF(N213="nulová",J213,0)</f>
        <v>0</v>
      </c>
      <c r="BJ213" s="16" t="s">
        <v>79</v>
      </c>
      <c r="BK213" s="196">
        <f>ROUND(I213*H213,2)</f>
        <v>0</v>
      </c>
      <c r="BL213" s="16" t="s">
        <v>220</v>
      </c>
      <c r="BM213" s="195" t="s">
        <v>801</v>
      </c>
    </row>
    <row r="214" spans="2:47" s="1" customFormat="1" ht="19.5">
      <c r="B214" s="33"/>
      <c r="C214" s="34"/>
      <c r="D214" s="197" t="s">
        <v>140</v>
      </c>
      <c r="E214" s="34"/>
      <c r="F214" s="198" t="s">
        <v>800</v>
      </c>
      <c r="G214" s="34"/>
      <c r="H214" s="34"/>
      <c r="I214" s="114"/>
      <c r="J214" s="34"/>
      <c r="K214" s="34"/>
      <c r="L214" s="37"/>
      <c r="M214" s="199"/>
      <c r="N214" s="62"/>
      <c r="O214" s="62"/>
      <c r="P214" s="62"/>
      <c r="Q214" s="62"/>
      <c r="R214" s="62"/>
      <c r="S214" s="62"/>
      <c r="T214" s="63"/>
      <c r="AT214" s="16" t="s">
        <v>140</v>
      </c>
      <c r="AU214" s="16" t="s">
        <v>89</v>
      </c>
    </row>
    <row r="215" spans="2:65" s="1" customFormat="1" ht="36" customHeight="1">
      <c r="B215" s="33"/>
      <c r="C215" s="184" t="s">
        <v>463</v>
      </c>
      <c r="D215" s="184" t="s">
        <v>133</v>
      </c>
      <c r="E215" s="185" t="s">
        <v>802</v>
      </c>
      <c r="F215" s="186" t="s">
        <v>803</v>
      </c>
      <c r="G215" s="187" t="s">
        <v>430</v>
      </c>
      <c r="H215" s="188">
        <v>1</v>
      </c>
      <c r="I215" s="189"/>
      <c r="J215" s="190">
        <f>ROUND(I215*H215,2)</f>
        <v>0</v>
      </c>
      <c r="K215" s="186" t="s">
        <v>19</v>
      </c>
      <c r="L215" s="37"/>
      <c r="M215" s="191" t="s">
        <v>19</v>
      </c>
      <c r="N215" s="192" t="s">
        <v>43</v>
      </c>
      <c r="O215" s="62"/>
      <c r="P215" s="193">
        <f>O215*H215</f>
        <v>0</v>
      </c>
      <c r="Q215" s="193">
        <v>0</v>
      </c>
      <c r="R215" s="193">
        <f>Q215*H215</f>
        <v>0</v>
      </c>
      <c r="S215" s="193">
        <v>0</v>
      </c>
      <c r="T215" s="194">
        <f>S215*H215</f>
        <v>0</v>
      </c>
      <c r="AR215" s="195" t="s">
        <v>220</v>
      </c>
      <c r="AT215" s="195" t="s">
        <v>133</v>
      </c>
      <c r="AU215" s="195" t="s">
        <v>89</v>
      </c>
      <c r="AY215" s="16" t="s">
        <v>131</v>
      </c>
      <c r="BE215" s="196">
        <f>IF(N215="základní",J215,0)</f>
        <v>0</v>
      </c>
      <c r="BF215" s="196">
        <f>IF(N215="snížená",J215,0)</f>
        <v>0</v>
      </c>
      <c r="BG215" s="196">
        <f>IF(N215="zákl. přenesená",J215,0)</f>
        <v>0</v>
      </c>
      <c r="BH215" s="196">
        <f>IF(N215="sníž. přenesená",J215,0)</f>
        <v>0</v>
      </c>
      <c r="BI215" s="196">
        <f>IF(N215="nulová",J215,0)</f>
        <v>0</v>
      </c>
      <c r="BJ215" s="16" t="s">
        <v>79</v>
      </c>
      <c r="BK215" s="196">
        <f>ROUND(I215*H215,2)</f>
        <v>0</v>
      </c>
      <c r="BL215" s="16" t="s">
        <v>220</v>
      </c>
      <c r="BM215" s="195" t="s">
        <v>804</v>
      </c>
    </row>
    <row r="216" spans="2:47" s="1" customFormat="1" ht="19.5">
      <c r="B216" s="33"/>
      <c r="C216" s="34"/>
      <c r="D216" s="197" t="s">
        <v>140</v>
      </c>
      <c r="E216" s="34"/>
      <c r="F216" s="198" t="s">
        <v>803</v>
      </c>
      <c r="G216" s="34"/>
      <c r="H216" s="34"/>
      <c r="I216" s="114"/>
      <c r="J216" s="34"/>
      <c r="K216" s="34"/>
      <c r="L216" s="37"/>
      <c r="M216" s="199"/>
      <c r="N216" s="62"/>
      <c r="O216" s="62"/>
      <c r="P216" s="62"/>
      <c r="Q216" s="62"/>
      <c r="R216" s="62"/>
      <c r="S216" s="62"/>
      <c r="T216" s="63"/>
      <c r="AT216" s="16" t="s">
        <v>140</v>
      </c>
      <c r="AU216" s="16" t="s">
        <v>89</v>
      </c>
    </row>
    <row r="217" spans="2:65" s="1" customFormat="1" ht="36" customHeight="1">
      <c r="B217" s="33"/>
      <c r="C217" s="184" t="s">
        <v>467</v>
      </c>
      <c r="D217" s="184" t="s">
        <v>133</v>
      </c>
      <c r="E217" s="185" t="s">
        <v>805</v>
      </c>
      <c r="F217" s="186" t="s">
        <v>806</v>
      </c>
      <c r="G217" s="187" t="s">
        <v>430</v>
      </c>
      <c r="H217" s="188">
        <v>4</v>
      </c>
      <c r="I217" s="189"/>
      <c r="J217" s="190">
        <f>ROUND(I217*H217,2)</f>
        <v>0</v>
      </c>
      <c r="K217" s="186" t="s">
        <v>19</v>
      </c>
      <c r="L217" s="37"/>
      <c r="M217" s="191" t="s">
        <v>19</v>
      </c>
      <c r="N217" s="192" t="s">
        <v>43</v>
      </c>
      <c r="O217" s="62"/>
      <c r="P217" s="193">
        <f>O217*H217</f>
        <v>0</v>
      </c>
      <c r="Q217" s="193">
        <v>0</v>
      </c>
      <c r="R217" s="193">
        <f>Q217*H217</f>
        <v>0</v>
      </c>
      <c r="S217" s="193">
        <v>0</v>
      </c>
      <c r="T217" s="194">
        <f>S217*H217</f>
        <v>0</v>
      </c>
      <c r="AR217" s="195" t="s">
        <v>220</v>
      </c>
      <c r="AT217" s="195" t="s">
        <v>133</v>
      </c>
      <c r="AU217" s="195" t="s">
        <v>89</v>
      </c>
      <c r="AY217" s="16" t="s">
        <v>131</v>
      </c>
      <c r="BE217" s="196">
        <f>IF(N217="základní",J217,0)</f>
        <v>0</v>
      </c>
      <c r="BF217" s="196">
        <f>IF(N217="snížená",J217,0)</f>
        <v>0</v>
      </c>
      <c r="BG217" s="196">
        <f>IF(N217="zákl. přenesená",J217,0)</f>
        <v>0</v>
      </c>
      <c r="BH217" s="196">
        <f>IF(N217="sníž. přenesená",J217,0)</f>
        <v>0</v>
      </c>
      <c r="BI217" s="196">
        <f>IF(N217="nulová",J217,0)</f>
        <v>0</v>
      </c>
      <c r="BJ217" s="16" t="s">
        <v>79</v>
      </c>
      <c r="BK217" s="196">
        <f>ROUND(I217*H217,2)</f>
        <v>0</v>
      </c>
      <c r="BL217" s="16" t="s">
        <v>220</v>
      </c>
      <c r="BM217" s="195" t="s">
        <v>807</v>
      </c>
    </row>
    <row r="218" spans="2:47" s="1" customFormat="1" ht="19.5">
      <c r="B218" s="33"/>
      <c r="C218" s="34"/>
      <c r="D218" s="197" t="s">
        <v>140</v>
      </c>
      <c r="E218" s="34"/>
      <c r="F218" s="198" t="s">
        <v>806</v>
      </c>
      <c r="G218" s="34"/>
      <c r="H218" s="34"/>
      <c r="I218" s="114"/>
      <c r="J218" s="34"/>
      <c r="K218" s="34"/>
      <c r="L218" s="37"/>
      <c r="M218" s="199"/>
      <c r="N218" s="62"/>
      <c r="O218" s="62"/>
      <c r="P218" s="62"/>
      <c r="Q218" s="62"/>
      <c r="R218" s="62"/>
      <c r="S218" s="62"/>
      <c r="T218" s="63"/>
      <c r="AT218" s="16" t="s">
        <v>140</v>
      </c>
      <c r="AU218" s="16" t="s">
        <v>89</v>
      </c>
    </row>
    <row r="219" spans="2:65" s="1" customFormat="1" ht="36" customHeight="1">
      <c r="B219" s="33"/>
      <c r="C219" s="184" t="s">
        <v>471</v>
      </c>
      <c r="D219" s="184" t="s">
        <v>133</v>
      </c>
      <c r="E219" s="185" t="s">
        <v>808</v>
      </c>
      <c r="F219" s="186" t="s">
        <v>809</v>
      </c>
      <c r="G219" s="187" t="s">
        <v>430</v>
      </c>
      <c r="H219" s="188">
        <v>17</v>
      </c>
      <c r="I219" s="189"/>
      <c r="J219" s="190">
        <f>ROUND(I219*H219,2)</f>
        <v>0</v>
      </c>
      <c r="K219" s="186" t="s">
        <v>19</v>
      </c>
      <c r="L219" s="37"/>
      <c r="M219" s="191" t="s">
        <v>19</v>
      </c>
      <c r="N219" s="192" t="s">
        <v>43</v>
      </c>
      <c r="O219" s="62"/>
      <c r="P219" s="193">
        <f>O219*H219</f>
        <v>0</v>
      </c>
      <c r="Q219" s="193">
        <v>0</v>
      </c>
      <c r="R219" s="193">
        <f>Q219*H219</f>
        <v>0</v>
      </c>
      <c r="S219" s="193">
        <v>0</v>
      </c>
      <c r="T219" s="194">
        <f>S219*H219</f>
        <v>0</v>
      </c>
      <c r="AR219" s="195" t="s">
        <v>220</v>
      </c>
      <c r="AT219" s="195" t="s">
        <v>133</v>
      </c>
      <c r="AU219" s="195" t="s">
        <v>89</v>
      </c>
      <c r="AY219" s="16" t="s">
        <v>131</v>
      </c>
      <c r="BE219" s="196">
        <f>IF(N219="základní",J219,0)</f>
        <v>0</v>
      </c>
      <c r="BF219" s="196">
        <f>IF(N219="snížená",J219,0)</f>
        <v>0</v>
      </c>
      <c r="BG219" s="196">
        <f>IF(N219="zákl. přenesená",J219,0)</f>
        <v>0</v>
      </c>
      <c r="BH219" s="196">
        <f>IF(N219="sníž. přenesená",J219,0)</f>
        <v>0</v>
      </c>
      <c r="BI219" s="196">
        <f>IF(N219="nulová",J219,0)</f>
        <v>0</v>
      </c>
      <c r="BJ219" s="16" t="s">
        <v>79</v>
      </c>
      <c r="BK219" s="196">
        <f>ROUND(I219*H219,2)</f>
        <v>0</v>
      </c>
      <c r="BL219" s="16" t="s">
        <v>220</v>
      </c>
      <c r="BM219" s="195" t="s">
        <v>810</v>
      </c>
    </row>
    <row r="220" spans="2:47" s="1" customFormat="1" ht="19.5">
      <c r="B220" s="33"/>
      <c r="C220" s="34"/>
      <c r="D220" s="197" t="s">
        <v>140</v>
      </c>
      <c r="E220" s="34"/>
      <c r="F220" s="198" t="s">
        <v>809</v>
      </c>
      <c r="G220" s="34"/>
      <c r="H220" s="34"/>
      <c r="I220" s="114"/>
      <c r="J220" s="34"/>
      <c r="K220" s="34"/>
      <c r="L220" s="37"/>
      <c r="M220" s="199"/>
      <c r="N220" s="62"/>
      <c r="O220" s="62"/>
      <c r="P220" s="62"/>
      <c r="Q220" s="62"/>
      <c r="R220" s="62"/>
      <c r="S220" s="62"/>
      <c r="T220" s="63"/>
      <c r="AT220" s="16" t="s">
        <v>140</v>
      </c>
      <c r="AU220" s="16" t="s">
        <v>89</v>
      </c>
    </row>
    <row r="221" spans="2:65" s="1" customFormat="1" ht="36" customHeight="1">
      <c r="B221" s="33"/>
      <c r="C221" s="184" t="s">
        <v>475</v>
      </c>
      <c r="D221" s="184" t="s">
        <v>133</v>
      </c>
      <c r="E221" s="185" t="s">
        <v>811</v>
      </c>
      <c r="F221" s="186" t="s">
        <v>812</v>
      </c>
      <c r="G221" s="187" t="s">
        <v>430</v>
      </c>
      <c r="H221" s="188">
        <v>19</v>
      </c>
      <c r="I221" s="189"/>
      <c r="J221" s="190">
        <f>ROUND(I221*H221,2)</f>
        <v>0</v>
      </c>
      <c r="K221" s="186" t="s">
        <v>19</v>
      </c>
      <c r="L221" s="37"/>
      <c r="M221" s="191" t="s">
        <v>19</v>
      </c>
      <c r="N221" s="192" t="s">
        <v>43</v>
      </c>
      <c r="O221" s="62"/>
      <c r="P221" s="193">
        <f>O221*H221</f>
        <v>0</v>
      </c>
      <c r="Q221" s="193">
        <v>0</v>
      </c>
      <c r="R221" s="193">
        <f>Q221*H221</f>
        <v>0</v>
      </c>
      <c r="S221" s="193">
        <v>0</v>
      </c>
      <c r="T221" s="194">
        <f>S221*H221</f>
        <v>0</v>
      </c>
      <c r="AR221" s="195" t="s">
        <v>220</v>
      </c>
      <c r="AT221" s="195" t="s">
        <v>133</v>
      </c>
      <c r="AU221" s="195" t="s">
        <v>89</v>
      </c>
      <c r="AY221" s="16" t="s">
        <v>131</v>
      </c>
      <c r="BE221" s="196">
        <f>IF(N221="základní",J221,0)</f>
        <v>0</v>
      </c>
      <c r="BF221" s="196">
        <f>IF(N221="snížená",J221,0)</f>
        <v>0</v>
      </c>
      <c r="BG221" s="196">
        <f>IF(N221="zákl. přenesená",J221,0)</f>
        <v>0</v>
      </c>
      <c r="BH221" s="196">
        <f>IF(N221="sníž. přenesená",J221,0)</f>
        <v>0</v>
      </c>
      <c r="BI221" s="196">
        <f>IF(N221="nulová",J221,0)</f>
        <v>0</v>
      </c>
      <c r="BJ221" s="16" t="s">
        <v>79</v>
      </c>
      <c r="BK221" s="196">
        <f>ROUND(I221*H221,2)</f>
        <v>0</v>
      </c>
      <c r="BL221" s="16" t="s">
        <v>220</v>
      </c>
      <c r="BM221" s="195" t="s">
        <v>813</v>
      </c>
    </row>
    <row r="222" spans="2:47" s="1" customFormat="1" ht="29.25">
      <c r="B222" s="33"/>
      <c r="C222" s="34"/>
      <c r="D222" s="197" t="s">
        <v>140</v>
      </c>
      <c r="E222" s="34"/>
      <c r="F222" s="198" t="s">
        <v>812</v>
      </c>
      <c r="G222" s="34"/>
      <c r="H222" s="34"/>
      <c r="I222" s="114"/>
      <c r="J222" s="34"/>
      <c r="K222" s="34"/>
      <c r="L222" s="37"/>
      <c r="M222" s="199"/>
      <c r="N222" s="62"/>
      <c r="O222" s="62"/>
      <c r="P222" s="62"/>
      <c r="Q222" s="62"/>
      <c r="R222" s="62"/>
      <c r="S222" s="62"/>
      <c r="T222" s="63"/>
      <c r="AT222" s="16" t="s">
        <v>140</v>
      </c>
      <c r="AU222" s="16" t="s">
        <v>89</v>
      </c>
    </row>
    <row r="223" spans="2:65" s="1" customFormat="1" ht="36" customHeight="1">
      <c r="B223" s="33"/>
      <c r="C223" s="184" t="s">
        <v>479</v>
      </c>
      <c r="D223" s="184" t="s">
        <v>133</v>
      </c>
      <c r="E223" s="185" t="s">
        <v>814</v>
      </c>
      <c r="F223" s="186" t="s">
        <v>815</v>
      </c>
      <c r="G223" s="187" t="s">
        <v>430</v>
      </c>
      <c r="H223" s="188">
        <v>19</v>
      </c>
      <c r="I223" s="189"/>
      <c r="J223" s="190">
        <f>ROUND(I223*H223,2)</f>
        <v>0</v>
      </c>
      <c r="K223" s="186" t="s">
        <v>19</v>
      </c>
      <c r="L223" s="37"/>
      <c r="M223" s="191" t="s">
        <v>19</v>
      </c>
      <c r="N223" s="192" t="s">
        <v>43</v>
      </c>
      <c r="O223" s="62"/>
      <c r="P223" s="193">
        <f>O223*H223</f>
        <v>0</v>
      </c>
      <c r="Q223" s="193">
        <v>0</v>
      </c>
      <c r="R223" s="193">
        <f>Q223*H223</f>
        <v>0</v>
      </c>
      <c r="S223" s="193">
        <v>0</v>
      </c>
      <c r="T223" s="194">
        <f>S223*H223</f>
        <v>0</v>
      </c>
      <c r="AR223" s="195" t="s">
        <v>220</v>
      </c>
      <c r="AT223" s="195" t="s">
        <v>133</v>
      </c>
      <c r="AU223" s="195" t="s">
        <v>89</v>
      </c>
      <c r="AY223" s="16" t="s">
        <v>131</v>
      </c>
      <c r="BE223" s="196">
        <f>IF(N223="základní",J223,0)</f>
        <v>0</v>
      </c>
      <c r="BF223" s="196">
        <f>IF(N223="snížená",J223,0)</f>
        <v>0</v>
      </c>
      <c r="BG223" s="196">
        <f>IF(N223="zákl. přenesená",J223,0)</f>
        <v>0</v>
      </c>
      <c r="BH223" s="196">
        <f>IF(N223="sníž. přenesená",J223,0)</f>
        <v>0</v>
      </c>
      <c r="BI223" s="196">
        <f>IF(N223="nulová",J223,0)</f>
        <v>0</v>
      </c>
      <c r="BJ223" s="16" t="s">
        <v>79</v>
      </c>
      <c r="BK223" s="196">
        <f>ROUND(I223*H223,2)</f>
        <v>0</v>
      </c>
      <c r="BL223" s="16" t="s">
        <v>220</v>
      </c>
      <c r="BM223" s="195" t="s">
        <v>816</v>
      </c>
    </row>
    <row r="224" spans="2:47" s="1" customFormat="1" ht="29.25">
      <c r="B224" s="33"/>
      <c r="C224" s="34"/>
      <c r="D224" s="197" t="s">
        <v>140</v>
      </c>
      <c r="E224" s="34"/>
      <c r="F224" s="198" t="s">
        <v>815</v>
      </c>
      <c r="G224" s="34"/>
      <c r="H224" s="34"/>
      <c r="I224" s="114"/>
      <c r="J224" s="34"/>
      <c r="K224" s="34"/>
      <c r="L224" s="37"/>
      <c r="M224" s="199"/>
      <c r="N224" s="62"/>
      <c r="O224" s="62"/>
      <c r="P224" s="62"/>
      <c r="Q224" s="62"/>
      <c r="R224" s="62"/>
      <c r="S224" s="62"/>
      <c r="T224" s="63"/>
      <c r="AT224" s="16" t="s">
        <v>140</v>
      </c>
      <c r="AU224" s="16" t="s">
        <v>89</v>
      </c>
    </row>
    <row r="225" spans="2:65" s="1" customFormat="1" ht="36" customHeight="1">
      <c r="B225" s="33"/>
      <c r="C225" s="184" t="s">
        <v>483</v>
      </c>
      <c r="D225" s="184" t="s">
        <v>133</v>
      </c>
      <c r="E225" s="185" t="s">
        <v>817</v>
      </c>
      <c r="F225" s="186" t="s">
        <v>818</v>
      </c>
      <c r="G225" s="187" t="s">
        <v>430</v>
      </c>
      <c r="H225" s="188">
        <v>1</v>
      </c>
      <c r="I225" s="189"/>
      <c r="J225" s="190">
        <f>ROUND(I225*H225,2)</f>
        <v>0</v>
      </c>
      <c r="K225" s="186" t="s">
        <v>19</v>
      </c>
      <c r="L225" s="37"/>
      <c r="M225" s="191" t="s">
        <v>19</v>
      </c>
      <c r="N225" s="192" t="s">
        <v>43</v>
      </c>
      <c r="O225" s="62"/>
      <c r="P225" s="193">
        <f>O225*H225</f>
        <v>0</v>
      </c>
      <c r="Q225" s="193">
        <v>0</v>
      </c>
      <c r="R225" s="193">
        <f>Q225*H225</f>
        <v>0</v>
      </c>
      <c r="S225" s="193">
        <v>0</v>
      </c>
      <c r="T225" s="194">
        <f>S225*H225</f>
        <v>0</v>
      </c>
      <c r="AR225" s="195" t="s">
        <v>220</v>
      </c>
      <c r="AT225" s="195" t="s">
        <v>133</v>
      </c>
      <c r="AU225" s="195" t="s">
        <v>89</v>
      </c>
      <c r="AY225" s="16" t="s">
        <v>131</v>
      </c>
      <c r="BE225" s="196">
        <f>IF(N225="základní",J225,0)</f>
        <v>0</v>
      </c>
      <c r="BF225" s="196">
        <f>IF(N225="snížená",J225,0)</f>
        <v>0</v>
      </c>
      <c r="BG225" s="196">
        <f>IF(N225="zákl. přenesená",J225,0)</f>
        <v>0</v>
      </c>
      <c r="BH225" s="196">
        <f>IF(N225="sníž. přenesená",J225,0)</f>
        <v>0</v>
      </c>
      <c r="BI225" s="196">
        <f>IF(N225="nulová",J225,0)</f>
        <v>0</v>
      </c>
      <c r="BJ225" s="16" t="s">
        <v>79</v>
      </c>
      <c r="BK225" s="196">
        <f>ROUND(I225*H225,2)</f>
        <v>0</v>
      </c>
      <c r="BL225" s="16" t="s">
        <v>220</v>
      </c>
      <c r="BM225" s="195" t="s">
        <v>819</v>
      </c>
    </row>
    <row r="226" spans="2:47" s="1" customFormat="1" ht="29.25">
      <c r="B226" s="33"/>
      <c r="C226" s="34"/>
      <c r="D226" s="197" t="s">
        <v>140</v>
      </c>
      <c r="E226" s="34"/>
      <c r="F226" s="198" t="s">
        <v>818</v>
      </c>
      <c r="G226" s="34"/>
      <c r="H226" s="34"/>
      <c r="I226" s="114"/>
      <c r="J226" s="34"/>
      <c r="K226" s="34"/>
      <c r="L226" s="37"/>
      <c r="M226" s="199"/>
      <c r="N226" s="62"/>
      <c r="O226" s="62"/>
      <c r="P226" s="62"/>
      <c r="Q226" s="62"/>
      <c r="R226" s="62"/>
      <c r="S226" s="62"/>
      <c r="T226" s="63"/>
      <c r="AT226" s="16" t="s">
        <v>140</v>
      </c>
      <c r="AU226" s="16" t="s">
        <v>89</v>
      </c>
    </row>
    <row r="227" spans="2:65" s="1" customFormat="1" ht="24" customHeight="1">
      <c r="B227" s="33"/>
      <c r="C227" s="184" t="s">
        <v>487</v>
      </c>
      <c r="D227" s="184" t="s">
        <v>133</v>
      </c>
      <c r="E227" s="185" t="s">
        <v>820</v>
      </c>
      <c r="F227" s="186" t="s">
        <v>821</v>
      </c>
      <c r="G227" s="187" t="s">
        <v>430</v>
      </c>
      <c r="H227" s="188">
        <v>1</v>
      </c>
      <c r="I227" s="189"/>
      <c r="J227" s="190">
        <f>ROUND(I227*H227,2)</f>
        <v>0</v>
      </c>
      <c r="K227" s="186" t="s">
        <v>19</v>
      </c>
      <c r="L227" s="37"/>
      <c r="M227" s="191" t="s">
        <v>19</v>
      </c>
      <c r="N227" s="192" t="s">
        <v>43</v>
      </c>
      <c r="O227" s="62"/>
      <c r="P227" s="193">
        <f>O227*H227</f>
        <v>0</v>
      </c>
      <c r="Q227" s="193">
        <v>0</v>
      </c>
      <c r="R227" s="193">
        <f>Q227*H227</f>
        <v>0</v>
      </c>
      <c r="S227" s="193">
        <v>0</v>
      </c>
      <c r="T227" s="194">
        <f>S227*H227</f>
        <v>0</v>
      </c>
      <c r="AR227" s="195" t="s">
        <v>220</v>
      </c>
      <c r="AT227" s="195" t="s">
        <v>133</v>
      </c>
      <c r="AU227" s="195" t="s">
        <v>89</v>
      </c>
      <c r="AY227" s="16" t="s">
        <v>131</v>
      </c>
      <c r="BE227" s="196">
        <f>IF(N227="základní",J227,0)</f>
        <v>0</v>
      </c>
      <c r="BF227" s="196">
        <f>IF(N227="snížená",J227,0)</f>
        <v>0</v>
      </c>
      <c r="BG227" s="196">
        <f>IF(N227="zákl. přenesená",J227,0)</f>
        <v>0</v>
      </c>
      <c r="BH227" s="196">
        <f>IF(N227="sníž. přenesená",J227,0)</f>
        <v>0</v>
      </c>
      <c r="BI227" s="196">
        <f>IF(N227="nulová",J227,0)</f>
        <v>0</v>
      </c>
      <c r="BJ227" s="16" t="s">
        <v>79</v>
      </c>
      <c r="BK227" s="196">
        <f>ROUND(I227*H227,2)</f>
        <v>0</v>
      </c>
      <c r="BL227" s="16" t="s">
        <v>220</v>
      </c>
      <c r="BM227" s="195" t="s">
        <v>822</v>
      </c>
    </row>
    <row r="228" spans="2:47" s="1" customFormat="1" ht="19.5">
      <c r="B228" s="33"/>
      <c r="C228" s="34"/>
      <c r="D228" s="197" t="s">
        <v>140</v>
      </c>
      <c r="E228" s="34"/>
      <c r="F228" s="198" t="s">
        <v>821</v>
      </c>
      <c r="G228" s="34"/>
      <c r="H228" s="34"/>
      <c r="I228" s="114"/>
      <c r="J228" s="34"/>
      <c r="K228" s="34"/>
      <c r="L228" s="37"/>
      <c r="M228" s="199"/>
      <c r="N228" s="62"/>
      <c r="O228" s="62"/>
      <c r="P228" s="62"/>
      <c r="Q228" s="62"/>
      <c r="R228" s="62"/>
      <c r="S228" s="62"/>
      <c r="T228" s="63"/>
      <c r="AT228" s="16" t="s">
        <v>140</v>
      </c>
      <c r="AU228" s="16" t="s">
        <v>89</v>
      </c>
    </row>
    <row r="229" spans="2:65" s="1" customFormat="1" ht="36" customHeight="1">
      <c r="B229" s="33"/>
      <c r="C229" s="184" t="s">
        <v>493</v>
      </c>
      <c r="D229" s="184" t="s">
        <v>133</v>
      </c>
      <c r="E229" s="185" t="s">
        <v>823</v>
      </c>
      <c r="F229" s="186" t="s">
        <v>824</v>
      </c>
      <c r="G229" s="187" t="s">
        <v>430</v>
      </c>
      <c r="H229" s="188">
        <v>1</v>
      </c>
      <c r="I229" s="189"/>
      <c r="J229" s="190">
        <f>ROUND(I229*H229,2)</f>
        <v>0</v>
      </c>
      <c r="K229" s="186" t="s">
        <v>19</v>
      </c>
      <c r="L229" s="37"/>
      <c r="M229" s="191" t="s">
        <v>19</v>
      </c>
      <c r="N229" s="192" t="s">
        <v>43</v>
      </c>
      <c r="O229" s="62"/>
      <c r="P229" s="193">
        <f>O229*H229</f>
        <v>0</v>
      </c>
      <c r="Q229" s="193">
        <v>0</v>
      </c>
      <c r="R229" s="193">
        <f>Q229*H229</f>
        <v>0</v>
      </c>
      <c r="S229" s="193">
        <v>0</v>
      </c>
      <c r="T229" s="194">
        <f>S229*H229</f>
        <v>0</v>
      </c>
      <c r="AR229" s="195" t="s">
        <v>220</v>
      </c>
      <c r="AT229" s="195" t="s">
        <v>133</v>
      </c>
      <c r="AU229" s="195" t="s">
        <v>89</v>
      </c>
      <c r="AY229" s="16" t="s">
        <v>131</v>
      </c>
      <c r="BE229" s="196">
        <f>IF(N229="základní",J229,0)</f>
        <v>0</v>
      </c>
      <c r="BF229" s="196">
        <f>IF(N229="snížená",J229,0)</f>
        <v>0</v>
      </c>
      <c r="BG229" s="196">
        <f>IF(N229="zákl. přenesená",J229,0)</f>
        <v>0</v>
      </c>
      <c r="BH229" s="196">
        <f>IF(N229="sníž. přenesená",J229,0)</f>
        <v>0</v>
      </c>
      <c r="BI229" s="196">
        <f>IF(N229="nulová",J229,0)</f>
        <v>0</v>
      </c>
      <c r="BJ229" s="16" t="s">
        <v>79</v>
      </c>
      <c r="BK229" s="196">
        <f>ROUND(I229*H229,2)</f>
        <v>0</v>
      </c>
      <c r="BL229" s="16" t="s">
        <v>220</v>
      </c>
      <c r="BM229" s="195" t="s">
        <v>825</v>
      </c>
    </row>
    <row r="230" spans="2:47" s="1" customFormat="1" ht="19.5">
      <c r="B230" s="33"/>
      <c r="C230" s="34"/>
      <c r="D230" s="197" t="s">
        <v>140</v>
      </c>
      <c r="E230" s="34"/>
      <c r="F230" s="198" t="s">
        <v>824</v>
      </c>
      <c r="G230" s="34"/>
      <c r="H230" s="34"/>
      <c r="I230" s="114"/>
      <c r="J230" s="34"/>
      <c r="K230" s="34"/>
      <c r="L230" s="37"/>
      <c r="M230" s="199"/>
      <c r="N230" s="62"/>
      <c r="O230" s="62"/>
      <c r="P230" s="62"/>
      <c r="Q230" s="62"/>
      <c r="R230" s="62"/>
      <c r="S230" s="62"/>
      <c r="T230" s="63"/>
      <c r="AT230" s="16" t="s">
        <v>140</v>
      </c>
      <c r="AU230" s="16" t="s">
        <v>89</v>
      </c>
    </row>
    <row r="231" spans="2:65" s="1" customFormat="1" ht="36" customHeight="1">
      <c r="B231" s="33"/>
      <c r="C231" s="184" t="s">
        <v>497</v>
      </c>
      <c r="D231" s="184" t="s">
        <v>133</v>
      </c>
      <c r="E231" s="185" t="s">
        <v>826</v>
      </c>
      <c r="F231" s="186" t="s">
        <v>827</v>
      </c>
      <c r="G231" s="187" t="s">
        <v>430</v>
      </c>
      <c r="H231" s="188">
        <v>19</v>
      </c>
      <c r="I231" s="189"/>
      <c r="J231" s="190">
        <f>ROUND(I231*H231,2)</f>
        <v>0</v>
      </c>
      <c r="K231" s="186" t="s">
        <v>19</v>
      </c>
      <c r="L231" s="37"/>
      <c r="M231" s="191" t="s">
        <v>19</v>
      </c>
      <c r="N231" s="192" t="s">
        <v>43</v>
      </c>
      <c r="O231" s="62"/>
      <c r="P231" s="193">
        <f>O231*H231</f>
        <v>0</v>
      </c>
      <c r="Q231" s="193">
        <v>0</v>
      </c>
      <c r="R231" s="193">
        <f>Q231*H231</f>
        <v>0</v>
      </c>
      <c r="S231" s="193">
        <v>0</v>
      </c>
      <c r="T231" s="194">
        <f>S231*H231</f>
        <v>0</v>
      </c>
      <c r="AR231" s="195" t="s">
        <v>220</v>
      </c>
      <c r="AT231" s="195" t="s">
        <v>133</v>
      </c>
      <c r="AU231" s="195" t="s">
        <v>89</v>
      </c>
      <c r="AY231" s="16" t="s">
        <v>131</v>
      </c>
      <c r="BE231" s="196">
        <f>IF(N231="základní",J231,0)</f>
        <v>0</v>
      </c>
      <c r="BF231" s="196">
        <f>IF(N231="snížená",J231,0)</f>
        <v>0</v>
      </c>
      <c r="BG231" s="196">
        <f>IF(N231="zákl. přenesená",J231,0)</f>
        <v>0</v>
      </c>
      <c r="BH231" s="196">
        <f>IF(N231="sníž. přenesená",J231,0)</f>
        <v>0</v>
      </c>
      <c r="BI231" s="196">
        <f>IF(N231="nulová",J231,0)</f>
        <v>0</v>
      </c>
      <c r="BJ231" s="16" t="s">
        <v>79</v>
      </c>
      <c r="BK231" s="196">
        <f>ROUND(I231*H231,2)</f>
        <v>0</v>
      </c>
      <c r="BL231" s="16" t="s">
        <v>220</v>
      </c>
      <c r="BM231" s="195" t="s">
        <v>828</v>
      </c>
    </row>
    <row r="232" spans="2:47" s="1" customFormat="1" ht="29.25">
      <c r="B232" s="33"/>
      <c r="C232" s="34"/>
      <c r="D232" s="197" t="s">
        <v>140</v>
      </c>
      <c r="E232" s="34"/>
      <c r="F232" s="198" t="s">
        <v>827</v>
      </c>
      <c r="G232" s="34"/>
      <c r="H232" s="34"/>
      <c r="I232" s="114"/>
      <c r="J232" s="34"/>
      <c r="K232" s="34"/>
      <c r="L232" s="37"/>
      <c r="M232" s="199"/>
      <c r="N232" s="62"/>
      <c r="O232" s="62"/>
      <c r="P232" s="62"/>
      <c r="Q232" s="62"/>
      <c r="R232" s="62"/>
      <c r="S232" s="62"/>
      <c r="T232" s="63"/>
      <c r="AT232" s="16" t="s">
        <v>140</v>
      </c>
      <c r="AU232" s="16" t="s">
        <v>89</v>
      </c>
    </row>
    <row r="233" spans="2:65" s="1" customFormat="1" ht="36" customHeight="1">
      <c r="B233" s="33"/>
      <c r="C233" s="184" t="s">
        <v>503</v>
      </c>
      <c r="D233" s="184" t="s">
        <v>133</v>
      </c>
      <c r="E233" s="185" t="s">
        <v>829</v>
      </c>
      <c r="F233" s="186" t="s">
        <v>830</v>
      </c>
      <c r="G233" s="187" t="s">
        <v>430</v>
      </c>
      <c r="H233" s="188">
        <v>2</v>
      </c>
      <c r="I233" s="189"/>
      <c r="J233" s="190">
        <f>ROUND(I233*H233,2)</f>
        <v>0</v>
      </c>
      <c r="K233" s="186" t="s">
        <v>19</v>
      </c>
      <c r="L233" s="37"/>
      <c r="M233" s="191" t="s">
        <v>19</v>
      </c>
      <c r="N233" s="192" t="s">
        <v>43</v>
      </c>
      <c r="O233" s="62"/>
      <c r="P233" s="193">
        <f>O233*H233</f>
        <v>0</v>
      </c>
      <c r="Q233" s="193">
        <v>0</v>
      </c>
      <c r="R233" s="193">
        <f>Q233*H233</f>
        <v>0</v>
      </c>
      <c r="S233" s="193">
        <v>0</v>
      </c>
      <c r="T233" s="194">
        <f>S233*H233</f>
        <v>0</v>
      </c>
      <c r="AR233" s="195" t="s">
        <v>220</v>
      </c>
      <c r="AT233" s="195" t="s">
        <v>133</v>
      </c>
      <c r="AU233" s="195" t="s">
        <v>89</v>
      </c>
      <c r="AY233" s="16" t="s">
        <v>131</v>
      </c>
      <c r="BE233" s="196">
        <f>IF(N233="základní",J233,0)</f>
        <v>0</v>
      </c>
      <c r="BF233" s="196">
        <f>IF(N233="snížená",J233,0)</f>
        <v>0</v>
      </c>
      <c r="BG233" s="196">
        <f>IF(N233="zákl. přenesená",J233,0)</f>
        <v>0</v>
      </c>
      <c r="BH233" s="196">
        <f>IF(N233="sníž. přenesená",J233,0)</f>
        <v>0</v>
      </c>
      <c r="BI233" s="196">
        <f>IF(N233="nulová",J233,0)</f>
        <v>0</v>
      </c>
      <c r="BJ233" s="16" t="s">
        <v>79</v>
      </c>
      <c r="BK233" s="196">
        <f>ROUND(I233*H233,2)</f>
        <v>0</v>
      </c>
      <c r="BL233" s="16" t="s">
        <v>220</v>
      </c>
      <c r="BM233" s="195" t="s">
        <v>831</v>
      </c>
    </row>
    <row r="234" spans="2:47" s="1" customFormat="1" ht="19.5">
      <c r="B234" s="33"/>
      <c r="C234" s="34"/>
      <c r="D234" s="197" t="s">
        <v>140</v>
      </c>
      <c r="E234" s="34"/>
      <c r="F234" s="198" t="s">
        <v>830</v>
      </c>
      <c r="G234" s="34"/>
      <c r="H234" s="34"/>
      <c r="I234" s="114"/>
      <c r="J234" s="34"/>
      <c r="K234" s="34"/>
      <c r="L234" s="37"/>
      <c r="M234" s="199"/>
      <c r="N234" s="62"/>
      <c r="O234" s="62"/>
      <c r="P234" s="62"/>
      <c r="Q234" s="62"/>
      <c r="R234" s="62"/>
      <c r="S234" s="62"/>
      <c r="T234" s="63"/>
      <c r="AT234" s="16" t="s">
        <v>140</v>
      </c>
      <c r="AU234" s="16" t="s">
        <v>89</v>
      </c>
    </row>
    <row r="235" spans="2:65" s="1" customFormat="1" ht="36" customHeight="1">
      <c r="B235" s="33"/>
      <c r="C235" s="184" t="s">
        <v>510</v>
      </c>
      <c r="D235" s="184" t="s">
        <v>133</v>
      </c>
      <c r="E235" s="185" t="s">
        <v>832</v>
      </c>
      <c r="F235" s="186" t="s">
        <v>833</v>
      </c>
      <c r="G235" s="187" t="s">
        <v>430</v>
      </c>
      <c r="H235" s="188">
        <v>1</v>
      </c>
      <c r="I235" s="189"/>
      <c r="J235" s="190">
        <f>ROUND(I235*H235,2)</f>
        <v>0</v>
      </c>
      <c r="K235" s="186" t="s">
        <v>19</v>
      </c>
      <c r="L235" s="37"/>
      <c r="M235" s="191" t="s">
        <v>19</v>
      </c>
      <c r="N235" s="192" t="s">
        <v>43</v>
      </c>
      <c r="O235" s="62"/>
      <c r="P235" s="193">
        <f>O235*H235</f>
        <v>0</v>
      </c>
      <c r="Q235" s="193">
        <v>0</v>
      </c>
      <c r="R235" s="193">
        <f>Q235*H235</f>
        <v>0</v>
      </c>
      <c r="S235" s="193">
        <v>0</v>
      </c>
      <c r="T235" s="194">
        <f>S235*H235</f>
        <v>0</v>
      </c>
      <c r="AR235" s="195" t="s">
        <v>220</v>
      </c>
      <c r="AT235" s="195" t="s">
        <v>133</v>
      </c>
      <c r="AU235" s="195" t="s">
        <v>89</v>
      </c>
      <c r="AY235" s="16" t="s">
        <v>131</v>
      </c>
      <c r="BE235" s="196">
        <f>IF(N235="základní",J235,0)</f>
        <v>0</v>
      </c>
      <c r="BF235" s="196">
        <f>IF(N235="snížená",J235,0)</f>
        <v>0</v>
      </c>
      <c r="BG235" s="196">
        <f>IF(N235="zákl. přenesená",J235,0)</f>
        <v>0</v>
      </c>
      <c r="BH235" s="196">
        <f>IF(N235="sníž. přenesená",J235,0)</f>
        <v>0</v>
      </c>
      <c r="BI235" s="196">
        <f>IF(N235="nulová",J235,0)</f>
        <v>0</v>
      </c>
      <c r="BJ235" s="16" t="s">
        <v>79</v>
      </c>
      <c r="BK235" s="196">
        <f>ROUND(I235*H235,2)</f>
        <v>0</v>
      </c>
      <c r="BL235" s="16" t="s">
        <v>220</v>
      </c>
      <c r="BM235" s="195" t="s">
        <v>834</v>
      </c>
    </row>
    <row r="236" spans="2:47" s="1" customFormat="1" ht="19.5">
      <c r="B236" s="33"/>
      <c r="C236" s="34"/>
      <c r="D236" s="197" t="s">
        <v>140</v>
      </c>
      <c r="E236" s="34"/>
      <c r="F236" s="198" t="s">
        <v>833</v>
      </c>
      <c r="G236" s="34"/>
      <c r="H236" s="34"/>
      <c r="I236" s="114"/>
      <c r="J236" s="34"/>
      <c r="K236" s="34"/>
      <c r="L236" s="37"/>
      <c r="M236" s="199"/>
      <c r="N236" s="62"/>
      <c r="O236" s="62"/>
      <c r="P236" s="62"/>
      <c r="Q236" s="62"/>
      <c r="R236" s="62"/>
      <c r="S236" s="62"/>
      <c r="T236" s="63"/>
      <c r="AT236" s="16" t="s">
        <v>140</v>
      </c>
      <c r="AU236" s="16" t="s">
        <v>89</v>
      </c>
    </row>
    <row r="237" spans="2:65" s="1" customFormat="1" ht="24" customHeight="1">
      <c r="B237" s="33"/>
      <c r="C237" s="184" t="s">
        <v>516</v>
      </c>
      <c r="D237" s="184" t="s">
        <v>133</v>
      </c>
      <c r="E237" s="185" t="s">
        <v>835</v>
      </c>
      <c r="F237" s="186" t="s">
        <v>836</v>
      </c>
      <c r="G237" s="187" t="s">
        <v>430</v>
      </c>
      <c r="H237" s="188">
        <v>2</v>
      </c>
      <c r="I237" s="189"/>
      <c r="J237" s="190">
        <f>ROUND(I237*H237,2)</f>
        <v>0</v>
      </c>
      <c r="K237" s="186" t="s">
        <v>19</v>
      </c>
      <c r="L237" s="37"/>
      <c r="M237" s="191" t="s">
        <v>19</v>
      </c>
      <c r="N237" s="192" t="s">
        <v>43</v>
      </c>
      <c r="O237" s="62"/>
      <c r="P237" s="193">
        <f>O237*H237</f>
        <v>0</v>
      </c>
      <c r="Q237" s="193">
        <v>0</v>
      </c>
      <c r="R237" s="193">
        <f>Q237*H237</f>
        <v>0</v>
      </c>
      <c r="S237" s="193">
        <v>0</v>
      </c>
      <c r="T237" s="194">
        <f>S237*H237</f>
        <v>0</v>
      </c>
      <c r="AR237" s="195" t="s">
        <v>220</v>
      </c>
      <c r="AT237" s="195" t="s">
        <v>133</v>
      </c>
      <c r="AU237" s="195" t="s">
        <v>89</v>
      </c>
      <c r="AY237" s="16" t="s">
        <v>131</v>
      </c>
      <c r="BE237" s="196">
        <f>IF(N237="základní",J237,0)</f>
        <v>0</v>
      </c>
      <c r="BF237" s="196">
        <f>IF(N237="snížená",J237,0)</f>
        <v>0</v>
      </c>
      <c r="BG237" s="196">
        <f>IF(N237="zákl. přenesená",J237,0)</f>
        <v>0</v>
      </c>
      <c r="BH237" s="196">
        <f>IF(N237="sníž. přenesená",J237,0)</f>
        <v>0</v>
      </c>
      <c r="BI237" s="196">
        <f>IF(N237="nulová",J237,0)</f>
        <v>0</v>
      </c>
      <c r="BJ237" s="16" t="s">
        <v>79</v>
      </c>
      <c r="BK237" s="196">
        <f>ROUND(I237*H237,2)</f>
        <v>0</v>
      </c>
      <c r="BL237" s="16" t="s">
        <v>220</v>
      </c>
      <c r="BM237" s="195" t="s">
        <v>837</v>
      </c>
    </row>
    <row r="238" spans="2:47" s="1" customFormat="1" ht="19.5">
      <c r="B238" s="33"/>
      <c r="C238" s="34"/>
      <c r="D238" s="197" t="s">
        <v>140</v>
      </c>
      <c r="E238" s="34"/>
      <c r="F238" s="198" t="s">
        <v>836</v>
      </c>
      <c r="G238" s="34"/>
      <c r="H238" s="34"/>
      <c r="I238" s="114"/>
      <c r="J238" s="34"/>
      <c r="K238" s="34"/>
      <c r="L238" s="37"/>
      <c r="M238" s="199"/>
      <c r="N238" s="62"/>
      <c r="O238" s="62"/>
      <c r="P238" s="62"/>
      <c r="Q238" s="62"/>
      <c r="R238" s="62"/>
      <c r="S238" s="62"/>
      <c r="T238" s="63"/>
      <c r="AT238" s="16" t="s">
        <v>140</v>
      </c>
      <c r="AU238" s="16" t="s">
        <v>89</v>
      </c>
    </row>
    <row r="239" spans="2:65" s="1" customFormat="1" ht="36" customHeight="1">
      <c r="B239" s="33"/>
      <c r="C239" s="184" t="s">
        <v>522</v>
      </c>
      <c r="D239" s="184" t="s">
        <v>133</v>
      </c>
      <c r="E239" s="185" t="s">
        <v>838</v>
      </c>
      <c r="F239" s="186" t="s">
        <v>839</v>
      </c>
      <c r="G239" s="187" t="s">
        <v>430</v>
      </c>
      <c r="H239" s="188">
        <v>2</v>
      </c>
      <c r="I239" s="189"/>
      <c r="J239" s="190">
        <f>ROUND(I239*H239,2)</f>
        <v>0</v>
      </c>
      <c r="K239" s="186" t="s">
        <v>19</v>
      </c>
      <c r="L239" s="37"/>
      <c r="M239" s="191" t="s">
        <v>19</v>
      </c>
      <c r="N239" s="192" t="s">
        <v>43</v>
      </c>
      <c r="O239" s="62"/>
      <c r="P239" s="193">
        <f>O239*H239</f>
        <v>0</v>
      </c>
      <c r="Q239" s="193">
        <v>0</v>
      </c>
      <c r="R239" s="193">
        <f>Q239*H239</f>
        <v>0</v>
      </c>
      <c r="S239" s="193">
        <v>0</v>
      </c>
      <c r="T239" s="194">
        <f>S239*H239</f>
        <v>0</v>
      </c>
      <c r="AR239" s="195" t="s">
        <v>220</v>
      </c>
      <c r="AT239" s="195" t="s">
        <v>133</v>
      </c>
      <c r="AU239" s="195" t="s">
        <v>89</v>
      </c>
      <c r="AY239" s="16" t="s">
        <v>131</v>
      </c>
      <c r="BE239" s="196">
        <f>IF(N239="základní",J239,0)</f>
        <v>0</v>
      </c>
      <c r="BF239" s="196">
        <f>IF(N239="snížená",J239,0)</f>
        <v>0</v>
      </c>
      <c r="BG239" s="196">
        <f>IF(N239="zákl. přenesená",J239,0)</f>
        <v>0</v>
      </c>
      <c r="BH239" s="196">
        <f>IF(N239="sníž. přenesená",J239,0)</f>
        <v>0</v>
      </c>
      <c r="BI239" s="196">
        <f>IF(N239="nulová",J239,0)</f>
        <v>0</v>
      </c>
      <c r="BJ239" s="16" t="s">
        <v>79</v>
      </c>
      <c r="BK239" s="196">
        <f>ROUND(I239*H239,2)</f>
        <v>0</v>
      </c>
      <c r="BL239" s="16" t="s">
        <v>220</v>
      </c>
      <c r="BM239" s="195" t="s">
        <v>840</v>
      </c>
    </row>
    <row r="240" spans="2:47" s="1" customFormat="1" ht="29.25">
      <c r="B240" s="33"/>
      <c r="C240" s="34"/>
      <c r="D240" s="197" t="s">
        <v>140</v>
      </c>
      <c r="E240" s="34"/>
      <c r="F240" s="198" t="s">
        <v>839</v>
      </c>
      <c r="G240" s="34"/>
      <c r="H240" s="34"/>
      <c r="I240" s="114"/>
      <c r="J240" s="34"/>
      <c r="K240" s="34"/>
      <c r="L240" s="37"/>
      <c r="M240" s="199"/>
      <c r="N240" s="62"/>
      <c r="O240" s="62"/>
      <c r="P240" s="62"/>
      <c r="Q240" s="62"/>
      <c r="R240" s="62"/>
      <c r="S240" s="62"/>
      <c r="T240" s="63"/>
      <c r="AT240" s="16" t="s">
        <v>140</v>
      </c>
      <c r="AU240" s="16" t="s">
        <v>89</v>
      </c>
    </row>
    <row r="241" spans="2:65" s="1" customFormat="1" ht="36" customHeight="1">
      <c r="B241" s="33"/>
      <c r="C241" s="184" t="s">
        <v>526</v>
      </c>
      <c r="D241" s="184" t="s">
        <v>133</v>
      </c>
      <c r="E241" s="185" t="s">
        <v>841</v>
      </c>
      <c r="F241" s="186" t="s">
        <v>842</v>
      </c>
      <c r="G241" s="187" t="s">
        <v>430</v>
      </c>
      <c r="H241" s="188">
        <v>4</v>
      </c>
      <c r="I241" s="189"/>
      <c r="J241" s="190">
        <f>ROUND(I241*H241,2)</f>
        <v>0</v>
      </c>
      <c r="K241" s="186" t="s">
        <v>19</v>
      </c>
      <c r="L241" s="37"/>
      <c r="M241" s="191" t="s">
        <v>19</v>
      </c>
      <c r="N241" s="192" t="s">
        <v>43</v>
      </c>
      <c r="O241" s="62"/>
      <c r="P241" s="193">
        <f>O241*H241</f>
        <v>0</v>
      </c>
      <c r="Q241" s="193">
        <v>0</v>
      </c>
      <c r="R241" s="193">
        <f>Q241*H241</f>
        <v>0</v>
      </c>
      <c r="S241" s="193">
        <v>0</v>
      </c>
      <c r="T241" s="194">
        <f>S241*H241</f>
        <v>0</v>
      </c>
      <c r="AR241" s="195" t="s">
        <v>220</v>
      </c>
      <c r="AT241" s="195" t="s">
        <v>133</v>
      </c>
      <c r="AU241" s="195" t="s">
        <v>89</v>
      </c>
      <c r="AY241" s="16" t="s">
        <v>131</v>
      </c>
      <c r="BE241" s="196">
        <f>IF(N241="základní",J241,0)</f>
        <v>0</v>
      </c>
      <c r="BF241" s="196">
        <f>IF(N241="snížená",J241,0)</f>
        <v>0</v>
      </c>
      <c r="BG241" s="196">
        <f>IF(N241="zákl. přenesená",J241,0)</f>
        <v>0</v>
      </c>
      <c r="BH241" s="196">
        <f>IF(N241="sníž. přenesená",J241,0)</f>
        <v>0</v>
      </c>
      <c r="BI241" s="196">
        <f>IF(N241="nulová",J241,0)</f>
        <v>0</v>
      </c>
      <c r="BJ241" s="16" t="s">
        <v>79</v>
      </c>
      <c r="BK241" s="196">
        <f>ROUND(I241*H241,2)</f>
        <v>0</v>
      </c>
      <c r="BL241" s="16" t="s">
        <v>220</v>
      </c>
      <c r="BM241" s="195" t="s">
        <v>843</v>
      </c>
    </row>
    <row r="242" spans="2:47" s="1" customFormat="1" ht="29.25">
      <c r="B242" s="33"/>
      <c r="C242" s="34"/>
      <c r="D242" s="197" t="s">
        <v>140</v>
      </c>
      <c r="E242" s="34"/>
      <c r="F242" s="198" t="s">
        <v>842</v>
      </c>
      <c r="G242" s="34"/>
      <c r="H242" s="34"/>
      <c r="I242" s="114"/>
      <c r="J242" s="34"/>
      <c r="K242" s="34"/>
      <c r="L242" s="37"/>
      <c r="M242" s="199"/>
      <c r="N242" s="62"/>
      <c r="O242" s="62"/>
      <c r="P242" s="62"/>
      <c r="Q242" s="62"/>
      <c r="R242" s="62"/>
      <c r="S242" s="62"/>
      <c r="T242" s="63"/>
      <c r="AT242" s="16" t="s">
        <v>140</v>
      </c>
      <c r="AU242" s="16" t="s">
        <v>89</v>
      </c>
    </row>
    <row r="243" spans="2:65" s="1" customFormat="1" ht="36" customHeight="1">
      <c r="B243" s="33"/>
      <c r="C243" s="184" t="s">
        <v>531</v>
      </c>
      <c r="D243" s="184" t="s">
        <v>133</v>
      </c>
      <c r="E243" s="185" t="s">
        <v>844</v>
      </c>
      <c r="F243" s="186" t="s">
        <v>845</v>
      </c>
      <c r="G243" s="187" t="s">
        <v>430</v>
      </c>
      <c r="H243" s="188">
        <v>1</v>
      </c>
      <c r="I243" s="189"/>
      <c r="J243" s="190">
        <f>ROUND(I243*H243,2)</f>
        <v>0</v>
      </c>
      <c r="K243" s="186" t="s">
        <v>19</v>
      </c>
      <c r="L243" s="37"/>
      <c r="M243" s="191" t="s">
        <v>19</v>
      </c>
      <c r="N243" s="192" t="s">
        <v>43</v>
      </c>
      <c r="O243" s="62"/>
      <c r="P243" s="193">
        <f>O243*H243</f>
        <v>0</v>
      </c>
      <c r="Q243" s="193">
        <v>0</v>
      </c>
      <c r="R243" s="193">
        <f>Q243*H243</f>
        <v>0</v>
      </c>
      <c r="S243" s="193">
        <v>0</v>
      </c>
      <c r="T243" s="194">
        <f>S243*H243</f>
        <v>0</v>
      </c>
      <c r="AR243" s="195" t="s">
        <v>220</v>
      </c>
      <c r="AT243" s="195" t="s">
        <v>133</v>
      </c>
      <c r="AU243" s="195" t="s">
        <v>89</v>
      </c>
      <c r="AY243" s="16" t="s">
        <v>131</v>
      </c>
      <c r="BE243" s="196">
        <f>IF(N243="základní",J243,0)</f>
        <v>0</v>
      </c>
      <c r="BF243" s="196">
        <f>IF(N243="snížená",J243,0)</f>
        <v>0</v>
      </c>
      <c r="BG243" s="196">
        <f>IF(N243="zákl. přenesená",J243,0)</f>
        <v>0</v>
      </c>
      <c r="BH243" s="196">
        <f>IF(N243="sníž. přenesená",J243,0)</f>
        <v>0</v>
      </c>
      <c r="BI243" s="196">
        <f>IF(N243="nulová",J243,0)</f>
        <v>0</v>
      </c>
      <c r="BJ243" s="16" t="s">
        <v>79</v>
      </c>
      <c r="BK243" s="196">
        <f>ROUND(I243*H243,2)</f>
        <v>0</v>
      </c>
      <c r="BL243" s="16" t="s">
        <v>220</v>
      </c>
      <c r="BM243" s="195" t="s">
        <v>846</v>
      </c>
    </row>
    <row r="244" spans="2:47" s="1" customFormat="1" ht="29.25">
      <c r="B244" s="33"/>
      <c r="C244" s="34"/>
      <c r="D244" s="197" t="s">
        <v>140</v>
      </c>
      <c r="E244" s="34"/>
      <c r="F244" s="198" t="s">
        <v>845</v>
      </c>
      <c r="G244" s="34"/>
      <c r="H244" s="34"/>
      <c r="I244" s="114"/>
      <c r="J244" s="34"/>
      <c r="K244" s="34"/>
      <c r="L244" s="37"/>
      <c r="M244" s="199"/>
      <c r="N244" s="62"/>
      <c r="O244" s="62"/>
      <c r="P244" s="62"/>
      <c r="Q244" s="62"/>
      <c r="R244" s="62"/>
      <c r="S244" s="62"/>
      <c r="T244" s="63"/>
      <c r="AT244" s="16" t="s">
        <v>140</v>
      </c>
      <c r="AU244" s="16" t="s">
        <v>89</v>
      </c>
    </row>
    <row r="245" spans="2:65" s="1" customFormat="1" ht="36" customHeight="1">
      <c r="B245" s="33"/>
      <c r="C245" s="184" t="s">
        <v>537</v>
      </c>
      <c r="D245" s="184" t="s">
        <v>133</v>
      </c>
      <c r="E245" s="185" t="s">
        <v>847</v>
      </c>
      <c r="F245" s="186" t="s">
        <v>848</v>
      </c>
      <c r="G245" s="187" t="s">
        <v>430</v>
      </c>
      <c r="H245" s="188">
        <v>1</v>
      </c>
      <c r="I245" s="189"/>
      <c r="J245" s="190">
        <f>ROUND(I245*H245,2)</f>
        <v>0</v>
      </c>
      <c r="K245" s="186" t="s">
        <v>19</v>
      </c>
      <c r="L245" s="37"/>
      <c r="M245" s="191" t="s">
        <v>19</v>
      </c>
      <c r="N245" s="192" t="s">
        <v>43</v>
      </c>
      <c r="O245" s="62"/>
      <c r="P245" s="193">
        <f>O245*H245</f>
        <v>0</v>
      </c>
      <c r="Q245" s="193">
        <v>0</v>
      </c>
      <c r="R245" s="193">
        <f>Q245*H245</f>
        <v>0</v>
      </c>
      <c r="S245" s="193">
        <v>0</v>
      </c>
      <c r="T245" s="194">
        <f>S245*H245</f>
        <v>0</v>
      </c>
      <c r="AR245" s="195" t="s">
        <v>220</v>
      </c>
      <c r="AT245" s="195" t="s">
        <v>133</v>
      </c>
      <c r="AU245" s="195" t="s">
        <v>89</v>
      </c>
      <c r="AY245" s="16" t="s">
        <v>131</v>
      </c>
      <c r="BE245" s="196">
        <f>IF(N245="základní",J245,0)</f>
        <v>0</v>
      </c>
      <c r="BF245" s="196">
        <f>IF(N245="snížená",J245,0)</f>
        <v>0</v>
      </c>
      <c r="BG245" s="196">
        <f>IF(N245="zákl. přenesená",J245,0)</f>
        <v>0</v>
      </c>
      <c r="BH245" s="196">
        <f>IF(N245="sníž. přenesená",J245,0)</f>
        <v>0</v>
      </c>
      <c r="BI245" s="196">
        <f>IF(N245="nulová",J245,0)</f>
        <v>0</v>
      </c>
      <c r="BJ245" s="16" t="s">
        <v>79</v>
      </c>
      <c r="BK245" s="196">
        <f>ROUND(I245*H245,2)</f>
        <v>0</v>
      </c>
      <c r="BL245" s="16" t="s">
        <v>220</v>
      </c>
      <c r="BM245" s="195" t="s">
        <v>849</v>
      </c>
    </row>
    <row r="246" spans="2:47" s="1" customFormat="1" ht="19.5">
      <c r="B246" s="33"/>
      <c r="C246" s="34"/>
      <c r="D246" s="197" t="s">
        <v>140</v>
      </c>
      <c r="E246" s="34"/>
      <c r="F246" s="198" t="s">
        <v>848</v>
      </c>
      <c r="G246" s="34"/>
      <c r="H246" s="34"/>
      <c r="I246" s="114"/>
      <c r="J246" s="34"/>
      <c r="K246" s="34"/>
      <c r="L246" s="37"/>
      <c r="M246" s="199"/>
      <c r="N246" s="62"/>
      <c r="O246" s="62"/>
      <c r="P246" s="62"/>
      <c r="Q246" s="62"/>
      <c r="R246" s="62"/>
      <c r="S246" s="62"/>
      <c r="T246" s="63"/>
      <c r="AT246" s="16" t="s">
        <v>140</v>
      </c>
      <c r="AU246" s="16" t="s">
        <v>89</v>
      </c>
    </row>
    <row r="247" spans="2:65" s="1" customFormat="1" ht="36" customHeight="1">
      <c r="B247" s="33"/>
      <c r="C247" s="184" t="s">
        <v>543</v>
      </c>
      <c r="D247" s="184" t="s">
        <v>133</v>
      </c>
      <c r="E247" s="185" t="s">
        <v>850</v>
      </c>
      <c r="F247" s="186" t="s">
        <v>851</v>
      </c>
      <c r="G247" s="187" t="s">
        <v>430</v>
      </c>
      <c r="H247" s="188">
        <v>2</v>
      </c>
      <c r="I247" s="189"/>
      <c r="J247" s="190">
        <f>ROUND(I247*H247,2)</f>
        <v>0</v>
      </c>
      <c r="K247" s="186" t="s">
        <v>19</v>
      </c>
      <c r="L247" s="37"/>
      <c r="M247" s="191" t="s">
        <v>19</v>
      </c>
      <c r="N247" s="192" t="s">
        <v>43</v>
      </c>
      <c r="O247" s="62"/>
      <c r="P247" s="193">
        <f>O247*H247</f>
        <v>0</v>
      </c>
      <c r="Q247" s="193">
        <v>0</v>
      </c>
      <c r="R247" s="193">
        <f>Q247*H247</f>
        <v>0</v>
      </c>
      <c r="S247" s="193">
        <v>0</v>
      </c>
      <c r="T247" s="194">
        <f>S247*H247</f>
        <v>0</v>
      </c>
      <c r="AR247" s="195" t="s">
        <v>220</v>
      </c>
      <c r="AT247" s="195" t="s">
        <v>133</v>
      </c>
      <c r="AU247" s="195" t="s">
        <v>89</v>
      </c>
      <c r="AY247" s="16" t="s">
        <v>131</v>
      </c>
      <c r="BE247" s="196">
        <f>IF(N247="základní",J247,0)</f>
        <v>0</v>
      </c>
      <c r="BF247" s="196">
        <f>IF(N247="snížená",J247,0)</f>
        <v>0</v>
      </c>
      <c r="BG247" s="196">
        <f>IF(N247="zákl. přenesená",J247,0)</f>
        <v>0</v>
      </c>
      <c r="BH247" s="196">
        <f>IF(N247="sníž. přenesená",J247,0)</f>
        <v>0</v>
      </c>
      <c r="BI247" s="196">
        <f>IF(N247="nulová",J247,0)</f>
        <v>0</v>
      </c>
      <c r="BJ247" s="16" t="s">
        <v>79</v>
      </c>
      <c r="BK247" s="196">
        <f>ROUND(I247*H247,2)</f>
        <v>0</v>
      </c>
      <c r="BL247" s="16" t="s">
        <v>220</v>
      </c>
      <c r="BM247" s="195" t="s">
        <v>852</v>
      </c>
    </row>
    <row r="248" spans="2:47" s="1" customFormat="1" ht="19.5">
      <c r="B248" s="33"/>
      <c r="C248" s="34"/>
      <c r="D248" s="197" t="s">
        <v>140</v>
      </c>
      <c r="E248" s="34"/>
      <c r="F248" s="198" t="s">
        <v>851</v>
      </c>
      <c r="G248" s="34"/>
      <c r="H248" s="34"/>
      <c r="I248" s="114"/>
      <c r="J248" s="34"/>
      <c r="K248" s="34"/>
      <c r="L248" s="37"/>
      <c r="M248" s="199"/>
      <c r="N248" s="62"/>
      <c r="O248" s="62"/>
      <c r="P248" s="62"/>
      <c r="Q248" s="62"/>
      <c r="R248" s="62"/>
      <c r="S248" s="62"/>
      <c r="T248" s="63"/>
      <c r="AT248" s="16" t="s">
        <v>140</v>
      </c>
      <c r="AU248" s="16" t="s">
        <v>89</v>
      </c>
    </row>
    <row r="249" spans="2:65" s="1" customFormat="1" ht="36" customHeight="1">
      <c r="B249" s="33"/>
      <c r="C249" s="184" t="s">
        <v>548</v>
      </c>
      <c r="D249" s="184" t="s">
        <v>133</v>
      </c>
      <c r="E249" s="185" t="s">
        <v>853</v>
      </c>
      <c r="F249" s="186" t="s">
        <v>854</v>
      </c>
      <c r="G249" s="187" t="s">
        <v>430</v>
      </c>
      <c r="H249" s="188">
        <v>1</v>
      </c>
      <c r="I249" s="189"/>
      <c r="J249" s="190">
        <f>ROUND(I249*H249,2)</f>
        <v>0</v>
      </c>
      <c r="K249" s="186" t="s">
        <v>19</v>
      </c>
      <c r="L249" s="37"/>
      <c r="M249" s="191" t="s">
        <v>19</v>
      </c>
      <c r="N249" s="192" t="s">
        <v>43</v>
      </c>
      <c r="O249" s="62"/>
      <c r="P249" s="193">
        <f>O249*H249</f>
        <v>0</v>
      </c>
      <c r="Q249" s="193">
        <v>0</v>
      </c>
      <c r="R249" s="193">
        <f>Q249*H249</f>
        <v>0</v>
      </c>
      <c r="S249" s="193">
        <v>0</v>
      </c>
      <c r="T249" s="194">
        <f>S249*H249</f>
        <v>0</v>
      </c>
      <c r="AR249" s="195" t="s">
        <v>220</v>
      </c>
      <c r="AT249" s="195" t="s">
        <v>133</v>
      </c>
      <c r="AU249" s="195" t="s">
        <v>89</v>
      </c>
      <c r="AY249" s="16" t="s">
        <v>131</v>
      </c>
      <c r="BE249" s="196">
        <f>IF(N249="základní",J249,0)</f>
        <v>0</v>
      </c>
      <c r="BF249" s="196">
        <f>IF(N249="snížená",J249,0)</f>
        <v>0</v>
      </c>
      <c r="BG249" s="196">
        <f>IF(N249="zákl. přenesená",J249,0)</f>
        <v>0</v>
      </c>
      <c r="BH249" s="196">
        <f>IF(N249="sníž. přenesená",J249,0)</f>
        <v>0</v>
      </c>
      <c r="BI249" s="196">
        <f>IF(N249="nulová",J249,0)</f>
        <v>0</v>
      </c>
      <c r="BJ249" s="16" t="s">
        <v>79</v>
      </c>
      <c r="BK249" s="196">
        <f>ROUND(I249*H249,2)</f>
        <v>0</v>
      </c>
      <c r="BL249" s="16" t="s">
        <v>220</v>
      </c>
      <c r="BM249" s="195" t="s">
        <v>855</v>
      </c>
    </row>
    <row r="250" spans="2:47" s="1" customFormat="1" ht="29.25">
      <c r="B250" s="33"/>
      <c r="C250" s="34"/>
      <c r="D250" s="197" t="s">
        <v>140</v>
      </c>
      <c r="E250" s="34"/>
      <c r="F250" s="198" t="s">
        <v>854</v>
      </c>
      <c r="G250" s="34"/>
      <c r="H250" s="34"/>
      <c r="I250" s="114"/>
      <c r="J250" s="34"/>
      <c r="K250" s="34"/>
      <c r="L250" s="37"/>
      <c r="M250" s="199"/>
      <c r="N250" s="62"/>
      <c r="O250" s="62"/>
      <c r="P250" s="62"/>
      <c r="Q250" s="62"/>
      <c r="R250" s="62"/>
      <c r="S250" s="62"/>
      <c r="T250" s="63"/>
      <c r="AT250" s="16" t="s">
        <v>140</v>
      </c>
      <c r="AU250" s="16" t="s">
        <v>89</v>
      </c>
    </row>
    <row r="251" spans="2:65" s="1" customFormat="1" ht="36" customHeight="1">
      <c r="B251" s="33"/>
      <c r="C251" s="184" t="s">
        <v>554</v>
      </c>
      <c r="D251" s="184" t="s">
        <v>133</v>
      </c>
      <c r="E251" s="185" t="s">
        <v>856</v>
      </c>
      <c r="F251" s="186" t="s">
        <v>857</v>
      </c>
      <c r="G251" s="187" t="s">
        <v>430</v>
      </c>
      <c r="H251" s="188">
        <v>1</v>
      </c>
      <c r="I251" s="189"/>
      <c r="J251" s="190">
        <f>ROUND(I251*H251,2)</f>
        <v>0</v>
      </c>
      <c r="K251" s="186" t="s">
        <v>19</v>
      </c>
      <c r="L251" s="37"/>
      <c r="M251" s="191" t="s">
        <v>19</v>
      </c>
      <c r="N251" s="192" t="s">
        <v>43</v>
      </c>
      <c r="O251" s="62"/>
      <c r="P251" s="193">
        <f>O251*H251</f>
        <v>0</v>
      </c>
      <c r="Q251" s="193">
        <v>0</v>
      </c>
      <c r="R251" s="193">
        <f>Q251*H251</f>
        <v>0</v>
      </c>
      <c r="S251" s="193">
        <v>0</v>
      </c>
      <c r="T251" s="194">
        <f>S251*H251</f>
        <v>0</v>
      </c>
      <c r="AR251" s="195" t="s">
        <v>220</v>
      </c>
      <c r="AT251" s="195" t="s">
        <v>133</v>
      </c>
      <c r="AU251" s="195" t="s">
        <v>89</v>
      </c>
      <c r="AY251" s="16" t="s">
        <v>131</v>
      </c>
      <c r="BE251" s="196">
        <f>IF(N251="základní",J251,0)</f>
        <v>0</v>
      </c>
      <c r="BF251" s="196">
        <f>IF(N251="snížená",J251,0)</f>
        <v>0</v>
      </c>
      <c r="BG251" s="196">
        <f>IF(N251="zákl. přenesená",J251,0)</f>
        <v>0</v>
      </c>
      <c r="BH251" s="196">
        <f>IF(N251="sníž. přenesená",J251,0)</f>
        <v>0</v>
      </c>
      <c r="BI251" s="196">
        <f>IF(N251="nulová",J251,0)</f>
        <v>0</v>
      </c>
      <c r="BJ251" s="16" t="s">
        <v>79</v>
      </c>
      <c r="BK251" s="196">
        <f>ROUND(I251*H251,2)</f>
        <v>0</v>
      </c>
      <c r="BL251" s="16" t="s">
        <v>220</v>
      </c>
      <c r="BM251" s="195" t="s">
        <v>858</v>
      </c>
    </row>
    <row r="252" spans="2:47" s="1" customFormat="1" ht="29.25">
      <c r="B252" s="33"/>
      <c r="C252" s="34"/>
      <c r="D252" s="197" t="s">
        <v>140</v>
      </c>
      <c r="E252" s="34"/>
      <c r="F252" s="198" t="s">
        <v>857</v>
      </c>
      <c r="G252" s="34"/>
      <c r="H252" s="34"/>
      <c r="I252" s="114"/>
      <c r="J252" s="34"/>
      <c r="K252" s="34"/>
      <c r="L252" s="37"/>
      <c r="M252" s="199"/>
      <c r="N252" s="62"/>
      <c r="O252" s="62"/>
      <c r="P252" s="62"/>
      <c r="Q252" s="62"/>
      <c r="R252" s="62"/>
      <c r="S252" s="62"/>
      <c r="T252" s="63"/>
      <c r="AT252" s="16" t="s">
        <v>140</v>
      </c>
      <c r="AU252" s="16" t="s">
        <v>89</v>
      </c>
    </row>
    <row r="253" spans="2:65" s="1" customFormat="1" ht="36" customHeight="1">
      <c r="B253" s="33"/>
      <c r="C253" s="184" t="s">
        <v>560</v>
      </c>
      <c r="D253" s="184" t="s">
        <v>133</v>
      </c>
      <c r="E253" s="185" t="s">
        <v>859</v>
      </c>
      <c r="F253" s="186" t="s">
        <v>860</v>
      </c>
      <c r="G253" s="187" t="s">
        <v>430</v>
      </c>
      <c r="H253" s="188">
        <v>1</v>
      </c>
      <c r="I253" s="189"/>
      <c r="J253" s="190">
        <f>ROUND(I253*H253,2)</f>
        <v>0</v>
      </c>
      <c r="K253" s="186" t="s">
        <v>19</v>
      </c>
      <c r="L253" s="37"/>
      <c r="M253" s="191" t="s">
        <v>19</v>
      </c>
      <c r="N253" s="192" t="s">
        <v>43</v>
      </c>
      <c r="O253" s="62"/>
      <c r="P253" s="193">
        <f>O253*H253</f>
        <v>0</v>
      </c>
      <c r="Q253" s="193">
        <v>0</v>
      </c>
      <c r="R253" s="193">
        <f>Q253*H253</f>
        <v>0</v>
      </c>
      <c r="S253" s="193">
        <v>0</v>
      </c>
      <c r="T253" s="194">
        <f>S253*H253</f>
        <v>0</v>
      </c>
      <c r="AR253" s="195" t="s">
        <v>220</v>
      </c>
      <c r="AT253" s="195" t="s">
        <v>133</v>
      </c>
      <c r="AU253" s="195" t="s">
        <v>89</v>
      </c>
      <c r="AY253" s="16" t="s">
        <v>131</v>
      </c>
      <c r="BE253" s="196">
        <f>IF(N253="základní",J253,0)</f>
        <v>0</v>
      </c>
      <c r="BF253" s="196">
        <f>IF(N253="snížená",J253,0)</f>
        <v>0</v>
      </c>
      <c r="BG253" s="196">
        <f>IF(N253="zákl. přenesená",J253,0)</f>
        <v>0</v>
      </c>
      <c r="BH253" s="196">
        <f>IF(N253="sníž. přenesená",J253,0)</f>
        <v>0</v>
      </c>
      <c r="BI253" s="196">
        <f>IF(N253="nulová",J253,0)</f>
        <v>0</v>
      </c>
      <c r="BJ253" s="16" t="s">
        <v>79</v>
      </c>
      <c r="BK253" s="196">
        <f>ROUND(I253*H253,2)</f>
        <v>0</v>
      </c>
      <c r="BL253" s="16" t="s">
        <v>220</v>
      </c>
      <c r="BM253" s="195" t="s">
        <v>861</v>
      </c>
    </row>
    <row r="254" spans="2:47" s="1" customFormat="1" ht="19.5">
      <c r="B254" s="33"/>
      <c r="C254" s="34"/>
      <c r="D254" s="197" t="s">
        <v>140</v>
      </c>
      <c r="E254" s="34"/>
      <c r="F254" s="198" t="s">
        <v>860</v>
      </c>
      <c r="G254" s="34"/>
      <c r="H254" s="34"/>
      <c r="I254" s="114"/>
      <c r="J254" s="34"/>
      <c r="K254" s="34"/>
      <c r="L254" s="37"/>
      <c r="M254" s="199"/>
      <c r="N254" s="62"/>
      <c r="O254" s="62"/>
      <c r="P254" s="62"/>
      <c r="Q254" s="62"/>
      <c r="R254" s="62"/>
      <c r="S254" s="62"/>
      <c r="T254" s="63"/>
      <c r="AT254" s="16" t="s">
        <v>140</v>
      </c>
      <c r="AU254" s="16" t="s">
        <v>89</v>
      </c>
    </row>
    <row r="255" spans="2:63" s="11" customFormat="1" ht="20.85" customHeight="1">
      <c r="B255" s="168"/>
      <c r="C255" s="169"/>
      <c r="D255" s="170" t="s">
        <v>71</v>
      </c>
      <c r="E255" s="182" t="s">
        <v>862</v>
      </c>
      <c r="F255" s="182" t="s">
        <v>863</v>
      </c>
      <c r="G255" s="169"/>
      <c r="H255" s="169"/>
      <c r="I255" s="172"/>
      <c r="J255" s="183">
        <f>BK255</f>
        <v>0</v>
      </c>
      <c r="K255" s="169"/>
      <c r="L255" s="174"/>
      <c r="M255" s="175"/>
      <c r="N255" s="176"/>
      <c r="O255" s="176"/>
      <c r="P255" s="177">
        <f>SUM(P256:P299)</f>
        <v>0</v>
      </c>
      <c r="Q255" s="176"/>
      <c r="R255" s="177">
        <f>SUM(R256:R299)</f>
        <v>0</v>
      </c>
      <c r="S255" s="176"/>
      <c r="T255" s="178">
        <f>SUM(T256:T299)</f>
        <v>0</v>
      </c>
      <c r="AR255" s="179" t="s">
        <v>81</v>
      </c>
      <c r="AT255" s="180" t="s">
        <v>71</v>
      </c>
      <c r="AU255" s="180" t="s">
        <v>81</v>
      </c>
      <c r="AY255" s="179" t="s">
        <v>131</v>
      </c>
      <c r="BK255" s="181">
        <f>SUM(BK256:BK299)</f>
        <v>0</v>
      </c>
    </row>
    <row r="256" spans="2:65" s="1" customFormat="1" ht="36" customHeight="1">
      <c r="B256" s="33"/>
      <c r="C256" s="184" t="s">
        <v>566</v>
      </c>
      <c r="D256" s="184" t="s">
        <v>133</v>
      </c>
      <c r="E256" s="185" t="s">
        <v>864</v>
      </c>
      <c r="F256" s="186" t="s">
        <v>865</v>
      </c>
      <c r="G256" s="187" t="s">
        <v>430</v>
      </c>
      <c r="H256" s="188">
        <v>1</v>
      </c>
      <c r="I256" s="189"/>
      <c r="J256" s="190">
        <f>ROUND(I256*H256,2)</f>
        <v>0</v>
      </c>
      <c r="K256" s="186" t="s">
        <v>19</v>
      </c>
      <c r="L256" s="37"/>
      <c r="M256" s="191" t="s">
        <v>19</v>
      </c>
      <c r="N256" s="192" t="s">
        <v>43</v>
      </c>
      <c r="O256" s="62"/>
      <c r="P256" s="193">
        <f>O256*H256</f>
        <v>0</v>
      </c>
      <c r="Q256" s="193">
        <v>0</v>
      </c>
      <c r="R256" s="193">
        <f>Q256*H256</f>
        <v>0</v>
      </c>
      <c r="S256" s="193">
        <v>0</v>
      </c>
      <c r="T256" s="194">
        <f>S256*H256</f>
        <v>0</v>
      </c>
      <c r="AR256" s="195" t="s">
        <v>220</v>
      </c>
      <c r="AT256" s="195" t="s">
        <v>133</v>
      </c>
      <c r="AU256" s="195" t="s">
        <v>89</v>
      </c>
      <c r="AY256" s="16" t="s">
        <v>131</v>
      </c>
      <c r="BE256" s="196">
        <f>IF(N256="základní",J256,0)</f>
        <v>0</v>
      </c>
      <c r="BF256" s="196">
        <f>IF(N256="snížená",J256,0)</f>
        <v>0</v>
      </c>
      <c r="BG256" s="196">
        <f>IF(N256="zákl. přenesená",J256,0)</f>
        <v>0</v>
      </c>
      <c r="BH256" s="196">
        <f>IF(N256="sníž. přenesená",J256,0)</f>
        <v>0</v>
      </c>
      <c r="BI256" s="196">
        <f>IF(N256="nulová",J256,0)</f>
        <v>0</v>
      </c>
      <c r="BJ256" s="16" t="s">
        <v>79</v>
      </c>
      <c r="BK256" s="196">
        <f>ROUND(I256*H256,2)</f>
        <v>0</v>
      </c>
      <c r="BL256" s="16" t="s">
        <v>220</v>
      </c>
      <c r="BM256" s="195" t="s">
        <v>866</v>
      </c>
    </row>
    <row r="257" spans="2:47" s="1" customFormat="1" ht="19.5">
      <c r="B257" s="33"/>
      <c r="C257" s="34"/>
      <c r="D257" s="197" t="s">
        <v>140</v>
      </c>
      <c r="E257" s="34"/>
      <c r="F257" s="198" t="s">
        <v>865</v>
      </c>
      <c r="G257" s="34"/>
      <c r="H257" s="34"/>
      <c r="I257" s="114"/>
      <c r="J257" s="34"/>
      <c r="K257" s="34"/>
      <c r="L257" s="37"/>
      <c r="M257" s="199"/>
      <c r="N257" s="62"/>
      <c r="O257" s="62"/>
      <c r="P257" s="62"/>
      <c r="Q257" s="62"/>
      <c r="R257" s="62"/>
      <c r="S257" s="62"/>
      <c r="T257" s="63"/>
      <c r="AT257" s="16" t="s">
        <v>140</v>
      </c>
      <c r="AU257" s="16" t="s">
        <v>89</v>
      </c>
    </row>
    <row r="258" spans="2:65" s="1" customFormat="1" ht="36" customHeight="1">
      <c r="B258" s="33"/>
      <c r="C258" s="184" t="s">
        <v>571</v>
      </c>
      <c r="D258" s="184" t="s">
        <v>133</v>
      </c>
      <c r="E258" s="185" t="s">
        <v>867</v>
      </c>
      <c r="F258" s="186" t="s">
        <v>868</v>
      </c>
      <c r="G258" s="187" t="s">
        <v>430</v>
      </c>
      <c r="H258" s="188">
        <v>2</v>
      </c>
      <c r="I258" s="189"/>
      <c r="J258" s="190">
        <f>ROUND(I258*H258,2)</f>
        <v>0</v>
      </c>
      <c r="K258" s="186" t="s">
        <v>19</v>
      </c>
      <c r="L258" s="37"/>
      <c r="M258" s="191" t="s">
        <v>19</v>
      </c>
      <c r="N258" s="192" t="s">
        <v>43</v>
      </c>
      <c r="O258" s="62"/>
      <c r="P258" s="193">
        <f>O258*H258</f>
        <v>0</v>
      </c>
      <c r="Q258" s="193">
        <v>0</v>
      </c>
      <c r="R258" s="193">
        <f>Q258*H258</f>
        <v>0</v>
      </c>
      <c r="S258" s="193">
        <v>0</v>
      </c>
      <c r="T258" s="194">
        <f>S258*H258</f>
        <v>0</v>
      </c>
      <c r="AR258" s="195" t="s">
        <v>220</v>
      </c>
      <c r="AT258" s="195" t="s">
        <v>133</v>
      </c>
      <c r="AU258" s="195" t="s">
        <v>89</v>
      </c>
      <c r="AY258" s="16" t="s">
        <v>131</v>
      </c>
      <c r="BE258" s="196">
        <f>IF(N258="základní",J258,0)</f>
        <v>0</v>
      </c>
      <c r="BF258" s="196">
        <f>IF(N258="snížená",J258,0)</f>
        <v>0</v>
      </c>
      <c r="BG258" s="196">
        <f>IF(N258="zákl. přenesená",J258,0)</f>
        <v>0</v>
      </c>
      <c r="BH258" s="196">
        <f>IF(N258="sníž. přenesená",J258,0)</f>
        <v>0</v>
      </c>
      <c r="BI258" s="196">
        <f>IF(N258="nulová",J258,0)</f>
        <v>0</v>
      </c>
      <c r="BJ258" s="16" t="s">
        <v>79</v>
      </c>
      <c r="BK258" s="196">
        <f>ROUND(I258*H258,2)</f>
        <v>0</v>
      </c>
      <c r="BL258" s="16" t="s">
        <v>220</v>
      </c>
      <c r="BM258" s="195" t="s">
        <v>869</v>
      </c>
    </row>
    <row r="259" spans="2:47" s="1" customFormat="1" ht="19.5">
      <c r="B259" s="33"/>
      <c r="C259" s="34"/>
      <c r="D259" s="197" t="s">
        <v>140</v>
      </c>
      <c r="E259" s="34"/>
      <c r="F259" s="198" t="s">
        <v>868</v>
      </c>
      <c r="G259" s="34"/>
      <c r="H259" s="34"/>
      <c r="I259" s="114"/>
      <c r="J259" s="34"/>
      <c r="K259" s="34"/>
      <c r="L259" s="37"/>
      <c r="M259" s="199"/>
      <c r="N259" s="62"/>
      <c r="O259" s="62"/>
      <c r="P259" s="62"/>
      <c r="Q259" s="62"/>
      <c r="R259" s="62"/>
      <c r="S259" s="62"/>
      <c r="T259" s="63"/>
      <c r="AT259" s="16" t="s">
        <v>140</v>
      </c>
      <c r="AU259" s="16" t="s">
        <v>89</v>
      </c>
    </row>
    <row r="260" spans="2:65" s="1" customFormat="1" ht="36" customHeight="1">
      <c r="B260" s="33"/>
      <c r="C260" s="184" t="s">
        <v>578</v>
      </c>
      <c r="D260" s="184" t="s">
        <v>133</v>
      </c>
      <c r="E260" s="185" t="s">
        <v>870</v>
      </c>
      <c r="F260" s="186" t="s">
        <v>871</v>
      </c>
      <c r="G260" s="187" t="s">
        <v>430</v>
      </c>
      <c r="H260" s="188">
        <v>1</v>
      </c>
      <c r="I260" s="189"/>
      <c r="J260" s="190">
        <f>ROUND(I260*H260,2)</f>
        <v>0</v>
      </c>
      <c r="K260" s="186" t="s">
        <v>19</v>
      </c>
      <c r="L260" s="37"/>
      <c r="M260" s="191" t="s">
        <v>19</v>
      </c>
      <c r="N260" s="192" t="s">
        <v>43</v>
      </c>
      <c r="O260" s="62"/>
      <c r="P260" s="193">
        <f>O260*H260</f>
        <v>0</v>
      </c>
      <c r="Q260" s="193">
        <v>0</v>
      </c>
      <c r="R260" s="193">
        <f>Q260*H260</f>
        <v>0</v>
      </c>
      <c r="S260" s="193">
        <v>0</v>
      </c>
      <c r="T260" s="194">
        <f>S260*H260</f>
        <v>0</v>
      </c>
      <c r="AR260" s="195" t="s">
        <v>220</v>
      </c>
      <c r="AT260" s="195" t="s">
        <v>133</v>
      </c>
      <c r="AU260" s="195" t="s">
        <v>89</v>
      </c>
      <c r="AY260" s="16" t="s">
        <v>131</v>
      </c>
      <c r="BE260" s="196">
        <f>IF(N260="základní",J260,0)</f>
        <v>0</v>
      </c>
      <c r="BF260" s="196">
        <f>IF(N260="snížená",J260,0)</f>
        <v>0</v>
      </c>
      <c r="BG260" s="196">
        <f>IF(N260="zákl. přenesená",J260,0)</f>
        <v>0</v>
      </c>
      <c r="BH260" s="196">
        <f>IF(N260="sníž. přenesená",J260,0)</f>
        <v>0</v>
      </c>
      <c r="BI260" s="196">
        <f>IF(N260="nulová",J260,0)</f>
        <v>0</v>
      </c>
      <c r="BJ260" s="16" t="s">
        <v>79</v>
      </c>
      <c r="BK260" s="196">
        <f>ROUND(I260*H260,2)</f>
        <v>0</v>
      </c>
      <c r="BL260" s="16" t="s">
        <v>220</v>
      </c>
      <c r="BM260" s="195" t="s">
        <v>872</v>
      </c>
    </row>
    <row r="261" spans="2:47" s="1" customFormat="1" ht="19.5">
      <c r="B261" s="33"/>
      <c r="C261" s="34"/>
      <c r="D261" s="197" t="s">
        <v>140</v>
      </c>
      <c r="E261" s="34"/>
      <c r="F261" s="198" t="s">
        <v>871</v>
      </c>
      <c r="G261" s="34"/>
      <c r="H261" s="34"/>
      <c r="I261" s="114"/>
      <c r="J261" s="34"/>
      <c r="K261" s="34"/>
      <c r="L261" s="37"/>
      <c r="M261" s="199"/>
      <c r="N261" s="62"/>
      <c r="O261" s="62"/>
      <c r="P261" s="62"/>
      <c r="Q261" s="62"/>
      <c r="R261" s="62"/>
      <c r="S261" s="62"/>
      <c r="T261" s="63"/>
      <c r="AT261" s="16" t="s">
        <v>140</v>
      </c>
      <c r="AU261" s="16" t="s">
        <v>89</v>
      </c>
    </row>
    <row r="262" spans="2:65" s="1" customFormat="1" ht="36" customHeight="1">
      <c r="B262" s="33"/>
      <c r="C262" s="184" t="s">
        <v>587</v>
      </c>
      <c r="D262" s="184" t="s">
        <v>133</v>
      </c>
      <c r="E262" s="185" t="s">
        <v>873</v>
      </c>
      <c r="F262" s="186" t="s">
        <v>874</v>
      </c>
      <c r="G262" s="187" t="s">
        <v>430</v>
      </c>
      <c r="H262" s="188">
        <v>1</v>
      </c>
      <c r="I262" s="189"/>
      <c r="J262" s="190">
        <f>ROUND(I262*H262,2)</f>
        <v>0</v>
      </c>
      <c r="K262" s="186" t="s">
        <v>19</v>
      </c>
      <c r="L262" s="37"/>
      <c r="M262" s="191" t="s">
        <v>19</v>
      </c>
      <c r="N262" s="192" t="s">
        <v>43</v>
      </c>
      <c r="O262" s="62"/>
      <c r="P262" s="193">
        <f>O262*H262</f>
        <v>0</v>
      </c>
      <c r="Q262" s="193">
        <v>0</v>
      </c>
      <c r="R262" s="193">
        <f>Q262*H262</f>
        <v>0</v>
      </c>
      <c r="S262" s="193">
        <v>0</v>
      </c>
      <c r="T262" s="194">
        <f>S262*H262</f>
        <v>0</v>
      </c>
      <c r="AR262" s="195" t="s">
        <v>220</v>
      </c>
      <c r="AT262" s="195" t="s">
        <v>133</v>
      </c>
      <c r="AU262" s="195" t="s">
        <v>89</v>
      </c>
      <c r="AY262" s="16" t="s">
        <v>131</v>
      </c>
      <c r="BE262" s="196">
        <f>IF(N262="základní",J262,0)</f>
        <v>0</v>
      </c>
      <c r="BF262" s="196">
        <f>IF(N262="snížená",J262,0)</f>
        <v>0</v>
      </c>
      <c r="BG262" s="196">
        <f>IF(N262="zákl. přenesená",J262,0)</f>
        <v>0</v>
      </c>
      <c r="BH262" s="196">
        <f>IF(N262="sníž. přenesená",J262,0)</f>
        <v>0</v>
      </c>
      <c r="BI262" s="196">
        <f>IF(N262="nulová",J262,0)</f>
        <v>0</v>
      </c>
      <c r="BJ262" s="16" t="s">
        <v>79</v>
      </c>
      <c r="BK262" s="196">
        <f>ROUND(I262*H262,2)</f>
        <v>0</v>
      </c>
      <c r="BL262" s="16" t="s">
        <v>220</v>
      </c>
      <c r="BM262" s="195" t="s">
        <v>875</v>
      </c>
    </row>
    <row r="263" spans="2:47" s="1" customFormat="1" ht="19.5">
      <c r="B263" s="33"/>
      <c r="C263" s="34"/>
      <c r="D263" s="197" t="s">
        <v>140</v>
      </c>
      <c r="E263" s="34"/>
      <c r="F263" s="198" t="s">
        <v>874</v>
      </c>
      <c r="G263" s="34"/>
      <c r="H263" s="34"/>
      <c r="I263" s="114"/>
      <c r="J263" s="34"/>
      <c r="K263" s="34"/>
      <c r="L263" s="37"/>
      <c r="M263" s="199"/>
      <c r="N263" s="62"/>
      <c r="O263" s="62"/>
      <c r="P263" s="62"/>
      <c r="Q263" s="62"/>
      <c r="R263" s="62"/>
      <c r="S263" s="62"/>
      <c r="T263" s="63"/>
      <c r="AT263" s="16" t="s">
        <v>140</v>
      </c>
      <c r="AU263" s="16" t="s">
        <v>89</v>
      </c>
    </row>
    <row r="264" spans="2:65" s="1" customFormat="1" ht="36" customHeight="1">
      <c r="B264" s="33"/>
      <c r="C264" s="184" t="s">
        <v>592</v>
      </c>
      <c r="D264" s="184" t="s">
        <v>133</v>
      </c>
      <c r="E264" s="185" t="s">
        <v>876</v>
      </c>
      <c r="F264" s="186" t="s">
        <v>877</v>
      </c>
      <c r="G264" s="187" t="s">
        <v>430</v>
      </c>
      <c r="H264" s="188">
        <v>19</v>
      </c>
      <c r="I264" s="189"/>
      <c r="J264" s="190">
        <f>ROUND(I264*H264,2)</f>
        <v>0</v>
      </c>
      <c r="K264" s="186" t="s">
        <v>19</v>
      </c>
      <c r="L264" s="37"/>
      <c r="M264" s="191" t="s">
        <v>19</v>
      </c>
      <c r="N264" s="192" t="s">
        <v>43</v>
      </c>
      <c r="O264" s="62"/>
      <c r="P264" s="193">
        <f>O264*H264</f>
        <v>0</v>
      </c>
      <c r="Q264" s="193">
        <v>0</v>
      </c>
      <c r="R264" s="193">
        <f>Q264*H264</f>
        <v>0</v>
      </c>
      <c r="S264" s="193">
        <v>0</v>
      </c>
      <c r="T264" s="194">
        <f>S264*H264</f>
        <v>0</v>
      </c>
      <c r="AR264" s="195" t="s">
        <v>220</v>
      </c>
      <c r="AT264" s="195" t="s">
        <v>133</v>
      </c>
      <c r="AU264" s="195" t="s">
        <v>89</v>
      </c>
      <c r="AY264" s="16" t="s">
        <v>131</v>
      </c>
      <c r="BE264" s="196">
        <f>IF(N264="základní",J264,0)</f>
        <v>0</v>
      </c>
      <c r="BF264" s="196">
        <f>IF(N264="snížená",J264,0)</f>
        <v>0</v>
      </c>
      <c r="BG264" s="196">
        <f>IF(N264="zákl. přenesená",J264,0)</f>
        <v>0</v>
      </c>
      <c r="BH264" s="196">
        <f>IF(N264="sníž. přenesená",J264,0)</f>
        <v>0</v>
      </c>
      <c r="BI264" s="196">
        <f>IF(N264="nulová",J264,0)</f>
        <v>0</v>
      </c>
      <c r="BJ264" s="16" t="s">
        <v>79</v>
      </c>
      <c r="BK264" s="196">
        <f>ROUND(I264*H264,2)</f>
        <v>0</v>
      </c>
      <c r="BL264" s="16" t="s">
        <v>220</v>
      </c>
      <c r="BM264" s="195" t="s">
        <v>878</v>
      </c>
    </row>
    <row r="265" spans="2:47" s="1" customFormat="1" ht="19.5">
      <c r="B265" s="33"/>
      <c r="C265" s="34"/>
      <c r="D265" s="197" t="s">
        <v>140</v>
      </c>
      <c r="E265" s="34"/>
      <c r="F265" s="198" t="s">
        <v>877</v>
      </c>
      <c r="G265" s="34"/>
      <c r="H265" s="34"/>
      <c r="I265" s="114"/>
      <c r="J265" s="34"/>
      <c r="K265" s="34"/>
      <c r="L265" s="37"/>
      <c r="M265" s="199"/>
      <c r="N265" s="62"/>
      <c r="O265" s="62"/>
      <c r="P265" s="62"/>
      <c r="Q265" s="62"/>
      <c r="R265" s="62"/>
      <c r="S265" s="62"/>
      <c r="T265" s="63"/>
      <c r="AT265" s="16" t="s">
        <v>140</v>
      </c>
      <c r="AU265" s="16" t="s">
        <v>89</v>
      </c>
    </row>
    <row r="266" spans="2:65" s="1" customFormat="1" ht="36" customHeight="1">
      <c r="B266" s="33"/>
      <c r="C266" s="184" t="s">
        <v>597</v>
      </c>
      <c r="D266" s="184" t="s">
        <v>133</v>
      </c>
      <c r="E266" s="185" t="s">
        <v>879</v>
      </c>
      <c r="F266" s="186" t="s">
        <v>880</v>
      </c>
      <c r="G266" s="187" t="s">
        <v>430</v>
      </c>
      <c r="H266" s="188">
        <v>1</v>
      </c>
      <c r="I266" s="189"/>
      <c r="J266" s="190">
        <f>ROUND(I266*H266,2)</f>
        <v>0</v>
      </c>
      <c r="K266" s="186" t="s">
        <v>19</v>
      </c>
      <c r="L266" s="37"/>
      <c r="M266" s="191" t="s">
        <v>19</v>
      </c>
      <c r="N266" s="192" t="s">
        <v>43</v>
      </c>
      <c r="O266" s="62"/>
      <c r="P266" s="193">
        <f>O266*H266</f>
        <v>0</v>
      </c>
      <c r="Q266" s="193">
        <v>0</v>
      </c>
      <c r="R266" s="193">
        <f>Q266*H266</f>
        <v>0</v>
      </c>
      <c r="S266" s="193">
        <v>0</v>
      </c>
      <c r="T266" s="194">
        <f>S266*H266</f>
        <v>0</v>
      </c>
      <c r="AR266" s="195" t="s">
        <v>220</v>
      </c>
      <c r="AT266" s="195" t="s">
        <v>133</v>
      </c>
      <c r="AU266" s="195" t="s">
        <v>89</v>
      </c>
      <c r="AY266" s="16" t="s">
        <v>131</v>
      </c>
      <c r="BE266" s="196">
        <f>IF(N266="základní",J266,0)</f>
        <v>0</v>
      </c>
      <c r="BF266" s="196">
        <f>IF(N266="snížená",J266,0)</f>
        <v>0</v>
      </c>
      <c r="BG266" s="196">
        <f>IF(N266="zákl. přenesená",J266,0)</f>
        <v>0</v>
      </c>
      <c r="BH266" s="196">
        <f>IF(N266="sníž. přenesená",J266,0)</f>
        <v>0</v>
      </c>
      <c r="BI266" s="196">
        <f>IF(N266="nulová",J266,0)</f>
        <v>0</v>
      </c>
      <c r="BJ266" s="16" t="s">
        <v>79</v>
      </c>
      <c r="BK266" s="196">
        <f>ROUND(I266*H266,2)</f>
        <v>0</v>
      </c>
      <c r="BL266" s="16" t="s">
        <v>220</v>
      </c>
      <c r="BM266" s="195" t="s">
        <v>881</v>
      </c>
    </row>
    <row r="267" spans="2:47" s="1" customFormat="1" ht="19.5">
      <c r="B267" s="33"/>
      <c r="C267" s="34"/>
      <c r="D267" s="197" t="s">
        <v>140</v>
      </c>
      <c r="E267" s="34"/>
      <c r="F267" s="198" t="s">
        <v>880</v>
      </c>
      <c r="G267" s="34"/>
      <c r="H267" s="34"/>
      <c r="I267" s="114"/>
      <c r="J267" s="34"/>
      <c r="K267" s="34"/>
      <c r="L267" s="37"/>
      <c r="M267" s="199"/>
      <c r="N267" s="62"/>
      <c r="O267" s="62"/>
      <c r="P267" s="62"/>
      <c r="Q267" s="62"/>
      <c r="R267" s="62"/>
      <c r="S267" s="62"/>
      <c r="T267" s="63"/>
      <c r="AT267" s="16" t="s">
        <v>140</v>
      </c>
      <c r="AU267" s="16" t="s">
        <v>89</v>
      </c>
    </row>
    <row r="268" spans="2:65" s="1" customFormat="1" ht="36" customHeight="1">
      <c r="B268" s="33"/>
      <c r="C268" s="184" t="s">
        <v>882</v>
      </c>
      <c r="D268" s="184" t="s">
        <v>133</v>
      </c>
      <c r="E268" s="185" t="s">
        <v>883</v>
      </c>
      <c r="F268" s="186" t="s">
        <v>884</v>
      </c>
      <c r="G268" s="187" t="s">
        <v>430</v>
      </c>
      <c r="H268" s="188">
        <v>1</v>
      </c>
      <c r="I268" s="189"/>
      <c r="J268" s="190">
        <f>ROUND(I268*H268,2)</f>
        <v>0</v>
      </c>
      <c r="K268" s="186" t="s">
        <v>19</v>
      </c>
      <c r="L268" s="37"/>
      <c r="M268" s="191" t="s">
        <v>19</v>
      </c>
      <c r="N268" s="192" t="s">
        <v>43</v>
      </c>
      <c r="O268" s="62"/>
      <c r="P268" s="193">
        <f>O268*H268</f>
        <v>0</v>
      </c>
      <c r="Q268" s="193">
        <v>0</v>
      </c>
      <c r="R268" s="193">
        <f>Q268*H268</f>
        <v>0</v>
      </c>
      <c r="S268" s="193">
        <v>0</v>
      </c>
      <c r="T268" s="194">
        <f>S268*H268</f>
        <v>0</v>
      </c>
      <c r="AR268" s="195" t="s">
        <v>220</v>
      </c>
      <c r="AT268" s="195" t="s">
        <v>133</v>
      </c>
      <c r="AU268" s="195" t="s">
        <v>89</v>
      </c>
      <c r="AY268" s="16" t="s">
        <v>131</v>
      </c>
      <c r="BE268" s="196">
        <f>IF(N268="základní",J268,0)</f>
        <v>0</v>
      </c>
      <c r="BF268" s="196">
        <f>IF(N268="snížená",J268,0)</f>
        <v>0</v>
      </c>
      <c r="BG268" s="196">
        <f>IF(N268="zákl. přenesená",J268,0)</f>
        <v>0</v>
      </c>
      <c r="BH268" s="196">
        <f>IF(N268="sníž. přenesená",J268,0)</f>
        <v>0</v>
      </c>
      <c r="BI268" s="196">
        <f>IF(N268="nulová",J268,0)</f>
        <v>0</v>
      </c>
      <c r="BJ268" s="16" t="s">
        <v>79</v>
      </c>
      <c r="BK268" s="196">
        <f>ROUND(I268*H268,2)</f>
        <v>0</v>
      </c>
      <c r="BL268" s="16" t="s">
        <v>220</v>
      </c>
      <c r="BM268" s="195" t="s">
        <v>885</v>
      </c>
    </row>
    <row r="269" spans="2:47" s="1" customFormat="1" ht="19.5">
      <c r="B269" s="33"/>
      <c r="C269" s="34"/>
      <c r="D269" s="197" t="s">
        <v>140</v>
      </c>
      <c r="E269" s="34"/>
      <c r="F269" s="198" t="s">
        <v>884</v>
      </c>
      <c r="G269" s="34"/>
      <c r="H269" s="34"/>
      <c r="I269" s="114"/>
      <c r="J269" s="34"/>
      <c r="K269" s="34"/>
      <c r="L269" s="37"/>
      <c r="M269" s="199"/>
      <c r="N269" s="62"/>
      <c r="O269" s="62"/>
      <c r="P269" s="62"/>
      <c r="Q269" s="62"/>
      <c r="R269" s="62"/>
      <c r="S269" s="62"/>
      <c r="T269" s="63"/>
      <c r="AT269" s="16" t="s">
        <v>140</v>
      </c>
      <c r="AU269" s="16" t="s">
        <v>89</v>
      </c>
    </row>
    <row r="270" spans="2:65" s="1" customFormat="1" ht="36" customHeight="1">
      <c r="B270" s="33"/>
      <c r="C270" s="184" t="s">
        <v>886</v>
      </c>
      <c r="D270" s="184" t="s">
        <v>133</v>
      </c>
      <c r="E270" s="185" t="s">
        <v>887</v>
      </c>
      <c r="F270" s="186" t="s">
        <v>888</v>
      </c>
      <c r="G270" s="187" t="s">
        <v>430</v>
      </c>
      <c r="H270" s="188">
        <v>1</v>
      </c>
      <c r="I270" s="189"/>
      <c r="J270" s="190">
        <f>ROUND(I270*H270,2)</f>
        <v>0</v>
      </c>
      <c r="K270" s="186" t="s">
        <v>19</v>
      </c>
      <c r="L270" s="37"/>
      <c r="M270" s="191" t="s">
        <v>19</v>
      </c>
      <c r="N270" s="192" t="s">
        <v>43</v>
      </c>
      <c r="O270" s="62"/>
      <c r="P270" s="193">
        <f>O270*H270</f>
        <v>0</v>
      </c>
      <c r="Q270" s="193">
        <v>0</v>
      </c>
      <c r="R270" s="193">
        <f>Q270*H270</f>
        <v>0</v>
      </c>
      <c r="S270" s="193">
        <v>0</v>
      </c>
      <c r="T270" s="194">
        <f>S270*H270</f>
        <v>0</v>
      </c>
      <c r="AR270" s="195" t="s">
        <v>220</v>
      </c>
      <c r="AT270" s="195" t="s">
        <v>133</v>
      </c>
      <c r="AU270" s="195" t="s">
        <v>89</v>
      </c>
      <c r="AY270" s="16" t="s">
        <v>131</v>
      </c>
      <c r="BE270" s="196">
        <f>IF(N270="základní",J270,0)</f>
        <v>0</v>
      </c>
      <c r="BF270" s="196">
        <f>IF(N270="snížená",J270,0)</f>
        <v>0</v>
      </c>
      <c r="BG270" s="196">
        <f>IF(N270="zákl. přenesená",J270,0)</f>
        <v>0</v>
      </c>
      <c r="BH270" s="196">
        <f>IF(N270="sníž. přenesená",J270,0)</f>
        <v>0</v>
      </c>
      <c r="BI270" s="196">
        <f>IF(N270="nulová",J270,0)</f>
        <v>0</v>
      </c>
      <c r="BJ270" s="16" t="s">
        <v>79</v>
      </c>
      <c r="BK270" s="196">
        <f>ROUND(I270*H270,2)</f>
        <v>0</v>
      </c>
      <c r="BL270" s="16" t="s">
        <v>220</v>
      </c>
      <c r="BM270" s="195" t="s">
        <v>889</v>
      </c>
    </row>
    <row r="271" spans="2:47" s="1" customFormat="1" ht="19.5">
      <c r="B271" s="33"/>
      <c r="C271" s="34"/>
      <c r="D271" s="197" t="s">
        <v>140</v>
      </c>
      <c r="E271" s="34"/>
      <c r="F271" s="198" t="s">
        <v>888</v>
      </c>
      <c r="G271" s="34"/>
      <c r="H271" s="34"/>
      <c r="I271" s="114"/>
      <c r="J271" s="34"/>
      <c r="K271" s="34"/>
      <c r="L271" s="37"/>
      <c r="M271" s="199"/>
      <c r="N271" s="62"/>
      <c r="O271" s="62"/>
      <c r="P271" s="62"/>
      <c r="Q271" s="62"/>
      <c r="R271" s="62"/>
      <c r="S271" s="62"/>
      <c r="T271" s="63"/>
      <c r="AT271" s="16" t="s">
        <v>140</v>
      </c>
      <c r="AU271" s="16" t="s">
        <v>89</v>
      </c>
    </row>
    <row r="272" spans="2:65" s="1" customFormat="1" ht="36" customHeight="1">
      <c r="B272" s="33"/>
      <c r="C272" s="184" t="s">
        <v>890</v>
      </c>
      <c r="D272" s="184" t="s">
        <v>133</v>
      </c>
      <c r="E272" s="185" t="s">
        <v>891</v>
      </c>
      <c r="F272" s="186" t="s">
        <v>892</v>
      </c>
      <c r="G272" s="187" t="s">
        <v>430</v>
      </c>
      <c r="H272" s="188">
        <v>2</v>
      </c>
      <c r="I272" s="189"/>
      <c r="J272" s="190">
        <f>ROUND(I272*H272,2)</f>
        <v>0</v>
      </c>
      <c r="K272" s="186" t="s">
        <v>19</v>
      </c>
      <c r="L272" s="37"/>
      <c r="M272" s="191" t="s">
        <v>19</v>
      </c>
      <c r="N272" s="192" t="s">
        <v>43</v>
      </c>
      <c r="O272" s="62"/>
      <c r="P272" s="193">
        <f>O272*H272</f>
        <v>0</v>
      </c>
      <c r="Q272" s="193">
        <v>0</v>
      </c>
      <c r="R272" s="193">
        <f>Q272*H272</f>
        <v>0</v>
      </c>
      <c r="S272" s="193">
        <v>0</v>
      </c>
      <c r="T272" s="194">
        <f>S272*H272</f>
        <v>0</v>
      </c>
      <c r="AR272" s="195" t="s">
        <v>220</v>
      </c>
      <c r="AT272" s="195" t="s">
        <v>133</v>
      </c>
      <c r="AU272" s="195" t="s">
        <v>89</v>
      </c>
      <c r="AY272" s="16" t="s">
        <v>131</v>
      </c>
      <c r="BE272" s="196">
        <f>IF(N272="základní",J272,0)</f>
        <v>0</v>
      </c>
      <c r="BF272" s="196">
        <f>IF(N272="snížená",J272,0)</f>
        <v>0</v>
      </c>
      <c r="BG272" s="196">
        <f>IF(N272="zákl. přenesená",J272,0)</f>
        <v>0</v>
      </c>
      <c r="BH272" s="196">
        <f>IF(N272="sníž. přenesená",J272,0)</f>
        <v>0</v>
      </c>
      <c r="BI272" s="196">
        <f>IF(N272="nulová",J272,0)</f>
        <v>0</v>
      </c>
      <c r="BJ272" s="16" t="s">
        <v>79</v>
      </c>
      <c r="BK272" s="196">
        <f>ROUND(I272*H272,2)</f>
        <v>0</v>
      </c>
      <c r="BL272" s="16" t="s">
        <v>220</v>
      </c>
      <c r="BM272" s="195" t="s">
        <v>893</v>
      </c>
    </row>
    <row r="273" spans="2:47" s="1" customFormat="1" ht="19.5">
      <c r="B273" s="33"/>
      <c r="C273" s="34"/>
      <c r="D273" s="197" t="s">
        <v>140</v>
      </c>
      <c r="E273" s="34"/>
      <c r="F273" s="198" t="s">
        <v>892</v>
      </c>
      <c r="G273" s="34"/>
      <c r="H273" s="34"/>
      <c r="I273" s="114"/>
      <c r="J273" s="34"/>
      <c r="K273" s="34"/>
      <c r="L273" s="37"/>
      <c r="M273" s="199"/>
      <c r="N273" s="62"/>
      <c r="O273" s="62"/>
      <c r="P273" s="62"/>
      <c r="Q273" s="62"/>
      <c r="R273" s="62"/>
      <c r="S273" s="62"/>
      <c r="T273" s="63"/>
      <c r="AT273" s="16" t="s">
        <v>140</v>
      </c>
      <c r="AU273" s="16" t="s">
        <v>89</v>
      </c>
    </row>
    <row r="274" spans="2:65" s="1" customFormat="1" ht="36" customHeight="1">
      <c r="B274" s="33"/>
      <c r="C274" s="184" t="s">
        <v>894</v>
      </c>
      <c r="D274" s="184" t="s">
        <v>133</v>
      </c>
      <c r="E274" s="185" t="s">
        <v>895</v>
      </c>
      <c r="F274" s="186" t="s">
        <v>896</v>
      </c>
      <c r="G274" s="187" t="s">
        <v>430</v>
      </c>
      <c r="H274" s="188">
        <v>1</v>
      </c>
      <c r="I274" s="189"/>
      <c r="J274" s="190">
        <f>ROUND(I274*H274,2)</f>
        <v>0</v>
      </c>
      <c r="K274" s="186" t="s">
        <v>19</v>
      </c>
      <c r="L274" s="37"/>
      <c r="M274" s="191" t="s">
        <v>19</v>
      </c>
      <c r="N274" s="192" t="s">
        <v>43</v>
      </c>
      <c r="O274" s="62"/>
      <c r="P274" s="193">
        <f>O274*H274</f>
        <v>0</v>
      </c>
      <c r="Q274" s="193">
        <v>0</v>
      </c>
      <c r="R274" s="193">
        <f>Q274*H274</f>
        <v>0</v>
      </c>
      <c r="S274" s="193">
        <v>0</v>
      </c>
      <c r="T274" s="194">
        <f>S274*H274</f>
        <v>0</v>
      </c>
      <c r="AR274" s="195" t="s">
        <v>220</v>
      </c>
      <c r="AT274" s="195" t="s">
        <v>133</v>
      </c>
      <c r="AU274" s="195" t="s">
        <v>89</v>
      </c>
      <c r="AY274" s="16" t="s">
        <v>131</v>
      </c>
      <c r="BE274" s="196">
        <f>IF(N274="základní",J274,0)</f>
        <v>0</v>
      </c>
      <c r="BF274" s="196">
        <f>IF(N274="snížená",J274,0)</f>
        <v>0</v>
      </c>
      <c r="BG274" s="196">
        <f>IF(N274="zákl. přenesená",J274,0)</f>
        <v>0</v>
      </c>
      <c r="BH274" s="196">
        <f>IF(N274="sníž. přenesená",J274,0)</f>
        <v>0</v>
      </c>
      <c r="BI274" s="196">
        <f>IF(N274="nulová",J274,0)</f>
        <v>0</v>
      </c>
      <c r="BJ274" s="16" t="s">
        <v>79</v>
      </c>
      <c r="BK274" s="196">
        <f>ROUND(I274*H274,2)</f>
        <v>0</v>
      </c>
      <c r="BL274" s="16" t="s">
        <v>220</v>
      </c>
      <c r="BM274" s="195" t="s">
        <v>897</v>
      </c>
    </row>
    <row r="275" spans="2:47" s="1" customFormat="1" ht="19.5">
      <c r="B275" s="33"/>
      <c r="C275" s="34"/>
      <c r="D275" s="197" t="s">
        <v>140</v>
      </c>
      <c r="E275" s="34"/>
      <c r="F275" s="198" t="s">
        <v>896</v>
      </c>
      <c r="G275" s="34"/>
      <c r="H275" s="34"/>
      <c r="I275" s="114"/>
      <c r="J275" s="34"/>
      <c r="K275" s="34"/>
      <c r="L275" s="37"/>
      <c r="M275" s="199"/>
      <c r="N275" s="62"/>
      <c r="O275" s="62"/>
      <c r="P275" s="62"/>
      <c r="Q275" s="62"/>
      <c r="R275" s="62"/>
      <c r="S275" s="62"/>
      <c r="T275" s="63"/>
      <c r="AT275" s="16" t="s">
        <v>140</v>
      </c>
      <c r="AU275" s="16" t="s">
        <v>89</v>
      </c>
    </row>
    <row r="276" spans="2:65" s="1" customFormat="1" ht="36" customHeight="1">
      <c r="B276" s="33"/>
      <c r="C276" s="184" t="s">
        <v>898</v>
      </c>
      <c r="D276" s="184" t="s">
        <v>133</v>
      </c>
      <c r="E276" s="185" t="s">
        <v>899</v>
      </c>
      <c r="F276" s="186" t="s">
        <v>900</v>
      </c>
      <c r="G276" s="187" t="s">
        <v>430</v>
      </c>
      <c r="H276" s="188">
        <v>3</v>
      </c>
      <c r="I276" s="189"/>
      <c r="J276" s="190">
        <f>ROUND(I276*H276,2)</f>
        <v>0</v>
      </c>
      <c r="K276" s="186" t="s">
        <v>19</v>
      </c>
      <c r="L276" s="37"/>
      <c r="M276" s="191" t="s">
        <v>19</v>
      </c>
      <c r="N276" s="192" t="s">
        <v>43</v>
      </c>
      <c r="O276" s="62"/>
      <c r="P276" s="193">
        <f>O276*H276</f>
        <v>0</v>
      </c>
      <c r="Q276" s="193">
        <v>0</v>
      </c>
      <c r="R276" s="193">
        <f>Q276*H276</f>
        <v>0</v>
      </c>
      <c r="S276" s="193">
        <v>0</v>
      </c>
      <c r="T276" s="194">
        <f>S276*H276</f>
        <v>0</v>
      </c>
      <c r="AR276" s="195" t="s">
        <v>220</v>
      </c>
      <c r="AT276" s="195" t="s">
        <v>133</v>
      </c>
      <c r="AU276" s="195" t="s">
        <v>89</v>
      </c>
      <c r="AY276" s="16" t="s">
        <v>131</v>
      </c>
      <c r="BE276" s="196">
        <f>IF(N276="základní",J276,0)</f>
        <v>0</v>
      </c>
      <c r="BF276" s="196">
        <f>IF(N276="snížená",J276,0)</f>
        <v>0</v>
      </c>
      <c r="BG276" s="196">
        <f>IF(N276="zákl. přenesená",J276,0)</f>
        <v>0</v>
      </c>
      <c r="BH276" s="196">
        <f>IF(N276="sníž. přenesená",J276,0)</f>
        <v>0</v>
      </c>
      <c r="BI276" s="196">
        <f>IF(N276="nulová",J276,0)</f>
        <v>0</v>
      </c>
      <c r="BJ276" s="16" t="s">
        <v>79</v>
      </c>
      <c r="BK276" s="196">
        <f>ROUND(I276*H276,2)</f>
        <v>0</v>
      </c>
      <c r="BL276" s="16" t="s">
        <v>220</v>
      </c>
      <c r="BM276" s="195" t="s">
        <v>901</v>
      </c>
    </row>
    <row r="277" spans="2:47" s="1" customFormat="1" ht="19.5">
      <c r="B277" s="33"/>
      <c r="C277" s="34"/>
      <c r="D277" s="197" t="s">
        <v>140</v>
      </c>
      <c r="E277" s="34"/>
      <c r="F277" s="198" t="s">
        <v>900</v>
      </c>
      <c r="G277" s="34"/>
      <c r="H277" s="34"/>
      <c r="I277" s="114"/>
      <c r="J277" s="34"/>
      <c r="K277" s="34"/>
      <c r="L277" s="37"/>
      <c r="M277" s="199"/>
      <c r="N277" s="62"/>
      <c r="O277" s="62"/>
      <c r="P277" s="62"/>
      <c r="Q277" s="62"/>
      <c r="R277" s="62"/>
      <c r="S277" s="62"/>
      <c r="T277" s="63"/>
      <c r="AT277" s="16" t="s">
        <v>140</v>
      </c>
      <c r="AU277" s="16" t="s">
        <v>89</v>
      </c>
    </row>
    <row r="278" spans="2:65" s="1" customFormat="1" ht="36" customHeight="1">
      <c r="B278" s="33"/>
      <c r="C278" s="184" t="s">
        <v>902</v>
      </c>
      <c r="D278" s="184" t="s">
        <v>133</v>
      </c>
      <c r="E278" s="185" t="s">
        <v>903</v>
      </c>
      <c r="F278" s="186" t="s">
        <v>904</v>
      </c>
      <c r="G278" s="187" t="s">
        <v>430</v>
      </c>
      <c r="H278" s="188">
        <v>2</v>
      </c>
      <c r="I278" s="189"/>
      <c r="J278" s="190">
        <f>ROUND(I278*H278,2)</f>
        <v>0</v>
      </c>
      <c r="K278" s="186" t="s">
        <v>19</v>
      </c>
      <c r="L278" s="37"/>
      <c r="M278" s="191" t="s">
        <v>19</v>
      </c>
      <c r="N278" s="192" t="s">
        <v>43</v>
      </c>
      <c r="O278" s="62"/>
      <c r="P278" s="193">
        <f>O278*H278</f>
        <v>0</v>
      </c>
      <c r="Q278" s="193">
        <v>0</v>
      </c>
      <c r="R278" s="193">
        <f>Q278*H278</f>
        <v>0</v>
      </c>
      <c r="S278" s="193">
        <v>0</v>
      </c>
      <c r="T278" s="194">
        <f>S278*H278</f>
        <v>0</v>
      </c>
      <c r="AR278" s="195" t="s">
        <v>220</v>
      </c>
      <c r="AT278" s="195" t="s">
        <v>133</v>
      </c>
      <c r="AU278" s="195" t="s">
        <v>89</v>
      </c>
      <c r="AY278" s="16" t="s">
        <v>131</v>
      </c>
      <c r="BE278" s="196">
        <f>IF(N278="základní",J278,0)</f>
        <v>0</v>
      </c>
      <c r="BF278" s="196">
        <f>IF(N278="snížená",J278,0)</f>
        <v>0</v>
      </c>
      <c r="BG278" s="196">
        <f>IF(N278="zákl. přenesená",J278,0)</f>
        <v>0</v>
      </c>
      <c r="BH278" s="196">
        <f>IF(N278="sníž. přenesená",J278,0)</f>
        <v>0</v>
      </c>
      <c r="BI278" s="196">
        <f>IF(N278="nulová",J278,0)</f>
        <v>0</v>
      </c>
      <c r="BJ278" s="16" t="s">
        <v>79</v>
      </c>
      <c r="BK278" s="196">
        <f>ROUND(I278*H278,2)</f>
        <v>0</v>
      </c>
      <c r="BL278" s="16" t="s">
        <v>220</v>
      </c>
      <c r="BM278" s="195" t="s">
        <v>905</v>
      </c>
    </row>
    <row r="279" spans="2:47" s="1" customFormat="1" ht="19.5">
      <c r="B279" s="33"/>
      <c r="C279" s="34"/>
      <c r="D279" s="197" t="s">
        <v>140</v>
      </c>
      <c r="E279" s="34"/>
      <c r="F279" s="198" t="s">
        <v>904</v>
      </c>
      <c r="G279" s="34"/>
      <c r="H279" s="34"/>
      <c r="I279" s="114"/>
      <c r="J279" s="34"/>
      <c r="K279" s="34"/>
      <c r="L279" s="37"/>
      <c r="M279" s="199"/>
      <c r="N279" s="62"/>
      <c r="O279" s="62"/>
      <c r="P279" s="62"/>
      <c r="Q279" s="62"/>
      <c r="R279" s="62"/>
      <c r="S279" s="62"/>
      <c r="T279" s="63"/>
      <c r="AT279" s="16" t="s">
        <v>140</v>
      </c>
      <c r="AU279" s="16" t="s">
        <v>89</v>
      </c>
    </row>
    <row r="280" spans="2:65" s="1" customFormat="1" ht="36" customHeight="1">
      <c r="B280" s="33"/>
      <c r="C280" s="184" t="s">
        <v>906</v>
      </c>
      <c r="D280" s="184" t="s">
        <v>133</v>
      </c>
      <c r="E280" s="185" t="s">
        <v>907</v>
      </c>
      <c r="F280" s="186" t="s">
        <v>908</v>
      </c>
      <c r="G280" s="187" t="s">
        <v>430</v>
      </c>
      <c r="H280" s="188">
        <v>2</v>
      </c>
      <c r="I280" s="189"/>
      <c r="J280" s="190">
        <f>ROUND(I280*H280,2)</f>
        <v>0</v>
      </c>
      <c r="K280" s="186" t="s">
        <v>19</v>
      </c>
      <c r="L280" s="37"/>
      <c r="M280" s="191" t="s">
        <v>19</v>
      </c>
      <c r="N280" s="192" t="s">
        <v>43</v>
      </c>
      <c r="O280" s="62"/>
      <c r="P280" s="193">
        <f>O280*H280</f>
        <v>0</v>
      </c>
      <c r="Q280" s="193">
        <v>0</v>
      </c>
      <c r="R280" s="193">
        <f>Q280*H280</f>
        <v>0</v>
      </c>
      <c r="S280" s="193">
        <v>0</v>
      </c>
      <c r="T280" s="194">
        <f>S280*H280</f>
        <v>0</v>
      </c>
      <c r="AR280" s="195" t="s">
        <v>220</v>
      </c>
      <c r="AT280" s="195" t="s">
        <v>133</v>
      </c>
      <c r="AU280" s="195" t="s">
        <v>89</v>
      </c>
      <c r="AY280" s="16" t="s">
        <v>131</v>
      </c>
      <c r="BE280" s="196">
        <f>IF(N280="základní",J280,0)</f>
        <v>0</v>
      </c>
      <c r="BF280" s="196">
        <f>IF(N280="snížená",J280,0)</f>
        <v>0</v>
      </c>
      <c r="BG280" s="196">
        <f>IF(N280="zákl. přenesená",J280,0)</f>
        <v>0</v>
      </c>
      <c r="BH280" s="196">
        <f>IF(N280="sníž. přenesená",J280,0)</f>
        <v>0</v>
      </c>
      <c r="BI280" s="196">
        <f>IF(N280="nulová",J280,0)</f>
        <v>0</v>
      </c>
      <c r="BJ280" s="16" t="s">
        <v>79</v>
      </c>
      <c r="BK280" s="196">
        <f>ROUND(I280*H280,2)</f>
        <v>0</v>
      </c>
      <c r="BL280" s="16" t="s">
        <v>220</v>
      </c>
      <c r="BM280" s="195" t="s">
        <v>909</v>
      </c>
    </row>
    <row r="281" spans="2:47" s="1" customFormat="1" ht="19.5">
      <c r="B281" s="33"/>
      <c r="C281" s="34"/>
      <c r="D281" s="197" t="s">
        <v>140</v>
      </c>
      <c r="E281" s="34"/>
      <c r="F281" s="198" t="s">
        <v>908</v>
      </c>
      <c r="G281" s="34"/>
      <c r="H281" s="34"/>
      <c r="I281" s="114"/>
      <c r="J281" s="34"/>
      <c r="K281" s="34"/>
      <c r="L281" s="37"/>
      <c r="M281" s="199"/>
      <c r="N281" s="62"/>
      <c r="O281" s="62"/>
      <c r="P281" s="62"/>
      <c r="Q281" s="62"/>
      <c r="R281" s="62"/>
      <c r="S281" s="62"/>
      <c r="T281" s="63"/>
      <c r="AT281" s="16" t="s">
        <v>140</v>
      </c>
      <c r="AU281" s="16" t="s">
        <v>89</v>
      </c>
    </row>
    <row r="282" spans="2:65" s="1" customFormat="1" ht="36" customHeight="1">
      <c r="B282" s="33"/>
      <c r="C282" s="184" t="s">
        <v>910</v>
      </c>
      <c r="D282" s="184" t="s">
        <v>133</v>
      </c>
      <c r="E282" s="185" t="s">
        <v>911</v>
      </c>
      <c r="F282" s="186" t="s">
        <v>912</v>
      </c>
      <c r="G282" s="187" t="s">
        <v>430</v>
      </c>
      <c r="H282" s="188">
        <v>2</v>
      </c>
      <c r="I282" s="189"/>
      <c r="J282" s="190">
        <f>ROUND(I282*H282,2)</f>
        <v>0</v>
      </c>
      <c r="K282" s="186" t="s">
        <v>19</v>
      </c>
      <c r="L282" s="37"/>
      <c r="M282" s="191" t="s">
        <v>19</v>
      </c>
      <c r="N282" s="192" t="s">
        <v>43</v>
      </c>
      <c r="O282" s="62"/>
      <c r="P282" s="193">
        <f>O282*H282</f>
        <v>0</v>
      </c>
      <c r="Q282" s="193">
        <v>0</v>
      </c>
      <c r="R282" s="193">
        <f>Q282*H282</f>
        <v>0</v>
      </c>
      <c r="S282" s="193">
        <v>0</v>
      </c>
      <c r="T282" s="194">
        <f>S282*H282</f>
        <v>0</v>
      </c>
      <c r="AR282" s="195" t="s">
        <v>220</v>
      </c>
      <c r="AT282" s="195" t="s">
        <v>133</v>
      </c>
      <c r="AU282" s="195" t="s">
        <v>89</v>
      </c>
      <c r="AY282" s="16" t="s">
        <v>131</v>
      </c>
      <c r="BE282" s="196">
        <f>IF(N282="základní",J282,0)</f>
        <v>0</v>
      </c>
      <c r="BF282" s="196">
        <f>IF(N282="snížená",J282,0)</f>
        <v>0</v>
      </c>
      <c r="BG282" s="196">
        <f>IF(N282="zákl. přenesená",J282,0)</f>
        <v>0</v>
      </c>
      <c r="BH282" s="196">
        <f>IF(N282="sníž. přenesená",J282,0)</f>
        <v>0</v>
      </c>
      <c r="BI282" s="196">
        <f>IF(N282="nulová",J282,0)</f>
        <v>0</v>
      </c>
      <c r="BJ282" s="16" t="s">
        <v>79</v>
      </c>
      <c r="BK282" s="196">
        <f>ROUND(I282*H282,2)</f>
        <v>0</v>
      </c>
      <c r="BL282" s="16" t="s">
        <v>220</v>
      </c>
      <c r="BM282" s="195" t="s">
        <v>913</v>
      </c>
    </row>
    <row r="283" spans="2:47" s="1" customFormat="1" ht="19.5">
      <c r="B283" s="33"/>
      <c r="C283" s="34"/>
      <c r="D283" s="197" t="s">
        <v>140</v>
      </c>
      <c r="E283" s="34"/>
      <c r="F283" s="198" t="s">
        <v>912</v>
      </c>
      <c r="G283" s="34"/>
      <c r="H283" s="34"/>
      <c r="I283" s="114"/>
      <c r="J283" s="34"/>
      <c r="K283" s="34"/>
      <c r="L283" s="37"/>
      <c r="M283" s="199"/>
      <c r="N283" s="62"/>
      <c r="O283" s="62"/>
      <c r="P283" s="62"/>
      <c r="Q283" s="62"/>
      <c r="R283" s="62"/>
      <c r="S283" s="62"/>
      <c r="T283" s="63"/>
      <c r="AT283" s="16" t="s">
        <v>140</v>
      </c>
      <c r="AU283" s="16" t="s">
        <v>89</v>
      </c>
    </row>
    <row r="284" spans="2:65" s="1" customFormat="1" ht="36" customHeight="1">
      <c r="B284" s="33"/>
      <c r="C284" s="184" t="s">
        <v>914</v>
      </c>
      <c r="D284" s="184" t="s">
        <v>133</v>
      </c>
      <c r="E284" s="185" t="s">
        <v>915</v>
      </c>
      <c r="F284" s="186" t="s">
        <v>916</v>
      </c>
      <c r="G284" s="187" t="s">
        <v>430</v>
      </c>
      <c r="H284" s="188">
        <v>1</v>
      </c>
      <c r="I284" s="189"/>
      <c r="J284" s="190">
        <f>ROUND(I284*H284,2)</f>
        <v>0</v>
      </c>
      <c r="K284" s="186" t="s">
        <v>19</v>
      </c>
      <c r="L284" s="37"/>
      <c r="M284" s="191" t="s">
        <v>19</v>
      </c>
      <c r="N284" s="192" t="s">
        <v>43</v>
      </c>
      <c r="O284" s="62"/>
      <c r="P284" s="193">
        <f>O284*H284</f>
        <v>0</v>
      </c>
      <c r="Q284" s="193">
        <v>0</v>
      </c>
      <c r="R284" s="193">
        <f>Q284*H284</f>
        <v>0</v>
      </c>
      <c r="S284" s="193">
        <v>0</v>
      </c>
      <c r="T284" s="194">
        <f>S284*H284</f>
        <v>0</v>
      </c>
      <c r="AR284" s="195" t="s">
        <v>220</v>
      </c>
      <c r="AT284" s="195" t="s">
        <v>133</v>
      </c>
      <c r="AU284" s="195" t="s">
        <v>89</v>
      </c>
      <c r="AY284" s="16" t="s">
        <v>131</v>
      </c>
      <c r="BE284" s="196">
        <f>IF(N284="základní",J284,0)</f>
        <v>0</v>
      </c>
      <c r="BF284" s="196">
        <f>IF(N284="snížená",J284,0)</f>
        <v>0</v>
      </c>
      <c r="BG284" s="196">
        <f>IF(N284="zákl. přenesená",J284,0)</f>
        <v>0</v>
      </c>
      <c r="BH284" s="196">
        <f>IF(N284="sníž. přenesená",J284,0)</f>
        <v>0</v>
      </c>
      <c r="BI284" s="196">
        <f>IF(N284="nulová",J284,0)</f>
        <v>0</v>
      </c>
      <c r="BJ284" s="16" t="s">
        <v>79</v>
      </c>
      <c r="BK284" s="196">
        <f>ROUND(I284*H284,2)</f>
        <v>0</v>
      </c>
      <c r="BL284" s="16" t="s">
        <v>220</v>
      </c>
      <c r="BM284" s="195" t="s">
        <v>917</v>
      </c>
    </row>
    <row r="285" spans="2:47" s="1" customFormat="1" ht="19.5">
      <c r="B285" s="33"/>
      <c r="C285" s="34"/>
      <c r="D285" s="197" t="s">
        <v>140</v>
      </c>
      <c r="E285" s="34"/>
      <c r="F285" s="198" t="s">
        <v>916</v>
      </c>
      <c r="G285" s="34"/>
      <c r="H285" s="34"/>
      <c r="I285" s="114"/>
      <c r="J285" s="34"/>
      <c r="K285" s="34"/>
      <c r="L285" s="37"/>
      <c r="M285" s="199"/>
      <c r="N285" s="62"/>
      <c r="O285" s="62"/>
      <c r="P285" s="62"/>
      <c r="Q285" s="62"/>
      <c r="R285" s="62"/>
      <c r="S285" s="62"/>
      <c r="T285" s="63"/>
      <c r="AT285" s="16" t="s">
        <v>140</v>
      </c>
      <c r="AU285" s="16" t="s">
        <v>89</v>
      </c>
    </row>
    <row r="286" spans="2:65" s="1" customFormat="1" ht="36" customHeight="1">
      <c r="B286" s="33"/>
      <c r="C286" s="184" t="s">
        <v>918</v>
      </c>
      <c r="D286" s="184" t="s">
        <v>133</v>
      </c>
      <c r="E286" s="185" t="s">
        <v>919</v>
      </c>
      <c r="F286" s="186" t="s">
        <v>920</v>
      </c>
      <c r="G286" s="187" t="s">
        <v>430</v>
      </c>
      <c r="H286" s="188">
        <v>1</v>
      </c>
      <c r="I286" s="189"/>
      <c r="J286" s="190">
        <f>ROUND(I286*H286,2)</f>
        <v>0</v>
      </c>
      <c r="K286" s="186" t="s">
        <v>19</v>
      </c>
      <c r="L286" s="37"/>
      <c r="M286" s="191" t="s">
        <v>19</v>
      </c>
      <c r="N286" s="192" t="s">
        <v>43</v>
      </c>
      <c r="O286" s="62"/>
      <c r="P286" s="193">
        <f>O286*H286</f>
        <v>0</v>
      </c>
      <c r="Q286" s="193">
        <v>0</v>
      </c>
      <c r="R286" s="193">
        <f>Q286*H286</f>
        <v>0</v>
      </c>
      <c r="S286" s="193">
        <v>0</v>
      </c>
      <c r="T286" s="194">
        <f>S286*H286</f>
        <v>0</v>
      </c>
      <c r="AR286" s="195" t="s">
        <v>220</v>
      </c>
      <c r="AT286" s="195" t="s">
        <v>133</v>
      </c>
      <c r="AU286" s="195" t="s">
        <v>89</v>
      </c>
      <c r="AY286" s="16" t="s">
        <v>131</v>
      </c>
      <c r="BE286" s="196">
        <f>IF(N286="základní",J286,0)</f>
        <v>0</v>
      </c>
      <c r="BF286" s="196">
        <f>IF(N286="snížená",J286,0)</f>
        <v>0</v>
      </c>
      <c r="BG286" s="196">
        <f>IF(N286="zákl. přenesená",J286,0)</f>
        <v>0</v>
      </c>
      <c r="BH286" s="196">
        <f>IF(N286="sníž. přenesená",J286,0)</f>
        <v>0</v>
      </c>
      <c r="BI286" s="196">
        <f>IF(N286="nulová",J286,0)</f>
        <v>0</v>
      </c>
      <c r="BJ286" s="16" t="s">
        <v>79</v>
      </c>
      <c r="BK286" s="196">
        <f>ROUND(I286*H286,2)</f>
        <v>0</v>
      </c>
      <c r="BL286" s="16" t="s">
        <v>220</v>
      </c>
      <c r="BM286" s="195" t="s">
        <v>921</v>
      </c>
    </row>
    <row r="287" spans="2:47" s="1" customFormat="1" ht="19.5">
      <c r="B287" s="33"/>
      <c r="C287" s="34"/>
      <c r="D287" s="197" t="s">
        <v>140</v>
      </c>
      <c r="E287" s="34"/>
      <c r="F287" s="198" t="s">
        <v>920</v>
      </c>
      <c r="G287" s="34"/>
      <c r="H287" s="34"/>
      <c r="I287" s="114"/>
      <c r="J287" s="34"/>
      <c r="K287" s="34"/>
      <c r="L287" s="37"/>
      <c r="M287" s="199"/>
      <c r="N287" s="62"/>
      <c r="O287" s="62"/>
      <c r="P287" s="62"/>
      <c r="Q287" s="62"/>
      <c r="R287" s="62"/>
      <c r="S287" s="62"/>
      <c r="T287" s="63"/>
      <c r="AT287" s="16" t="s">
        <v>140</v>
      </c>
      <c r="AU287" s="16" t="s">
        <v>89</v>
      </c>
    </row>
    <row r="288" spans="2:65" s="1" customFormat="1" ht="36" customHeight="1">
      <c r="B288" s="33"/>
      <c r="C288" s="184" t="s">
        <v>922</v>
      </c>
      <c r="D288" s="184" t="s">
        <v>133</v>
      </c>
      <c r="E288" s="185" t="s">
        <v>923</v>
      </c>
      <c r="F288" s="186" t="s">
        <v>924</v>
      </c>
      <c r="G288" s="187" t="s">
        <v>430</v>
      </c>
      <c r="H288" s="188">
        <v>1</v>
      </c>
      <c r="I288" s="189"/>
      <c r="J288" s="190">
        <f>ROUND(I288*H288,2)</f>
        <v>0</v>
      </c>
      <c r="K288" s="186" t="s">
        <v>19</v>
      </c>
      <c r="L288" s="37"/>
      <c r="M288" s="191" t="s">
        <v>19</v>
      </c>
      <c r="N288" s="192" t="s">
        <v>43</v>
      </c>
      <c r="O288" s="62"/>
      <c r="P288" s="193">
        <f>O288*H288</f>
        <v>0</v>
      </c>
      <c r="Q288" s="193">
        <v>0</v>
      </c>
      <c r="R288" s="193">
        <f>Q288*H288</f>
        <v>0</v>
      </c>
      <c r="S288" s="193">
        <v>0</v>
      </c>
      <c r="T288" s="194">
        <f>S288*H288</f>
        <v>0</v>
      </c>
      <c r="AR288" s="195" t="s">
        <v>220</v>
      </c>
      <c r="AT288" s="195" t="s">
        <v>133</v>
      </c>
      <c r="AU288" s="195" t="s">
        <v>89</v>
      </c>
      <c r="AY288" s="16" t="s">
        <v>131</v>
      </c>
      <c r="BE288" s="196">
        <f>IF(N288="základní",J288,0)</f>
        <v>0</v>
      </c>
      <c r="BF288" s="196">
        <f>IF(N288="snížená",J288,0)</f>
        <v>0</v>
      </c>
      <c r="BG288" s="196">
        <f>IF(N288="zákl. přenesená",J288,0)</f>
        <v>0</v>
      </c>
      <c r="BH288" s="196">
        <f>IF(N288="sníž. přenesená",J288,0)</f>
        <v>0</v>
      </c>
      <c r="BI288" s="196">
        <f>IF(N288="nulová",J288,0)</f>
        <v>0</v>
      </c>
      <c r="BJ288" s="16" t="s">
        <v>79</v>
      </c>
      <c r="BK288" s="196">
        <f>ROUND(I288*H288,2)</f>
        <v>0</v>
      </c>
      <c r="BL288" s="16" t="s">
        <v>220</v>
      </c>
      <c r="BM288" s="195" t="s">
        <v>925</v>
      </c>
    </row>
    <row r="289" spans="2:47" s="1" customFormat="1" ht="19.5">
      <c r="B289" s="33"/>
      <c r="C289" s="34"/>
      <c r="D289" s="197" t="s">
        <v>140</v>
      </c>
      <c r="E289" s="34"/>
      <c r="F289" s="198" t="s">
        <v>924</v>
      </c>
      <c r="G289" s="34"/>
      <c r="H289" s="34"/>
      <c r="I289" s="114"/>
      <c r="J289" s="34"/>
      <c r="K289" s="34"/>
      <c r="L289" s="37"/>
      <c r="M289" s="199"/>
      <c r="N289" s="62"/>
      <c r="O289" s="62"/>
      <c r="P289" s="62"/>
      <c r="Q289" s="62"/>
      <c r="R289" s="62"/>
      <c r="S289" s="62"/>
      <c r="T289" s="63"/>
      <c r="AT289" s="16" t="s">
        <v>140</v>
      </c>
      <c r="AU289" s="16" t="s">
        <v>89</v>
      </c>
    </row>
    <row r="290" spans="2:65" s="1" customFormat="1" ht="36" customHeight="1">
      <c r="B290" s="33"/>
      <c r="C290" s="184" t="s">
        <v>926</v>
      </c>
      <c r="D290" s="184" t="s">
        <v>133</v>
      </c>
      <c r="E290" s="185" t="s">
        <v>927</v>
      </c>
      <c r="F290" s="186" t="s">
        <v>928</v>
      </c>
      <c r="G290" s="187" t="s">
        <v>430</v>
      </c>
      <c r="H290" s="188">
        <v>14</v>
      </c>
      <c r="I290" s="189"/>
      <c r="J290" s="190">
        <f>ROUND(I290*H290,2)</f>
        <v>0</v>
      </c>
      <c r="K290" s="186" t="s">
        <v>19</v>
      </c>
      <c r="L290" s="37"/>
      <c r="M290" s="191" t="s">
        <v>19</v>
      </c>
      <c r="N290" s="192" t="s">
        <v>43</v>
      </c>
      <c r="O290" s="62"/>
      <c r="P290" s="193">
        <f>O290*H290</f>
        <v>0</v>
      </c>
      <c r="Q290" s="193">
        <v>0</v>
      </c>
      <c r="R290" s="193">
        <f>Q290*H290</f>
        <v>0</v>
      </c>
      <c r="S290" s="193">
        <v>0</v>
      </c>
      <c r="T290" s="194">
        <f>S290*H290</f>
        <v>0</v>
      </c>
      <c r="AR290" s="195" t="s">
        <v>220</v>
      </c>
      <c r="AT290" s="195" t="s">
        <v>133</v>
      </c>
      <c r="AU290" s="195" t="s">
        <v>89</v>
      </c>
      <c r="AY290" s="16" t="s">
        <v>131</v>
      </c>
      <c r="BE290" s="196">
        <f>IF(N290="základní",J290,0)</f>
        <v>0</v>
      </c>
      <c r="BF290" s="196">
        <f>IF(N290="snížená",J290,0)</f>
        <v>0</v>
      </c>
      <c r="BG290" s="196">
        <f>IF(N290="zákl. přenesená",J290,0)</f>
        <v>0</v>
      </c>
      <c r="BH290" s="196">
        <f>IF(N290="sníž. přenesená",J290,0)</f>
        <v>0</v>
      </c>
      <c r="BI290" s="196">
        <f>IF(N290="nulová",J290,0)</f>
        <v>0</v>
      </c>
      <c r="BJ290" s="16" t="s">
        <v>79</v>
      </c>
      <c r="BK290" s="196">
        <f>ROUND(I290*H290,2)</f>
        <v>0</v>
      </c>
      <c r="BL290" s="16" t="s">
        <v>220</v>
      </c>
      <c r="BM290" s="195" t="s">
        <v>929</v>
      </c>
    </row>
    <row r="291" spans="2:47" s="1" customFormat="1" ht="19.5">
      <c r="B291" s="33"/>
      <c r="C291" s="34"/>
      <c r="D291" s="197" t="s">
        <v>140</v>
      </c>
      <c r="E291" s="34"/>
      <c r="F291" s="198" t="s">
        <v>928</v>
      </c>
      <c r="G291" s="34"/>
      <c r="H291" s="34"/>
      <c r="I291" s="114"/>
      <c r="J291" s="34"/>
      <c r="K291" s="34"/>
      <c r="L291" s="37"/>
      <c r="M291" s="199"/>
      <c r="N291" s="62"/>
      <c r="O291" s="62"/>
      <c r="P291" s="62"/>
      <c r="Q291" s="62"/>
      <c r="R291" s="62"/>
      <c r="S291" s="62"/>
      <c r="T291" s="63"/>
      <c r="AT291" s="16" t="s">
        <v>140</v>
      </c>
      <c r="AU291" s="16" t="s">
        <v>89</v>
      </c>
    </row>
    <row r="292" spans="2:65" s="1" customFormat="1" ht="36" customHeight="1">
      <c r="B292" s="33"/>
      <c r="C292" s="184" t="s">
        <v>930</v>
      </c>
      <c r="D292" s="184" t="s">
        <v>133</v>
      </c>
      <c r="E292" s="185" t="s">
        <v>931</v>
      </c>
      <c r="F292" s="186" t="s">
        <v>932</v>
      </c>
      <c r="G292" s="187" t="s">
        <v>430</v>
      </c>
      <c r="H292" s="188">
        <v>1</v>
      </c>
      <c r="I292" s="189"/>
      <c r="J292" s="190">
        <f>ROUND(I292*H292,2)</f>
        <v>0</v>
      </c>
      <c r="K292" s="186" t="s">
        <v>19</v>
      </c>
      <c r="L292" s="37"/>
      <c r="M292" s="191" t="s">
        <v>19</v>
      </c>
      <c r="N292" s="192" t="s">
        <v>43</v>
      </c>
      <c r="O292" s="62"/>
      <c r="P292" s="193">
        <f>O292*H292</f>
        <v>0</v>
      </c>
      <c r="Q292" s="193">
        <v>0</v>
      </c>
      <c r="R292" s="193">
        <f>Q292*H292</f>
        <v>0</v>
      </c>
      <c r="S292" s="193">
        <v>0</v>
      </c>
      <c r="T292" s="194">
        <f>S292*H292</f>
        <v>0</v>
      </c>
      <c r="AR292" s="195" t="s">
        <v>220</v>
      </c>
      <c r="AT292" s="195" t="s">
        <v>133</v>
      </c>
      <c r="AU292" s="195" t="s">
        <v>89</v>
      </c>
      <c r="AY292" s="16" t="s">
        <v>131</v>
      </c>
      <c r="BE292" s="196">
        <f>IF(N292="základní",J292,0)</f>
        <v>0</v>
      </c>
      <c r="BF292" s="196">
        <f>IF(N292="snížená",J292,0)</f>
        <v>0</v>
      </c>
      <c r="BG292" s="196">
        <f>IF(N292="zákl. přenesená",J292,0)</f>
        <v>0</v>
      </c>
      <c r="BH292" s="196">
        <f>IF(N292="sníž. přenesená",J292,0)</f>
        <v>0</v>
      </c>
      <c r="BI292" s="196">
        <f>IF(N292="nulová",J292,0)</f>
        <v>0</v>
      </c>
      <c r="BJ292" s="16" t="s">
        <v>79</v>
      </c>
      <c r="BK292" s="196">
        <f>ROUND(I292*H292,2)</f>
        <v>0</v>
      </c>
      <c r="BL292" s="16" t="s">
        <v>220</v>
      </c>
      <c r="BM292" s="195" t="s">
        <v>933</v>
      </c>
    </row>
    <row r="293" spans="2:47" s="1" customFormat="1" ht="19.5">
      <c r="B293" s="33"/>
      <c r="C293" s="34"/>
      <c r="D293" s="197" t="s">
        <v>140</v>
      </c>
      <c r="E293" s="34"/>
      <c r="F293" s="198" t="s">
        <v>932</v>
      </c>
      <c r="G293" s="34"/>
      <c r="H293" s="34"/>
      <c r="I293" s="114"/>
      <c r="J293" s="34"/>
      <c r="K293" s="34"/>
      <c r="L293" s="37"/>
      <c r="M293" s="199"/>
      <c r="N293" s="62"/>
      <c r="O293" s="62"/>
      <c r="P293" s="62"/>
      <c r="Q293" s="62"/>
      <c r="R293" s="62"/>
      <c r="S293" s="62"/>
      <c r="T293" s="63"/>
      <c r="AT293" s="16" t="s">
        <v>140</v>
      </c>
      <c r="AU293" s="16" t="s">
        <v>89</v>
      </c>
    </row>
    <row r="294" spans="2:65" s="1" customFormat="1" ht="36" customHeight="1">
      <c r="B294" s="33"/>
      <c r="C294" s="184" t="s">
        <v>934</v>
      </c>
      <c r="D294" s="184" t="s">
        <v>133</v>
      </c>
      <c r="E294" s="185" t="s">
        <v>935</v>
      </c>
      <c r="F294" s="186" t="s">
        <v>936</v>
      </c>
      <c r="G294" s="187" t="s">
        <v>430</v>
      </c>
      <c r="H294" s="188">
        <v>17</v>
      </c>
      <c r="I294" s="189"/>
      <c r="J294" s="190">
        <f>ROUND(I294*H294,2)</f>
        <v>0</v>
      </c>
      <c r="K294" s="186" t="s">
        <v>19</v>
      </c>
      <c r="L294" s="37"/>
      <c r="M294" s="191" t="s">
        <v>19</v>
      </c>
      <c r="N294" s="192" t="s">
        <v>43</v>
      </c>
      <c r="O294" s="62"/>
      <c r="P294" s="193">
        <f>O294*H294</f>
        <v>0</v>
      </c>
      <c r="Q294" s="193">
        <v>0</v>
      </c>
      <c r="R294" s="193">
        <f>Q294*H294</f>
        <v>0</v>
      </c>
      <c r="S294" s="193">
        <v>0</v>
      </c>
      <c r="T294" s="194">
        <f>S294*H294</f>
        <v>0</v>
      </c>
      <c r="AR294" s="195" t="s">
        <v>220</v>
      </c>
      <c r="AT294" s="195" t="s">
        <v>133</v>
      </c>
      <c r="AU294" s="195" t="s">
        <v>89</v>
      </c>
      <c r="AY294" s="16" t="s">
        <v>131</v>
      </c>
      <c r="BE294" s="196">
        <f>IF(N294="základní",J294,0)</f>
        <v>0</v>
      </c>
      <c r="BF294" s="196">
        <f>IF(N294="snížená",J294,0)</f>
        <v>0</v>
      </c>
      <c r="BG294" s="196">
        <f>IF(N294="zákl. přenesená",J294,0)</f>
        <v>0</v>
      </c>
      <c r="BH294" s="196">
        <f>IF(N294="sníž. přenesená",J294,0)</f>
        <v>0</v>
      </c>
      <c r="BI294" s="196">
        <f>IF(N294="nulová",J294,0)</f>
        <v>0</v>
      </c>
      <c r="BJ294" s="16" t="s">
        <v>79</v>
      </c>
      <c r="BK294" s="196">
        <f>ROUND(I294*H294,2)</f>
        <v>0</v>
      </c>
      <c r="BL294" s="16" t="s">
        <v>220</v>
      </c>
      <c r="BM294" s="195" t="s">
        <v>937</v>
      </c>
    </row>
    <row r="295" spans="2:47" s="1" customFormat="1" ht="19.5">
      <c r="B295" s="33"/>
      <c r="C295" s="34"/>
      <c r="D295" s="197" t="s">
        <v>140</v>
      </c>
      <c r="E295" s="34"/>
      <c r="F295" s="198" t="s">
        <v>936</v>
      </c>
      <c r="G295" s="34"/>
      <c r="H295" s="34"/>
      <c r="I295" s="114"/>
      <c r="J295" s="34"/>
      <c r="K295" s="34"/>
      <c r="L295" s="37"/>
      <c r="M295" s="199"/>
      <c r="N295" s="62"/>
      <c r="O295" s="62"/>
      <c r="P295" s="62"/>
      <c r="Q295" s="62"/>
      <c r="R295" s="62"/>
      <c r="S295" s="62"/>
      <c r="T295" s="63"/>
      <c r="AT295" s="16" t="s">
        <v>140</v>
      </c>
      <c r="AU295" s="16" t="s">
        <v>89</v>
      </c>
    </row>
    <row r="296" spans="2:65" s="1" customFormat="1" ht="36" customHeight="1">
      <c r="B296" s="33"/>
      <c r="C296" s="184" t="s">
        <v>938</v>
      </c>
      <c r="D296" s="184" t="s">
        <v>133</v>
      </c>
      <c r="E296" s="185" t="s">
        <v>939</v>
      </c>
      <c r="F296" s="186" t="s">
        <v>940</v>
      </c>
      <c r="G296" s="187" t="s">
        <v>430</v>
      </c>
      <c r="H296" s="188">
        <v>1</v>
      </c>
      <c r="I296" s="189"/>
      <c r="J296" s="190">
        <f>ROUND(I296*H296,2)</f>
        <v>0</v>
      </c>
      <c r="K296" s="186" t="s">
        <v>19</v>
      </c>
      <c r="L296" s="37"/>
      <c r="M296" s="191" t="s">
        <v>19</v>
      </c>
      <c r="N296" s="192" t="s">
        <v>43</v>
      </c>
      <c r="O296" s="62"/>
      <c r="P296" s="193">
        <f>O296*H296</f>
        <v>0</v>
      </c>
      <c r="Q296" s="193">
        <v>0</v>
      </c>
      <c r="R296" s="193">
        <f>Q296*H296</f>
        <v>0</v>
      </c>
      <c r="S296" s="193">
        <v>0</v>
      </c>
      <c r="T296" s="194">
        <f>S296*H296</f>
        <v>0</v>
      </c>
      <c r="AR296" s="195" t="s">
        <v>220</v>
      </c>
      <c r="AT296" s="195" t="s">
        <v>133</v>
      </c>
      <c r="AU296" s="195" t="s">
        <v>89</v>
      </c>
      <c r="AY296" s="16" t="s">
        <v>131</v>
      </c>
      <c r="BE296" s="196">
        <f>IF(N296="základní",J296,0)</f>
        <v>0</v>
      </c>
      <c r="BF296" s="196">
        <f>IF(N296="snížená",J296,0)</f>
        <v>0</v>
      </c>
      <c r="BG296" s="196">
        <f>IF(N296="zákl. přenesená",J296,0)</f>
        <v>0</v>
      </c>
      <c r="BH296" s="196">
        <f>IF(N296="sníž. přenesená",J296,0)</f>
        <v>0</v>
      </c>
      <c r="BI296" s="196">
        <f>IF(N296="nulová",J296,0)</f>
        <v>0</v>
      </c>
      <c r="BJ296" s="16" t="s">
        <v>79</v>
      </c>
      <c r="BK296" s="196">
        <f>ROUND(I296*H296,2)</f>
        <v>0</v>
      </c>
      <c r="BL296" s="16" t="s">
        <v>220</v>
      </c>
      <c r="BM296" s="195" t="s">
        <v>941</v>
      </c>
    </row>
    <row r="297" spans="2:47" s="1" customFormat="1" ht="19.5">
      <c r="B297" s="33"/>
      <c r="C297" s="34"/>
      <c r="D297" s="197" t="s">
        <v>140</v>
      </c>
      <c r="E297" s="34"/>
      <c r="F297" s="198" t="s">
        <v>940</v>
      </c>
      <c r="G297" s="34"/>
      <c r="H297" s="34"/>
      <c r="I297" s="114"/>
      <c r="J297" s="34"/>
      <c r="K297" s="34"/>
      <c r="L297" s="37"/>
      <c r="M297" s="199"/>
      <c r="N297" s="62"/>
      <c r="O297" s="62"/>
      <c r="P297" s="62"/>
      <c r="Q297" s="62"/>
      <c r="R297" s="62"/>
      <c r="S297" s="62"/>
      <c r="T297" s="63"/>
      <c r="AT297" s="16" t="s">
        <v>140</v>
      </c>
      <c r="AU297" s="16" t="s">
        <v>89</v>
      </c>
    </row>
    <row r="298" spans="2:65" s="1" customFormat="1" ht="36" customHeight="1">
      <c r="B298" s="33"/>
      <c r="C298" s="184" t="s">
        <v>942</v>
      </c>
      <c r="D298" s="184" t="s">
        <v>133</v>
      </c>
      <c r="E298" s="185" t="s">
        <v>943</v>
      </c>
      <c r="F298" s="186" t="s">
        <v>944</v>
      </c>
      <c r="G298" s="187" t="s">
        <v>430</v>
      </c>
      <c r="H298" s="188">
        <v>1</v>
      </c>
      <c r="I298" s="189"/>
      <c r="J298" s="190">
        <f>ROUND(I298*H298,2)</f>
        <v>0</v>
      </c>
      <c r="K298" s="186" t="s">
        <v>19</v>
      </c>
      <c r="L298" s="37"/>
      <c r="M298" s="191" t="s">
        <v>19</v>
      </c>
      <c r="N298" s="192" t="s">
        <v>43</v>
      </c>
      <c r="O298" s="62"/>
      <c r="P298" s="193">
        <f>O298*H298</f>
        <v>0</v>
      </c>
      <c r="Q298" s="193">
        <v>0</v>
      </c>
      <c r="R298" s="193">
        <f>Q298*H298</f>
        <v>0</v>
      </c>
      <c r="S298" s="193">
        <v>0</v>
      </c>
      <c r="T298" s="194">
        <f>S298*H298</f>
        <v>0</v>
      </c>
      <c r="AR298" s="195" t="s">
        <v>220</v>
      </c>
      <c r="AT298" s="195" t="s">
        <v>133</v>
      </c>
      <c r="AU298" s="195" t="s">
        <v>89</v>
      </c>
      <c r="AY298" s="16" t="s">
        <v>131</v>
      </c>
      <c r="BE298" s="196">
        <f>IF(N298="základní",J298,0)</f>
        <v>0</v>
      </c>
      <c r="BF298" s="196">
        <f>IF(N298="snížená",J298,0)</f>
        <v>0</v>
      </c>
      <c r="BG298" s="196">
        <f>IF(N298="zákl. přenesená",J298,0)</f>
        <v>0</v>
      </c>
      <c r="BH298" s="196">
        <f>IF(N298="sníž. přenesená",J298,0)</f>
        <v>0</v>
      </c>
      <c r="BI298" s="196">
        <f>IF(N298="nulová",J298,0)</f>
        <v>0</v>
      </c>
      <c r="BJ298" s="16" t="s">
        <v>79</v>
      </c>
      <c r="BK298" s="196">
        <f>ROUND(I298*H298,2)</f>
        <v>0</v>
      </c>
      <c r="BL298" s="16" t="s">
        <v>220</v>
      </c>
      <c r="BM298" s="195" t="s">
        <v>945</v>
      </c>
    </row>
    <row r="299" spans="2:47" s="1" customFormat="1" ht="19.5">
      <c r="B299" s="33"/>
      <c r="C299" s="34"/>
      <c r="D299" s="197" t="s">
        <v>140</v>
      </c>
      <c r="E299" s="34"/>
      <c r="F299" s="198" t="s">
        <v>944</v>
      </c>
      <c r="G299" s="34"/>
      <c r="H299" s="34"/>
      <c r="I299" s="114"/>
      <c r="J299" s="34"/>
      <c r="K299" s="34"/>
      <c r="L299" s="37"/>
      <c r="M299" s="199"/>
      <c r="N299" s="62"/>
      <c r="O299" s="62"/>
      <c r="P299" s="62"/>
      <c r="Q299" s="62"/>
      <c r="R299" s="62"/>
      <c r="S299" s="62"/>
      <c r="T299" s="63"/>
      <c r="AT299" s="16" t="s">
        <v>140</v>
      </c>
      <c r="AU299" s="16" t="s">
        <v>89</v>
      </c>
    </row>
    <row r="300" spans="2:63" s="11" customFormat="1" ht="20.85" customHeight="1">
      <c r="B300" s="168"/>
      <c r="C300" s="169"/>
      <c r="D300" s="170" t="s">
        <v>71</v>
      </c>
      <c r="E300" s="182" t="s">
        <v>946</v>
      </c>
      <c r="F300" s="182" t="s">
        <v>947</v>
      </c>
      <c r="G300" s="169"/>
      <c r="H300" s="169"/>
      <c r="I300" s="172"/>
      <c r="J300" s="183">
        <f>BK300</f>
        <v>0</v>
      </c>
      <c r="K300" s="169"/>
      <c r="L300" s="174"/>
      <c r="M300" s="175"/>
      <c r="N300" s="176"/>
      <c r="O300" s="176"/>
      <c r="P300" s="177">
        <f>SUM(P301:P374)</f>
        <v>0</v>
      </c>
      <c r="Q300" s="176"/>
      <c r="R300" s="177">
        <f>SUM(R301:R374)</f>
        <v>0</v>
      </c>
      <c r="S300" s="176"/>
      <c r="T300" s="178">
        <f>SUM(T301:T374)</f>
        <v>0</v>
      </c>
      <c r="AR300" s="179" t="s">
        <v>81</v>
      </c>
      <c r="AT300" s="180" t="s">
        <v>71</v>
      </c>
      <c r="AU300" s="180" t="s">
        <v>81</v>
      </c>
      <c r="AY300" s="179" t="s">
        <v>131</v>
      </c>
      <c r="BK300" s="181">
        <f>SUM(BK301:BK374)</f>
        <v>0</v>
      </c>
    </row>
    <row r="301" spans="2:65" s="1" customFormat="1" ht="24" customHeight="1">
      <c r="B301" s="33"/>
      <c r="C301" s="184" t="s">
        <v>948</v>
      </c>
      <c r="D301" s="184" t="s">
        <v>133</v>
      </c>
      <c r="E301" s="185" t="s">
        <v>949</v>
      </c>
      <c r="F301" s="186" t="s">
        <v>950</v>
      </c>
      <c r="G301" s="187" t="s">
        <v>430</v>
      </c>
      <c r="H301" s="188">
        <v>1</v>
      </c>
      <c r="I301" s="189"/>
      <c r="J301" s="190">
        <f>ROUND(I301*H301,2)</f>
        <v>0</v>
      </c>
      <c r="K301" s="186" t="s">
        <v>19</v>
      </c>
      <c r="L301" s="37"/>
      <c r="M301" s="191" t="s">
        <v>19</v>
      </c>
      <c r="N301" s="192" t="s">
        <v>43</v>
      </c>
      <c r="O301" s="62"/>
      <c r="P301" s="193">
        <f>O301*H301</f>
        <v>0</v>
      </c>
      <c r="Q301" s="193">
        <v>0</v>
      </c>
      <c r="R301" s="193">
        <f>Q301*H301</f>
        <v>0</v>
      </c>
      <c r="S301" s="193">
        <v>0</v>
      </c>
      <c r="T301" s="194">
        <f>S301*H301</f>
        <v>0</v>
      </c>
      <c r="AR301" s="195" t="s">
        <v>220</v>
      </c>
      <c r="AT301" s="195" t="s">
        <v>133</v>
      </c>
      <c r="AU301" s="195" t="s">
        <v>89</v>
      </c>
      <c r="AY301" s="16" t="s">
        <v>131</v>
      </c>
      <c r="BE301" s="196">
        <f>IF(N301="základní",J301,0)</f>
        <v>0</v>
      </c>
      <c r="BF301" s="196">
        <f>IF(N301="snížená",J301,0)</f>
        <v>0</v>
      </c>
      <c r="BG301" s="196">
        <f>IF(N301="zákl. přenesená",J301,0)</f>
        <v>0</v>
      </c>
      <c r="BH301" s="196">
        <f>IF(N301="sníž. přenesená",J301,0)</f>
        <v>0</v>
      </c>
      <c r="BI301" s="196">
        <f>IF(N301="nulová",J301,0)</f>
        <v>0</v>
      </c>
      <c r="BJ301" s="16" t="s">
        <v>79</v>
      </c>
      <c r="BK301" s="196">
        <f>ROUND(I301*H301,2)</f>
        <v>0</v>
      </c>
      <c r="BL301" s="16" t="s">
        <v>220</v>
      </c>
      <c r="BM301" s="195" t="s">
        <v>951</v>
      </c>
    </row>
    <row r="302" spans="2:47" s="1" customFormat="1" ht="19.5">
      <c r="B302" s="33"/>
      <c r="C302" s="34"/>
      <c r="D302" s="197" t="s">
        <v>140</v>
      </c>
      <c r="E302" s="34"/>
      <c r="F302" s="198" t="s">
        <v>952</v>
      </c>
      <c r="G302" s="34"/>
      <c r="H302" s="34"/>
      <c r="I302" s="114"/>
      <c r="J302" s="34"/>
      <c r="K302" s="34"/>
      <c r="L302" s="37"/>
      <c r="M302" s="199"/>
      <c r="N302" s="62"/>
      <c r="O302" s="62"/>
      <c r="P302" s="62"/>
      <c r="Q302" s="62"/>
      <c r="R302" s="62"/>
      <c r="S302" s="62"/>
      <c r="T302" s="63"/>
      <c r="AT302" s="16" t="s">
        <v>140</v>
      </c>
      <c r="AU302" s="16" t="s">
        <v>89</v>
      </c>
    </row>
    <row r="303" spans="2:65" s="1" customFormat="1" ht="24" customHeight="1">
      <c r="B303" s="33"/>
      <c r="C303" s="184" t="s">
        <v>953</v>
      </c>
      <c r="D303" s="184" t="s">
        <v>133</v>
      </c>
      <c r="E303" s="185" t="s">
        <v>954</v>
      </c>
      <c r="F303" s="186" t="s">
        <v>955</v>
      </c>
      <c r="G303" s="187" t="s">
        <v>430</v>
      </c>
      <c r="H303" s="188">
        <v>14</v>
      </c>
      <c r="I303" s="189"/>
      <c r="J303" s="190">
        <f>ROUND(I303*H303,2)</f>
        <v>0</v>
      </c>
      <c r="K303" s="186" t="s">
        <v>19</v>
      </c>
      <c r="L303" s="37"/>
      <c r="M303" s="191" t="s">
        <v>19</v>
      </c>
      <c r="N303" s="192" t="s">
        <v>43</v>
      </c>
      <c r="O303" s="62"/>
      <c r="P303" s="193">
        <f>O303*H303</f>
        <v>0</v>
      </c>
      <c r="Q303" s="193">
        <v>0</v>
      </c>
      <c r="R303" s="193">
        <f>Q303*H303</f>
        <v>0</v>
      </c>
      <c r="S303" s="193">
        <v>0</v>
      </c>
      <c r="T303" s="194">
        <f>S303*H303</f>
        <v>0</v>
      </c>
      <c r="AR303" s="195" t="s">
        <v>220</v>
      </c>
      <c r="AT303" s="195" t="s">
        <v>133</v>
      </c>
      <c r="AU303" s="195" t="s">
        <v>89</v>
      </c>
      <c r="AY303" s="16" t="s">
        <v>131</v>
      </c>
      <c r="BE303" s="196">
        <f>IF(N303="základní",J303,0)</f>
        <v>0</v>
      </c>
      <c r="BF303" s="196">
        <f>IF(N303="snížená",J303,0)</f>
        <v>0</v>
      </c>
      <c r="BG303" s="196">
        <f>IF(N303="zákl. přenesená",J303,0)</f>
        <v>0</v>
      </c>
      <c r="BH303" s="196">
        <f>IF(N303="sníž. přenesená",J303,0)</f>
        <v>0</v>
      </c>
      <c r="BI303" s="196">
        <f>IF(N303="nulová",J303,0)</f>
        <v>0</v>
      </c>
      <c r="BJ303" s="16" t="s">
        <v>79</v>
      </c>
      <c r="BK303" s="196">
        <f>ROUND(I303*H303,2)</f>
        <v>0</v>
      </c>
      <c r="BL303" s="16" t="s">
        <v>220</v>
      </c>
      <c r="BM303" s="195" t="s">
        <v>956</v>
      </c>
    </row>
    <row r="304" spans="2:47" s="1" customFormat="1" ht="19.5">
      <c r="B304" s="33"/>
      <c r="C304" s="34"/>
      <c r="D304" s="197" t="s">
        <v>140</v>
      </c>
      <c r="E304" s="34"/>
      <c r="F304" s="198" t="s">
        <v>955</v>
      </c>
      <c r="G304" s="34"/>
      <c r="H304" s="34"/>
      <c r="I304" s="114"/>
      <c r="J304" s="34"/>
      <c r="K304" s="34"/>
      <c r="L304" s="37"/>
      <c r="M304" s="199"/>
      <c r="N304" s="62"/>
      <c r="O304" s="62"/>
      <c r="P304" s="62"/>
      <c r="Q304" s="62"/>
      <c r="R304" s="62"/>
      <c r="S304" s="62"/>
      <c r="T304" s="63"/>
      <c r="AT304" s="16" t="s">
        <v>140</v>
      </c>
      <c r="AU304" s="16" t="s">
        <v>89</v>
      </c>
    </row>
    <row r="305" spans="2:65" s="1" customFormat="1" ht="24" customHeight="1">
      <c r="B305" s="33"/>
      <c r="C305" s="184" t="s">
        <v>957</v>
      </c>
      <c r="D305" s="184" t="s">
        <v>133</v>
      </c>
      <c r="E305" s="185" t="s">
        <v>958</v>
      </c>
      <c r="F305" s="186" t="s">
        <v>959</v>
      </c>
      <c r="G305" s="187" t="s">
        <v>430</v>
      </c>
      <c r="H305" s="188">
        <v>1</v>
      </c>
      <c r="I305" s="189"/>
      <c r="J305" s="190">
        <f>ROUND(I305*H305,2)</f>
        <v>0</v>
      </c>
      <c r="K305" s="186" t="s">
        <v>19</v>
      </c>
      <c r="L305" s="37"/>
      <c r="M305" s="191" t="s">
        <v>19</v>
      </c>
      <c r="N305" s="192" t="s">
        <v>43</v>
      </c>
      <c r="O305" s="62"/>
      <c r="P305" s="193">
        <f>O305*H305</f>
        <v>0</v>
      </c>
      <c r="Q305" s="193">
        <v>0</v>
      </c>
      <c r="R305" s="193">
        <f>Q305*H305</f>
        <v>0</v>
      </c>
      <c r="S305" s="193">
        <v>0</v>
      </c>
      <c r="T305" s="194">
        <f>S305*H305</f>
        <v>0</v>
      </c>
      <c r="AR305" s="195" t="s">
        <v>220</v>
      </c>
      <c r="AT305" s="195" t="s">
        <v>133</v>
      </c>
      <c r="AU305" s="195" t="s">
        <v>89</v>
      </c>
      <c r="AY305" s="16" t="s">
        <v>131</v>
      </c>
      <c r="BE305" s="196">
        <f>IF(N305="základní",J305,0)</f>
        <v>0</v>
      </c>
      <c r="BF305" s="196">
        <f>IF(N305="snížená",J305,0)</f>
        <v>0</v>
      </c>
      <c r="BG305" s="196">
        <f>IF(N305="zákl. přenesená",J305,0)</f>
        <v>0</v>
      </c>
      <c r="BH305" s="196">
        <f>IF(N305="sníž. přenesená",J305,0)</f>
        <v>0</v>
      </c>
      <c r="BI305" s="196">
        <f>IF(N305="nulová",J305,0)</f>
        <v>0</v>
      </c>
      <c r="BJ305" s="16" t="s">
        <v>79</v>
      </c>
      <c r="BK305" s="196">
        <f>ROUND(I305*H305,2)</f>
        <v>0</v>
      </c>
      <c r="BL305" s="16" t="s">
        <v>220</v>
      </c>
      <c r="BM305" s="195" t="s">
        <v>960</v>
      </c>
    </row>
    <row r="306" spans="2:47" s="1" customFormat="1" ht="19.5">
      <c r="B306" s="33"/>
      <c r="C306" s="34"/>
      <c r="D306" s="197" t="s">
        <v>140</v>
      </c>
      <c r="E306" s="34"/>
      <c r="F306" s="198" t="s">
        <v>959</v>
      </c>
      <c r="G306" s="34"/>
      <c r="H306" s="34"/>
      <c r="I306" s="114"/>
      <c r="J306" s="34"/>
      <c r="K306" s="34"/>
      <c r="L306" s="37"/>
      <c r="M306" s="199"/>
      <c r="N306" s="62"/>
      <c r="O306" s="62"/>
      <c r="P306" s="62"/>
      <c r="Q306" s="62"/>
      <c r="R306" s="62"/>
      <c r="S306" s="62"/>
      <c r="T306" s="63"/>
      <c r="AT306" s="16" t="s">
        <v>140</v>
      </c>
      <c r="AU306" s="16" t="s">
        <v>89</v>
      </c>
    </row>
    <row r="307" spans="2:65" s="1" customFormat="1" ht="36" customHeight="1">
      <c r="B307" s="33"/>
      <c r="C307" s="184" t="s">
        <v>961</v>
      </c>
      <c r="D307" s="184" t="s">
        <v>133</v>
      </c>
      <c r="E307" s="185" t="s">
        <v>962</v>
      </c>
      <c r="F307" s="186" t="s">
        <v>963</v>
      </c>
      <c r="G307" s="187" t="s">
        <v>430</v>
      </c>
      <c r="H307" s="188">
        <v>1</v>
      </c>
      <c r="I307" s="189"/>
      <c r="J307" s="190">
        <f>ROUND(I307*H307,2)</f>
        <v>0</v>
      </c>
      <c r="K307" s="186" t="s">
        <v>19</v>
      </c>
      <c r="L307" s="37"/>
      <c r="M307" s="191" t="s">
        <v>19</v>
      </c>
      <c r="N307" s="192" t="s">
        <v>43</v>
      </c>
      <c r="O307" s="62"/>
      <c r="P307" s="193">
        <f>O307*H307</f>
        <v>0</v>
      </c>
      <c r="Q307" s="193">
        <v>0</v>
      </c>
      <c r="R307" s="193">
        <f>Q307*H307</f>
        <v>0</v>
      </c>
      <c r="S307" s="193">
        <v>0</v>
      </c>
      <c r="T307" s="194">
        <f>S307*H307</f>
        <v>0</v>
      </c>
      <c r="AR307" s="195" t="s">
        <v>220</v>
      </c>
      <c r="AT307" s="195" t="s">
        <v>133</v>
      </c>
      <c r="AU307" s="195" t="s">
        <v>89</v>
      </c>
      <c r="AY307" s="16" t="s">
        <v>131</v>
      </c>
      <c r="BE307" s="196">
        <f>IF(N307="základní",J307,0)</f>
        <v>0</v>
      </c>
      <c r="BF307" s="196">
        <f>IF(N307="snížená",J307,0)</f>
        <v>0</v>
      </c>
      <c r="BG307" s="196">
        <f>IF(N307="zákl. přenesená",J307,0)</f>
        <v>0</v>
      </c>
      <c r="BH307" s="196">
        <f>IF(N307="sníž. přenesená",J307,0)</f>
        <v>0</v>
      </c>
      <c r="BI307" s="196">
        <f>IF(N307="nulová",J307,0)</f>
        <v>0</v>
      </c>
      <c r="BJ307" s="16" t="s">
        <v>79</v>
      </c>
      <c r="BK307" s="196">
        <f>ROUND(I307*H307,2)</f>
        <v>0</v>
      </c>
      <c r="BL307" s="16" t="s">
        <v>220</v>
      </c>
      <c r="BM307" s="195" t="s">
        <v>964</v>
      </c>
    </row>
    <row r="308" spans="2:47" s="1" customFormat="1" ht="29.25">
      <c r="B308" s="33"/>
      <c r="C308" s="34"/>
      <c r="D308" s="197" t="s">
        <v>140</v>
      </c>
      <c r="E308" s="34"/>
      <c r="F308" s="198" t="s">
        <v>963</v>
      </c>
      <c r="G308" s="34"/>
      <c r="H308" s="34"/>
      <c r="I308" s="114"/>
      <c r="J308" s="34"/>
      <c r="K308" s="34"/>
      <c r="L308" s="37"/>
      <c r="M308" s="199"/>
      <c r="N308" s="62"/>
      <c r="O308" s="62"/>
      <c r="P308" s="62"/>
      <c r="Q308" s="62"/>
      <c r="R308" s="62"/>
      <c r="S308" s="62"/>
      <c r="T308" s="63"/>
      <c r="AT308" s="16" t="s">
        <v>140</v>
      </c>
      <c r="AU308" s="16" t="s">
        <v>89</v>
      </c>
    </row>
    <row r="309" spans="2:65" s="1" customFormat="1" ht="36" customHeight="1">
      <c r="B309" s="33"/>
      <c r="C309" s="184" t="s">
        <v>965</v>
      </c>
      <c r="D309" s="184" t="s">
        <v>133</v>
      </c>
      <c r="E309" s="185" t="s">
        <v>966</v>
      </c>
      <c r="F309" s="186" t="s">
        <v>967</v>
      </c>
      <c r="G309" s="187" t="s">
        <v>430</v>
      </c>
      <c r="H309" s="188">
        <v>1</v>
      </c>
      <c r="I309" s="189"/>
      <c r="J309" s="190">
        <f>ROUND(I309*H309,2)</f>
        <v>0</v>
      </c>
      <c r="K309" s="186" t="s">
        <v>19</v>
      </c>
      <c r="L309" s="37"/>
      <c r="M309" s="191" t="s">
        <v>19</v>
      </c>
      <c r="N309" s="192" t="s">
        <v>43</v>
      </c>
      <c r="O309" s="62"/>
      <c r="P309" s="193">
        <f>O309*H309</f>
        <v>0</v>
      </c>
      <c r="Q309" s="193">
        <v>0</v>
      </c>
      <c r="R309" s="193">
        <f>Q309*H309</f>
        <v>0</v>
      </c>
      <c r="S309" s="193">
        <v>0</v>
      </c>
      <c r="T309" s="194">
        <f>S309*H309</f>
        <v>0</v>
      </c>
      <c r="AR309" s="195" t="s">
        <v>220</v>
      </c>
      <c r="AT309" s="195" t="s">
        <v>133</v>
      </c>
      <c r="AU309" s="195" t="s">
        <v>89</v>
      </c>
      <c r="AY309" s="16" t="s">
        <v>131</v>
      </c>
      <c r="BE309" s="196">
        <f>IF(N309="základní",J309,0)</f>
        <v>0</v>
      </c>
      <c r="BF309" s="196">
        <f>IF(N309="snížená",J309,0)</f>
        <v>0</v>
      </c>
      <c r="BG309" s="196">
        <f>IF(N309="zákl. přenesená",J309,0)</f>
        <v>0</v>
      </c>
      <c r="BH309" s="196">
        <f>IF(N309="sníž. přenesená",J309,0)</f>
        <v>0</v>
      </c>
      <c r="BI309" s="196">
        <f>IF(N309="nulová",J309,0)</f>
        <v>0</v>
      </c>
      <c r="BJ309" s="16" t="s">
        <v>79</v>
      </c>
      <c r="BK309" s="196">
        <f>ROUND(I309*H309,2)</f>
        <v>0</v>
      </c>
      <c r="BL309" s="16" t="s">
        <v>220</v>
      </c>
      <c r="BM309" s="195" t="s">
        <v>968</v>
      </c>
    </row>
    <row r="310" spans="2:47" s="1" customFormat="1" ht="29.25">
      <c r="B310" s="33"/>
      <c r="C310" s="34"/>
      <c r="D310" s="197" t="s">
        <v>140</v>
      </c>
      <c r="E310" s="34"/>
      <c r="F310" s="198" t="s">
        <v>967</v>
      </c>
      <c r="G310" s="34"/>
      <c r="H310" s="34"/>
      <c r="I310" s="114"/>
      <c r="J310" s="34"/>
      <c r="K310" s="34"/>
      <c r="L310" s="37"/>
      <c r="M310" s="199"/>
      <c r="N310" s="62"/>
      <c r="O310" s="62"/>
      <c r="P310" s="62"/>
      <c r="Q310" s="62"/>
      <c r="R310" s="62"/>
      <c r="S310" s="62"/>
      <c r="T310" s="63"/>
      <c r="AT310" s="16" t="s">
        <v>140</v>
      </c>
      <c r="AU310" s="16" t="s">
        <v>89</v>
      </c>
    </row>
    <row r="311" spans="2:65" s="1" customFormat="1" ht="24" customHeight="1">
      <c r="B311" s="33"/>
      <c r="C311" s="184" t="s">
        <v>969</v>
      </c>
      <c r="D311" s="184" t="s">
        <v>133</v>
      </c>
      <c r="E311" s="185" t="s">
        <v>970</v>
      </c>
      <c r="F311" s="186" t="s">
        <v>971</v>
      </c>
      <c r="G311" s="187" t="s">
        <v>430</v>
      </c>
      <c r="H311" s="188">
        <v>1</v>
      </c>
      <c r="I311" s="189"/>
      <c r="J311" s="190">
        <f>ROUND(I311*H311,2)</f>
        <v>0</v>
      </c>
      <c r="K311" s="186" t="s">
        <v>19</v>
      </c>
      <c r="L311" s="37"/>
      <c r="M311" s="191" t="s">
        <v>19</v>
      </c>
      <c r="N311" s="192" t="s">
        <v>43</v>
      </c>
      <c r="O311" s="62"/>
      <c r="P311" s="193">
        <f>O311*H311</f>
        <v>0</v>
      </c>
      <c r="Q311" s="193">
        <v>0</v>
      </c>
      <c r="R311" s="193">
        <f>Q311*H311</f>
        <v>0</v>
      </c>
      <c r="S311" s="193">
        <v>0</v>
      </c>
      <c r="T311" s="194">
        <f>S311*H311</f>
        <v>0</v>
      </c>
      <c r="AR311" s="195" t="s">
        <v>220</v>
      </c>
      <c r="AT311" s="195" t="s">
        <v>133</v>
      </c>
      <c r="AU311" s="195" t="s">
        <v>89</v>
      </c>
      <c r="AY311" s="16" t="s">
        <v>131</v>
      </c>
      <c r="BE311" s="196">
        <f>IF(N311="základní",J311,0)</f>
        <v>0</v>
      </c>
      <c r="BF311" s="196">
        <f>IF(N311="snížená",J311,0)</f>
        <v>0</v>
      </c>
      <c r="BG311" s="196">
        <f>IF(N311="zákl. přenesená",J311,0)</f>
        <v>0</v>
      </c>
      <c r="BH311" s="196">
        <f>IF(N311="sníž. přenesená",J311,0)</f>
        <v>0</v>
      </c>
      <c r="BI311" s="196">
        <f>IF(N311="nulová",J311,0)</f>
        <v>0</v>
      </c>
      <c r="BJ311" s="16" t="s">
        <v>79</v>
      </c>
      <c r="BK311" s="196">
        <f>ROUND(I311*H311,2)</f>
        <v>0</v>
      </c>
      <c r="BL311" s="16" t="s">
        <v>220</v>
      </c>
      <c r="BM311" s="195" t="s">
        <v>972</v>
      </c>
    </row>
    <row r="312" spans="2:47" s="1" customFormat="1" ht="19.5">
      <c r="B312" s="33"/>
      <c r="C312" s="34"/>
      <c r="D312" s="197" t="s">
        <v>140</v>
      </c>
      <c r="E312" s="34"/>
      <c r="F312" s="198" t="s">
        <v>971</v>
      </c>
      <c r="G312" s="34"/>
      <c r="H312" s="34"/>
      <c r="I312" s="114"/>
      <c r="J312" s="34"/>
      <c r="K312" s="34"/>
      <c r="L312" s="37"/>
      <c r="M312" s="199"/>
      <c r="N312" s="62"/>
      <c r="O312" s="62"/>
      <c r="P312" s="62"/>
      <c r="Q312" s="62"/>
      <c r="R312" s="62"/>
      <c r="S312" s="62"/>
      <c r="T312" s="63"/>
      <c r="AT312" s="16" t="s">
        <v>140</v>
      </c>
      <c r="AU312" s="16" t="s">
        <v>89</v>
      </c>
    </row>
    <row r="313" spans="2:65" s="1" customFormat="1" ht="24" customHeight="1">
      <c r="B313" s="33"/>
      <c r="C313" s="184" t="s">
        <v>973</v>
      </c>
      <c r="D313" s="184" t="s">
        <v>133</v>
      </c>
      <c r="E313" s="185" t="s">
        <v>974</v>
      </c>
      <c r="F313" s="186" t="s">
        <v>975</v>
      </c>
      <c r="G313" s="187" t="s">
        <v>430</v>
      </c>
      <c r="H313" s="188">
        <v>2</v>
      </c>
      <c r="I313" s="189"/>
      <c r="J313" s="190">
        <f>ROUND(I313*H313,2)</f>
        <v>0</v>
      </c>
      <c r="K313" s="186" t="s">
        <v>19</v>
      </c>
      <c r="L313" s="37"/>
      <c r="M313" s="191" t="s">
        <v>19</v>
      </c>
      <c r="N313" s="192" t="s">
        <v>43</v>
      </c>
      <c r="O313" s="62"/>
      <c r="P313" s="193">
        <f>O313*H313</f>
        <v>0</v>
      </c>
      <c r="Q313" s="193">
        <v>0</v>
      </c>
      <c r="R313" s="193">
        <f>Q313*H313</f>
        <v>0</v>
      </c>
      <c r="S313" s="193">
        <v>0</v>
      </c>
      <c r="T313" s="194">
        <f>S313*H313</f>
        <v>0</v>
      </c>
      <c r="AR313" s="195" t="s">
        <v>220</v>
      </c>
      <c r="AT313" s="195" t="s">
        <v>133</v>
      </c>
      <c r="AU313" s="195" t="s">
        <v>89</v>
      </c>
      <c r="AY313" s="16" t="s">
        <v>131</v>
      </c>
      <c r="BE313" s="196">
        <f>IF(N313="základní",J313,0)</f>
        <v>0</v>
      </c>
      <c r="BF313" s="196">
        <f>IF(N313="snížená",J313,0)</f>
        <v>0</v>
      </c>
      <c r="BG313" s="196">
        <f>IF(N313="zákl. přenesená",J313,0)</f>
        <v>0</v>
      </c>
      <c r="BH313" s="196">
        <f>IF(N313="sníž. přenesená",J313,0)</f>
        <v>0</v>
      </c>
      <c r="BI313" s="196">
        <f>IF(N313="nulová",J313,0)</f>
        <v>0</v>
      </c>
      <c r="BJ313" s="16" t="s">
        <v>79</v>
      </c>
      <c r="BK313" s="196">
        <f>ROUND(I313*H313,2)</f>
        <v>0</v>
      </c>
      <c r="BL313" s="16" t="s">
        <v>220</v>
      </c>
      <c r="BM313" s="195" t="s">
        <v>976</v>
      </c>
    </row>
    <row r="314" spans="2:47" s="1" customFormat="1" ht="19.5">
      <c r="B314" s="33"/>
      <c r="C314" s="34"/>
      <c r="D314" s="197" t="s">
        <v>140</v>
      </c>
      <c r="E314" s="34"/>
      <c r="F314" s="198" t="s">
        <v>975</v>
      </c>
      <c r="G314" s="34"/>
      <c r="H314" s="34"/>
      <c r="I314" s="114"/>
      <c r="J314" s="34"/>
      <c r="K314" s="34"/>
      <c r="L314" s="37"/>
      <c r="M314" s="199"/>
      <c r="N314" s="62"/>
      <c r="O314" s="62"/>
      <c r="P314" s="62"/>
      <c r="Q314" s="62"/>
      <c r="R314" s="62"/>
      <c r="S314" s="62"/>
      <c r="T314" s="63"/>
      <c r="AT314" s="16" t="s">
        <v>140</v>
      </c>
      <c r="AU314" s="16" t="s">
        <v>89</v>
      </c>
    </row>
    <row r="315" spans="2:65" s="1" customFormat="1" ht="24" customHeight="1">
      <c r="B315" s="33"/>
      <c r="C315" s="184" t="s">
        <v>977</v>
      </c>
      <c r="D315" s="184" t="s">
        <v>133</v>
      </c>
      <c r="E315" s="185" t="s">
        <v>978</v>
      </c>
      <c r="F315" s="186" t="s">
        <v>979</v>
      </c>
      <c r="G315" s="187" t="s">
        <v>430</v>
      </c>
      <c r="H315" s="188">
        <v>2</v>
      </c>
      <c r="I315" s="189"/>
      <c r="J315" s="190">
        <f>ROUND(I315*H315,2)</f>
        <v>0</v>
      </c>
      <c r="K315" s="186" t="s">
        <v>19</v>
      </c>
      <c r="L315" s="37"/>
      <c r="M315" s="191" t="s">
        <v>19</v>
      </c>
      <c r="N315" s="192" t="s">
        <v>43</v>
      </c>
      <c r="O315" s="62"/>
      <c r="P315" s="193">
        <f>O315*H315</f>
        <v>0</v>
      </c>
      <c r="Q315" s="193">
        <v>0</v>
      </c>
      <c r="R315" s="193">
        <f>Q315*H315</f>
        <v>0</v>
      </c>
      <c r="S315" s="193">
        <v>0</v>
      </c>
      <c r="T315" s="194">
        <f>S315*H315</f>
        <v>0</v>
      </c>
      <c r="AR315" s="195" t="s">
        <v>220</v>
      </c>
      <c r="AT315" s="195" t="s">
        <v>133</v>
      </c>
      <c r="AU315" s="195" t="s">
        <v>89</v>
      </c>
      <c r="AY315" s="16" t="s">
        <v>131</v>
      </c>
      <c r="BE315" s="196">
        <f>IF(N315="základní",J315,0)</f>
        <v>0</v>
      </c>
      <c r="BF315" s="196">
        <f>IF(N315="snížená",J315,0)</f>
        <v>0</v>
      </c>
      <c r="BG315" s="196">
        <f>IF(N315="zákl. přenesená",J315,0)</f>
        <v>0</v>
      </c>
      <c r="BH315" s="196">
        <f>IF(N315="sníž. přenesená",J315,0)</f>
        <v>0</v>
      </c>
      <c r="BI315" s="196">
        <f>IF(N315="nulová",J315,0)</f>
        <v>0</v>
      </c>
      <c r="BJ315" s="16" t="s">
        <v>79</v>
      </c>
      <c r="BK315" s="196">
        <f>ROUND(I315*H315,2)</f>
        <v>0</v>
      </c>
      <c r="BL315" s="16" t="s">
        <v>220</v>
      </c>
      <c r="BM315" s="195" t="s">
        <v>980</v>
      </c>
    </row>
    <row r="316" spans="2:47" s="1" customFormat="1" ht="19.5">
      <c r="B316" s="33"/>
      <c r="C316" s="34"/>
      <c r="D316" s="197" t="s">
        <v>140</v>
      </c>
      <c r="E316" s="34"/>
      <c r="F316" s="198" t="s">
        <v>979</v>
      </c>
      <c r="G316" s="34"/>
      <c r="H316" s="34"/>
      <c r="I316" s="114"/>
      <c r="J316" s="34"/>
      <c r="K316" s="34"/>
      <c r="L316" s="37"/>
      <c r="M316" s="199"/>
      <c r="N316" s="62"/>
      <c r="O316" s="62"/>
      <c r="P316" s="62"/>
      <c r="Q316" s="62"/>
      <c r="R316" s="62"/>
      <c r="S316" s="62"/>
      <c r="T316" s="63"/>
      <c r="AT316" s="16" t="s">
        <v>140</v>
      </c>
      <c r="AU316" s="16" t="s">
        <v>89</v>
      </c>
    </row>
    <row r="317" spans="2:65" s="1" customFormat="1" ht="24" customHeight="1">
      <c r="B317" s="33"/>
      <c r="C317" s="184" t="s">
        <v>981</v>
      </c>
      <c r="D317" s="184" t="s">
        <v>133</v>
      </c>
      <c r="E317" s="185" t="s">
        <v>982</v>
      </c>
      <c r="F317" s="186" t="s">
        <v>983</v>
      </c>
      <c r="G317" s="187" t="s">
        <v>430</v>
      </c>
      <c r="H317" s="188">
        <v>3</v>
      </c>
      <c r="I317" s="189"/>
      <c r="J317" s="190">
        <f>ROUND(I317*H317,2)</f>
        <v>0</v>
      </c>
      <c r="K317" s="186" t="s">
        <v>19</v>
      </c>
      <c r="L317" s="37"/>
      <c r="M317" s="191" t="s">
        <v>19</v>
      </c>
      <c r="N317" s="192" t="s">
        <v>43</v>
      </c>
      <c r="O317" s="62"/>
      <c r="P317" s="193">
        <f>O317*H317</f>
        <v>0</v>
      </c>
      <c r="Q317" s="193">
        <v>0</v>
      </c>
      <c r="R317" s="193">
        <f>Q317*H317</f>
        <v>0</v>
      </c>
      <c r="S317" s="193">
        <v>0</v>
      </c>
      <c r="T317" s="194">
        <f>S317*H317</f>
        <v>0</v>
      </c>
      <c r="AR317" s="195" t="s">
        <v>220</v>
      </c>
      <c r="AT317" s="195" t="s">
        <v>133</v>
      </c>
      <c r="AU317" s="195" t="s">
        <v>89</v>
      </c>
      <c r="AY317" s="16" t="s">
        <v>131</v>
      </c>
      <c r="BE317" s="196">
        <f>IF(N317="základní",J317,0)</f>
        <v>0</v>
      </c>
      <c r="BF317" s="196">
        <f>IF(N317="snížená",J317,0)</f>
        <v>0</v>
      </c>
      <c r="BG317" s="196">
        <f>IF(N317="zákl. přenesená",J317,0)</f>
        <v>0</v>
      </c>
      <c r="BH317" s="196">
        <f>IF(N317="sníž. přenesená",J317,0)</f>
        <v>0</v>
      </c>
      <c r="BI317" s="196">
        <f>IF(N317="nulová",J317,0)</f>
        <v>0</v>
      </c>
      <c r="BJ317" s="16" t="s">
        <v>79</v>
      </c>
      <c r="BK317" s="196">
        <f>ROUND(I317*H317,2)</f>
        <v>0</v>
      </c>
      <c r="BL317" s="16" t="s">
        <v>220</v>
      </c>
      <c r="BM317" s="195" t="s">
        <v>984</v>
      </c>
    </row>
    <row r="318" spans="2:47" s="1" customFormat="1" ht="19.5">
      <c r="B318" s="33"/>
      <c r="C318" s="34"/>
      <c r="D318" s="197" t="s">
        <v>140</v>
      </c>
      <c r="E318" s="34"/>
      <c r="F318" s="198" t="s">
        <v>983</v>
      </c>
      <c r="G318" s="34"/>
      <c r="H318" s="34"/>
      <c r="I318" s="114"/>
      <c r="J318" s="34"/>
      <c r="K318" s="34"/>
      <c r="L318" s="37"/>
      <c r="M318" s="199"/>
      <c r="N318" s="62"/>
      <c r="O318" s="62"/>
      <c r="P318" s="62"/>
      <c r="Q318" s="62"/>
      <c r="R318" s="62"/>
      <c r="S318" s="62"/>
      <c r="T318" s="63"/>
      <c r="AT318" s="16" t="s">
        <v>140</v>
      </c>
      <c r="AU318" s="16" t="s">
        <v>89</v>
      </c>
    </row>
    <row r="319" spans="2:65" s="1" customFormat="1" ht="24" customHeight="1">
      <c r="B319" s="33"/>
      <c r="C319" s="184" t="s">
        <v>985</v>
      </c>
      <c r="D319" s="184" t="s">
        <v>133</v>
      </c>
      <c r="E319" s="185" t="s">
        <v>986</v>
      </c>
      <c r="F319" s="186" t="s">
        <v>987</v>
      </c>
      <c r="G319" s="187" t="s">
        <v>430</v>
      </c>
      <c r="H319" s="188">
        <v>3</v>
      </c>
      <c r="I319" s="189"/>
      <c r="J319" s="190">
        <f>ROUND(I319*H319,2)</f>
        <v>0</v>
      </c>
      <c r="K319" s="186" t="s">
        <v>19</v>
      </c>
      <c r="L319" s="37"/>
      <c r="M319" s="191" t="s">
        <v>19</v>
      </c>
      <c r="N319" s="192" t="s">
        <v>43</v>
      </c>
      <c r="O319" s="62"/>
      <c r="P319" s="193">
        <f>O319*H319</f>
        <v>0</v>
      </c>
      <c r="Q319" s="193">
        <v>0</v>
      </c>
      <c r="R319" s="193">
        <f>Q319*H319</f>
        <v>0</v>
      </c>
      <c r="S319" s="193">
        <v>0</v>
      </c>
      <c r="T319" s="194">
        <f>S319*H319</f>
        <v>0</v>
      </c>
      <c r="AR319" s="195" t="s">
        <v>220</v>
      </c>
      <c r="AT319" s="195" t="s">
        <v>133</v>
      </c>
      <c r="AU319" s="195" t="s">
        <v>89</v>
      </c>
      <c r="AY319" s="16" t="s">
        <v>131</v>
      </c>
      <c r="BE319" s="196">
        <f>IF(N319="základní",J319,0)</f>
        <v>0</v>
      </c>
      <c r="BF319" s="196">
        <f>IF(N319="snížená",J319,0)</f>
        <v>0</v>
      </c>
      <c r="BG319" s="196">
        <f>IF(N319="zákl. přenesená",J319,0)</f>
        <v>0</v>
      </c>
      <c r="BH319" s="196">
        <f>IF(N319="sníž. přenesená",J319,0)</f>
        <v>0</v>
      </c>
      <c r="BI319" s="196">
        <f>IF(N319="nulová",J319,0)</f>
        <v>0</v>
      </c>
      <c r="BJ319" s="16" t="s">
        <v>79</v>
      </c>
      <c r="BK319" s="196">
        <f>ROUND(I319*H319,2)</f>
        <v>0</v>
      </c>
      <c r="BL319" s="16" t="s">
        <v>220</v>
      </c>
      <c r="BM319" s="195" t="s">
        <v>988</v>
      </c>
    </row>
    <row r="320" spans="2:47" s="1" customFormat="1" ht="19.5">
      <c r="B320" s="33"/>
      <c r="C320" s="34"/>
      <c r="D320" s="197" t="s">
        <v>140</v>
      </c>
      <c r="E320" s="34"/>
      <c r="F320" s="198" t="s">
        <v>987</v>
      </c>
      <c r="G320" s="34"/>
      <c r="H320" s="34"/>
      <c r="I320" s="114"/>
      <c r="J320" s="34"/>
      <c r="K320" s="34"/>
      <c r="L320" s="37"/>
      <c r="M320" s="199"/>
      <c r="N320" s="62"/>
      <c r="O320" s="62"/>
      <c r="P320" s="62"/>
      <c r="Q320" s="62"/>
      <c r="R320" s="62"/>
      <c r="S320" s="62"/>
      <c r="T320" s="63"/>
      <c r="AT320" s="16" t="s">
        <v>140</v>
      </c>
      <c r="AU320" s="16" t="s">
        <v>89</v>
      </c>
    </row>
    <row r="321" spans="2:65" s="1" customFormat="1" ht="24" customHeight="1">
      <c r="B321" s="33"/>
      <c r="C321" s="184" t="s">
        <v>989</v>
      </c>
      <c r="D321" s="184" t="s">
        <v>133</v>
      </c>
      <c r="E321" s="185" t="s">
        <v>990</v>
      </c>
      <c r="F321" s="186" t="s">
        <v>991</v>
      </c>
      <c r="G321" s="187" t="s">
        <v>430</v>
      </c>
      <c r="H321" s="188">
        <v>4</v>
      </c>
      <c r="I321" s="189"/>
      <c r="J321" s="190">
        <f>ROUND(I321*H321,2)</f>
        <v>0</v>
      </c>
      <c r="K321" s="186" t="s">
        <v>19</v>
      </c>
      <c r="L321" s="37"/>
      <c r="M321" s="191" t="s">
        <v>19</v>
      </c>
      <c r="N321" s="192" t="s">
        <v>43</v>
      </c>
      <c r="O321" s="62"/>
      <c r="P321" s="193">
        <f>O321*H321</f>
        <v>0</v>
      </c>
      <c r="Q321" s="193">
        <v>0</v>
      </c>
      <c r="R321" s="193">
        <f>Q321*H321</f>
        <v>0</v>
      </c>
      <c r="S321" s="193">
        <v>0</v>
      </c>
      <c r="T321" s="194">
        <f>S321*H321</f>
        <v>0</v>
      </c>
      <c r="AR321" s="195" t="s">
        <v>220</v>
      </c>
      <c r="AT321" s="195" t="s">
        <v>133</v>
      </c>
      <c r="AU321" s="195" t="s">
        <v>89</v>
      </c>
      <c r="AY321" s="16" t="s">
        <v>131</v>
      </c>
      <c r="BE321" s="196">
        <f>IF(N321="základní",J321,0)</f>
        <v>0</v>
      </c>
      <c r="BF321" s="196">
        <f>IF(N321="snížená",J321,0)</f>
        <v>0</v>
      </c>
      <c r="BG321" s="196">
        <f>IF(N321="zákl. přenesená",J321,0)</f>
        <v>0</v>
      </c>
      <c r="BH321" s="196">
        <f>IF(N321="sníž. přenesená",J321,0)</f>
        <v>0</v>
      </c>
      <c r="BI321" s="196">
        <f>IF(N321="nulová",J321,0)</f>
        <v>0</v>
      </c>
      <c r="BJ321" s="16" t="s">
        <v>79</v>
      </c>
      <c r="BK321" s="196">
        <f>ROUND(I321*H321,2)</f>
        <v>0</v>
      </c>
      <c r="BL321" s="16" t="s">
        <v>220</v>
      </c>
      <c r="BM321" s="195" t="s">
        <v>992</v>
      </c>
    </row>
    <row r="322" spans="2:47" s="1" customFormat="1" ht="19.5">
      <c r="B322" s="33"/>
      <c r="C322" s="34"/>
      <c r="D322" s="197" t="s">
        <v>140</v>
      </c>
      <c r="E322" s="34"/>
      <c r="F322" s="198" t="s">
        <v>991</v>
      </c>
      <c r="G322" s="34"/>
      <c r="H322" s="34"/>
      <c r="I322" s="114"/>
      <c r="J322" s="34"/>
      <c r="K322" s="34"/>
      <c r="L322" s="37"/>
      <c r="M322" s="199"/>
      <c r="N322" s="62"/>
      <c r="O322" s="62"/>
      <c r="P322" s="62"/>
      <c r="Q322" s="62"/>
      <c r="R322" s="62"/>
      <c r="S322" s="62"/>
      <c r="T322" s="63"/>
      <c r="AT322" s="16" t="s">
        <v>140</v>
      </c>
      <c r="AU322" s="16" t="s">
        <v>89</v>
      </c>
    </row>
    <row r="323" spans="2:65" s="1" customFormat="1" ht="24" customHeight="1">
      <c r="B323" s="33"/>
      <c r="C323" s="184" t="s">
        <v>993</v>
      </c>
      <c r="D323" s="184" t="s">
        <v>133</v>
      </c>
      <c r="E323" s="185" t="s">
        <v>994</v>
      </c>
      <c r="F323" s="186" t="s">
        <v>995</v>
      </c>
      <c r="G323" s="187" t="s">
        <v>430</v>
      </c>
      <c r="H323" s="188">
        <v>2</v>
      </c>
      <c r="I323" s="189"/>
      <c r="J323" s="190">
        <f>ROUND(I323*H323,2)</f>
        <v>0</v>
      </c>
      <c r="K323" s="186" t="s">
        <v>19</v>
      </c>
      <c r="L323" s="37"/>
      <c r="M323" s="191" t="s">
        <v>19</v>
      </c>
      <c r="N323" s="192" t="s">
        <v>43</v>
      </c>
      <c r="O323" s="62"/>
      <c r="P323" s="193">
        <f>O323*H323</f>
        <v>0</v>
      </c>
      <c r="Q323" s="193">
        <v>0</v>
      </c>
      <c r="R323" s="193">
        <f>Q323*H323</f>
        <v>0</v>
      </c>
      <c r="S323" s="193">
        <v>0</v>
      </c>
      <c r="T323" s="194">
        <f>S323*H323</f>
        <v>0</v>
      </c>
      <c r="AR323" s="195" t="s">
        <v>220</v>
      </c>
      <c r="AT323" s="195" t="s">
        <v>133</v>
      </c>
      <c r="AU323" s="195" t="s">
        <v>89</v>
      </c>
      <c r="AY323" s="16" t="s">
        <v>131</v>
      </c>
      <c r="BE323" s="196">
        <f>IF(N323="základní",J323,0)</f>
        <v>0</v>
      </c>
      <c r="BF323" s="196">
        <f>IF(N323="snížená",J323,0)</f>
        <v>0</v>
      </c>
      <c r="BG323" s="196">
        <f>IF(N323="zákl. přenesená",J323,0)</f>
        <v>0</v>
      </c>
      <c r="BH323" s="196">
        <f>IF(N323="sníž. přenesená",J323,0)</f>
        <v>0</v>
      </c>
      <c r="BI323" s="196">
        <f>IF(N323="nulová",J323,0)</f>
        <v>0</v>
      </c>
      <c r="BJ323" s="16" t="s">
        <v>79</v>
      </c>
      <c r="BK323" s="196">
        <f>ROUND(I323*H323,2)</f>
        <v>0</v>
      </c>
      <c r="BL323" s="16" t="s">
        <v>220</v>
      </c>
      <c r="BM323" s="195" t="s">
        <v>996</v>
      </c>
    </row>
    <row r="324" spans="2:47" s="1" customFormat="1" ht="19.5">
      <c r="B324" s="33"/>
      <c r="C324" s="34"/>
      <c r="D324" s="197" t="s">
        <v>140</v>
      </c>
      <c r="E324" s="34"/>
      <c r="F324" s="198" t="s">
        <v>995</v>
      </c>
      <c r="G324" s="34"/>
      <c r="H324" s="34"/>
      <c r="I324" s="114"/>
      <c r="J324" s="34"/>
      <c r="K324" s="34"/>
      <c r="L324" s="37"/>
      <c r="M324" s="199"/>
      <c r="N324" s="62"/>
      <c r="O324" s="62"/>
      <c r="P324" s="62"/>
      <c r="Q324" s="62"/>
      <c r="R324" s="62"/>
      <c r="S324" s="62"/>
      <c r="T324" s="63"/>
      <c r="AT324" s="16" t="s">
        <v>140</v>
      </c>
      <c r="AU324" s="16" t="s">
        <v>89</v>
      </c>
    </row>
    <row r="325" spans="2:65" s="1" customFormat="1" ht="36" customHeight="1">
      <c r="B325" s="33"/>
      <c r="C325" s="184" t="s">
        <v>997</v>
      </c>
      <c r="D325" s="184" t="s">
        <v>133</v>
      </c>
      <c r="E325" s="185" t="s">
        <v>998</v>
      </c>
      <c r="F325" s="186" t="s">
        <v>999</v>
      </c>
      <c r="G325" s="187" t="s">
        <v>430</v>
      </c>
      <c r="H325" s="188">
        <v>30</v>
      </c>
      <c r="I325" s="189"/>
      <c r="J325" s="190">
        <f>ROUND(I325*H325,2)</f>
        <v>0</v>
      </c>
      <c r="K325" s="186" t="s">
        <v>19</v>
      </c>
      <c r="L325" s="37"/>
      <c r="M325" s="191" t="s">
        <v>19</v>
      </c>
      <c r="N325" s="192" t="s">
        <v>43</v>
      </c>
      <c r="O325" s="62"/>
      <c r="P325" s="193">
        <f>O325*H325</f>
        <v>0</v>
      </c>
      <c r="Q325" s="193">
        <v>0</v>
      </c>
      <c r="R325" s="193">
        <f>Q325*H325</f>
        <v>0</v>
      </c>
      <c r="S325" s="193">
        <v>0</v>
      </c>
      <c r="T325" s="194">
        <f>S325*H325</f>
        <v>0</v>
      </c>
      <c r="AR325" s="195" t="s">
        <v>220</v>
      </c>
      <c r="AT325" s="195" t="s">
        <v>133</v>
      </c>
      <c r="AU325" s="195" t="s">
        <v>89</v>
      </c>
      <c r="AY325" s="16" t="s">
        <v>131</v>
      </c>
      <c r="BE325" s="196">
        <f>IF(N325="základní",J325,0)</f>
        <v>0</v>
      </c>
      <c r="BF325" s="196">
        <f>IF(N325="snížená",J325,0)</f>
        <v>0</v>
      </c>
      <c r="BG325" s="196">
        <f>IF(N325="zákl. přenesená",J325,0)</f>
        <v>0</v>
      </c>
      <c r="BH325" s="196">
        <f>IF(N325="sníž. přenesená",J325,0)</f>
        <v>0</v>
      </c>
      <c r="BI325" s="196">
        <f>IF(N325="nulová",J325,0)</f>
        <v>0</v>
      </c>
      <c r="BJ325" s="16" t="s">
        <v>79</v>
      </c>
      <c r="BK325" s="196">
        <f>ROUND(I325*H325,2)</f>
        <v>0</v>
      </c>
      <c r="BL325" s="16" t="s">
        <v>220</v>
      </c>
      <c r="BM325" s="195" t="s">
        <v>1000</v>
      </c>
    </row>
    <row r="326" spans="2:47" s="1" customFormat="1" ht="19.5">
      <c r="B326" s="33"/>
      <c r="C326" s="34"/>
      <c r="D326" s="197" t="s">
        <v>140</v>
      </c>
      <c r="E326" s="34"/>
      <c r="F326" s="198" t="s">
        <v>999</v>
      </c>
      <c r="G326" s="34"/>
      <c r="H326" s="34"/>
      <c r="I326" s="114"/>
      <c r="J326" s="34"/>
      <c r="K326" s="34"/>
      <c r="L326" s="37"/>
      <c r="M326" s="199"/>
      <c r="N326" s="62"/>
      <c r="O326" s="62"/>
      <c r="P326" s="62"/>
      <c r="Q326" s="62"/>
      <c r="R326" s="62"/>
      <c r="S326" s="62"/>
      <c r="T326" s="63"/>
      <c r="AT326" s="16" t="s">
        <v>140</v>
      </c>
      <c r="AU326" s="16" t="s">
        <v>89</v>
      </c>
    </row>
    <row r="327" spans="2:65" s="1" customFormat="1" ht="24" customHeight="1">
      <c r="B327" s="33"/>
      <c r="C327" s="184" t="s">
        <v>1001</v>
      </c>
      <c r="D327" s="184" t="s">
        <v>133</v>
      </c>
      <c r="E327" s="185" t="s">
        <v>1002</v>
      </c>
      <c r="F327" s="186" t="s">
        <v>1003</v>
      </c>
      <c r="G327" s="187" t="s">
        <v>430</v>
      </c>
      <c r="H327" s="188">
        <v>1</v>
      </c>
      <c r="I327" s="189"/>
      <c r="J327" s="190">
        <f>ROUND(I327*H327,2)</f>
        <v>0</v>
      </c>
      <c r="K327" s="186" t="s">
        <v>19</v>
      </c>
      <c r="L327" s="37"/>
      <c r="M327" s="191" t="s">
        <v>19</v>
      </c>
      <c r="N327" s="192" t="s">
        <v>43</v>
      </c>
      <c r="O327" s="62"/>
      <c r="P327" s="193">
        <f>O327*H327</f>
        <v>0</v>
      </c>
      <c r="Q327" s="193">
        <v>0</v>
      </c>
      <c r="R327" s="193">
        <f>Q327*H327</f>
        <v>0</v>
      </c>
      <c r="S327" s="193">
        <v>0</v>
      </c>
      <c r="T327" s="194">
        <f>S327*H327</f>
        <v>0</v>
      </c>
      <c r="AR327" s="195" t="s">
        <v>220</v>
      </c>
      <c r="AT327" s="195" t="s">
        <v>133</v>
      </c>
      <c r="AU327" s="195" t="s">
        <v>89</v>
      </c>
      <c r="AY327" s="16" t="s">
        <v>131</v>
      </c>
      <c r="BE327" s="196">
        <f>IF(N327="základní",J327,0)</f>
        <v>0</v>
      </c>
      <c r="BF327" s="196">
        <f>IF(N327="snížená",J327,0)</f>
        <v>0</v>
      </c>
      <c r="BG327" s="196">
        <f>IF(N327="zákl. přenesená",J327,0)</f>
        <v>0</v>
      </c>
      <c r="BH327" s="196">
        <f>IF(N327="sníž. přenesená",J327,0)</f>
        <v>0</v>
      </c>
      <c r="BI327" s="196">
        <f>IF(N327="nulová",J327,0)</f>
        <v>0</v>
      </c>
      <c r="BJ327" s="16" t="s">
        <v>79</v>
      </c>
      <c r="BK327" s="196">
        <f>ROUND(I327*H327,2)</f>
        <v>0</v>
      </c>
      <c r="BL327" s="16" t="s">
        <v>220</v>
      </c>
      <c r="BM327" s="195" t="s">
        <v>1004</v>
      </c>
    </row>
    <row r="328" spans="2:47" s="1" customFormat="1" ht="19.5">
      <c r="B328" s="33"/>
      <c r="C328" s="34"/>
      <c r="D328" s="197" t="s">
        <v>140</v>
      </c>
      <c r="E328" s="34"/>
      <c r="F328" s="198" t="s">
        <v>1003</v>
      </c>
      <c r="G328" s="34"/>
      <c r="H328" s="34"/>
      <c r="I328" s="114"/>
      <c r="J328" s="34"/>
      <c r="K328" s="34"/>
      <c r="L328" s="37"/>
      <c r="M328" s="199"/>
      <c r="N328" s="62"/>
      <c r="O328" s="62"/>
      <c r="P328" s="62"/>
      <c r="Q328" s="62"/>
      <c r="R328" s="62"/>
      <c r="S328" s="62"/>
      <c r="T328" s="63"/>
      <c r="AT328" s="16" t="s">
        <v>140</v>
      </c>
      <c r="AU328" s="16" t="s">
        <v>89</v>
      </c>
    </row>
    <row r="329" spans="2:65" s="1" customFormat="1" ht="24" customHeight="1">
      <c r="B329" s="33"/>
      <c r="C329" s="184" t="s">
        <v>1005</v>
      </c>
      <c r="D329" s="184" t="s">
        <v>133</v>
      </c>
      <c r="E329" s="185" t="s">
        <v>1006</v>
      </c>
      <c r="F329" s="186" t="s">
        <v>1007</v>
      </c>
      <c r="G329" s="187" t="s">
        <v>430</v>
      </c>
      <c r="H329" s="188">
        <v>1</v>
      </c>
      <c r="I329" s="189"/>
      <c r="J329" s="190">
        <f>ROUND(I329*H329,2)</f>
        <v>0</v>
      </c>
      <c r="K329" s="186" t="s">
        <v>19</v>
      </c>
      <c r="L329" s="37"/>
      <c r="M329" s="191" t="s">
        <v>19</v>
      </c>
      <c r="N329" s="192" t="s">
        <v>43</v>
      </c>
      <c r="O329" s="62"/>
      <c r="P329" s="193">
        <f>O329*H329</f>
        <v>0</v>
      </c>
      <c r="Q329" s="193">
        <v>0</v>
      </c>
      <c r="R329" s="193">
        <f>Q329*H329</f>
        <v>0</v>
      </c>
      <c r="S329" s="193">
        <v>0</v>
      </c>
      <c r="T329" s="194">
        <f>S329*H329</f>
        <v>0</v>
      </c>
      <c r="AR329" s="195" t="s">
        <v>220</v>
      </c>
      <c r="AT329" s="195" t="s">
        <v>133</v>
      </c>
      <c r="AU329" s="195" t="s">
        <v>89</v>
      </c>
      <c r="AY329" s="16" t="s">
        <v>131</v>
      </c>
      <c r="BE329" s="196">
        <f>IF(N329="základní",J329,0)</f>
        <v>0</v>
      </c>
      <c r="BF329" s="196">
        <f>IF(N329="snížená",J329,0)</f>
        <v>0</v>
      </c>
      <c r="BG329" s="196">
        <f>IF(N329="zákl. přenesená",J329,0)</f>
        <v>0</v>
      </c>
      <c r="BH329" s="196">
        <f>IF(N329="sníž. přenesená",J329,0)</f>
        <v>0</v>
      </c>
      <c r="BI329" s="196">
        <f>IF(N329="nulová",J329,0)</f>
        <v>0</v>
      </c>
      <c r="BJ329" s="16" t="s">
        <v>79</v>
      </c>
      <c r="BK329" s="196">
        <f>ROUND(I329*H329,2)</f>
        <v>0</v>
      </c>
      <c r="BL329" s="16" t="s">
        <v>220</v>
      </c>
      <c r="BM329" s="195" t="s">
        <v>1008</v>
      </c>
    </row>
    <row r="330" spans="2:47" s="1" customFormat="1" ht="19.5">
      <c r="B330" s="33"/>
      <c r="C330" s="34"/>
      <c r="D330" s="197" t="s">
        <v>140</v>
      </c>
      <c r="E330" s="34"/>
      <c r="F330" s="198" t="s">
        <v>1007</v>
      </c>
      <c r="G330" s="34"/>
      <c r="H330" s="34"/>
      <c r="I330" s="114"/>
      <c r="J330" s="34"/>
      <c r="K330" s="34"/>
      <c r="L330" s="37"/>
      <c r="M330" s="199"/>
      <c r="N330" s="62"/>
      <c r="O330" s="62"/>
      <c r="P330" s="62"/>
      <c r="Q330" s="62"/>
      <c r="R330" s="62"/>
      <c r="S330" s="62"/>
      <c r="T330" s="63"/>
      <c r="AT330" s="16" t="s">
        <v>140</v>
      </c>
      <c r="AU330" s="16" t="s">
        <v>89</v>
      </c>
    </row>
    <row r="331" spans="2:65" s="1" customFormat="1" ht="24" customHeight="1">
      <c r="B331" s="33"/>
      <c r="C331" s="184" t="s">
        <v>1009</v>
      </c>
      <c r="D331" s="184" t="s">
        <v>133</v>
      </c>
      <c r="E331" s="185" t="s">
        <v>1010</v>
      </c>
      <c r="F331" s="186" t="s">
        <v>1011</v>
      </c>
      <c r="G331" s="187" t="s">
        <v>430</v>
      </c>
      <c r="H331" s="188">
        <v>1</v>
      </c>
      <c r="I331" s="189"/>
      <c r="J331" s="190">
        <f>ROUND(I331*H331,2)</f>
        <v>0</v>
      </c>
      <c r="K331" s="186" t="s">
        <v>19</v>
      </c>
      <c r="L331" s="37"/>
      <c r="M331" s="191" t="s">
        <v>19</v>
      </c>
      <c r="N331" s="192" t="s">
        <v>43</v>
      </c>
      <c r="O331" s="62"/>
      <c r="P331" s="193">
        <f>O331*H331</f>
        <v>0</v>
      </c>
      <c r="Q331" s="193">
        <v>0</v>
      </c>
      <c r="R331" s="193">
        <f>Q331*H331</f>
        <v>0</v>
      </c>
      <c r="S331" s="193">
        <v>0</v>
      </c>
      <c r="T331" s="194">
        <f>S331*H331</f>
        <v>0</v>
      </c>
      <c r="AR331" s="195" t="s">
        <v>220</v>
      </c>
      <c r="AT331" s="195" t="s">
        <v>133</v>
      </c>
      <c r="AU331" s="195" t="s">
        <v>89</v>
      </c>
      <c r="AY331" s="16" t="s">
        <v>131</v>
      </c>
      <c r="BE331" s="196">
        <f>IF(N331="základní",J331,0)</f>
        <v>0</v>
      </c>
      <c r="BF331" s="196">
        <f>IF(N331="snížená",J331,0)</f>
        <v>0</v>
      </c>
      <c r="BG331" s="196">
        <f>IF(N331="zákl. přenesená",J331,0)</f>
        <v>0</v>
      </c>
      <c r="BH331" s="196">
        <f>IF(N331="sníž. přenesená",J331,0)</f>
        <v>0</v>
      </c>
      <c r="BI331" s="196">
        <f>IF(N331="nulová",J331,0)</f>
        <v>0</v>
      </c>
      <c r="BJ331" s="16" t="s">
        <v>79</v>
      </c>
      <c r="BK331" s="196">
        <f>ROUND(I331*H331,2)</f>
        <v>0</v>
      </c>
      <c r="BL331" s="16" t="s">
        <v>220</v>
      </c>
      <c r="BM331" s="195" t="s">
        <v>1012</v>
      </c>
    </row>
    <row r="332" spans="2:47" s="1" customFormat="1" ht="19.5">
      <c r="B332" s="33"/>
      <c r="C332" s="34"/>
      <c r="D332" s="197" t="s">
        <v>140</v>
      </c>
      <c r="E332" s="34"/>
      <c r="F332" s="198" t="s">
        <v>1011</v>
      </c>
      <c r="G332" s="34"/>
      <c r="H332" s="34"/>
      <c r="I332" s="114"/>
      <c r="J332" s="34"/>
      <c r="K332" s="34"/>
      <c r="L332" s="37"/>
      <c r="M332" s="199"/>
      <c r="N332" s="62"/>
      <c r="O332" s="62"/>
      <c r="P332" s="62"/>
      <c r="Q332" s="62"/>
      <c r="R332" s="62"/>
      <c r="S332" s="62"/>
      <c r="T332" s="63"/>
      <c r="AT332" s="16" t="s">
        <v>140</v>
      </c>
      <c r="AU332" s="16" t="s">
        <v>89</v>
      </c>
    </row>
    <row r="333" spans="2:65" s="1" customFormat="1" ht="24" customHeight="1">
      <c r="B333" s="33"/>
      <c r="C333" s="184" t="s">
        <v>1013</v>
      </c>
      <c r="D333" s="184" t="s">
        <v>133</v>
      </c>
      <c r="E333" s="185" t="s">
        <v>1014</v>
      </c>
      <c r="F333" s="186" t="s">
        <v>1015</v>
      </c>
      <c r="G333" s="187" t="s">
        <v>430</v>
      </c>
      <c r="H333" s="188">
        <v>1</v>
      </c>
      <c r="I333" s="189"/>
      <c r="J333" s="190">
        <f>ROUND(I333*H333,2)</f>
        <v>0</v>
      </c>
      <c r="K333" s="186" t="s">
        <v>19</v>
      </c>
      <c r="L333" s="37"/>
      <c r="M333" s="191" t="s">
        <v>19</v>
      </c>
      <c r="N333" s="192" t="s">
        <v>43</v>
      </c>
      <c r="O333" s="62"/>
      <c r="P333" s="193">
        <f>O333*H333</f>
        <v>0</v>
      </c>
      <c r="Q333" s="193">
        <v>0</v>
      </c>
      <c r="R333" s="193">
        <f>Q333*H333</f>
        <v>0</v>
      </c>
      <c r="S333" s="193">
        <v>0</v>
      </c>
      <c r="T333" s="194">
        <f>S333*H333</f>
        <v>0</v>
      </c>
      <c r="AR333" s="195" t="s">
        <v>220</v>
      </c>
      <c r="AT333" s="195" t="s">
        <v>133</v>
      </c>
      <c r="AU333" s="195" t="s">
        <v>89</v>
      </c>
      <c r="AY333" s="16" t="s">
        <v>131</v>
      </c>
      <c r="BE333" s="196">
        <f>IF(N333="základní",J333,0)</f>
        <v>0</v>
      </c>
      <c r="BF333" s="196">
        <f>IF(N333="snížená",J333,0)</f>
        <v>0</v>
      </c>
      <c r="BG333" s="196">
        <f>IF(N333="zákl. přenesená",J333,0)</f>
        <v>0</v>
      </c>
      <c r="BH333" s="196">
        <f>IF(N333="sníž. přenesená",J333,0)</f>
        <v>0</v>
      </c>
      <c r="BI333" s="196">
        <f>IF(N333="nulová",J333,0)</f>
        <v>0</v>
      </c>
      <c r="BJ333" s="16" t="s">
        <v>79</v>
      </c>
      <c r="BK333" s="196">
        <f>ROUND(I333*H333,2)</f>
        <v>0</v>
      </c>
      <c r="BL333" s="16" t="s">
        <v>220</v>
      </c>
      <c r="BM333" s="195" t="s">
        <v>1016</v>
      </c>
    </row>
    <row r="334" spans="2:47" s="1" customFormat="1" ht="19.5">
      <c r="B334" s="33"/>
      <c r="C334" s="34"/>
      <c r="D334" s="197" t="s">
        <v>140</v>
      </c>
      <c r="E334" s="34"/>
      <c r="F334" s="198" t="s">
        <v>1015</v>
      </c>
      <c r="G334" s="34"/>
      <c r="H334" s="34"/>
      <c r="I334" s="114"/>
      <c r="J334" s="34"/>
      <c r="K334" s="34"/>
      <c r="L334" s="37"/>
      <c r="M334" s="199"/>
      <c r="N334" s="62"/>
      <c r="O334" s="62"/>
      <c r="P334" s="62"/>
      <c r="Q334" s="62"/>
      <c r="R334" s="62"/>
      <c r="S334" s="62"/>
      <c r="T334" s="63"/>
      <c r="AT334" s="16" t="s">
        <v>140</v>
      </c>
      <c r="AU334" s="16" t="s">
        <v>89</v>
      </c>
    </row>
    <row r="335" spans="2:65" s="1" customFormat="1" ht="24" customHeight="1">
      <c r="B335" s="33"/>
      <c r="C335" s="184" t="s">
        <v>1017</v>
      </c>
      <c r="D335" s="184" t="s">
        <v>133</v>
      </c>
      <c r="E335" s="185" t="s">
        <v>1018</v>
      </c>
      <c r="F335" s="186" t="s">
        <v>1019</v>
      </c>
      <c r="G335" s="187" t="s">
        <v>430</v>
      </c>
      <c r="H335" s="188">
        <v>1</v>
      </c>
      <c r="I335" s="189"/>
      <c r="J335" s="190">
        <f>ROUND(I335*H335,2)</f>
        <v>0</v>
      </c>
      <c r="K335" s="186" t="s">
        <v>19</v>
      </c>
      <c r="L335" s="37"/>
      <c r="M335" s="191" t="s">
        <v>19</v>
      </c>
      <c r="N335" s="192" t="s">
        <v>43</v>
      </c>
      <c r="O335" s="62"/>
      <c r="P335" s="193">
        <f>O335*H335</f>
        <v>0</v>
      </c>
      <c r="Q335" s="193">
        <v>0</v>
      </c>
      <c r="R335" s="193">
        <f>Q335*H335</f>
        <v>0</v>
      </c>
      <c r="S335" s="193">
        <v>0</v>
      </c>
      <c r="T335" s="194">
        <f>S335*H335</f>
        <v>0</v>
      </c>
      <c r="AR335" s="195" t="s">
        <v>220</v>
      </c>
      <c r="AT335" s="195" t="s">
        <v>133</v>
      </c>
      <c r="AU335" s="195" t="s">
        <v>89</v>
      </c>
      <c r="AY335" s="16" t="s">
        <v>131</v>
      </c>
      <c r="BE335" s="196">
        <f>IF(N335="základní",J335,0)</f>
        <v>0</v>
      </c>
      <c r="BF335" s="196">
        <f>IF(N335="snížená",J335,0)</f>
        <v>0</v>
      </c>
      <c r="BG335" s="196">
        <f>IF(N335="zákl. přenesená",J335,0)</f>
        <v>0</v>
      </c>
      <c r="BH335" s="196">
        <f>IF(N335="sníž. přenesená",J335,0)</f>
        <v>0</v>
      </c>
      <c r="BI335" s="196">
        <f>IF(N335="nulová",J335,0)</f>
        <v>0</v>
      </c>
      <c r="BJ335" s="16" t="s">
        <v>79</v>
      </c>
      <c r="BK335" s="196">
        <f>ROUND(I335*H335,2)</f>
        <v>0</v>
      </c>
      <c r="BL335" s="16" t="s">
        <v>220</v>
      </c>
      <c r="BM335" s="195" t="s">
        <v>1020</v>
      </c>
    </row>
    <row r="336" spans="2:47" s="1" customFormat="1" ht="19.5">
      <c r="B336" s="33"/>
      <c r="C336" s="34"/>
      <c r="D336" s="197" t="s">
        <v>140</v>
      </c>
      <c r="E336" s="34"/>
      <c r="F336" s="198" t="s">
        <v>1019</v>
      </c>
      <c r="G336" s="34"/>
      <c r="H336" s="34"/>
      <c r="I336" s="114"/>
      <c r="J336" s="34"/>
      <c r="K336" s="34"/>
      <c r="L336" s="37"/>
      <c r="M336" s="199"/>
      <c r="N336" s="62"/>
      <c r="O336" s="62"/>
      <c r="P336" s="62"/>
      <c r="Q336" s="62"/>
      <c r="R336" s="62"/>
      <c r="S336" s="62"/>
      <c r="T336" s="63"/>
      <c r="AT336" s="16" t="s">
        <v>140</v>
      </c>
      <c r="AU336" s="16" t="s">
        <v>89</v>
      </c>
    </row>
    <row r="337" spans="2:65" s="1" customFormat="1" ht="24" customHeight="1">
      <c r="B337" s="33"/>
      <c r="C337" s="184" t="s">
        <v>1021</v>
      </c>
      <c r="D337" s="184" t="s">
        <v>133</v>
      </c>
      <c r="E337" s="185" t="s">
        <v>1022</v>
      </c>
      <c r="F337" s="186" t="s">
        <v>1023</v>
      </c>
      <c r="G337" s="187" t="s">
        <v>430</v>
      </c>
      <c r="H337" s="188">
        <v>4</v>
      </c>
      <c r="I337" s="189"/>
      <c r="J337" s="190">
        <f>ROUND(I337*H337,2)</f>
        <v>0</v>
      </c>
      <c r="K337" s="186" t="s">
        <v>19</v>
      </c>
      <c r="L337" s="37"/>
      <c r="M337" s="191" t="s">
        <v>19</v>
      </c>
      <c r="N337" s="192" t="s">
        <v>43</v>
      </c>
      <c r="O337" s="62"/>
      <c r="P337" s="193">
        <f>O337*H337</f>
        <v>0</v>
      </c>
      <c r="Q337" s="193">
        <v>0</v>
      </c>
      <c r="R337" s="193">
        <f>Q337*H337</f>
        <v>0</v>
      </c>
      <c r="S337" s="193">
        <v>0</v>
      </c>
      <c r="T337" s="194">
        <f>S337*H337</f>
        <v>0</v>
      </c>
      <c r="AR337" s="195" t="s">
        <v>220</v>
      </c>
      <c r="AT337" s="195" t="s">
        <v>133</v>
      </c>
      <c r="AU337" s="195" t="s">
        <v>89</v>
      </c>
      <c r="AY337" s="16" t="s">
        <v>131</v>
      </c>
      <c r="BE337" s="196">
        <f>IF(N337="základní",J337,0)</f>
        <v>0</v>
      </c>
      <c r="BF337" s="196">
        <f>IF(N337="snížená",J337,0)</f>
        <v>0</v>
      </c>
      <c r="BG337" s="196">
        <f>IF(N337="zákl. přenesená",J337,0)</f>
        <v>0</v>
      </c>
      <c r="BH337" s="196">
        <f>IF(N337="sníž. přenesená",J337,0)</f>
        <v>0</v>
      </c>
      <c r="BI337" s="196">
        <f>IF(N337="nulová",J337,0)</f>
        <v>0</v>
      </c>
      <c r="BJ337" s="16" t="s">
        <v>79</v>
      </c>
      <c r="BK337" s="196">
        <f>ROUND(I337*H337,2)</f>
        <v>0</v>
      </c>
      <c r="BL337" s="16" t="s">
        <v>220</v>
      </c>
      <c r="BM337" s="195" t="s">
        <v>1024</v>
      </c>
    </row>
    <row r="338" spans="2:47" s="1" customFormat="1" ht="19.5">
      <c r="B338" s="33"/>
      <c r="C338" s="34"/>
      <c r="D338" s="197" t="s">
        <v>140</v>
      </c>
      <c r="E338" s="34"/>
      <c r="F338" s="198" t="s">
        <v>1023</v>
      </c>
      <c r="G338" s="34"/>
      <c r="H338" s="34"/>
      <c r="I338" s="114"/>
      <c r="J338" s="34"/>
      <c r="K338" s="34"/>
      <c r="L338" s="37"/>
      <c r="M338" s="199"/>
      <c r="N338" s="62"/>
      <c r="O338" s="62"/>
      <c r="P338" s="62"/>
      <c r="Q338" s="62"/>
      <c r="R338" s="62"/>
      <c r="S338" s="62"/>
      <c r="T338" s="63"/>
      <c r="AT338" s="16" t="s">
        <v>140</v>
      </c>
      <c r="AU338" s="16" t="s">
        <v>89</v>
      </c>
    </row>
    <row r="339" spans="2:65" s="1" customFormat="1" ht="24" customHeight="1">
      <c r="B339" s="33"/>
      <c r="C339" s="184" t="s">
        <v>1025</v>
      </c>
      <c r="D339" s="184" t="s">
        <v>133</v>
      </c>
      <c r="E339" s="185" t="s">
        <v>1026</v>
      </c>
      <c r="F339" s="186" t="s">
        <v>1027</v>
      </c>
      <c r="G339" s="187" t="s">
        <v>430</v>
      </c>
      <c r="H339" s="188">
        <v>4</v>
      </c>
      <c r="I339" s="189"/>
      <c r="J339" s="190">
        <f>ROUND(I339*H339,2)</f>
        <v>0</v>
      </c>
      <c r="K339" s="186" t="s">
        <v>19</v>
      </c>
      <c r="L339" s="37"/>
      <c r="M339" s="191" t="s">
        <v>19</v>
      </c>
      <c r="N339" s="192" t="s">
        <v>43</v>
      </c>
      <c r="O339" s="62"/>
      <c r="P339" s="193">
        <f>O339*H339</f>
        <v>0</v>
      </c>
      <c r="Q339" s="193">
        <v>0</v>
      </c>
      <c r="R339" s="193">
        <f>Q339*H339</f>
        <v>0</v>
      </c>
      <c r="S339" s="193">
        <v>0</v>
      </c>
      <c r="T339" s="194">
        <f>S339*H339</f>
        <v>0</v>
      </c>
      <c r="AR339" s="195" t="s">
        <v>220</v>
      </c>
      <c r="AT339" s="195" t="s">
        <v>133</v>
      </c>
      <c r="AU339" s="195" t="s">
        <v>89</v>
      </c>
      <c r="AY339" s="16" t="s">
        <v>131</v>
      </c>
      <c r="BE339" s="196">
        <f>IF(N339="základní",J339,0)</f>
        <v>0</v>
      </c>
      <c r="BF339" s="196">
        <f>IF(N339="snížená",J339,0)</f>
        <v>0</v>
      </c>
      <c r="BG339" s="196">
        <f>IF(N339="zákl. přenesená",J339,0)</f>
        <v>0</v>
      </c>
      <c r="BH339" s="196">
        <f>IF(N339="sníž. přenesená",J339,0)</f>
        <v>0</v>
      </c>
      <c r="BI339" s="196">
        <f>IF(N339="nulová",J339,0)</f>
        <v>0</v>
      </c>
      <c r="BJ339" s="16" t="s">
        <v>79</v>
      </c>
      <c r="BK339" s="196">
        <f>ROUND(I339*H339,2)</f>
        <v>0</v>
      </c>
      <c r="BL339" s="16" t="s">
        <v>220</v>
      </c>
      <c r="BM339" s="195" t="s">
        <v>1028</v>
      </c>
    </row>
    <row r="340" spans="2:47" s="1" customFormat="1" ht="19.5">
      <c r="B340" s="33"/>
      <c r="C340" s="34"/>
      <c r="D340" s="197" t="s">
        <v>140</v>
      </c>
      <c r="E340" s="34"/>
      <c r="F340" s="198" t="s">
        <v>1027</v>
      </c>
      <c r="G340" s="34"/>
      <c r="H340" s="34"/>
      <c r="I340" s="114"/>
      <c r="J340" s="34"/>
      <c r="K340" s="34"/>
      <c r="L340" s="37"/>
      <c r="M340" s="199"/>
      <c r="N340" s="62"/>
      <c r="O340" s="62"/>
      <c r="P340" s="62"/>
      <c r="Q340" s="62"/>
      <c r="R340" s="62"/>
      <c r="S340" s="62"/>
      <c r="T340" s="63"/>
      <c r="AT340" s="16" t="s">
        <v>140</v>
      </c>
      <c r="AU340" s="16" t="s">
        <v>89</v>
      </c>
    </row>
    <row r="341" spans="2:65" s="1" customFormat="1" ht="24" customHeight="1">
      <c r="B341" s="33"/>
      <c r="C341" s="184" t="s">
        <v>1029</v>
      </c>
      <c r="D341" s="184" t="s">
        <v>133</v>
      </c>
      <c r="E341" s="185" t="s">
        <v>1030</v>
      </c>
      <c r="F341" s="186" t="s">
        <v>1031</v>
      </c>
      <c r="G341" s="187" t="s">
        <v>430</v>
      </c>
      <c r="H341" s="188">
        <v>1</v>
      </c>
      <c r="I341" s="189"/>
      <c r="J341" s="190">
        <f>ROUND(I341*H341,2)</f>
        <v>0</v>
      </c>
      <c r="K341" s="186" t="s">
        <v>19</v>
      </c>
      <c r="L341" s="37"/>
      <c r="M341" s="191" t="s">
        <v>19</v>
      </c>
      <c r="N341" s="192" t="s">
        <v>43</v>
      </c>
      <c r="O341" s="62"/>
      <c r="P341" s="193">
        <f>O341*H341</f>
        <v>0</v>
      </c>
      <c r="Q341" s="193">
        <v>0</v>
      </c>
      <c r="R341" s="193">
        <f>Q341*H341</f>
        <v>0</v>
      </c>
      <c r="S341" s="193">
        <v>0</v>
      </c>
      <c r="T341" s="194">
        <f>S341*H341</f>
        <v>0</v>
      </c>
      <c r="AR341" s="195" t="s">
        <v>220</v>
      </c>
      <c r="AT341" s="195" t="s">
        <v>133</v>
      </c>
      <c r="AU341" s="195" t="s">
        <v>89</v>
      </c>
      <c r="AY341" s="16" t="s">
        <v>131</v>
      </c>
      <c r="BE341" s="196">
        <f>IF(N341="základní",J341,0)</f>
        <v>0</v>
      </c>
      <c r="BF341" s="196">
        <f>IF(N341="snížená",J341,0)</f>
        <v>0</v>
      </c>
      <c r="BG341" s="196">
        <f>IF(N341="zákl. přenesená",J341,0)</f>
        <v>0</v>
      </c>
      <c r="BH341" s="196">
        <f>IF(N341="sníž. přenesená",J341,0)</f>
        <v>0</v>
      </c>
      <c r="BI341" s="196">
        <f>IF(N341="nulová",J341,0)</f>
        <v>0</v>
      </c>
      <c r="BJ341" s="16" t="s">
        <v>79</v>
      </c>
      <c r="BK341" s="196">
        <f>ROUND(I341*H341,2)</f>
        <v>0</v>
      </c>
      <c r="BL341" s="16" t="s">
        <v>220</v>
      </c>
      <c r="BM341" s="195" t="s">
        <v>1032</v>
      </c>
    </row>
    <row r="342" spans="2:47" s="1" customFormat="1" ht="19.5">
      <c r="B342" s="33"/>
      <c r="C342" s="34"/>
      <c r="D342" s="197" t="s">
        <v>140</v>
      </c>
      <c r="E342" s="34"/>
      <c r="F342" s="198" t="s">
        <v>1031</v>
      </c>
      <c r="G342" s="34"/>
      <c r="H342" s="34"/>
      <c r="I342" s="114"/>
      <c r="J342" s="34"/>
      <c r="K342" s="34"/>
      <c r="L342" s="37"/>
      <c r="M342" s="199"/>
      <c r="N342" s="62"/>
      <c r="O342" s="62"/>
      <c r="P342" s="62"/>
      <c r="Q342" s="62"/>
      <c r="R342" s="62"/>
      <c r="S342" s="62"/>
      <c r="T342" s="63"/>
      <c r="AT342" s="16" t="s">
        <v>140</v>
      </c>
      <c r="AU342" s="16" t="s">
        <v>89</v>
      </c>
    </row>
    <row r="343" spans="2:65" s="1" customFormat="1" ht="24" customHeight="1">
      <c r="B343" s="33"/>
      <c r="C343" s="184" t="s">
        <v>1033</v>
      </c>
      <c r="D343" s="184" t="s">
        <v>133</v>
      </c>
      <c r="E343" s="185" t="s">
        <v>1034</v>
      </c>
      <c r="F343" s="186" t="s">
        <v>1035</v>
      </c>
      <c r="G343" s="187" t="s">
        <v>430</v>
      </c>
      <c r="H343" s="188">
        <v>1</v>
      </c>
      <c r="I343" s="189"/>
      <c r="J343" s="190">
        <f>ROUND(I343*H343,2)</f>
        <v>0</v>
      </c>
      <c r="K343" s="186" t="s">
        <v>19</v>
      </c>
      <c r="L343" s="37"/>
      <c r="M343" s="191" t="s">
        <v>19</v>
      </c>
      <c r="N343" s="192" t="s">
        <v>43</v>
      </c>
      <c r="O343" s="62"/>
      <c r="P343" s="193">
        <f>O343*H343</f>
        <v>0</v>
      </c>
      <c r="Q343" s="193">
        <v>0</v>
      </c>
      <c r="R343" s="193">
        <f>Q343*H343</f>
        <v>0</v>
      </c>
      <c r="S343" s="193">
        <v>0</v>
      </c>
      <c r="T343" s="194">
        <f>S343*H343</f>
        <v>0</v>
      </c>
      <c r="AR343" s="195" t="s">
        <v>220</v>
      </c>
      <c r="AT343" s="195" t="s">
        <v>133</v>
      </c>
      <c r="AU343" s="195" t="s">
        <v>89</v>
      </c>
      <c r="AY343" s="16" t="s">
        <v>131</v>
      </c>
      <c r="BE343" s="196">
        <f>IF(N343="základní",J343,0)</f>
        <v>0</v>
      </c>
      <c r="BF343" s="196">
        <f>IF(N343="snížená",J343,0)</f>
        <v>0</v>
      </c>
      <c r="BG343" s="196">
        <f>IF(N343="zákl. přenesená",J343,0)</f>
        <v>0</v>
      </c>
      <c r="BH343" s="196">
        <f>IF(N343="sníž. přenesená",J343,0)</f>
        <v>0</v>
      </c>
      <c r="BI343" s="196">
        <f>IF(N343="nulová",J343,0)</f>
        <v>0</v>
      </c>
      <c r="BJ343" s="16" t="s">
        <v>79</v>
      </c>
      <c r="BK343" s="196">
        <f>ROUND(I343*H343,2)</f>
        <v>0</v>
      </c>
      <c r="BL343" s="16" t="s">
        <v>220</v>
      </c>
      <c r="BM343" s="195" t="s">
        <v>1036</v>
      </c>
    </row>
    <row r="344" spans="2:47" s="1" customFormat="1" ht="19.5">
      <c r="B344" s="33"/>
      <c r="C344" s="34"/>
      <c r="D344" s="197" t="s">
        <v>140</v>
      </c>
      <c r="E344" s="34"/>
      <c r="F344" s="198" t="s">
        <v>1035</v>
      </c>
      <c r="G344" s="34"/>
      <c r="H344" s="34"/>
      <c r="I344" s="114"/>
      <c r="J344" s="34"/>
      <c r="K344" s="34"/>
      <c r="L344" s="37"/>
      <c r="M344" s="199"/>
      <c r="N344" s="62"/>
      <c r="O344" s="62"/>
      <c r="P344" s="62"/>
      <c r="Q344" s="62"/>
      <c r="R344" s="62"/>
      <c r="S344" s="62"/>
      <c r="T344" s="63"/>
      <c r="AT344" s="16" t="s">
        <v>140</v>
      </c>
      <c r="AU344" s="16" t="s">
        <v>89</v>
      </c>
    </row>
    <row r="345" spans="2:65" s="1" customFormat="1" ht="24" customHeight="1">
      <c r="B345" s="33"/>
      <c r="C345" s="184" t="s">
        <v>1037</v>
      </c>
      <c r="D345" s="184" t="s">
        <v>133</v>
      </c>
      <c r="E345" s="185" t="s">
        <v>1038</v>
      </c>
      <c r="F345" s="186" t="s">
        <v>1039</v>
      </c>
      <c r="G345" s="187" t="s">
        <v>430</v>
      </c>
      <c r="H345" s="188">
        <v>3</v>
      </c>
      <c r="I345" s="189"/>
      <c r="J345" s="190">
        <f>ROUND(I345*H345,2)</f>
        <v>0</v>
      </c>
      <c r="K345" s="186" t="s">
        <v>19</v>
      </c>
      <c r="L345" s="37"/>
      <c r="M345" s="191" t="s">
        <v>19</v>
      </c>
      <c r="N345" s="192" t="s">
        <v>43</v>
      </c>
      <c r="O345" s="62"/>
      <c r="P345" s="193">
        <f>O345*H345</f>
        <v>0</v>
      </c>
      <c r="Q345" s="193">
        <v>0</v>
      </c>
      <c r="R345" s="193">
        <f>Q345*H345</f>
        <v>0</v>
      </c>
      <c r="S345" s="193">
        <v>0</v>
      </c>
      <c r="T345" s="194">
        <f>S345*H345</f>
        <v>0</v>
      </c>
      <c r="AR345" s="195" t="s">
        <v>220</v>
      </c>
      <c r="AT345" s="195" t="s">
        <v>133</v>
      </c>
      <c r="AU345" s="195" t="s">
        <v>89</v>
      </c>
      <c r="AY345" s="16" t="s">
        <v>131</v>
      </c>
      <c r="BE345" s="196">
        <f>IF(N345="základní",J345,0)</f>
        <v>0</v>
      </c>
      <c r="BF345" s="196">
        <f>IF(N345="snížená",J345,0)</f>
        <v>0</v>
      </c>
      <c r="BG345" s="196">
        <f>IF(N345="zákl. přenesená",J345,0)</f>
        <v>0</v>
      </c>
      <c r="BH345" s="196">
        <f>IF(N345="sníž. přenesená",J345,0)</f>
        <v>0</v>
      </c>
      <c r="BI345" s="196">
        <f>IF(N345="nulová",J345,0)</f>
        <v>0</v>
      </c>
      <c r="BJ345" s="16" t="s">
        <v>79</v>
      </c>
      <c r="BK345" s="196">
        <f>ROUND(I345*H345,2)</f>
        <v>0</v>
      </c>
      <c r="BL345" s="16" t="s">
        <v>220</v>
      </c>
      <c r="BM345" s="195" t="s">
        <v>1040</v>
      </c>
    </row>
    <row r="346" spans="2:47" s="1" customFormat="1" ht="19.5">
      <c r="B346" s="33"/>
      <c r="C346" s="34"/>
      <c r="D346" s="197" t="s">
        <v>140</v>
      </c>
      <c r="E346" s="34"/>
      <c r="F346" s="198" t="s">
        <v>1039</v>
      </c>
      <c r="G346" s="34"/>
      <c r="H346" s="34"/>
      <c r="I346" s="114"/>
      <c r="J346" s="34"/>
      <c r="K346" s="34"/>
      <c r="L346" s="37"/>
      <c r="M346" s="199"/>
      <c r="N346" s="62"/>
      <c r="O346" s="62"/>
      <c r="P346" s="62"/>
      <c r="Q346" s="62"/>
      <c r="R346" s="62"/>
      <c r="S346" s="62"/>
      <c r="T346" s="63"/>
      <c r="AT346" s="16" t="s">
        <v>140</v>
      </c>
      <c r="AU346" s="16" t="s">
        <v>89</v>
      </c>
    </row>
    <row r="347" spans="2:65" s="1" customFormat="1" ht="36" customHeight="1">
      <c r="B347" s="33"/>
      <c r="C347" s="184" t="s">
        <v>1041</v>
      </c>
      <c r="D347" s="184" t="s">
        <v>133</v>
      </c>
      <c r="E347" s="185" t="s">
        <v>1042</v>
      </c>
      <c r="F347" s="186" t="s">
        <v>1043</v>
      </c>
      <c r="G347" s="187" t="s">
        <v>430</v>
      </c>
      <c r="H347" s="188">
        <v>2</v>
      </c>
      <c r="I347" s="189"/>
      <c r="J347" s="190">
        <f>ROUND(I347*H347,2)</f>
        <v>0</v>
      </c>
      <c r="K347" s="186" t="s">
        <v>19</v>
      </c>
      <c r="L347" s="37"/>
      <c r="M347" s="191" t="s">
        <v>19</v>
      </c>
      <c r="N347" s="192" t="s">
        <v>43</v>
      </c>
      <c r="O347" s="62"/>
      <c r="P347" s="193">
        <f>O347*H347</f>
        <v>0</v>
      </c>
      <c r="Q347" s="193">
        <v>0</v>
      </c>
      <c r="R347" s="193">
        <f>Q347*H347</f>
        <v>0</v>
      </c>
      <c r="S347" s="193">
        <v>0</v>
      </c>
      <c r="T347" s="194">
        <f>S347*H347</f>
        <v>0</v>
      </c>
      <c r="AR347" s="195" t="s">
        <v>220</v>
      </c>
      <c r="AT347" s="195" t="s">
        <v>133</v>
      </c>
      <c r="AU347" s="195" t="s">
        <v>89</v>
      </c>
      <c r="AY347" s="16" t="s">
        <v>131</v>
      </c>
      <c r="BE347" s="196">
        <f>IF(N347="základní",J347,0)</f>
        <v>0</v>
      </c>
      <c r="BF347" s="196">
        <f>IF(N347="snížená",J347,0)</f>
        <v>0</v>
      </c>
      <c r="BG347" s="196">
        <f>IF(N347="zákl. přenesená",J347,0)</f>
        <v>0</v>
      </c>
      <c r="BH347" s="196">
        <f>IF(N347="sníž. přenesená",J347,0)</f>
        <v>0</v>
      </c>
      <c r="BI347" s="196">
        <f>IF(N347="nulová",J347,0)</f>
        <v>0</v>
      </c>
      <c r="BJ347" s="16" t="s">
        <v>79</v>
      </c>
      <c r="BK347" s="196">
        <f>ROUND(I347*H347,2)</f>
        <v>0</v>
      </c>
      <c r="BL347" s="16" t="s">
        <v>220</v>
      </c>
      <c r="BM347" s="195" t="s">
        <v>1044</v>
      </c>
    </row>
    <row r="348" spans="2:47" s="1" customFormat="1" ht="19.5">
      <c r="B348" s="33"/>
      <c r="C348" s="34"/>
      <c r="D348" s="197" t="s">
        <v>140</v>
      </c>
      <c r="E348" s="34"/>
      <c r="F348" s="198" t="s">
        <v>1043</v>
      </c>
      <c r="G348" s="34"/>
      <c r="H348" s="34"/>
      <c r="I348" s="114"/>
      <c r="J348" s="34"/>
      <c r="K348" s="34"/>
      <c r="L348" s="37"/>
      <c r="M348" s="199"/>
      <c r="N348" s="62"/>
      <c r="O348" s="62"/>
      <c r="P348" s="62"/>
      <c r="Q348" s="62"/>
      <c r="R348" s="62"/>
      <c r="S348" s="62"/>
      <c r="T348" s="63"/>
      <c r="AT348" s="16" t="s">
        <v>140</v>
      </c>
      <c r="AU348" s="16" t="s">
        <v>89</v>
      </c>
    </row>
    <row r="349" spans="2:65" s="1" customFormat="1" ht="24" customHeight="1">
      <c r="B349" s="33"/>
      <c r="C349" s="184" t="s">
        <v>1045</v>
      </c>
      <c r="D349" s="184" t="s">
        <v>133</v>
      </c>
      <c r="E349" s="185" t="s">
        <v>1046</v>
      </c>
      <c r="F349" s="186" t="s">
        <v>1047</v>
      </c>
      <c r="G349" s="187" t="s">
        <v>430</v>
      </c>
      <c r="H349" s="188">
        <v>1</v>
      </c>
      <c r="I349" s="189"/>
      <c r="J349" s="190">
        <f>ROUND(I349*H349,2)</f>
        <v>0</v>
      </c>
      <c r="K349" s="186" t="s">
        <v>19</v>
      </c>
      <c r="L349" s="37"/>
      <c r="M349" s="191" t="s">
        <v>19</v>
      </c>
      <c r="N349" s="192" t="s">
        <v>43</v>
      </c>
      <c r="O349" s="62"/>
      <c r="P349" s="193">
        <f>O349*H349</f>
        <v>0</v>
      </c>
      <c r="Q349" s="193">
        <v>0</v>
      </c>
      <c r="R349" s="193">
        <f>Q349*H349</f>
        <v>0</v>
      </c>
      <c r="S349" s="193">
        <v>0</v>
      </c>
      <c r="T349" s="194">
        <f>S349*H349</f>
        <v>0</v>
      </c>
      <c r="AR349" s="195" t="s">
        <v>220</v>
      </c>
      <c r="AT349" s="195" t="s">
        <v>133</v>
      </c>
      <c r="AU349" s="195" t="s">
        <v>89</v>
      </c>
      <c r="AY349" s="16" t="s">
        <v>131</v>
      </c>
      <c r="BE349" s="196">
        <f>IF(N349="základní",J349,0)</f>
        <v>0</v>
      </c>
      <c r="BF349" s="196">
        <f>IF(N349="snížená",J349,0)</f>
        <v>0</v>
      </c>
      <c r="BG349" s="196">
        <f>IF(N349="zákl. přenesená",J349,0)</f>
        <v>0</v>
      </c>
      <c r="BH349" s="196">
        <f>IF(N349="sníž. přenesená",J349,0)</f>
        <v>0</v>
      </c>
      <c r="BI349" s="196">
        <f>IF(N349="nulová",J349,0)</f>
        <v>0</v>
      </c>
      <c r="BJ349" s="16" t="s">
        <v>79</v>
      </c>
      <c r="BK349" s="196">
        <f>ROUND(I349*H349,2)</f>
        <v>0</v>
      </c>
      <c r="BL349" s="16" t="s">
        <v>220</v>
      </c>
      <c r="BM349" s="195" t="s">
        <v>1048</v>
      </c>
    </row>
    <row r="350" spans="2:47" s="1" customFormat="1" ht="19.5">
      <c r="B350" s="33"/>
      <c r="C350" s="34"/>
      <c r="D350" s="197" t="s">
        <v>140</v>
      </c>
      <c r="E350" s="34"/>
      <c r="F350" s="198" t="s">
        <v>1047</v>
      </c>
      <c r="G350" s="34"/>
      <c r="H350" s="34"/>
      <c r="I350" s="114"/>
      <c r="J350" s="34"/>
      <c r="K350" s="34"/>
      <c r="L350" s="37"/>
      <c r="M350" s="199"/>
      <c r="N350" s="62"/>
      <c r="O350" s="62"/>
      <c r="P350" s="62"/>
      <c r="Q350" s="62"/>
      <c r="R350" s="62"/>
      <c r="S350" s="62"/>
      <c r="T350" s="63"/>
      <c r="AT350" s="16" t="s">
        <v>140</v>
      </c>
      <c r="AU350" s="16" t="s">
        <v>89</v>
      </c>
    </row>
    <row r="351" spans="2:65" s="1" customFormat="1" ht="24" customHeight="1">
      <c r="B351" s="33"/>
      <c r="C351" s="184" t="s">
        <v>1049</v>
      </c>
      <c r="D351" s="184" t="s">
        <v>133</v>
      </c>
      <c r="E351" s="185" t="s">
        <v>1050</v>
      </c>
      <c r="F351" s="186" t="s">
        <v>1051</v>
      </c>
      <c r="G351" s="187" t="s">
        <v>430</v>
      </c>
      <c r="H351" s="188">
        <v>1</v>
      </c>
      <c r="I351" s="189"/>
      <c r="J351" s="190">
        <f>ROUND(I351*H351,2)</f>
        <v>0</v>
      </c>
      <c r="K351" s="186" t="s">
        <v>19</v>
      </c>
      <c r="L351" s="37"/>
      <c r="M351" s="191" t="s">
        <v>19</v>
      </c>
      <c r="N351" s="192" t="s">
        <v>43</v>
      </c>
      <c r="O351" s="62"/>
      <c r="P351" s="193">
        <f>O351*H351</f>
        <v>0</v>
      </c>
      <c r="Q351" s="193">
        <v>0</v>
      </c>
      <c r="R351" s="193">
        <f>Q351*H351</f>
        <v>0</v>
      </c>
      <c r="S351" s="193">
        <v>0</v>
      </c>
      <c r="T351" s="194">
        <f>S351*H351</f>
        <v>0</v>
      </c>
      <c r="AR351" s="195" t="s">
        <v>220</v>
      </c>
      <c r="AT351" s="195" t="s">
        <v>133</v>
      </c>
      <c r="AU351" s="195" t="s">
        <v>89</v>
      </c>
      <c r="AY351" s="16" t="s">
        <v>131</v>
      </c>
      <c r="BE351" s="196">
        <f>IF(N351="základní",J351,0)</f>
        <v>0</v>
      </c>
      <c r="BF351" s="196">
        <f>IF(N351="snížená",J351,0)</f>
        <v>0</v>
      </c>
      <c r="BG351" s="196">
        <f>IF(N351="zákl. přenesená",J351,0)</f>
        <v>0</v>
      </c>
      <c r="BH351" s="196">
        <f>IF(N351="sníž. přenesená",J351,0)</f>
        <v>0</v>
      </c>
      <c r="BI351" s="196">
        <f>IF(N351="nulová",J351,0)</f>
        <v>0</v>
      </c>
      <c r="BJ351" s="16" t="s">
        <v>79</v>
      </c>
      <c r="BK351" s="196">
        <f>ROUND(I351*H351,2)</f>
        <v>0</v>
      </c>
      <c r="BL351" s="16" t="s">
        <v>220</v>
      </c>
      <c r="BM351" s="195" t="s">
        <v>1052</v>
      </c>
    </row>
    <row r="352" spans="2:47" s="1" customFormat="1" ht="19.5">
      <c r="B352" s="33"/>
      <c r="C352" s="34"/>
      <c r="D352" s="197" t="s">
        <v>140</v>
      </c>
      <c r="E352" s="34"/>
      <c r="F352" s="198" t="s">
        <v>1051</v>
      </c>
      <c r="G352" s="34"/>
      <c r="H352" s="34"/>
      <c r="I352" s="114"/>
      <c r="J352" s="34"/>
      <c r="K352" s="34"/>
      <c r="L352" s="37"/>
      <c r="M352" s="199"/>
      <c r="N352" s="62"/>
      <c r="O352" s="62"/>
      <c r="P352" s="62"/>
      <c r="Q352" s="62"/>
      <c r="R352" s="62"/>
      <c r="S352" s="62"/>
      <c r="T352" s="63"/>
      <c r="AT352" s="16" t="s">
        <v>140</v>
      </c>
      <c r="AU352" s="16" t="s">
        <v>89</v>
      </c>
    </row>
    <row r="353" spans="2:65" s="1" customFormat="1" ht="24" customHeight="1">
      <c r="B353" s="33"/>
      <c r="C353" s="184" t="s">
        <v>1053</v>
      </c>
      <c r="D353" s="184" t="s">
        <v>133</v>
      </c>
      <c r="E353" s="185" t="s">
        <v>1054</v>
      </c>
      <c r="F353" s="186" t="s">
        <v>1055</v>
      </c>
      <c r="G353" s="187" t="s">
        <v>430</v>
      </c>
      <c r="H353" s="188">
        <v>1</v>
      </c>
      <c r="I353" s="189"/>
      <c r="J353" s="190">
        <f>ROUND(I353*H353,2)</f>
        <v>0</v>
      </c>
      <c r="K353" s="186" t="s">
        <v>19</v>
      </c>
      <c r="L353" s="37"/>
      <c r="M353" s="191" t="s">
        <v>19</v>
      </c>
      <c r="N353" s="192" t="s">
        <v>43</v>
      </c>
      <c r="O353" s="62"/>
      <c r="P353" s="193">
        <f>O353*H353</f>
        <v>0</v>
      </c>
      <c r="Q353" s="193">
        <v>0</v>
      </c>
      <c r="R353" s="193">
        <f>Q353*H353</f>
        <v>0</v>
      </c>
      <c r="S353" s="193">
        <v>0</v>
      </c>
      <c r="T353" s="194">
        <f>S353*H353</f>
        <v>0</v>
      </c>
      <c r="AR353" s="195" t="s">
        <v>220</v>
      </c>
      <c r="AT353" s="195" t="s">
        <v>133</v>
      </c>
      <c r="AU353" s="195" t="s">
        <v>89</v>
      </c>
      <c r="AY353" s="16" t="s">
        <v>131</v>
      </c>
      <c r="BE353" s="196">
        <f>IF(N353="základní",J353,0)</f>
        <v>0</v>
      </c>
      <c r="BF353" s="196">
        <f>IF(N353="snížená",J353,0)</f>
        <v>0</v>
      </c>
      <c r="BG353" s="196">
        <f>IF(N353="zákl. přenesená",J353,0)</f>
        <v>0</v>
      </c>
      <c r="BH353" s="196">
        <f>IF(N353="sníž. přenesená",J353,0)</f>
        <v>0</v>
      </c>
      <c r="BI353" s="196">
        <f>IF(N353="nulová",J353,0)</f>
        <v>0</v>
      </c>
      <c r="BJ353" s="16" t="s">
        <v>79</v>
      </c>
      <c r="BK353" s="196">
        <f>ROUND(I353*H353,2)</f>
        <v>0</v>
      </c>
      <c r="BL353" s="16" t="s">
        <v>220</v>
      </c>
      <c r="BM353" s="195" t="s">
        <v>1056</v>
      </c>
    </row>
    <row r="354" spans="2:47" s="1" customFormat="1" ht="19.5">
      <c r="B354" s="33"/>
      <c r="C354" s="34"/>
      <c r="D354" s="197" t="s">
        <v>140</v>
      </c>
      <c r="E354" s="34"/>
      <c r="F354" s="198" t="s">
        <v>1055</v>
      </c>
      <c r="G354" s="34"/>
      <c r="H354" s="34"/>
      <c r="I354" s="114"/>
      <c r="J354" s="34"/>
      <c r="K354" s="34"/>
      <c r="L354" s="37"/>
      <c r="M354" s="199"/>
      <c r="N354" s="62"/>
      <c r="O354" s="62"/>
      <c r="P354" s="62"/>
      <c r="Q354" s="62"/>
      <c r="R354" s="62"/>
      <c r="S354" s="62"/>
      <c r="T354" s="63"/>
      <c r="AT354" s="16" t="s">
        <v>140</v>
      </c>
      <c r="AU354" s="16" t="s">
        <v>89</v>
      </c>
    </row>
    <row r="355" spans="2:65" s="1" customFormat="1" ht="24" customHeight="1">
      <c r="B355" s="33"/>
      <c r="C355" s="184" t="s">
        <v>1057</v>
      </c>
      <c r="D355" s="184" t="s">
        <v>133</v>
      </c>
      <c r="E355" s="185" t="s">
        <v>1058</v>
      </c>
      <c r="F355" s="186" t="s">
        <v>1059</v>
      </c>
      <c r="G355" s="187" t="s">
        <v>430</v>
      </c>
      <c r="H355" s="188">
        <v>1</v>
      </c>
      <c r="I355" s="189"/>
      <c r="J355" s="190">
        <f>ROUND(I355*H355,2)</f>
        <v>0</v>
      </c>
      <c r="K355" s="186" t="s">
        <v>19</v>
      </c>
      <c r="L355" s="37"/>
      <c r="M355" s="191" t="s">
        <v>19</v>
      </c>
      <c r="N355" s="192" t="s">
        <v>43</v>
      </c>
      <c r="O355" s="62"/>
      <c r="P355" s="193">
        <f>O355*H355</f>
        <v>0</v>
      </c>
      <c r="Q355" s="193">
        <v>0</v>
      </c>
      <c r="R355" s="193">
        <f>Q355*H355</f>
        <v>0</v>
      </c>
      <c r="S355" s="193">
        <v>0</v>
      </c>
      <c r="T355" s="194">
        <f>S355*H355</f>
        <v>0</v>
      </c>
      <c r="AR355" s="195" t="s">
        <v>220</v>
      </c>
      <c r="AT355" s="195" t="s">
        <v>133</v>
      </c>
      <c r="AU355" s="195" t="s">
        <v>89</v>
      </c>
      <c r="AY355" s="16" t="s">
        <v>131</v>
      </c>
      <c r="BE355" s="196">
        <f>IF(N355="základní",J355,0)</f>
        <v>0</v>
      </c>
      <c r="BF355" s="196">
        <f>IF(N355="snížená",J355,0)</f>
        <v>0</v>
      </c>
      <c r="BG355" s="196">
        <f>IF(N355="zákl. přenesená",J355,0)</f>
        <v>0</v>
      </c>
      <c r="BH355" s="196">
        <f>IF(N355="sníž. přenesená",J355,0)</f>
        <v>0</v>
      </c>
      <c r="BI355" s="196">
        <f>IF(N355="nulová",J355,0)</f>
        <v>0</v>
      </c>
      <c r="BJ355" s="16" t="s">
        <v>79</v>
      </c>
      <c r="BK355" s="196">
        <f>ROUND(I355*H355,2)</f>
        <v>0</v>
      </c>
      <c r="BL355" s="16" t="s">
        <v>220</v>
      </c>
      <c r="BM355" s="195" t="s">
        <v>1060</v>
      </c>
    </row>
    <row r="356" spans="2:47" s="1" customFormat="1" ht="19.5">
      <c r="B356" s="33"/>
      <c r="C356" s="34"/>
      <c r="D356" s="197" t="s">
        <v>140</v>
      </c>
      <c r="E356" s="34"/>
      <c r="F356" s="198" t="s">
        <v>1059</v>
      </c>
      <c r="G356" s="34"/>
      <c r="H356" s="34"/>
      <c r="I356" s="114"/>
      <c r="J356" s="34"/>
      <c r="K356" s="34"/>
      <c r="L356" s="37"/>
      <c r="M356" s="199"/>
      <c r="N356" s="62"/>
      <c r="O356" s="62"/>
      <c r="P356" s="62"/>
      <c r="Q356" s="62"/>
      <c r="R356" s="62"/>
      <c r="S356" s="62"/>
      <c r="T356" s="63"/>
      <c r="AT356" s="16" t="s">
        <v>140</v>
      </c>
      <c r="AU356" s="16" t="s">
        <v>89</v>
      </c>
    </row>
    <row r="357" spans="2:65" s="1" customFormat="1" ht="24" customHeight="1">
      <c r="B357" s="33"/>
      <c r="C357" s="184" t="s">
        <v>1061</v>
      </c>
      <c r="D357" s="184" t="s">
        <v>133</v>
      </c>
      <c r="E357" s="185" t="s">
        <v>1062</v>
      </c>
      <c r="F357" s="186" t="s">
        <v>1063</v>
      </c>
      <c r="G357" s="187" t="s">
        <v>430</v>
      </c>
      <c r="H357" s="188">
        <v>3</v>
      </c>
      <c r="I357" s="189"/>
      <c r="J357" s="190">
        <f>ROUND(I357*H357,2)</f>
        <v>0</v>
      </c>
      <c r="K357" s="186" t="s">
        <v>19</v>
      </c>
      <c r="L357" s="37"/>
      <c r="M357" s="191" t="s">
        <v>19</v>
      </c>
      <c r="N357" s="192" t="s">
        <v>43</v>
      </c>
      <c r="O357" s="62"/>
      <c r="P357" s="193">
        <f>O357*H357</f>
        <v>0</v>
      </c>
      <c r="Q357" s="193">
        <v>0</v>
      </c>
      <c r="R357" s="193">
        <f>Q357*H357</f>
        <v>0</v>
      </c>
      <c r="S357" s="193">
        <v>0</v>
      </c>
      <c r="T357" s="194">
        <f>S357*H357</f>
        <v>0</v>
      </c>
      <c r="AR357" s="195" t="s">
        <v>220</v>
      </c>
      <c r="AT357" s="195" t="s">
        <v>133</v>
      </c>
      <c r="AU357" s="195" t="s">
        <v>89</v>
      </c>
      <c r="AY357" s="16" t="s">
        <v>131</v>
      </c>
      <c r="BE357" s="196">
        <f>IF(N357="základní",J357,0)</f>
        <v>0</v>
      </c>
      <c r="BF357" s="196">
        <f>IF(N357="snížená",J357,0)</f>
        <v>0</v>
      </c>
      <c r="BG357" s="196">
        <f>IF(N357="zákl. přenesená",J357,0)</f>
        <v>0</v>
      </c>
      <c r="BH357" s="196">
        <f>IF(N357="sníž. přenesená",J357,0)</f>
        <v>0</v>
      </c>
      <c r="BI357" s="196">
        <f>IF(N357="nulová",J357,0)</f>
        <v>0</v>
      </c>
      <c r="BJ357" s="16" t="s">
        <v>79</v>
      </c>
      <c r="BK357" s="196">
        <f>ROUND(I357*H357,2)</f>
        <v>0</v>
      </c>
      <c r="BL357" s="16" t="s">
        <v>220</v>
      </c>
      <c r="BM357" s="195" t="s">
        <v>1064</v>
      </c>
    </row>
    <row r="358" spans="2:47" s="1" customFormat="1" ht="19.5">
      <c r="B358" s="33"/>
      <c r="C358" s="34"/>
      <c r="D358" s="197" t="s">
        <v>140</v>
      </c>
      <c r="E358" s="34"/>
      <c r="F358" s="198" t="s">
        <v>1063</v>
      </c>
      <c r="G358" s="34"/>
      <c r="H358" s="34"/>
      <c r="I358" s="114"/>
      <c r="J358" s="34"/>
      <c r="K358" s="34"/>
      <c r="L358" s="37"/>
      <c r="M358" s="199"/>
      <c r="N358" s="62"/>
      <c r="O358" s="62"/>
      <c r="P358" s="62"/>
      <c r="Q358" s="62"/>
      <c r="R358" s="62"/>
      <c r="S358" s="62"/>
      <c r="T358" s="63"/>
      <c r="AT358" s="16" t="s">
        <v>140</v>
      </c>
      <c r="AU358" s="16" t="s">
        <v>89</v>
      </c>
    </row>
    <row r="359" spans="2:65" s="1" customFormat="1" ht="24" customHeight="1">
      <c r="B359" s="33"/>
      <c r="C359" s="184" t="s">
        <v>1065</v>
      </c>
      <c r="D359" s="184" t="s">
        <v>133</v>
      </c>
      <c r="E359" s="185" t="s">
        <v>1066</v>
      </c>
      <c r="F359" s="186" t="s">
        <v>1067</v>
      </c>
      <c r="G359" s="187" t="s">
        <v>430</v>
      </c>
      <c r="H359" s="188">
        <v>1</v>
      </c>
      <c r="I359" s="189"/>
      <c r="J359" s="190">
        <f>ROUND(I359*H359,2)</f>
        <v>0</v>
      </c>
      <c r="K359" s="186" t="s">
        <v>19</v>
      </c>
      <c r="L359" s="37"/>
      <c r="M359" s="191" t="s">
        <v>19</v>
      </c>
      <c r="N359" s="192" t="s">
        <v>43</v>
      </c>
      <c r="O359" s="62"/>
      <c r="P359" s="193">
        <f>O359*H359</f>
        <v>0</v>
      </c>
      <c r="Q359" s="193">
        <v>0</v>
      </c>
      <c r="R359" s="193">
        <f>Q359*H359</f>
        <v>0</v>
      </c>
      <c r="S359" s="193">
        <v>0</v>
      </c>
      <c r="T359" s="194">
        <f>S359*H359</f>
        <v>0</v>
      </c>
      <c r="AR359" s="195" t="s">
        <v>220</v>
      </c>
      <c r="AT359" s="195" t="s">
        <v>133</v>
      </c>
      <c r="AU359" s="195" t="s">
        <v>89</v>
      </c>
      <c r="AY359" s="16" t="s">
        <v>131</v>
      </c>
      <c r="BE359" s="196">
        <f>IF(N359="základní",J359,0)</f>
        <v>0</v>
      </c>
      <c r="BF359" s="196">
        <f>IF(N359="snížená",J359,0)</f>
        <v>0</v>
      </c>
      <c r="BG359" s="196">
        <f>IF(N359="zákl. přenesená",J359,0)</f>
        <v>0</v>
      </c>
      <c r="BH359" s="196">
        <f>IF(N359="sníž. přenesená",J359,0)</f>
        <v>0</v>
      </c>
      <c r="BI359" s="196">
        <f>IF(N359="nulová",J359,0)</f>
        <v>0</v>
      </c>
      <c r="BJ359" s="16" t="s">
        <v>79</v>
      </c>
      <c r="BK359" s="196">
        <f>ROUND(I359*H359,2)</f>
        <v>0</v>
      </c>
      <c r="BL359" s="16" t="s">
        <v>220</v>
      </c>
      <c r="BM359" s="195" t="s">
        <v>1068</v>
      </c>
    </row>
    <row r="360" spans="2:47" s="1" customFormat="1" ht="19.5">
      <c r="B360" s="33"/>
      <c r="C360" s="34"/>
      <c r="D360" s="197" t="s">
        <v>140</v>
      </c>
      <c r="E360" s="34"/>
      <c r="F360" s="198" t="s">
        <v>1067</v>
      </c>
      <c r="G360" s="34"/>
      <c r="H360" s="34"/>
      <c r="I360" s="114"/>
      <c r="J360" s="34"/>
      <c r="K360" s="34"/>
      <c r="L360" s="37"/>
      <c r="M360" s="199"/>
      <c r="N360" s="62"/>
      <c r="O360" s="62"/>
      <c r="P360" s="62"/>
      <c r="Q360" s="62"/>
      <c r="R360" s="62"/>
      <c r="S360" s="62"/>
      <c r="T360" s="63"/>
      <c r="AT360" s="16" t="s">
        <v>140</v>
      </c>
      <c r="AU360" s="16" t="s">
        <v>89</v>
      </c>
    </row>
    <row r="361" spans="2:65" s="1" customFormat="1" ht="24" customHeight="1">
      <c r="B361" s="33"/>
      <c r="C361" s="184" t="s">
        <v>1069</v>
      </c>
      <c r="D361" s="184" t="s">
        <v>133</v>
      </c>
      <c r="E361" s="185" t="s">
        <v>1070</v>
      </c>
      <c r="F361" s="186" t="s">
        <v>1071</v>
      </c>
      <c r="G361" s="187" t="s">
        <v>430</v>
      </c>
      <c r="H361" s="188">
        <v>1</v>
      </c>
      <c r="I361" s="189"/>
      <c r="J361" s="190">
        <f>ROUND(I361*H361,2)</f>
        <v>0</v>
      </c>
      <c r="K361" s="186" t="s">
        <v>19</v>
      </c>
      <c r="L361" s="37"/>
      <c r="M361" s="191" t="s">
        <v>19</v>
      </c>
      <c r="N361" s="192" t="s">
        <v>43</v>
      </c>
      <c r="O361" s="62"/>
      <c r="P361" s="193">
        <f>O361*H361</f>
        <v>0</v>
      </c>
      <c r="Q361" s="193">
        <v>0</v>
      </c>
      <c r="R361" s="193">
        <f>Q361*H361</f>
        <v>0</v>
      </c>
      <c r="S361" s="193">
        <v>0</v>
      </c>
      <c r="T361" s="194">
        <f>S361*H361</f>
        <v>0</v>
      </c>
      <c r="AR361" s="195" t="s">
        <v>220</v>
      </c>
      <c r="AT361" s="195" t="s">
        <v>133</v>
      </c>
      <c r="AU361" s="195" t="s">
        <v>89</v>
      </c>
      <c r="AY361" s="16" t="s">
        <v>131</v>
      </c>
      <c r="BE361" s="196">
        <f>IF(N361="základní",J361,0)</f>
        <v>0</v>
      </c>
      <c r="BF361" s="196">
        <f>IF(N361="snížená",J361,0)</f>
        <v>0</v>
      </c>
      <c r="BG361" s="196">
        <f>IF(N361="zákl. přenesená",J361,0)</f>
        <v>0</v>
      </c>
      <c r="BH361" s="196">
        <f>IF(N361="sníž. přenesená",J361,0)</f>
        <v>0</v>
      </c>
      <c r="BI361" s="196">
        <f>IF(N361="nulová",J361,0)</f>
        <v>0</v>
      </c>
      <c r="BJ361" s="16" t="s">
        <v>79</v>
      </c>
      <c r="BK361" s="196">
        <f>ROUND(I361*H361,2)</f>
        <v>0</v>
      </c>
      <c r="BL361" s="16" t="s">
        <v>220</v>
      </c>
      <c r="BM361" s="195" t="s">
        <v>1072</v>
      </c>
    </row>
    <row r="362" spans="2:47" s="1" customFormat="1" ht="19.5">
      <c r="B362" s="33"/>
      <c r="C362" s="34"/>
      <c r="D362" s="197" t="s">
        <v>140</v>
      </c>
      <c r="E362" s="34"/>
      <c r="F362" s="198" t="s">
        <v>1071</v>
      </c>
      <c r="G362" s="34"/>
      <c r="H362" s="34"/>
      <c r="I362" s="114"/>
      <c r="J362" s="34"/>
      <c r="K362" s="34"/>
      <c r="L362" s="37"/>
      <c r="M362" s="199"/>
      <c r="N362" s="62"/>
      <c r="O362" s="62"/>
      <c r="P362" s="62"/>
      <c r="Q362" s="62"/>
      <c r="R362" s="62"/>
      <c r="S362" s="62"/>
      <c r="T362" s="63"/>
      <c r="AT362" s="16" t="s">
        <v>140</v>
      </c>
      <c r="AU362" s="16" t="s">
        <v>89</v>
      </c>
    </row>
    <row r="363" spans="2:65" s="1" customFormat="1" ht="24" customHeight="1">
      <c r="B363" s="33"/>
      <c r="C363" s="184" t="s">
        <v>1073</v>
      </c>
      <c r="D363" s="184" t="s">
        <v>133</v>
      </c>
      <c r="E363" s="185" t="s">
        <v>1074</v>
      </c>
      <c r="F363" s="186" t="s">
        <v>1075</v>
      </c>
      <c r="G363" s="187" t="s">
        <v>430</v>
      </c>
      <c r="H363" s="188">
        <v>4</v>
      </c>
      <c r="I363" s="189"/>
      <c r="J363" s="190">
        <f>ROUND(I363*H363,2)</f>
        <v>0</v>
      </c>
      <c r="K363" s="186" t="s">
        <v>19</v>
      </c>
      <c r="L363" s="37"/>
      <c r="M363" s="191" t="s">
        <v>19</v>
      </c>
      <c r="N363" s="192" t="s">
        <v>43</v>
      </c>
      <c r="O363" s="62"/>
      <c r="P363" s="193">
        <f>O363*H363</f>
        <v>0</v>
      </c>
      <c r="Q363" s="193">
        <v>0</v>
      </c>
      <c r="R363" s="193">
        <f>Q363*H363</f>
        <v>0</v>
      </c>
      <c r="S363" s="193">
        <v>0</v>
      </c>
      <c r="T363" s="194">
        <f>S363*H363</f>
        <v>0</v>
      </c>
      <c r="AR363" s="195" t="s">
        <v>220</v>
      </c>
      <c r="AT363" s="195" t="s">
        <v>133</v>
      </c>
      <c r="AU363" s="195" t="s">
        <v>89</v>
      </c>
      <c r="AY363" s="16" t="s">
        <v>131</v>
      </c>
      <c r="BE363" s="196">
        <f>IF(N363="základní",J363,0)</f>
        <v>0</v>
      </c>
      <c r="BF363" s="196">
        <f>IF(N363="snížená",J363,0)</f>
        <v>0</v>
      </c>
      <c r="BG363" s="196">
        <f>IF(N363="zákl. přenesená",J363,0)</f>
        <v>0</v>
      </c>
      <c r="BH363" s="196">
        <f>IF(N363="sníž. přenesená",J363,0)</f>
        <v>0</v>
      </c>
      <c r="BI363" s="196">
        <f>IF(N363="nulová",J363,0)</f>
        <v>0</v>
      </c>
      <c r="BJ363" s="16" t="s">
        <v>79</v>
      </c>
      <c r="BK363" s="196">
        <f>ROUND(I363*H363,2)</f>
        <v>0</v>
      </c>
      <c r="BL363" s="16" t="s">
        <v>220</v>
      </c>
      <c r="BM363" s="195" t="s">
        <v>1076</v>
      </c>
    </row>
    <row r="364" spans="2:47" s="1" customFormat="1" ht="19.5">
      <c r="B364" s="33"/>
      <c r="C364" s="34"/>
      <c r="D364" s="197" t="s">
        <v>140</v>
      </c>
      <c r="E364" s="34"/>
      <c r="F364" s="198" t="s">
        <v>1075</v>
      </c>
      <c r="G364" s="34"/>
      <c r="H364" s="34"/>
      <c r="I364" s="114"/>
      <c r="J364" s="34"/>
      <c r="K364" s="34"/>
      <c r="L364" s="37"/>
      <c r="M364" s="199"/>
      <c r="N364" s="62"/>
      <c r="O364" s="62"/>
      <c r="P364" s="62"/>
      <c r="Q364" s="62"/>
      <c r="R364" s="62"/>
      <c r="S364" s="62"/>
      <c r="T364" s="63"/>
      <c r="AT364" s="16" t="s">
        <v>140</v>
      </c>
      <c r="AU364" s="16" t="s">
        <v>89</v>
      </c>
    </row>
    <row r="365" spans="2:65" s="1" customFormat="1" ht="24" customHeight="1">
      <c r="B365" s="33"/>
      <c r="C365" s="184" t="s">
        <v>1077</v>
      </c>
      <c r="D365" s="184" t="s">
        <v>133</v>
      </c>
      <c r="E365" s="185" t="s">
        <v>1078</v>
      </c>
      <c r="F365" s="186" t="s">
        <v>1079</v>
      </c>
      <c r="G365" s="187" t="s">
        <v>430</v>
      </c>
      <c r="H365" s="188">
        <v>1</v>
      </c>
      <c r="I365" s="189"/>
      <c r="J365" s="190">
        <f>ROUND(I365*H365,2)</f>
        <v>0</v>
      </c>
      <c r="K365" s="186" t="s">
        <v>19</v>
      </c>
      <c r="L365" s="37"/>
      <c r="M365" s="191" t="s">
        <v>19</v>
      </c>
      <c r="N365" s="192" t="s">
        <v>43</v>
      </c>
      <c r="O365" s="62"/>
      <c r="P365" s="193">
        <f>O365*H365</f>
        <v>0</v>
      </c>
      <c r="Q365" s="193">
        <v>0</v>
      </c>
      <c r="R365" s="193">
        <f>Q365*H365</f>
        <v>0</v>
      </c>
      <c r="S365" s="193">
        <v>0</v>
      </c>
      <c r="T365" s="194">
        <f>S365*H365</f>
        <v>0</v>
      </c>
      <c r="AR365" s="195" t="s">
        <v>220</v>
      </c>
      <c r="AT365" s="195" t="s">
        <v>133</v>
      </c>
      <c r="AU365" s="195" t="s">
        <v>89</v>
      </c>
      <c r="AY365" s="16" t="s">
        <v>131</v>
      </c>
      <c r="BE365" s="196">
        <f>IF(N365="základní",J365,0)</f>
        <v>0</v>
      </c>
      <c r="BF365" s="196">
        <f>IF(N365="snížená",J365,0)</f>
        <v>0</v>
      </c>
      <c r="BG365" s="196">
        <f>IF(N365="zákl. přenesená",J365,0)</f>
        <v>0</v>
      </c>
      <c r="BH365" s="196">
        <f>IF(N365="sníž. přenesená",J365,0)</f>
        <v>0</v>
      </c>
      <c r="BI365" s="196">
        <f>IF(N365="nulová",J365,0)</f>
        <v>0</v>
      </c>
      <c r="BJ365" s="16" t="s">
        <v>79</v>
      </c>
      <c r="BK365" s="196">
        <f>ROUND(I365*H365,2)</f>
        <v>0</v>
      </c>
      <c r="BL365" s="16" t="s">
        <v>220</v>
      </c>
      <c r="BM365" s="195" t="s">
        <v>1080</v>
      </c>
    </row>
    <row r="366" spans="2:47" s="1" customFormat="1" ht="19.5">
      <c r="B366" s="33"/>
      <c r="C366" s="34"/>
      <c r="D366" s="197" t="s">
        <v>140</v>
      </c>
      <c r="E366" s="34"/>
      <c r="F366" s="198" t="s">
        <v>1079</v>
      </c>
      <c r="G366" s="34"/>
      <c r="H366" s="34"/>
      <c r="I366" s="114"/>
      <c r="J366" s="34"/>
      <c r="K366" s="34"/>
      <c r="L366" s="37"/>
      <c r="M366" s="199"/>
      <c r="N366" s="62"/>
      <c r="O366" s="62"/>
      <c r="P366" s="62"/>
      <c r="Q366" s="62"/>
      <c r="R366" s="62"/>
      <c r="S366" s="62"/>
      <c r="T366" s="63"/>
      <c r="AT366" s="16" t="s">
        <v>140</v>
      </c>
      <c r="AU366" s="16" t="s">
        <v>89</v>
      </c>
    </row>
    <row r="367" spans="2:65" s="1" customFormat="1" ht="24" customHeight="1">
      <c r="B367" s="33"/>
      <c r="C367" s="184" t="s">
        <v>1081</v>
      </c>
      <c r="D367" s="184" t="s">
        <v>133</v>
      </c>
      <c r="E367" s="185" t="s">
        <v>1082</v>
      </c>
      <c r="F367" s="186" t="s">
        <v>1083</v>
      </c>
      <c r="G367" s="187" t="s">
        <v>430</v>
      </c>
      <c r="H367" s="188">
        <v>3</v>
      </c>
      <c r="I367" s="189"/>
      <c r="J367" s="190">
        <f>ROUND(I367*H367,2)</f>
        <v>0</v>
      </c>
      <c r="K367" s="186" t="s">
        <v>19</v>
      </c>
      <c r="L367" s="37"/>
      <c r="M367" s="191" t="s">
        <v>19</v>
      </c>
      <c r="N367" s="192" t="s">
        <v>43</v>
      </c>
      <c r="O367" s="62"/>
      <c r="P367" s="193">
        <f>O367*H367</f>
        <v>0</v>
      </c>
      <c r="Q367" s="193">
        <v>0</v>
      </c>
      <c r="R367" s="193">
        <f>Q367*H367</f>
        <v>0</v>
      </c>
      <c r="S367" s="193">
        <v>0</v>
      </c>
      <c r="T367" s="194">
        <f>S367*H367</f>
        <v>0</v>
      </c>
      <c r="AR367" s="195" t="s">
        <v>220</v>
      </c>
      <c r="AT367" s="195" t="s">
        <v>133</v>
      </c>
      <c r="AU367" s="195" t="s">
        <v>89</v>
      </c>
      <c r="AY367" s="16" t="s">
        <v>131</v>
      </c>
      <c r="BE367" s="196">
        <f>IF(N367="základní",J367,0)</f>
        <v>0</v>
      </c>
      <c r="BF367" s="196">
        <f>IF(N367="snížená",J367,0)</f>
        <v>0</v>
      </c>
      <c r="BG367" s="196">
        <f>IF(N367="zákl. přenesená",J367,0)</f>
        <v>0</v>
      </c>
      <c r="BH367" s="196">
        <f>IF(N367="sníž. přenesená",J367,0)</f>
        <v>0</v>
      </c>
      <c r="BI367" s="196">
        <f>IF(N367="nulová",J367,0)</f>
        <v>0</v>
      </c>
      <c r="BJ367" s="16" t="s">
        <v>79</v>
      </c>
      <c r="BK367" s="196">
        <f>ROUND(I367*H367,2)</f>
        <v>0</v>
      </c>
      <c r="BL367" s="16" t="s">
        <v>220</v>
      </c>
      <c r="BM367" s="195" t="s">
        <v>1084</v>
      </c>
    </row>
    <row r="368" spans="2:47" s="1" customFormat="1" ht="19.5">
      <c r="B368" s="33"/>
      <c r="C368" s="34"/>
      <c r="D368" s="197" t="s">
        <v>140</v>
      </c>
      <c r="E368" s="34"/>
      <c r="F368" s="198" t="s">
        <v>1083</v>
      </c>
      <c r="G368" s="34"/>
      <c r="H368" s="34"/>
      <c r="I368" s="114"/>
      <c r="J368" s="34"/>
      <c r="K368" s="34"/>
      <c r="L368" s="37"/>
      <c r="M368" s="199"/>
      <c r="N368" s="62"/>
      <c r="O368" s="62"/>
      <c r="P368" s="62"/>
      <c r="Q368" s="62"/>
      <c r="R368" s="62"/>
      <c r="S368" s="62"/>
      <c r="T368" s="63"/>
      <c r="AT368" s="16" t="s">
        <v>140</v>
      </c>
      <c r="AU368" s="16" t="s">
        <v>89</v>
      </c>
    </row>
    <row r="369" spans="2:65" s="1" customFormat="1" ht="24" customHeight="1">
      <c r="B369" s="33"/>
      <c r="C369" s="184" t="s">
        <v>1085</v>
      </c>
      <c r="D369" s="184" t="s">
        <v>133</v>
      </c>
      <c r="E369" s="185" t="s">
        <v>1086</v>
      </c>
      <c r="F369" s="186" t="s">
        <v>1087</v>
      </c>
      <c r="G369" s="187" t="s">
        <v>430</v>
      </c>
      <c r="H369" s="188">
        <v>24</v>
      </c>
      <c r="I369" s="189"/>
      <c r="J369" s="190">
        <f>ROUND(I369*H369,2)</f>
        <v>0</v>
      </c>
      <c r="K369" s="186" t="s">
        <v>19</v>
      </c>
      <c r="L369" s="37"/>
      <c r="M369" s="191" t="s">
        <v>19</v>
      </c>
      <c r="N369" s="192" t="s">
        <v>43</v>
      </c>
      <c r="O369" s="62"/>
      <c r="P369" s="193">
        <f>O369*H369</f>
        <v>0</v>
      </c>
      <c r="Q369" s="193">
        <v>0</v>
      </c>
      <c r="R369" s="193">
        <f>Q369*H369</f>
        <v>0</v>
      </c>
      <c r="S369" s="193">
        <v>0</v>
      </c>
      <c r="T369" s="194">
        <f>S369*H369</f>
        <v>0</v>
      </c>
      <c r="AR369" s="195" t="s">
        <v>220</v>
      </c>
      <c r="AT369" s="195" t="s">
        <v>133</v>
      </c>
      <c r="AU369" s="195" t="s">
        <v>89</v>
      </c>
      <c r="AY369" s="16" t="s">
        <v>131</v>
      </c>
      <c r="BE369" s="196">
        <f>IF(N369="základní",J369,0)</f>
        <v>0</v>
      </c>
      <c r="BF369" s="196">
        <f>IF(N369="snížená",J369,0)</f>
        <v>0</v>
      </c>
      <c r="BG369" s="196">
        <f>IF(N369="zákl. přenesená",J369,0)</f>
        <v>0</v>
      </c>
      <c r="BH369" s="196">
        <f>IF(N369="sníž. přenesená",J369,0)</f>
        <v>0</v>
      </c>
      <c r="BI369" s="196">
        <f>IF(N369="nulová",J369,0)</f>
        <v>0</v>
      </c>
      <c r="BJ369" s="16" t="s">
        <v>79</v>
      </c>
      <c r="BK369" s="196">
        <f>ROUND(I369*H369,2)</f>
        <v>0</v>
      </c>
      <c r="BL369" s="16" t="s">
        <v>220</v>
      </c>
      <c r="BM369" s="195" t="s">
        <v>1088</v>
      </c>
    </row>
    <row r="370" spans="2:47" s="1" customFormat="1" ht="19.5">
      <c r="B370" s="33"/>
      <c r="C370" s="34"/>
      <c r="D370" s="197" t="s">
        <v>140</v>
      </c>
      <c r="E370" s="34"/>
      <c r="F370" s="198" t="s">
        <v>1087</v>
      </c>
      <c r="G370" s="34"/>
      <c r="H370" s="34"/>
      <c r="I370" s="114"/>
      <c r="J370" s="34"/>
      <c r="K370" s="34"/>
      <c r="L370" s="37"/>
      <c r="M370" s="199"/>
      <c r="N370" s="62"/>
      <c r="O370" s="62"/>
      <c r="P370" s="62"/>
      <c r="Q370" s="62"/>
      <c r="R370" s="62"/>
      <c r="S370" s="62"/>
      <c r="T370" s="63"/>
      <c r="AT370" s="16" t="s">
        <v>140</v>
      </c>
      <c r="AU370" s="16" t="s">
        <v>89</v>
      </c>
    </row>
    <row r="371" spans="2:65" s="1" customFormat="1" ht="24" customHeight="1">
      <c r="B371" s="33"/>
      <c r="C371" s="184" t="s">
        <v>1089</v>
      </c>
      <c r="D371" s="184" t="s">
        <v>133</v>
      </c>
      <c r="E371" s="185" t="s">
        <v>1090</v>
      </c>
      <c r="F371" s="186" t="s">
        <v>1091</v>
      </c>
      <c r="G371" s="187" t="s">
        <v>430</v>
      </c>
      <c r="H371" s="188">
        <v>5</v>
      </c>
      <c r="I371" s="189"/>
      <c r="J371" s="190">
        <f>ROUND(I371*H371,2)</f>
        <v>0</v>
      </c>
      <c r="K371" s="186" t="s">
        <v>19</v>
      </c>
      <c r="L371" s="37"/>
      <c r="M371" s="191" t="s">
        <v>19</v>
      </c>
      <c r="N371" s="192" t="s">
        <v>43</v>
      </c>
      <c r="O371" s="62"/>
      <c r="P371" s="193">
        <f>O371*H371</f>
        <v>0</v>
      </c>
      <c r="Q371" s="193">
        <v>0</v>
      </c>
      <c r="R371" s="193">
        <f>Q371*H371</f>
        <v>0</v>
      </c>
      <c r="S371" s="193">
        <v>0</v>
      </c>
      <c r="T371" s="194">
        <f>S371*H371</f>
        <v>0</v>
      </c>
      <c r="AR371" s="195" t="s">
        <v>220</v>
      </c>
      <c r="AT371" s="195" t="s">
        <v>133</v>
      </c>
      <c r="AU371" s="195" t="s">
        <v>89</v>
      </c>
      <c r="AY371" s="16" t="s">
        <v>131</v>
      </c>
      <c r="BE371" s="196">
        <f>IF(N371="základní",J371,0)</f>
        <v>0</v>
      </c>
      <c r="BF371" s="196">
        <f>IF(N371="snížená",J371,0)</f>
        <v>0</v>
      </c>
      <c r="BG371" s="196">
        <f>IF(N371="zákl. přenesená",J371,0)</f>
        <v>0</v>
      </c>
      <c r="BH371" s="196">
        <f>IF(N371="sníž. přenesená",J371,0)</f>
        <v>0</v>
      </c>
      <c r="BI371" s="196">
        <f>IF(N371="nulová",J371,0)</f>
        <v>0</v>
      </c>
      <c r="BJ371" s="16" t="s">
        <v>79</v>
      </c>
      <c r="BK371" s="196">
        <f>ROUND(I371*H371,2)</f>
        <v>0</v>
      </c>
      <c r="BL371" s="16" t="s">
        <v>220</v>
      </c>
      <c r="BM371" s="195" t="s">
        <v>1092</v>
      </c>
    </row>
    <row r="372" spans="2:47" s="1" customFormat="1" ht="19.5">
      <c r="B372" s="33"/>
      <c r="C372" s="34"/>
      <c r="D372" s="197" t="s">
        <v>140</v>
      </c>
      <c r="E372" s="34"/>
      <c r="F372" s="198" t="s">
        <v>1091</v>
      </c>
      <c r="G372" s="34"/>
      <c r="H372" s="34"/>
      <c r="I372" s="114"/>
      <c r="J372" s="34"/>
      <c r="K372" s="34"/>
      <c r="L372" s="37"/>
      <c r="M372" s="199"/>
      <c r="N372" s="62"/>
      <c r="O372" s="62"/>
      <c r="P372" s="62"/>
      <c r="Q372" s="62"/>
      <c r="R372" s="62"/>
      <c r="S372" s="62"/>
      <c r="T372" s="63"/>
      <c r="AT372" s="16" t="s">
        <v>140</v>
      </c>
      <c r="AU372" s="16" t="s">
        <v>89</v>
      </c>
    </row>
    <row r="373" spans="2:65" s="1" customFormat="1" ht="24" customHeight="1">
      <c r="B373" s="33"/>
      <c r="C373" s="184" t="s">
        <v>1093</v>
      </c>
      <c r="D373" s="184" t="s">
        <v>133</v>
      </c>
      <c r="E373" s="185" t="s">
        <v>1094</v>
      </c>
      <c r="F373" s="186" t="s">
        <v>1095</v>
      </c>
      <c r="G373" s="187" t="s">
        <v>430</v>
      </c>
      <c r="H373" s="188">
        <v>2</v>
      </c>
      <c r="I373" s="189"/>
      <c r="J373" s="190">
        <f>ROUND(I373*H373,2)</f>
        <v>0</v>
      </c>
      <c r="K373" s="186" t="s">
        <v>19</v>
      </c>
      <c r="L373" s="37"/>
      <c r="M373" s="191" t="s">
        <v>19</v>
      </c>
      <c r="N373" s="192" t="s">
        <v>43</v>
      </c>
      <c r="O373" s="62"/>
      <c r="P373" s="193">
        <f>O373*H373</f>
        <v>0</v>
      </c>
      <c r="Q373" s="193">
        <v>0</v>
      </c>
      <c r="R373" s="193">
        <f>Q373*H373</f>
        <v>0</v>
      </c>
      <c r="S373" s="193">
        <v>0</v>
      </c>
      <c r="T373" s="194">
        <f>S373*H373</f>
        <v>0</v>
      </c>
      <c r="AR373" s="195" t="s">
        <v>220</v>
      </c>
      <c r="AT373" s="195" t="s">
        <v>133</v>
      </c>
      <c r="AU373" s="195" t="s">
        <v>89</v>
      </c>
      <c r="AY373" s="16" t="s">
        <v>131</v>
      </c>
      <c r="BE373" s="196">
        <f>IF(N373="základní",J373,0)</f>
        <v>0</v>
      </c>
      <c r="BF373" s="196">
        <f>IF(N373="snížená",J373,0)</f>
        <v>0</v>
      </c>
      <c r="BG373" s="196">
        <f>IF(N373="zákl. přenesená",J373,0)</f>
        <v>0</v>
      </c>
      <c r="BH373" s="196">
        <f>IF(N373="sníž. přenesená",J373,0)</f>
        <v>0</v>
      </c>
      <c r="BI373" s="196">
        <f>IF(N373="nulová",J373,0)</f>
        <v>0</v>
      </c>
      <c r="BJ373" s="16" t="s">
        <v>79</v>
      </c>
      <c r="BK373" s="196">
        <f>ROUND(I373*H373,2)</f>
        <v>0</v>
      </c>
      <c r="BL373" s="16" t="s">
        <v>220</v>
      </c>
      <c r="BM373" s="195" t="s">
        <v>1096</v>
      </c>
    </row>
    <row r="374" spans="2:47" s="1" customFormat="1" ht="19.5">
      <c r="B374" s="33"/>
      <c r="C374" s="34"/>
      <c r="D374" s="197" t="s">
        <v>140</v>
      </c>
      <c r="E374" s="34"/>
      <c r="F374" s="198" t="s">
        <v>1095</v>
      </c>
      <c r="G374" s="34"/>
      <c r="H374" s="34"/>
      <c r="I374" s="114"/>
      <c r="J374" s="34"/>
      <c r="K374" s="34"/>
      <c r="L374" s="37"/>
      <c r="M374" s="199"/>
      <c r="N374" s="62"/>
      <c r="O374" s="62"/>
      <c r="P374" s="62"/>
      <c r="Q374" s="62"/>
      <c r="R374" s="62"/>
      <c r="S374" s="62"/>
      <c r="T374" s="63"/>
      <c r="AT374" s="16" t="s">
        <v>140</v>
      </c>
      <c r="AU374" s="16" t="s">
        <v>89</v>
      </c>
    </row>
    <row r="375" spans="2:63" s="11" customFormat="1" ht="20.85" customHeight="1">
      <c r="B375" s="168"/>
      <c r="C375" s="169"/>
      <c r="D375" s="170" t="s">
        <v>71</v>
      </c>
      <c r="E375" s="182" t="s">
        <v>1097</v>
      </c>
      <c r="F375" s="182" t="s">
        <v>1098</v>
      </c>
      <c r="G375" s="169"/>
      <c r="H375" s="169"/>
      <c r="I375" s="172"/>
      <c r="J375" s="183">
        <f>BK375</f>
        <v>0</v>
      </c>
      <c r="K375" s="169"/>
      <c r="L375" s="174"/>
      <c r="M375" s="175"/>
      <c r="N375" s="176"/>
      <c r="O375" s="176"/>
      <c r="P375" s="177">
        <f>SUM(P376:P549)</f>
        <v>0</v>
      </c>
      <c r="Q375" s="176"/>
      <c r="R375" s="177">
        <f>SUM(R376:R549)</f>
        <v>0</v>
      </c>
      <c r="S375" s="176"/>
      <c r="T375" s="178">
        <f>SUM(T376:T549)</f>
        <v>0</v>
      </c>
      <c r="AR375" s="179" t="s">
        <v>81</v>
      </c>
      <c r="AT375" s="180" t="s">
        <v>71</v>
      </c>
      <c r="AU375" s="180" t="s">
        <v>81</v>
      </c>
      <c r="AY375" s="179" t="s">
        <v>131</v>
      </c>
      <c r="BK375" s="181">
        <f>SUM(BK376:BK549)</f>
        <v>0</v>
      </c>
    </row>
    <row r="376" spans="2:65" s="1" customFormat="1" ht="24" customHeight="1">
      <c r="B376" s="33"/>
      <c r="C376" s="184" t="s">
        <v>1099</v>
      </c>
      <c r="D376" s="184" t="s">
        <v>133</v>
      </c>
      <c r="E376" s="185" t="s">
        <v>1100</v>
      </c>
      <c r="F376" s="186" t="s">
        <v>1101</v>
      </c>
      <c r="G376" s="187" t="s">
        <v>430</v>
      </c>
      <c r="H376" s="188">
        <v>1</v>
      </c>
      <c r="I376" s="189"/>
      <c r="J376" s="190">
        <f>ROUND(I376*H376,2)</f>
        <v>0</v>
      </c>
      <c r="K376" s="186" t="s">
        <v>19</v>
      </c>
      <c r="L376" s="37"/>
      <c r="M376" s="191" t="s">
        <v>19</v>
      </c>
      <c r="N376" s="192" t="s">
        <v>43</v>
      </c>
      <c r="O376" s="62"/>
      <c r="P376" s="193">
        <f>O376*H376</f>
        <v>0</v>
      </c>
      <c r="Q376" s="193">
        <v>0</v>
      </c>
      <c r="R376" s="193">
        <f>Q376*H376</f>
        <v>0</v>
      </c>
      <c r="S376" s="193">
        <v>0</v>
      </c>
      <c r="T376" s="194">
        <f>S376*H376</f>
        <v>0</v>
      </c>
      <c r="AR376" s="195" t="s">
        <v>220</v>
      </c>
      <c r="AT376" s="195" t="s">
        <v>133</v>
      </c>
      <c r="AU376" s="195" t="s">
        <v>89</v>
      </c>
      <c r="AY376" s="16" t="s">
        <v>131</v>
      </c>
      <c r="BE376" s="196">
        <f>IF(N376="základní",J376,0)</f>
        <v>0</v>
      </c>
      <c r="BF376" s="196">
        <f>IF(N376="snížená",J376,0)</f>
        <v>0</v>
      </c>
      <c r="BG376" s="196">
        <f>IF(N376="zákl. přenesená",J376,0)</f>
        <v>0</v>
      </c>
      <c r="BH376" s="196">
        <f>IF(N376="sníž. přenesená",J376,0)</f>
        <v>0</v>
      </c>
      <c r="BI376" s="196">
        <f>IF(N376="nulová",J376,0)</f>
        <v>0</v>
      </c>
      <c r="BJ376" s="16" t="s">
        <v>79</v>
      </c>
      <c r="BK376" s="196">
        <f>ROUND(I376*H376,2)</f>
        <v>0</v>
      </c>
      <c r="BL376" s="16" t="s">
        <v>220</v>
      </c>
      <c r="BM376" s="195" t="s">
        <v>1102</v>
      </c>
    </row>
    <row r="377" spans="2:47" s="1" customFormat="1" ht="19.5">
      <c r="B377" s="33"/>
      <c r="C377" s="34"/>
      <c r="D377" s="197" t="s">
        <v>140</v>
      </c>
      <c r="E377" s="34"/>
      <c r="F377" s="198" t="s">
        <v>1101</v>
      </c>
      <c r="G377" s="34"/>
      <c r="H377" s="34"/>
      <c r="I377" s="114"/>
      <c r="J377" s="34"/>
      <c r="K377" s="34"/>
      <c r="L377" s="37"/>
      <c r="M377" s="199"/>
      <c r="N377" s="62"/>
      <c r="O377" s="62"/>
      <c r="P377" s="62"/>
      <c r="Q377" s="62"/>
      <c r="R377" s="62"/>
      <c r="S377" s="62"/>
      <c r="T377" s="63"/>
      <c r="AT377" s="16" t="s">
        <v>140</v>
      </c>
      <c r="AU377" s="16" t="s">
        <v>89</v>
      </c>
    </row>
    <row r="378" spans="2:65" s="1" customFormat="1" ht="24" customHeight="1">
      <c r="B378" s="33"/>
      <c r="C378" s="184" t="s">
        <v>1103</v>
      </c>
      <c r="D378" s="184" t="s">
        <v>133</v>
      </c>
      <c r="E378" s="185" t="s">
        <v>1104</v>
      </c>
      <c r="F378" s="186" t="s">
        <v>1105</v>
      </c>
      <c r="G378" s="187" t="s">
        <v>430</v>
      </c>
      <c r="H378" s="188">
        <v>1</v>
      </c>
      <c r="I378" s="189"/>
      <c r="J378" s="190">
        <f>ROUND(I378*H378,2)</f>
        <v>0</v>
      </c>
      <c r="K378" s="186" t="s">
        <v>19</v>
      </c>
      <c r="L378" s="37"/>
      <c r="M378" s="191" t="s">
        <v>19</v>
      </c>
      <c r="N378" s="192" t="s">
        <v>43</v>
      </c>
      <c r="O378" s="62"/>
      <c r="P378" s="193">
        <f>O378*H378</f>
        <v>0</v>
      </c>
      <c r="Q378" s="193">
        <v>0</v>
      </c>
      <c r="R378" s="193">
        <f>Q378*H378</f>
        <v>0</v>
      </c>
      <c r="S378" s="193">
        <v>0</v>
      </c>
      <c r="T378" s="194">
        <f>S378*H378</f>
        <v>0</v>
      </c>
      <c r="AR378" s="195" t="s">
        <v>220</v>
      </c>
      <c r="AT378" s="195" t="s">
        <v>133</v>
      </c>
      <c r="AU378" s="195" t="s">
        <v>89</v>
      </c>
      <c r="AY378" s="16" t="s">
        <v>131</v>
      </c>
      <c r="BE378" s="196">
        <f>IF(N378="základní",J378,0)</f>
        <v>0</v>
      </c>
      <c r="BF378" s="196">
        <f>IF(N378="snížená",J378,0)</f>
        <v>0</v>
      </c>
      <c r="BG378" s="196">
        <f>IF(N378="zákl. přenesená",J378,0)</f>
        <v>0</v>
      </c>
      <c r="BH378" s="196">
        <f>IF(N378="sníž. přenesená",J378,0)</f>
        <v>0</v>
      </c>
      <c r="BI378" s="196">
        <f>IF(N378="nulová",J378,0)</f>
        <v>0</v>
      </c>
      <c r="BJ378" s="16" t="s">
        <v>79</v>
      </c>
      <c r="BK378" s="196">
        <f>ROUND(I378*H378,2)</f>
        <v>0</v>
      </c>
      <c r="BL378" s="16" t="s">
        <v>220</v>
      </c>
      <c r="BM378" s="195" t="s">
        <v>1106</v>
      </c>
    </row>
    <row r="379" spans="2:47" s="1" customFormat="1" ht="19.5">
      <c r="B379" s="33"/>
      <c r="C379" s="34"/>
      <c r="D379" s="197" t="s">
        <v>140</v>
      </c>
      <c r="E379" s="34"/>
      <c r="F379" s="198" t="s">
        <v>1105</v>
      </c>
      <c r="G379" s="34"/>
      <c r="H379" s="34"/>
      <c r="I379" s="114"/>
      <c r="J379" s="34"/>
      <c r="K379" s="34"/>
      <c r="L379" s="37"/>
      <c r="M379" s="199"/>
      <c r="N379" s="62"/>
      <c r="O379" s="62"/>
      <c r="P379" s="62"/>
      <c r="Q379" s="62"/>
      <c r="R379" s="62"/>
      <c r="S379" s="62"/>
      <c r="T379" s="63"/>
      <c r="AT379" s="16" t="s">
        <v>140</v>
      </c>
      <c r="AU379" s="16" t="s">
        <v>89</v>
      </c>
    </row>
    <row r="380" spans="2:65" s="1" customFormat="1" ht="24" customHeight="1">
      <c r="B380" s="33"/>
      <c r="C380" s="184" t="s">
        <v>1107</v>
      </c>
      <c r="D380" s="184" t="s">
        <v>133</v>
      </c>
      <c r="E380" s="185" t="s">
        <v>1108</v>
      </c>
      <c r="F380" s="186" t="s">
        <v>1109</v>
      </c>
      <c r="G380" s="187" t="s">
        <v>430</v>
      </c>
      <c r="H380" s="188">
        <v>1</v>
      </c>
      <c r="I380" s="189"/>
      <c r="J380" s="190">
        <f>ROUND(I380*H380,2)</f>
        <v>0</v>
      </c>
      <c r="K380" s="186" t="s">
        <v>19</v>
      </c>
      <c r="L380" s="37"/>
      <c r="M380" s="191" t="s">
        <v>19</v>
      </c>
      <c r="N380" s="192" t="s">
        <v>43</v>
      </c>
      <c r="O380" s="62"/>
      <c r="P380" s="193">
        <f>O380*H380</f>
        <v>0</v>
      </c>
      <c r="Q380" s="193">
        <v>0</v>
      </c>
      <c r="R380" s="193">
        <f>Q380*H380</f>
        <v>0</v>
      </c>
      <c r="S380" s="193">
        <v>0</v>
      </c>
      <c r="T380" s="194">
        <f>S380*H380</f>
        <v>0</v>
      </c>
      <c r="AR380" s="195" t="s">
        <v>220</v>
      </c>
      <c r="AT380" s="195" t="s">
        <v>133</v>
      </c>
      <c r="AU380" s="195" t="s">
        <v>89</v>
      </c>
      <c r="AY380" s="16" t="s">
        <v>131</v>
      </c>
      <c r="BE380" s="196">
        <f>IF(N380="základní",J380,0)</f>
        <v>0</v>
      </c>
      <c r="BF380" s="196">
        <f>IF(N380="snížená",J380,0)</f>
        <v>0</v>
      </c>
      <c r="BG380" s="196">
        <f>IF(N380="zákl. přenesená",J380,0)</f>
        <v>0</v>
      </c>
      <c r="BH380" s="196">
        <f>IF(N380="sníž. přenesená",J380,0)</f>
        <v>0</v>
      </c>
      <c r="BI380" s="196">
        <f>IF(N380="nulová",J380,0)</f>
        <v>0</v>
      </c>
      <c r="BJ380" s="16" t="s">
        <v>79</v>
      </c>
      <c r="BK380" s="196">
        <f>ROUND(I380*H380,2)</f>
        <v>0</v>
      </c>
      <c r="BL380" s="16" t="s">
        <v>220</v>
      </c>
      <c r="BM380" s="195" t="s">
        <v>1110</v>
      </c>
    </row>
    <row r="381" spans="2:47" s="1" customFormat="1" ht="19.5">
      <c r="B381" s="33"/>
      <c r="C381" s="34"/>
      <c r="D381" s="197" t="s">
        <v>140</v>
      </c>
      <c r="E381" s="34"/>
      <c r="F381" s="198" t="s">
        <v>1109</v>
      </c>
      <c r="G381" s="34"/>
      <c r="H381" s="34"/>
      <c r="I381" s="114"/>
      <c r="J381" s="34"/>
      <c r="K381" s="34"/>
      <c r="L381" s="37"/>
      <c r="M381" s="199"/>
      <c r="N381" s="62"/>
      <c r="O381" s="62"/>
      <c r="P381" s="62"/>
      <c r="Q381" s="62"/>
      <c r="R381" s="62"/>
      <c r="S381" s="62"/>
      <c r="T381" s="63"/>
      <c r="AT381" s="16" t="s">
        <v>140</v>
      </c>
      <c r="AU381" s="16" t="s">
        <v>89</v>
      </c>
    </row>
    <row r="382" spans="2:65" s="1" customFormat="1" ht="24" customHeight="1">
      <c r="B382" s="33"/>
      <c r="C382" s="184" t="s">
        <v>1111</v>
      </c>
      <c r="D382" s="184" t="s">
        <v>133</v>
      </c>
      <c r="E382" s="185" t="s">
        <v>1112</v>
      </c>
      <c r="F382" s="186" t="s">
        <v>1113</v>
      </c>
      <c r="G382" s="187" t="s">
        <v>430</v>
      </c>
      <c r="H382" s="188">
        <v>1</v>
      </c>
      <c r="I382" s="189"/>
      <c r="J382" s="190">
        <f>ROUND(I382*H382,2)</f>
        <v>0</v>
      </c>
      <c r="K382" s="186" t="s">
        <v>19</v>
      </c>
      <c r="L382" s="37"/>
      <c r="M382" s="191" t="s">
        <v>19</v>
      </c>
      <c r="N382" s="192" t="s">
        <v>43</v>
      </c>
      <c r="O382" s="62"/>
      <c r="P382" s="193">
        <f>O382*H382</f>
        <v>0</v>
      </c>
      <c r="Q382" s="193">
        <v>0</v>
      </c>
      <c r="R382" s="193">
        <f>Q382*H382</f>
        <v>0</v>
      </c>
      <c r="S382" s="193">
        <v>0</v>
      </c>
      <c r="T382" s="194">
        <f>S382*H382</f>
        <v>0</v>
      </c>
      <c r="AR382" s="195" t="s">
        <v>220</v>
      </c>
      <c r="AT382" s="195" t="s">
        <v>133</v>
      </c>
      <c r="AU382" s="195" t="s">
        <v>89</v>
      </c>
      <c r="AY382" s="16" t="s">
        <v>131</v>
      </c>
      <c r="BE382" s="196">
        <f>IF(N382="základní",J382,0)</f>
        <v>0</v>
      </c>
      <c r="BF382" s="196">
        <f>IF(N382="snížená",J382,0)</f>
        <v>0</v>
      </c>
      <c r="BG382" s="196">
        <f>IF(N382="zákl. přenesená",J382,0)</f>
        <v>0</v>
      </c>
      <c r="BH382" s="196">
        <f>IF(N382="sníž. přenesená",J382,0)</f>
        <v>0</v>
      </c>
      <c r="BI382" s="196">
        <f>IF(N382="nulová",J382,0)</f>
        <v>0</v>
      </c>
      <c r="BJ382" s="16" t="s">
        <v>79</v>
      </c>
      <c r="BK382" s="196">
        <f>ROUND(I382*H382,2)</f>
        <v>0</v>
      </c>
      <c r="BL382" s="16" t="s">
        <v>220</v>
      </c>
      <c r="BM382" s="195" t="s">
        <v>1114</v>
      </c>
    </row>
    <row r="383" spans="2:47" s="1" customFormat="1" ht="19.5">
      <c r="B383" s="33"/>
      <c r="C383" s="34"/>
      <c r="D383" s="197" t="s">
        <v>140</v>
      </c>
      <c r="E383" s="34"/>
      <c r="F383" s="198" t="s">
        <v>1113</v>
      </c>
      <c r="G383" s="34"/>
      <c r="H383" s="34"/>
      <c r="I383" s="114"/>
      <c r="J383" s="34"/>
      <c r="K383" s="34"/>
      <c r="L383" s="37"/>
      <c r="M383" s="199"/>
      <c r="N383" s="62"/>
      <c r="O383" s="62"/>
      <c r="P383" s="62"/>
      <c r="Q383" s="62"/>
      <c r="R383" s="62"/>
      <c r="S383" s="62"/>
      <c r="T383" s="63"/>
      <c r="AT383" s="16" t="s">
        <v>140</v>
      </c>
      <c r="AU383" s="16" t="s">
        <v>89</v>
      </c>
    </row>
    <row r="384" spans="2:65" s="1" customFormat="1" ht="24" customHeight="1">
      <c r="B384" s="33"/>
      <c r="C384" s="184" t="s">
        <v>1115</v>
      </c>
      <c r="D384" s="184" t="s">
        <v>133</v>
      </c>
      <c r="E384" s="185" t="s">
        <v>1116</v>
      </c>
      <c r="F384" s="186" t="s">
        <v>1117</v>
      </c>
      <c r="G384" s="187" t="s">
        <v>430</v>
      </c>
      <c r="H384" s="188">
        <v>1</v>
      </c>
      <c r="I384" s="189"/>
      <c r="J384" s="190">
        <f>ROUND(I384*H384,2)</f>
        <v>0</v>
      </c>
      <c r="K384" s="186" t="s">
        <v>19</v>
      </c>
      <c r="L384" s="37"/>
      <c r="M384" s="191" t="s">
        <v>19</v>
      </c>
      <c r="N384" s="192" t="s">
        <v>43</v>
      </c>
      <c r="O384" s="62"/>
      <c r="P384" s="193">
        <f>O384*H384</f>
        <v>0</v>
      </c>
      <c r="Q384" s="193">
        <v>0</v>
      </c>
      <c r="R384" s="193">
        <f>Q384*H384</f>
        <v>0</v>
      </c>
      <c r="S384" s="193">
        <v>0</v>
      </c>
      <c r="T384" s="194">
        <f>S384*H384</f>
        <v>0</v>
      </c>
      <c r="AR384" s="195" t="s">
        <v>220</v>
      </c>
      <c r="AT384" s="195" t="s">
        <v>133</v>
      </c>
      <c r="AU384" s="195" t="s">
        <v>89</v>
      </c>
      <c r="AY384" s="16" t="s">
        <v>131</v>
      </c>
      <c r="BE384" s="196">
        <f>IF(N384="základní",J384,0)</f>
        <v>0</v>
      </c>
      <c r="BF384" s="196">
        <f>IF(N384="snížená",J384,0)</f>
        <v>0</v>
      </c>
      <c r="BG384" s="196">
        <f>IF(N384="zákl. přenesená",J384,0)</f>
        <v>0</v>
      </c>
      <c r="BH384" s="196">
        <f>IF(N384="sníž. přenesená",J384,0)</f>
        <v>0</v>
      </c>
      <c r="BI384" s="196">
        <f>IF(N384="nulová",J384,0)</f>
        <v>0</v>
      </c>
      <c r="BJ384" s="16" t="s">
        <v>79</v>
      </c>
      <c r="BK384" s="196">
        <f>ROUND(I384*H384,2)</f>
        <v>0</v>
      </c>
      <c r="BL384" s="16" t="s">
        <v>220</v>
      </c>
      <c r="BM384" s="195" t="s">
        <v>1118</v>
      </c>
    </row>
    <row r="385" spans="2:47" s="1" customFormat="1" ht="19.5">
      <c r="B385" s="33"/>
      <c r="C385" s="34"/>
      <c r="D385" s="197" t="s">
        <v>140</v>
      </c>
      <c r="E385" s="34"/>
      <c r="F385" s="198" t="s">
        <v>1117</v>
      </c>
      <c r="G385" s="34"/>
      <c r="H385" s="34"/>
      <c r="I385" s="114"/>
      <c r="J385" s="34"/>
      <c r="K385" s="34"/>
      <c r="L385" s="37"/>
      <c r="M385" s="199"/>
      <c r="N385" s="62"/>
      <c r="O385" s="62"/>
      <c r="P385" s="62"/>
      <c r="Q385" s="62"/>
      <c r="R385" s="62"/>
      <c r="S385" s="62"/>
      <c r="T385" s="63"/>
      <c r="AT385" s="16" t="s">
        <v>140</v>
      </c>
      <c r="AU385" s="16" t="s">
        <v>89</v>
      </c>
    </row>
    <row r="386" spans="2:65" s="1" customFormat="1" ht="24" customHeight="1">
      <c r="B386" s="33"/>
      <c r="C386" s="184" t="s">
        <v>1119</v>
      </c>
      <c r="D386" s="184" t="s">
        <v>133</v>
      </c>
      <c r="E386" s="185" t="s">
        <v>1120</v>
      </c>
      <c r="F386" s="186" t="s">
        <v>1121</v>
      </c>
      <c r="G386" s="187" t="s">
        <v>430</v>
      </c>
      <c r="H386" s="188">
        <v>1</v>
      </c>
      <c r="I386" s="189"/>
      <c r="J386" s="190">
        <f>ROUND(I386*H386,2)</f>
        <v>0</v>
      </c>
      <c r="K386" s="186" t="s">
        <v>19</v>
      </c>
      <c r="L386" s="37"/>
      <c r="M386" s="191" t="s">
        <v>19</v>
      </c>
      <c r="N386" s="192" t="s">
        <v>43</v>
      </c>
      <c r="O386" s="62"/>
      <c r="P386" s="193">
        <f>O386*H386</f>
        <v>0</v>
      </c>
      <c r="Q386" s="193">
        <v>0</v>
      </c>
      <c r="R386" s="193">
        <f>Q386*H386</f>
        <v>0</v>
      </c>
      <c r="S386" s="193">
        <v>0</v>
      </c>
      <c r="T386" s="194">
        <f>S386*H386</f>
        <v>0</v>
      </c>
      <c r="AR386" s="195" t="s">
        <v>220</v>
      </c>
      <c r="AT386" s="195" t="s">
        <v>133</v>
      </c>
      <c r="AU386" s="195" t="s">
        <v>89</v>
      </c>
      <c r="AY386" s="16" t="s">
        <v>131</v>
      </c>
      <c r="BE386" s="196">
        <f>IF(N386="základní",J386,0)</f>
        <v>0</v>
      </c>
      <c r="BF386" s="196">
        <f>IF(N386="snížená",J386,0)</f>
        <v>0</v>
      </c>
      <c r="BG386" s="196">
        <f>IF(N386="zákl. přenesená",J386,0)</f>
        <v>0</v>
      </c>
      <c r="BH386" s="196">
        <f>IF(N386="sníž. přenesená",J386,0)</f>
        <v>0</v>
      </c>
      <c r="BI386" s="196">
        <f>IF(N386="nulová",J386,0)</f>
        <v>0</v>
      </c>
      <c r="BJ386" s="16" t="s">
        <v>79</v>
      </c>
      <c r="BK386" s="196">
        <f>ROUND(I386*H386,2)</f>
        <v>0</v>
      </c>
      <c r="BL386" s="16" t="s">
        <v>220</v>
      </c>
      <c r="BM386" s="195" t="s">
        <v>1122</v>
      </c>
    </row>
    <row r="387" spans="2:47" s="1" customFormat="1" ht="19.5">
      <c r="B387" s="33"/>
      <c r="C387" s="34"/>
      <c r="D387" s="197" t="s">
        <v>140</v>
      </c>
      <c r="E387" s="34"/>
      <c r="F387" s="198" t="s">
        <v>1121</v>
      </c>
      <c r="G387" s="34"/>
      <c r="H387" s="34"/>
      <c r="I387" s="114"/>
      <c r="J387" s="34"/>
      <c r="K387" s="34"/>
      <c r="L387" s="37"/>
      <c r="M387" s="199"/>
      <c r="N387" s="62"/>
      <c r="O387" s="62"/>
      <c r="P387" s="62"/>
      <c r="Q387" s="62"/>
      <c r="R387" s="62"/>
      <c r="S387" s="62"/>
      <c r="T387" s="63"/>
      <c r="AT387" s="16" t="s">
        <v>140</v>
      </c>
      <c r="AU387" s="16" t="s">
        <v>89</v>
      </c>
    </row>
    <row r="388" spans="2:65" s="1" customFormat="1" ht="24" customHeight="1">
      <c r="B388" s="33"/>
      <c r="C388" s="184" t="s">
        <v>1123</v>
      </c>
      <c r="D388" s="184" t="s">
        <v>133</v>
      </c>
      <c r="E388" s="185" t="s">
        <v>1124</v>
      </c>
      <c r="F388" s="186" t="s">
        <v>1125</v>
      </c>
      <c r="G388" s="187" t="s">
        <v>430</v>
      </c>
      <c r="H388" s="188">
        <v>1</v>
      </c>
      <c r="I388" s="189"/>
      <c r="J388" s="190">
        <f>ROUND(I388*H388,2)</f>
        <v>0</v>
      </c>
      <c r="K388" s="186" t="s">
        <v>19</v>
      </c>
      <c r="L388" s="37"/>
      <c r="M388" s="191" t="s">
        <v>19</v>
      </c>
      <c r="N388" s="192" t="s">
        <v>43</v>
      </c>
      <c r="O388" s="62"/>
      <c r="P388" s="193">
        <f>O388*H388</f>
        <v>0</v>
      </c>
      <c r="Q388" s="193">
        <v>0</v>
      </c>
      <c r="R388" s="193">
        <f>Q388*H388</f>
        <v>0</v>
      </c>
      <c r="S388" s="193">
        <v>0</v>
      </c>
      <c r="T388" s="194">
        <f>S388*H388</f>
        <v>0</v>
      </c>
      <c r="AR388" s="195" t="s">
        <v>220</v>
      </c>
      <c r="AT388" s="195" t="s">
        <v>133</v>
      </c>
      <c r="AU388" s="195" t="s">
        <v>89</v>
      </c>
      <c r="AY388" s="16" t="s">
        <v>131</v>
      </c>
      <c r="BE388" s="196">
        <f>IF(N388="základní",J388,0)</f>
        <v>0</v>
      </c>
      <c r="BF388" s="196">
        <f>IF(N388="snížená",J388,0)</f>
        <v>0</v>
      </c>
      <c r="BG388" s="196">
        <f>IF(N388="zákl. přenesená",J388,0)</f>
        <v>0</v>
      </c>
      <c r="BH388" s="196">
        <f>IF(N388="sníž. přenesená",J388,0)</f>
        <v>0</v>
      </c>
      <c r="BI388" s="196">
        <f>IF(N388="nulová",J388,0)</f>
        <v>0</v>
      </c>
      <c r="BJ388" s="16" t="s">
        <v>79</v>
      </c>
      <c r="BK388" s="196">
        <f>ROUND(I388*H388,2)</f>
        <v>0</v>
      </c>
      <c r="BL388" s="16" t="s">
        <v>220</v>
      </c>
      <c r="BM388" s="195" t="s">
        <v>1126</v>
      </c>
    </row>
    <row r="389" spans="2:47" s="1" customFormat="1" ht="19.5">
      <c r="B389" s="33"/>
      <c r="C389" s="34"/>
      <c r="D389" s="197" t="s">
        <v>140</v>
      </c>
      <c r="E389" s="34"/>
      <c r="F389" s="198" t="s">
        <v>1125</v>
      </c>
      <c r="G389" s="34"/>
      <c r="H389" s="34"/>
      <c r="I389" s="114"/>
      <c r="J389" s="34"/>
      <c r="K389" s="34"/>
      <c r="L389" s="37"/>
      <c r="M389" s="199"/>
      <c r="N389" s="62"/>
      <c r="O389" s="62"/>
      <c r="P389" s="62"/>
      <c r="Q389" s="62"/>
      <c r="R389" s="62"/>
      <c r="S389" s="62"/>
      <c r="T389" s="63"/>
      <c r="AT389" s="16" t="s">
        <v>140</v>
      </c>
      <c r="AU389" s="16" t="s">
        <v>89</v>
      </c>
    </row>
    <row r="390" spans="2:65" s="1" customFormat="1" ht="24" customHeight="1">
      <c r="B390" s="33"/>
      <c r="C390" s="184" t="s">
        <v>1127</v>
      </c>
      <c r="D390" s="184" t="s">
        <v>133</v>
      </c>
      <c r="E390" s="185" t="s">
        <v>1128</v>
      </c>
      <c r="F390" s="186" t="s">
        <v>1129</v>
      </c>
      <c r="G390" s="187" t="s">
        <v>430</v>
      </c>
      <c r="H390" s="188">
        <v>1</v>
      </c>
      <c r="I390" s="189"/>
      <c r="J390" s="190">
        <f>ROUND(I390*H390,2)</f>
        <v>0</v>
      </c>
      <c r="K390" s="186" t="s">
        <v>19</v>
      </c>
      <c r="L390" s="37"/>
      <c r="M390" s="191" t="s">
        <v>19</v>
      </c>
      <c r="N390" s="192" t="s">
        <v>43</v>
      </c>
      <c r="O390" s="62"/>
      <c r="P390" s="193">
        <f>O390*H390</f>
        <v>0</v>
      </c>
      <c r="Q390" s="193">
        <v>0</v>
      </c>
      <c r="R390" s="193">
        <f>Q390*H390</f>
        <v>0</v>
      </c>
      <c r="S390" s="193">
        <v>0</v>
      </c>
      <c r="T390" s="194">
        <f>S390*H390</f>
        <v>0</v>
      </c>
      <c r="AR390" s="195" t="s">
        <v>220</v>
      </c>
      <c r="AT390" s="195" t="s">
        <v>133</v>
      </c>
      <c r="AU390" s="195" t="s">
        <v>89</v>
      </c>
      <c r="AY390" s="16" t="s">
        <v>131</v>
      </c>
      <c r="BE390" s="196">
        <f>IF(N390="základní",J390,0)</f>
        <v>0</v>
      </c>
      <c r="BF390" s="196">
        <f>IF(N390="snížená",J390,0)</f>
        <v>0</v>
      </c>
      <c r="BG390" s="196">
        <f>IF(N390="zákl. přenesená",J390,0)</f>
        <v>0</v>
      </c>
      <c r="BH390" s="196">
        <f>IF(N390="sníž. přenesená",J390,0)</f>
        <v>0</v>
      </c>
      <c r="BI390" s="196">
        <f>IF(N390="nulová",J390,0)</f>
        <v>0</v>
      </c>
      <c r="BJ390" s="16" t="s">
        <v>79</v>
      </c>
      <c r="BK390" s="196">
        <f>ROUND(I390*H390,2)</f>
        <v>0</v>
      </c>
      <c r="BL390" s="16" t="s">
        <v>220</v>
      </c>
      <c r="BM390" s="195" t="s">
        <v>1130</v>
      </c>
    </row>
    <row r="391" spans="2:47" s="1" customFormat="1" ht="19.5">
      <c r="B391" s="33"/>
      <c r="C391" s="34"/>
      <c r="D391" s="197" t="s">
        <v>140</v>
      </c>
      <c r="E391" s="34"/>
      <c r="F391" s="198" t="s">
        <v>1129</v>
      </c>
      <c r="G391" s="34"/>
      <c r="H391" s="34"/>
      <c r="I391" s="114"/>
      <c r="J391" s="34"/>
      <c r="K391" s="34"/>
      <c r="L391" s="37"/>
      <c r="M391" s="199"/>
      <c r="N391" s="62"/>
      <c r="O391" s="62"/>
      <c r="P391" s="62"/>
      <c r="Q391" s="62"/>
      <c r="R391" s="62"/>
      <c r="S391" s="62"/>
      <c r="T391" s="63"/>
      <c r="AT391" s="16" t="s">
        <v>140</v>
      </c>
      <c r="AU391" s="16" t="s">
        <v>89</v>
      </c>
    </row>
    <row r="392" spans="2:65" s="1" customFormat="1" ht="24" customHeight="1">
      <c r="B392" s="33"/>
      <c r="C392" s="184" t="s">
        <v>1131</v>
      </c>
      <c r="D392" s="184" t="s">
        <v>133</v>
      </c>
      <c r="E392" s="185" t="s">
        <v>1132</v>
      </c>
      <c r="F392" s="186" t="s">
        <v>1133</v>
      </c>
      <c r="G392" s="187" t="s">
        <v>430</v>
      </c>
      <c r="H392" s="188">
        <v>1</v>
      </c>
      <c r="I392" s="189"/>
      <c r="J392" s="190">
        <f>ROUND(I392*H392,2)</f>
        <v>0</v>
      </c>
      <c r="K392" s="186" t="s">
        <v>19</v>
      </c>
      <c r="L392" s="37"/>
      <c r="M392" s="191" t="s">
        <v>19</v>
      </c>
      <c r="N392" s="192" t="s">
        <v>43</v>
      </c>
      <c r="O392" s="62"/>
      <c r="P392" s="193">
        <f>O392*H392</f>
        <v>0</v>
      </c>
      <c r="Q392" s="193">
        <v>0</v>
      </c>
      <c r="R392" s="193">
        <f>Q392*H392</f>
        <v>0</v>
      </c>
      <c r="S392" s="193">
        <v>0</v>
      </c>
      <c r="T392" s="194">
        <f>S392*H392</f>
        <v>0</v>
      </c>
      <c r="AR392" s="195" t="s">
        <v>220</v>
      </c>
      <c r="AT392" s="195" t="s">
        <v>133</v>
      </c>
      <c r="AU392" s="195" t="s">
        <v>89</v>
      </c>
      <c r="AY392" s="16" t="s">
        <v>131</v>
      </c>
      <c r="BE392" s="196">
        <f>IF(N392="základní",J392,0)</f>
        <v>0</v>
      </c>
      <c r="BF392" s="196">
        <f>IF(N392="snížená",J392,0)</f>
        <v>0</v>
      </c>
      <c r="BG392" s="196">
        <f>IF(N392="zákl. přenesená",J392,0)</f>
        <v>0</v>
      </c>
      <c r="BH392" s="196">
        <f>IF(N392="sníž. přenesená",J392,0)</f>
        <v>0</v>
      </c>
      <c r="BI392" s="196">
        <f>IF(N392="nulová",J392,0)</f>
        <v>0</v>
      </c>
      <c r="BJ392" s="16" t="s">
        <v>79</v>
      </c>
      <c r="BK392" s="196">
        <f>ROUND(I392*H392,2)</f>
        <v>0</v>
      </c>
      <c r="BL392" s="16" t="s">
        <v>220</v>
      </c>
      <c r="BM392" s="195" t="s">
        <v>1134</v>
      </c>
    </row>
    <row r="393" spans="2:47" s="1" customFormat="1" ht="19.5">
      <c r="B393" s="33"/>
      <c r="C393" s="34"/>
      <c r="D393" s="197" t="s">
        <v>140</v>
      </c>
      <c r="E393" s="34"/>
      <c r="F393" s="198" t="s">
        <v>1133</v>
      </c>
      <c r="G393" s="34"/>
      <c r="H393" s="34"/>
      <c r="I393" s="114"/>
      <c r="J393" s="34"/>
      <c r="K393" s="34"/>
      <c r="L393" s="37"/>
      <c r="M393" s="199"/>
      <c r="N393" s="62"/>
      <c r="O393" s="62"/>
      <c r="P393" s="62"/>
      <c r="Q393" s="62"/>
      <c r="R393" s="62"/>
      <c r="S393" s="62"/>
      <c r="T393" s="63"/>
      <c r="AT393" s="16" t="s">
        <v>140</v>
      </c>
      <c r="AU393" s="16" t="s">
        <v>89</v>
      </c>
    </row>
    <row r="394" spans="2:65" s="1" customFormat="1" ht="24" customHeight="1">
      <c r="B394" s="33"/>
      <c r="C394" s="184" t="s">
        <v>1135</v>
      </c>
      <c r="D394" s="184" t="s">
        <v>133</v>
      </c>
      <c r="E394" s="185" t="s">
        <v>1136</v>
      </c>
      <c r="F394" s="186" t="s">
        <v>1137</v>
      </c>
      <c r="G394" s="187" t="s">
        <v>430</v>
      </c>
      <c r="H394" s="188">
        <v>1</v>
      </c>
      <c r="I394" s="189"/>
      <c r="J394" s="190">
        <f>ROUND(I394*H394,2)</f>
        <v>0</v>
      </c>
      <c r="K394" s="186" t="s">
        <v>19</v>
      </c>
      <c r="L394" s="37"/>
      <c r="M394" s="191" t="s">
        <v>19</v>
      </c>
      <c r="N394" s="192" t="s">
        <v>43</v>
      </c>
      <c r="O394" s="62"/>
      <c r="P394" s="193">
        <f>O394*H394</f>
        <v>0</v>
      </c>
      <c r="Q394" s="193">
        <v>0</v>
      </c>
      <c r="R394" s="193">
        <f>Q394*H394</f>
        <v>0</v>
      </c>
      <c r="S394" s="193">
        <v>0</v>
      </c>
      <c r="T394" s="194">
        <f>S394*H394</f>
        <v>0</v>
      </c>
      <c r="AR394" s="195" t="s">
        <v>220</v>
      </c>
      <c r="AT394" s="195" t="s">
        <v>133</v>
      </c>
      <c r="AU394" s="195" t="s">
        <v>89</v>
      </c>
      <c r="AY394" s="16" t="s">
        <v>131</v>
      </c>
      <c r="BE394" s="196">
        <f>IF(N394="základní",J394,0)</f>
        <v>0</v>
      </c>
      <c r="BF394" s="196">
        <f>IF(N394="snížená",J394,0)</f>
        <v>0</v>
      </c>
      <c r="BG394" s="196">
        <f>IF(N394="zákl. přenesená",J394,0)</f>
        <v>0</v>
      </c>
      <c r="BH394" s="196">
        <f>IF(N394="sníž. přenesená",J394,0)</f>
        <v>0</v>
      </c>
      <c r="BI394" s="196">
        <f>IF(N394="nulová",J394,0)</f>
        <v>0</v>
      </c>
      <c r="BJ394" s="16" t="s">
        <v>79</v>
      </c>
      <c r="BK394" s="196">
        <f>ROUND(I394*H394,2)</f>
        <v>0</v>
      </c>
      <c r="BL394" s="16" t="s">
        <v>220</v>
      </c>
      <c r="BM394" s="195" t="s">
        <v>1138</v>
      </c>
    </row>
    <row r="395" spans="2:47" s="1" customFormat="1" ht="19.5">
      <c r="B395" s="33"/>
      <c r="C395" s="34"/>
      <c r="D395" s="197" t="s">
        <v>140</v>
      </c>
      <c r="E395" s="34"/>
      <c r="F395" s="198" t="s">
        <v>1137</v>
      </c>
      <c r="G395" s="34"/>
      <c r="H395" s="34"/>
      <c r="I395" s="114"/>
      <c r="J395" s="34"/>
      <c r="K395" s="34"/>
      <c r="L395" s="37"/>
      <c r="M395" s="199"/>
      <c r="N395" s="62"/>
      <c r="O395" s="62"/>
      <c r="P395" s="62"/>
      <c r="Q395" s="62"/>
      <c r="R395" s="62"/>
      <c r="S395" s="62"/>
      <c r="T395" s="63"/>
      <c r="AT395" s="16" t="s">
        <v>140</v>
      </c>
      <c r="AU395" s="16" t="s">
        <v>89</v>
      </c>
    </row>
    <row r="396" spans="2:65" s="1" customFormat="1" ht="36" customHeight="1">
      <c r="B396" s="33"/>
      <c r="C396" s="184" t="s">
        <v>1139</v>
      </c>
      <c r="D396" s="184" t="s">
        <v>133</v>
      </c>
      <c r="E396" s="185" t="s">
        <v>1140</v>
      </c>
      <c r="F396" s="186" t="s">
        <v>1141</v>
      </c>
      <c r="G396" s="187" t="s">
        <v>430</v>
      </c>
      <c r="H396" s="188">
        <v>1</v>
      </c>
      <c r="I396" s="189"/>
      <c r="J396" s="190">
        <f>ROUND(I396*H396,2)</f>
        <v>0</v>
      </c>
      <c r="K396" s="186" t="s">
        <v>19</v>
      </c>
      <c r="L396" s="37"/>
      <c r="M396" s="191" t="s">
        <v>19</v>
      </c>
      <c r="N396" s="192" t="s">
        <v>43</v>
      </c>
      <c r="O396" s="62"/>
      <c r="P396" s="193">
        <f>O396*H396</f>
        <v>0</v>
      </c>
      <c r="Q396" s="193">
        <v>0</v>
      </c>
      <c r="R396" s="193">
        <f>Q396*H396</f>
        <v>0</v>
      </c>
      <c r="S396" s="193">
        <v>0</v>
      </c>
      <c r="T396" s="194">
        <f>S396*H396</f>
        <v>0</v>
      </c>
      <c r="AR396" s="195" t="s">
        <v>220</v>
      </c>
      <c r="AT396" s="195" t="s">
        <v>133</v>
      </c>
      <c r="AU396" s="195" t="s">
        <v>89</v>
      </c>
      <c r="AY396" s="16" t="s">
        <v>131</v>
      </c>
      <c r="BE396" s="196">
        <f>IF(N396="základní",J396,0)</f>
        <v>0</v>
      </c>
      <c r="BF396" s="196">
        <f>IF(N396="snížená",J396,0)</f>
        <v>0</v>
      </c>
      <c r="BG396" s="196">
        <f>IF(N396="zákl. přenesená",J396,0)</f>
        <v>0</v>
      </c>
      <c r="BH396" s="196">
        <f>IF(N396="sníž. přenesená",J396,0)</f>
        <v>0</v>
      </c>
      <c r="BI396" s="196">
        <f>IF(N396="nulová",J396,0)</f>
        <v>0</v>
      </c>
      <c r="BJ396" s="16" t="s">
        <v>79</v>
      </c>
      <c r="BK396" s="196">
        <f>ROUND(I396*H396,2)</f>
        <v>0</v>
      </c>
      <c r="BL396" s="16" t="s">
        <v>220</v>
      </c>
      <c r="BM396" s="195" t="s">
        <v>1142</v>
      </c>
    </row>
    <row r="397" spans="2:47" s="1" customFormat="1" ht="19.5">
      <c r="B397" s="33"/>
      <c r="C397" s="34"/>
      <c r="D397" s="197" t="s">
        <v>140</v>
      </c>
      <c r="E397" s="34"/>
      <c r="F397" s="198" t="s">
        <v>1141</v>
      </c>
      <c r="G397" s="34"/>
      <c r="H397" s="34"/>
      <c r="I397" s="114"/>
      <c r="J397" s="34"/>
      <c r="K397" s="34"/>
      <c r="L397" s="37"/>
      <c r="M397" s="199"/>
      <c r="N397" s="62"/>
      <c r="O397" s="62"/>
      <c r="P397" s="62"/>
      <c r="Q397" s="62"/>
      <c r="R397" s="62"/>
      <c r="S397" s="62"/>
      <c r="T397" s="63"/>
      <c r="AT397" s="16" t="s">
        <v>140</v>
      </c>
      <c r="AU397" s="16" t="s">
        <v>89</v>
      </c>
    </row>
    <row r="398" spans="2:65" s="1" customFormat="1" ht="24" customHeight="1">
      <c r="B398" s="33"/>
      <c r="C398" s="184" t="s">
        <v>1143</v>
      </c>
      <c r="D398" s="184" t="s">
        <v>133</v>
      </c>
      <c r="E398" s="185" t="s">
        <v>1144</v>
      </c>
      <c r="F398" s="186" t="s">
        <v>1145</v>
      </c>
      <c r="G398" s="187" t="s">
        <v>430</v>
      </c>
      <c r="H398" s="188">
        <v>1</v>
      </c>
      <c r="I398" s="189"/>
      <c r="J398" s="190">
        <f>ROUND(I398*H398,2)</f>
        <v>0</v>
      </c>
      <c r="K398" s="186" t="s">
        <v>19</v>
      </c>
      <c r="L398" s="37"/>
      <c r="M398" s="191" t="s">
        <v>19</v>
      </c>
      <c r="N398" s="192" t="s">
        <v>43</v>
      </c>
      <c r="O398" s="62"/>
      <c r="P398" s="193">
        <f>O398*H398</f>
        <v>0</v>
      </c>
      <c r="Q398" s="193">
        <v>0</v>
      </c>
      <c r="R398" s="193">
        <f>Q398*H398</f>
        <v>0</v>
      </c>
      <c r="S398" s="193">
        <v>0</v>
      </c>
      <c r="T398" s="194">
        <f>S398*H398</f>
        <v>0</v>
      </c>
      <c r="AR398" s="195" t="s">
        <v>220</v>
      </c>
      <c r="AT398" s="195" t="s">
        <v>133</v>
      </c>
      <c r="AU398" s="195" t="s">
        <v>89</v>
      </c>
      <c r="AY398" s="16" t="s">
        <v>131</v>
      </c>
      <c r="BE398" s="196">
        <f>IF(N398="základní",J398,0)</f>
        <v>0</v>
      </c>
      <c r="BF398" s="196">
        <f>IF(N398="snížená",J398,0)</f>
        <v>0</v>
      </c>
      <c r="BG398" s="196">
        <f>IF(N398="zákl. přenesená",J398,0)</f>
        <v>0</v>
      </c>
      <c r="BH398" s="196">
        <f>IF(N398="sníž. přenesená",J398,0)</f>
        <v>0</v>
      </c>
      <c r="BI398" s="196">
        <f>IF(N398="nulová",J398,0)</f>
        <v>0</v>
      </c>
      <c r="BJ398" s="16" t="s">
        <v>79</v>
      </c>
      <c r="BK398" s="196">
        <f>ROUND(I398*H398,2)</f>
        <v>0</v>
      </c>
      <c r="BL398" s="16" t="s">
        <v>220</v>
      </c>
      <c r="BM398" s="195" t="s">
        <v>1146</v>
      </c>
    </row>
    <row r="399" spans="2:47" s="1" customFormat="1" ht="19.5">
      <c r="B399" s="33"/>
      <c r="C399" s="34"/>
      <c r="D399" s="197" t="s">
        <v>140</v>
      </c>
      <c r="E399" s="34"/>
      <c r="F399" s="198" t="s">
        <v>1145</v>
      </c>
      <c r="G399" s="34"/>
      <c r="H399" s="34"/>
      <c r="I399" s="114"/>
      <c r="J399" s="34"/>
      <c r="K399" s="34"/>
      <c r="L399" s="37"/>
      <c r="M399" s="199"/>
      <c r="N399" s="62"/>
      <c r="O399" s="62"/>
      <c r="P399" s="62"/>
      <c r="Q399" s="62"/>
      <c r="R399" s="62"/>
      <c r="S399" s="62"/>
      <c r="T399" s="63"/>
      <c r="AT399" s="16" t="s">
        <v>140</v>
      </c>
      <c r="AU399" s="16" t="s">
        <v>89</v>
      </c>
    </row>
    <row r="400" spans="2:65" s="1" customFormat="1" ht="24" customHeight="1">
      <c r="B400" s="33"/>
      <c r="C400" s="184" t="s">
        <v>1147</v>
      </c>
      <c r="D400" s="184" t="s">
        <v>133</v>
      </c>
      <c r="E400" s="185" t="s">
        <v>1148</v>
      </c>
      <c r="F400" s="186" t="s">
        <v>1149</v>
      </c>
      <c r="G400" s="187" t="s">
        <v>430</v>
      </c>
      <c r="H400" s="188">
        <v>1</v>
      </c>
      <c r="I400" s="189"/>
      <c r="J400" s="190">
        <f>ROUND(I400*H400,2)</f>
        <v>0</v>
      </c>
      <c r="K400" s="186" t="s">
        <v>19</v>
      </c>
      <c r="L400" s="37"/>
      <c r="M400" s="191" t="s">
        <v>19</v>
      </c>
      <c r="N400" s="192" t="s">
        <v>43</v>
      </c>
      <c r="O400" s="62"/>
      <c r="P400" s="193">
        <f>O400*H400</f>
        <v>0</v>
      </c>
      <c r="Q400" s="193">
        <v>0</v>
      </c>
      <c r="R400" s="193">
        <f>Q400*H400</f>
        <v>0</v>
      </c>
      <c r="S400" s="193">
        <v>0</v>
      </c>
      <c r="T400" s="194">
        <f>S400*H400</f>
        <v>0</v>
      </c>
      <c r="AR400" s="195" t="s">
        <v>220</v>
      </c>
      <c r="AT400" s="195" t="s">
        <v>133</v>
      </c>
      <c r="AU400" s="195" t="s">
        <v>89</v>
      </c>
      <c r="AY400" s="16" t="s">
        <v>131</v>
      </c>
      <c r="BE400" s="196">
        <f>IF(N400="základní",J400,0)</f>
        <v>0</v>
      </c>
      <c r="BF400" s="196">
        <f>IF(N400="snížená",J400,0)</f>
        <v>0</v>
      </c>
      <c r="BG400" s="196">
        <f>IF(N400="zákl. přenesená",J400,0)</f>
        <v>0</v>
      </c>
      <c r="BH400" s="196">
        <f>IF(N400="sníž. přenesená",J400,0)</f>
        <v>0</v>
      </c>
      <c r="BI400" s="196">
        <f>IF(N400="nulová",J400,0)</f>
        <v>0</v>
      </c>
      <c r="BJ400" s="16" t="s">
        <v>79</v>
      </c>
      <c r="BK400" s="196">
        <f>ROUND(I400*H400,2)</f>
        <v>0</v>
      </c>
      <c r="BL400" s="16" t="s">
        <v>220</v>
      </c>
      <c r="BM400" s="195" t="s">
        <v>1150</v>
      </c>
    </row>
    <row r="401" spans="2:47" s="1" customFormat="1" ht="19.5">
      <c r="B401" s="33"/>
      <c r="C401" s="34"/>
      <c r="D401" s="197" t="s">
        <v>140</v>
      </c>
      <c r="E401" s="34"/>
      <c r="F401" s="198" t="s">
        <v>1149</v>
      </c>
      <c r="G401" s="34"/>
      <c r="H401" s="34"/>
      <c r="I401" s="114"/>
      <c r="J401" s="34"/>
      <c r="K401" s="34"/>
      <c r="L401" s="37"/>
      <c r="M401" s="199"/>
      <c r="N401" s="62"/>
      <c r="O401" s="62"/>
      <c r="P401" s="62"/>
      <c r="Q401" s="62"/>
      <c r="R401" s="62"/>
      <c r="S401" s="62"/>
      <c r="T401" s="63"/>
      <c r="AT401" s="16" t="s">
        <v>140</v>
      </c>
      <c r="AU401" s="16" t="s">
        <v>89</v>
      </c>
    </row>
    <row r="402" spans="2:65" s="1" customFormat="1" ht="36" customHeight="1">
      <c r="B402" s="33"/>
      <c r="C402" s="184" t="s">
        <v>1151</v>
      </c>
      <c r="D402" s="184" t="s">
        <v>133</v>
      </c>
      <c r="E402" s="185" t="s">
        <v>1152</v>
      </c>
      <c r="F402" s="186" t="s">
        <v>1153</v>
      </c>
      <c r="G402" s="187" t="s">
        <v>430</v>
      </c>
      <c r="H402" s="188">
        <v>1</v>
      </c>
      <c r="I402" s="189"/>
      <c r="J402" s="190">
        <f>ROUND(I402*H402,2)</f>
        <v>0</v>
      </c>
      <c r="K402" s="186" t="s">
        <v>19</v>
      </c>
      <c r="L402" s="37"/>
      <c r="M402" s="191" t="s">
        <v>19</v>
      </c>
      <c r="N402" s="192" t="s">
        <v>43</v>
      </c>
      <c r="O402" s="62"/>
      <c r="P402" s="193">
        <f>O402*H402</f>
        <v>0</v>
      </c>
      <c r="Q402" s="193">
        <v>0</v>
      </c>
      <c r="R402" s="193">
        <f>Q402*H402</f>
        <v>0</v>
      </c>
      <c r="S402" s="193">
        <v>0</v>
      </c>
      <c r="T402" s="194">
        <f>S402*H402</f>
        <v>0</v>
      </c>
      <c r="AR402" s="195" t="s">
        <v>220</v>
      </c>
      <c r="AT402" s="195" t="s">
        <v>133</v>
      </c>
      <c r="AU402" s="195" t="s">
        <v>89</v>
      </c>
      <c r="AY402" s="16" t="s">
        <v>131</v>
      </c>
      <c r="BE402" s="196">
        <f>IF(N402="základní",J402,0)</f>
        <v>0</v>
      </c>
      <c r="BF402" s="196">
        <f>IF(N402="snížená",J402,0)</f>
        <v>0</v>
      </c>
      <c r="BG402" s="196">
        <f>IF(N402="zákl. přenesená",J402,0)</f>
        <v>0</v>
      </c>
      <c r="BH402" s="196">
        <f>IF(N402="sníž. přenesená",J402,0)</f>
        <v>0</v>
      </c>
      <c r="BI402" s="196">
        <f>IF(N402="nulová",J402,0)</f>
        <v>0</v>
      </c>
      <c r="BJ402" s="16" t="s">
        <v>79</v>
      </c>
      <c r="BK402" s="196">
        <f>ROUND(I402*H402,2)</f>
        <v>0</v>
      </c>
      <c r="BL402" s="16" t="s">
        <v>220</v>
      </c>
      <c r="BM402" s="195" t="s">
        <v>1154</v>
      </c>
    </row>
    <row r="403" spans="2:47" s="1" customFormat="1" ht="19.5">
      <c r="B403" s="33"/>
      <c r="C403" s="34"/>
      <c r="D403" s="197" t="s">
        <v>140</v>
      </c>
      <c r="E403" s="34"/>
      <c r="F403" s="198" t="s">
        <v>1153</v>
      </c>
      <c r="G403" s="34"/>
      <c r="H403" s="34"/>
      <c r="I403" s="114"/>
      <c r="J403" s="34"/>
      <c r="K403" s="34"/>
      <c r="L403" s="37"/>
      <c r="M403" s="199"/>
      <c r="N403" s="62"/>
      <c r="O403" s="62"/>
      <c r="P403" s="62"/>
      <c r="Q403" s="62"/>
      <c r="R403" s="62"/>
      <c r="S403" s="62"/>
      <c r="T403" s="63"/>
      <c r="AT403" s="16" t="s">
        <v>140</v>
      </c>
      <c r="AU403" s="16" t="s">
        <v>89</v>
      </c>
    </row>
    <row r="404" spans="2:65" s="1" customFormat="1" ht="36" customHeight="1">
      <c r="B404" s="33"/>
      <c r="C404" s="184" t="s">
        <v>1155</v>
      </c>
      <c r="D404" s="184" t="s">
        <v>133</v>
      </c>
      <c r="E404" s="185" t="s">
        <v>1156</v>
      </c>
      <c r="F404" s="186" t="s">
        <v>1157</v>
      </c>
      <c r="G404" s="187" t="s">
        <v>430</v>
      </c>
      <c r="H404" s="188">
        <v>1</v>
      </c>
      <c r="I404" s="189"/>
      <c r="J404" s="190">
        <f>ROUND(I404*H404,2)</f>
        <v>0</v>
      </c>
      <c r="K404" s="186" t="s">
        <v>19</v>
      </c>
      <c r="L404" s="37"/>
      <c r="M404" s="191" t="s">
        <v>19</v>
      </c>
      <c r="N404" s="192" t="s">
        <v>43</v>
      </c>
      <c r="O404" s="62"/>
      <c r="P404" s="193">
        <f>O404*H404</f>
        <v>0</v>
      </c>
      <c r="Q404" s="193">
        <v>0</v>
      </c>
      <c r="R404" s="193">
        <f>Q404*H404</f>
        <v>0</v>
      </c>
      <c r="S404" s="193">
        <v>0</v>
      </c>
      <c r="T404" s="194">
        <f>S404*H404</f>
        <v>0</v>
      </c>
      <c r="AR404" s="195" t="s">
        <v>220</v>
      </c>
      <c r="AT404" s="195" t="s">
        <v>133</v>
      </c>
      <c r="AU404" s="195" t="s">
        <v>89</v>
      </c>
      <c r="AY404" s="16" t="s">
        <v>131</v>
      </c>
      <c r="BE404" s="196">
        <f>IF(N404="základní",J404,0)</f>
        <v>0</v>
      </c>
      <c r="BF404" s="196">
        <f>IF(N404="snížená",J404,0)</f>
        <v>0</v>
      </c>
      <c r="BG404" s="196">
        <f>IF(N404="zákl. přenesená",J404,0)</f>
        <v>0</v>
      </c>
      <c r="BH404" s="196">
        <f>IF(N404="sníž. přenesená",J404,0)</f>
        <v>0</v>
      </c>
      <c r="BI404" s="196">
        <f>IF(N404="nulová",J404,0)</f>
        <v>0</v>
      </c>
      <c r="BJ404" s="16" t="s">
        <v>79</v>
      </c>
      <c r="BK404" s="196">
        <f>ROUND(I404*H404,2)</f>
        <v>0</v>
      </c>
      <c r="BL404" s="16" t="s">
        <v>220</v>
      </c>
      <c r="BM404" s="195" t="s">
        <v>1158</v>
      </c>
    </row>
    <row r="405" spans="2:47" s="1" customFormat="1" ht="19.5">
      <c r="B405" s="33"/>
      <c r="C405" s="34"/>
      <c r="D405" s="197" t="s">
        <v>140</v>
      </c>
      <c r="E405" s="34"/>
      <c r="F405" s="198" t="s">
        <v>1157</v>
      </c>
      <c r="G405" s="34"/>
      <c r="H405" s="34"/>
      <c r="I405" s="114"/>
      <c r="J405" s="34"/>
      <c r="K405" s="34"/>
      <c r="L405" s="37"/>
      <c r="M405" s="199"/>
      <c r="N405" s="62"/>
      <c r="O405" s="62"/>
      <c r="P405" s="62"/>
      <c r="Q405" s="62"/>
      <c r="R405" s="62"/>
      <c r="S405" s="62"/>
      <c r="T405" s="63"/>
      <c r="AT405" s="16" t="s">
        <v>140</v>
      </c>
      <c r="AU405" s="16" t="s">
        <v>89</v>
      </c>
    </row>
    <row r="406" spans="2:65" s="1" customFormat="1" ht="24" customHeight="1">
      <c r="B406" s="33"/>
      <c r="C406" s="184" t="s">
        <v>1159</v>
      </c>
      <c r="D406" s="184" t="s">
        <v>133</v>
      </c>
      <c r="E406" s="185" t="s">
        <v>1160</v>
      </c>
      <c r="F406" s="186" t="s">
        <v>1161</v>
      </c>
      <c r="G406" s="187" t="s">
        <v>430</v>
      </c>
      <c r="H406" s="188">
        <v>1</v>
      </c>
      <c r="I406" s="189"/>
      <c r="J406" s="190">
        <f>ROUND(I406*H406,2)</f>
        <v>0</v>
      </c>
      <c r="K406" s="186" t="s">
        <v>19</v>
      </c>
      <c r="L406" s="37"/>
      <c r="M406" s="191" t="s">
        <v>19</v>
      </c>
      <c r="N406" s="192" t="s">
        <v>43</v>
      </c>
      <c r="O406" s="62"/>
      <c r="P406" s="193">
        <f>O406*H406</f>
        <v>0</v>
      </c>
      <c r="Q406" s="193">
        <v>0</v>
      </c>
      <c r="R406" s="193">
        <f>Q406*H406</f>
        <v>0</v>
      </c>
      <c r="S406" s="193">
        <v>0</v>
      </c>
      <c r="T406" s="194">
        <f>S406*H406</f>
        <v>0</v>
      </c>
      <c r="AR406" s="195" t="s">
        <v>220</v>
      </c>
      <c r="AT406" s="195" t="s">
        <v>133</v>
      </c>
      <c r="AU406" s="195" t="s">
        <v>89</v>
      </c>
      <c r="AY406" s="16" t="s">
        <v>131</v>
      </c>
      <c r="BE406" s="196">
        <f>IF(N406="základní",J406,0)</f>
        <v>0</v>
      </c>
      <c r="BF406" s="196">
        <f>IF(N406="snížená",J406,0)</f>
        <v>0</v>
      </c>
      <c r="BG406" s="196">
        <f>IF(N406="zákl. přenesená",J406,0)</f>
        <v>0</v>
      </c>
      <c r="BH406" s="196">
        <f>IF(N406="sníž. přenesená",J406,0)</f>
        <v>0</v>
      </c>
      <c r="BI406" s="196">
        <f>IF(N406="nulová",J406,0)</f>
        <v>0</v>
      </c>
      <c r="BJ406" s="16" t="s">
        <v>79</v>
      </c>
      <c r="BK406" s="196">
        <f>ROUND(I406*H406,2)</f>
        <v>0</v>
      </c>
      <c r="BL406" s="16" t="s">
        <v>220</v>
      </c>
      <c r="BM406" s="195" t="s">
        <v>1162</v>
      </c>
    </row>
    <row r="407" spans="2:47" s="1" customFormat="1" ht="19.5">
      <c r="B407" s="33"/>
      <c r="C407" s="34"/>
      <c r="D407" s="197" t="s">
        <v>140</v>
      </c>
      <c r="E407" s="34"/>
      <c r="F407" s="198" t="s">
        <v>1161</v>
      </c>
      <c r="G407" s="34"/>
      <c r="H407" s="34"/>
      <c r="I407" s="114"/>
      <c r="J407" s="34"/>
      <c r="K407" s="34"/>
      <c r="L407" s="37"/>
      <c r="M407" s="199"/>
      <c r="N407" s="62"/>
      <c r="O407" s="62"/>
      <c r="P407" s="62"/>
      <c r="Q407" s="62"/>
      <c r="R407" s="62"/>
      <c r="S407" s="62"/>
      <c r="T407" s="63"/>
      <c r="AT407" s="16" t="s">
        <v>140</v>
      </c>
      <c r="AU407" s="16" t="s">
        <v>89</v>
      </c>
    </row>
    <row r="408" spans="2:65" s="1" customFormat="1" ht="24" customHeight="1">
      <c r="B408" s="33"/>
      <c r="C408" s="184" t="s">
        <v>1163</v>
      </c>
      <c r="D408" s="184" t="s">
        <v>133</v>
      </c>
      <c r="E408" s="185" t="s">
        <v>1164</v>
      </c>
      <c r="F408" s="186" t="s">
        <v>1165</v>
      </c>
      <c r="G408" s="187" t="s">
        <v>430</v>
      </c>
      <c r="H408" s="188">
        <v>1</v>
      </c>
      <c r="I408" s="189"/>
      <c r="J408" s="190">
        <f>ROUND(I408*H408,2)</f>
        <v>0</v>
      </c>
      <c r="K408" s="186" t="s">
        <v>19</v>
      </c>
      <c r="L408" s="37"/>
      <c r="M408" s="191" t="s">
        <v>19</v>
      </c>
      <c r="N408" s="192" t="s">
        <v>43</v>
      </c>
      <c r="O408" s="62"/>
      <c r="P408" s="193">
        <f>O408*H408</f>
        <v>0</v>
      </c>
      <c r="Q408" s="193">
        <v>0</v>
      </c>
      <c r="R408" s="193">
        <f>Q408*H408</f>
        <v>0</v>
      </c>
      <c r="S408" s="193">
        <v>0</v>
      </c>
      <c r="T408" s="194">
        <f>S408*H408</f>
        <v>0</v>
      </c>
      <c r="AR408" s="195" t="s">
        <v>220</v>
      </c>
      <c r="AT408" s="195" t="s">
        <v>133</v>
      </c>
      <c r="AU408" s="195" t="s">
        <v>89</v>
      </c>
      <c r="AY408" s="16" t="s">
        <v>131</v>
      </c>
      <c r="BE408" s="196">
        <f>IF(N408="základní",J408,0)</f>
        <v>0</v>
      </c>
      <c r="BF408" s="196">
        <f>IF(N408="snížená",J408,0)</f>
        <v>0</v>
      </c>
      <c r="BG408" s="196">
        <f>IF(N408="zákl. přenesená",J408,0)</f>
        <v>0</v>
      </c>
      <c r="BH408" s="196">
        <f>IF(N408="sníž. přenesená",J408,0)</f>
        <v>0</v>
      </c>
      <c r="BI408" s="196">
        <f>IF(N408="nulová",J408,0)</f>
        <v>0</v>
      </c>
      <c r="BJ408" s="16" t="s">
        <v>79</v>
      </c>
      <c r="BK408" s="196">
        <f>ROUND(I408*H408,2)</f>
        <v>0</v>
      </c>
      <c r="BL408" s="16" t="s">
        <v>220</v>
      </c>
      <c r="BM408" s="195" t="s">
        <v>1166</v>
      </c>
    </row>
    <row r="409" spans="2:47" s="1" customFormat="1" ht="19.5">
      <c r="B409" s="33"/>
      <c r="C409" s="34"/>
      <c r="D409" s="197" t="s">
        <v>140</v>
      </c>
      <c r="E409" s="34"/>
      <c r="F409" s="198" t="s">
        <v>1165</v>
      </c>
      <c r="G409" s="34"/>
      <c r="H409" s="34"/>
      <c r="I409" s="114"/>
      <c r="J409" s="34"/>
      <c r="K409" s="34"/>
      <c r="L409" s="37"/>
      <c r="M409" s="199"/>
      <c r="N409" s="62"/>
      <c r="O409" s="62"/>
      <c r="P409" s="62"/>
      <c r="Q409" s="62"/>
      <c r="R409" s="62"/>
      <c r="S409" s="62"/>
      <c r="T409" s="63"/>
      <c r="AT409" s="16" t="s">
        <v>140</v>
      </c>
      <c r="AU409" s="16" t="s">
        <v>89</v>
      </c>
    </row>
    <row r="410" spans="2:65" s="1" customFormat="1" ht="24" customHeight="1">
      <c r="B410" s="33"/>
      <c r="C410" s="184" t="s">
        <v>1167</v>
      </c>
      <c r="D410" s="184" t="s">
        <v>133</v>
      </c>
      <c r="E410" s="185" t="s">
        <v>1168</v>
      </c>
      <c r="F410" s="186" t="s">
        <v>1169</v>
      </c>
      <c r="G410" s="187" t="s">
        <v>430</v>
      </c>
      <c r="H410" s="188">
        <v>1</v>
      </c>
      <c r="I410" s="189"/>
      <c r="J410" s="190">
        <f>ROUND(I410*H410,2)</f>
        <v>0</v>
      </c>
      <c r="K410" s="186" t="s">
        <v>19</v>
      </c>
      <c r="L410" s="37"/>
      <c r="M410" s="191" t="s">
        <v>19</v>
      </c>
      <c r="N410" s="192" t="s">
        <v>43</v>
      </c>
      <c r="O410" s="62"/>
      <c r="P410" s="193">
        <f>O410*H410</f>
        <v>0</v>
      </c>
      <c r="Q410" s="193">
        <v>0</v>
      </c>
      <c r="R410" s="193">
        <f>Q410*H410</f>
        <v>0</v>
      </c>
      <c r="S410" s="193">
        <v>0</v>
      </c>
      <c r="T410" s="194">
        <f>S410*H410</f>
        <v>0</v>
      </c>
      <c r="AR410" s="195" t="s">
        <v>220</v>
      </c>
      <c r="AT410" s="195" t="s">
        <v>133</v>
      </c>
      <c r="AU410" s="195" t="s">
        <v>89</v>
      </c>
      <c r="AY410" s="16" t="s">
        <v>131</v>
      </c>
      <c r="BE410" s="196">
        <f>IF(N410="základní",J410,0)</f>
        <v>0</v>
      </c>
      <c r="BF410" s="196">
        <f>IF(N410="snížená",J410,0)</f>
        <v>0</v>
      </c>
      <c r="BG410" s="196">
        <f>IF(N410="zákl. přenesená",J410,0)</f>
        <v>0</v>
      </c>
      <c r="BH410" s="196">
        <f>IF(N410="sníž. přenesená",J410,0)</f>
        <v>0</v>
      </c>
      <c r="BI410" s="196">
        <f>IF(N410="nulová",J410,0)</f>
        <v>0</v>
      </c>
      <c r="BJ410" s="16" t="s">
        <v>79</v>
      </c>
      <c r="BK410" s="196">
        <f>ROUND(I410*H410,2)</f>
        <v>0</v>
      </c>
      <c r="BL410" s="16" t="s">
        <v>220</v>
      </c>
      <c r="BM410" s="195" t="s">
        <v>1170</v>
      </c>
    </row>
    <row r="411" spans="2:47" s="1" customFormat="1" ht="19.5">
      <c r="B411" s="33"/>
      <c r="C411" s="34"/>
      <c r="D411" s="197" t="s">
        <v>140</v>
      </c>
      <c r="E411" s="34"/>
      <c r="F411" s="198" t="s">
        <v>1169</v>
      </c>
      <c r="G411" s="34"/>
      <c r="H411" s="34"/>
      <c r="I411" s="114"/>
      <c r="J411" s="34"/>
      <c r="K411" s="34"/>
      <c r="L411" s="37"/>
      <c r="M411" s="199"/>
      <c r="N411" s="62"/>
      <c r="O411" s="62"/>
      <c r="P411" s="62"/>
      <c r="Q411" s="62"/>
      <c r="R411" s="62"/>
      <c r="S411" s="62"/>
      <c r="T411" s="63"/>
      <c r="AT411" s="16" t="s">
        <v>140</v>
      </c>
      <c r="AU411" s="16" t="s">
        <v>89</v>
      </c>
    </row>
    <row r="412" spans="2:65" s="1" customFormat="1" ht="24" customHeight="1">
      <c r="B412" s="33"/>
      <c r="C412" s="184" t="s">
        <v>1171</v>
      </c>
      <c r="D412" s="184" t="s">
        <v>133</v>
      </c>
      <c r="E412" s="185" t="s">
        <v>1172</v>
      </c>
      <c r="F412" s="186" t="s">
        <v>1173</v>
      </c>
      <c r="G412" s="187" t="s">
        <v>430</v>
      </c>
      <c r="H412" s="188">
        <v>1</v>
      </c>
      <c r="I412" s="189"/>
      <c r="J412" s="190">
        <f>ROUND(I412*H412,2)</f>
        <v>0</v>
      </c>
      <c r="K412" s="186" t="s">
        <v>19</v>
      </c>
      <c r="L412" s="37"/>
      <c r="M412" s="191" t="s">
        <v>19</v>
      </c>
      <c r="N412" s="192" t="s">
        <v>43</v>
      </c>
      <c r="O412" s="62"/>
      <c r="P412" s="193">
        <f>O412*H412</f>
        <v>0</v>
      </c>
      <c r="Q412" s="193">
        <v>0</v>
      </c>
      <c r="R412" s="193">
        <f>Q412*H412</f>
        <v>0</v>
      </c>
      <c r="S412" s="193">
        <v>0</v>
      </c>
      <c r="T412" s="194">
        <f>S412*H412</f>
        <v>0</v>
      </c>
      <c r="AR412" s="195" t="s">
        <v>220</v>
      </c>
      <c r="AT412" s="195" t="s">
        <v>133</v>
      </c>
      <c r="AU412" s="195" t="s">
        <v>89</v>
      </c>
      <c r="AY412" s="16" t="s">
        <v>131</v>
      </c>
      <c r="BE412" s="196">
        <f>IF(N412="základní",J412,0)</f>
        <v>0</v>
      </c>
      <c r="BF412" s="196">
        <f>IF(N412="snížená",J412,0)</f>
        <v>0</v>
      </c>
      <c r="BG412" s="196">
        <f>IF(N412="zákl. přenesená",J412,0)</f>
        <v>0</v>
      </c>
      <c r="BH412" s="196">
        <f>IF(N412="sníž. přenesená",J412,0)</f>
        <v>0</v>
      </c>
      <c r="BI412" s="196">
        <f>IF(N412="nulová",J412,0)</f>
        <v>0</v>
      </c>
      <c r="BJ412" s="16" t="s">
        <v>79</v>
      </c>
      <c r="BK412" s="196">
        <f>ROUND(I412*H412,2)</f>
        <v>0</v>
      </c>
      <c r="BL412" s="16" t="s">
        <v>220</v>
      </c>
      <c r="BM412" s="195" t="s">
        <v>1174</v>
      </c>
    </row>
    <row r="413" spans="2:47" s="1" customFormat="1" ht="19.5">
      <c r="B413" s="33"/>
      <c r="C413" s="34"/>
      <c r="D413" s="197" t="s">
        <v>140</v>
      </c>
      <c r="E413" s="34"/>
      <c r="F413" s="198" t="s">
        <v>1173</v>
      </c>
      <c r="G413" s="34"/>
      <c r="H413" s="34"/>
      <c r="I413" s="114"/>
      <c r="J413" s="34"/>
      <c r="K413" s="34"/>
      <c r="L413" s="37"/>
      <c r="M413" s="199"/>
      <c r="N413" s="62"/>
      <c r="O413" s="62"/>
      <c r="P413" s="62"/>
      <c r="Q413" s="62"/>
      <c r="R413" s="62"/>
      <c r="S413" s="62"/>
      <c r="T413" s="63"/>
      <c r="AT413" s="16" t="s">
        <v>140</v>
      </c>
      <c r="AU413" s="16" t="s">
        <v>89</v>
      </c>
    </row>
    <row r="414" spans="2:65" s="1" customFormat="1" ht="24" customHeight="1">
      <c r="B414" s="33"/>
      <c r="C414" s="184" t="s">
        <v>1175</v>
      </c>
      <c r="D414" s="184" t="s">
        <v>133</v>
      </c>
      <c r="E414" s="185" t="s">
        <v>1176</v>
      </c>
      <c r="F414" s="186" t="s">
        <v>1177</v>
      </c>
      <c r="G414" s="187" t="s">
        <v>430</v>
      </c>
      <c r="H414" s="188">
        <v>1</v>
      </c>
      <c r="I414" s="189"/>
      <c r="J414" s="190">
        <f>ROUND(I414*H414,2)</f>
        <v>0</v>
      </c>
      <c r="K414" s="186" t="s">
        <v>19</v>
      </c>
      <c r="L414" s="37"/>
      <c r="M414" s="191" t="s">
        <v>19</v>
      </c>
      <c r="N414" s="192" t="s">
        <v>43</v>
      </c>
      <c r="O414" s="62"/>
      <c r="P414" s="193">
        <f>O414*H414</f>
        <v>0</v>
      </c>
      <c r="Q414" s="193">
        <v>0</v>
      </c>
      <c r="R414" s="193">
        <f>Q414*H414</f>
        <v>0</v>
      </c>
      <c r="S414" s="193">
        <v>0</v>
      </c>
      <c r="T414" s="194">
        <f>S414*H414</f>
        <v>0</v>
      </c>
      <c r="AR414" s="195" t="s">
        <v>220</v>
      </c>
      <c r="AT414" s="195" t="s">
        <v>133</v>
      </c>
      <c r="AU414" s="195" t="s">
        <v>89</v>
      </c>
      <c r="AY414" s="16" t="s">
        <v>131</v>
      </c>
      <c r="BE414" s="196">
        <f>IF(N414="základní",J414,0)</f>
        <v>0</v>
      </c>
      <c r="BF414" s="196">
        <f>IF(N414="snížená",J414,0)</f>
        <v>0</v>
      </c>
      <c r="BG414" s="196">
        <f>IF(N414="zákl. přenesená",J414,0)</f>
        <v>0</v>
      </c>
      <c r="BH414" s="196">
        <f>IF(N414="sníž. přenesená",J414,0)</f>
        <v>0</v>
      </c>
      <c r="BI414" s="196">
        <f>IF(N414="nulová",J414,0)</f>
        <v>0</v>
      </c>
      <c r="BJ414" s="16" t="s">
        <v>79</v>
      </c>
      <c r="BK414" s="196">
        <f>ROUND(I414*H414,2)</f>
        <v>0</v>
      </c>
      <c r="BL414" s="16" t="s">
        <v>220</v>
      </c>
      <c r="BM414" s="195" t="s">
        <v>1178</v>
      </c>
    </row>
    <row r="415" spans="2:47" s="1" customFormat="1" ht="19.5">
      <c r="B415" s="33"/>
      <c r="C415" s="34"/>
      <c r="D415" s="197" t="s">
        <v>140</v>
      </c>
      <c r="E415" s="34"/>
      <c r="F415" s="198" t="s">
        <v>1177</v>
      </c>
      <c r="G415" s="34"/>
      <c r="H415" s="34"/>
      <c r="I415" s="114"/>
      <c r="J415" s="34"/>
      <c r="K415" s="34"/>
      <c r="L415" s="37"/>
      <c r="M415" s="199"/>
      <c r="N415" s="62"/>
      <c r="O415" s="62"/>
      <c r="P415" s="62"/>
      <c r="Q415" s="62"/>
      <c r="R415" s="62"/>
      <c r="S415" s="62"/>
      <c r="T415" s="63"/>
      <c r="AT415" s="16" t="s">
        <v>140</v>
      </c>
      <c r="AU415" s="16" t="s">
        <v>89</v>
      </c>
    </row>
    <row r="416" spans="2:65" s="1" customFormat="1" ht="24" customHeight="1">
      <c r="B416" s="33"/>
      <c r="C416" s="184" t="s">
        <v>1179</v>
      </c>
      <c r="D416" s="184" t="s">
        <v>133</v>
      </c>
      <c r="E416" s="185" t="s">
        <v>1180</v>
      </c>
      <c r="F416" s="186" t="s">
        <v>1181</v>
      </c>
      <c r="G416" s="187" t="s">
        <v>430</v>
      </c>
      <c r="H416" s="188">
        <v>1</v>
      </c>
      <c r="I416" s="189"/>
      <c r="J416" s="190">
        <f>ROUND(I416*H416,2)</f>
        <v>0</v>
      </c>
      <c r="K416" s="186" t="s">
        <v>19</v>
      </c>
      <c r="L416" s="37"/>
      <c r="M416" s="191" t="s">
        <v>19</v>
      </c>
      <c r="N416" s="192" t="s">
        <v>43</v>
      </c>
      <c r="O416" s="62"/>
      <c r="P416" s="193">
        <f>O416*H416</f>
        <v>0</v>
      </c>
      <c r="Q416" s="193">
        <v>0</v>
      </c>
      <c r="R416" s="193">
        <f>Q416*H416</f>
        <v>0</v>
      </c>
      <c r="S416" s="193">
        <v>0</v>
      </c>
      <c r="T416" s="194">
        <f>S416*H416</f>
        <v>0</v>
      </c>
      <c r="AR416" s="195" t="s">
        <v>220</v>
      </c>
      <c r="AT416" s="195" t="s">
        <v>133</v>
      </c>
      <c r="AU416" s="195" t="s">
        <v>89</v>
      </c>
      <c r="AY416" s="16" t="s">
        <v>131</v>
      </c>
      <c r="BE416" s="196">
        <f>IF(N416="základní",J416,0)</f>
        <v>0</v>
      </c>
      <c r="BF416" s="196">
        <f>IF(N416="snížená",J416,0)</f>
        <v>0</v>
      </c>
      <c r="BG416" s="196">
        <f>IF(N416="zákl. přenesená",J416,0)</f>
        <v>0</v>
      </c>
      <c r="BH416" s="196">
        <f>IF(N416="sníž. přenesená",J416,0)</f>
        <v>0</v>
      </c>
      <c r="BI416" s="196">
        <f>IF(N416="nulová",J416,0)</f>
        <v>0</v>
      </c>
      <c r="BJ416" s="16" t="s">
        <v>79</v>
      </c>
      <c r="BK416" s="196">
        <f>ROUND(I416*H416,2)</f>
        <v>0</v>
      </c>
      <c r="BL416" s="16" t="s">
        <v>220</v>
      </c>
      <c r="BM416" s="195" t="s">
        <v>1182</v>
      </c>
    </row>
    <row r="417" spans="2:47" s="1" customFormat="1" ht="19.5">
      <c r="B417" s="33"/>
      <c r="C417" s="34"/>
      <c r="D417" s="197" t="s">
        <v>140</v>
      </c>
      <c r="E417" s="34"/>
      <c r="F417" s="198" t="s">
        <v>1181</v>
      </c>
      <c r="G417" s="34"/>
      <c r="H417" s="34"/>
      <c r="I417" s="114"/>
      <c r="J417" s="34"/>
      <c r="K417" s="34"/>
      <c r="L417" s="37"/>
      <c r="M417" s="199"/>
      <c r="N417" s="62"/>
      <c r="O417" s="62"/>
      <c r="P417" s="62"/>
      <c r="Q417" s="62"/>
      <c r="R417" s="62"/>
      <c r="S417" s="62"/>
      <c r="T417" s="63"/>
      <c r="AT417" s="16" t="s">
        <v>140</v>
      </c>
      <c r="AU417" s="16" t="s">
        <v>89</v>
      </c>
    </row>
    <row r="418" spans="2:65" s="1" customFormat="1" ht="24" customHeight="1">
      <c r="B418" s="33"/>
      <c r="C418" s="184" t="s">
        <v>1183</v>
      </c>
      <c r="D418" s="184" t="s">
        <v>133</v>
      </c>
      <c r="E418" s="185" t="s">
        <v>1184</v>
      </c>
      <c r="F418" s="186" t="s">
        <v>1185</v>
      </c>
      <c r="G418" s="187" t="s">
        <v>430</v>
      </c>
      <c r="H418" s="188">
        <v>1</v>
      </c>
      <c r="I418" s="189"/>
      <c r="J418" s="190">
        <f>ROUND(I418*H418,2)</f>
        <v>0</v>
      </c>
      <c r="K418" s="186" t="s">
        <v>19</v>
      </c>
      <c r="L418" s="37"/>
      <c r="M418" s="191" t="s">
        <v>19</v>
      </c>
      <c r="N418" s="192" t="s">
        <v>43</v>
      </c>
      <c r="O418" s="62"/>
      <c r="P418" s="193">
        <f>O418*H418</f>
        <v>0</v>
      </c>
      <c r="Q418" s="193">
        <v>0</v>
      </c>
      <c r="R418" s="193">
        <f>Q418*H418</f>
        <v>0</v>
      </c>
      <c r="S418" s="193">
        <v>0</v>
      </c>
      <c r="T418" s="194">
        <f>S418*H418</f>
        <v>0</v>
      </c>
      <c r="AR418" s="195" t="s">
        <v>220</v>
      </c>
      <c r="AT418" s="195" t="s">
        <v>133</v>
      </c>
      <c r="AU418" s="195" t="s">
        <v>89</v>
      </c>
      <c r="AY418" s="16" t="s">
        <v>131</v>
      </c>
      <c r="BE418" s="196">
        <f>IF(N418="základní",J418,0)</f>
        <v>0</v>
      </c>
      <c r="BF418" s="196">
        <f>IF(N418="snížená",J418,0)</f>
        <v>0</v>
      </c>
      <c r="BG418" s="196">
        <f>IF(N418="zákl. přenesená",J418,0)</f>
        <v>0</v>
      </c>
      <c r="BH418" s="196">
        <f>IF(N418="sníž. přenesená",J418,0)</f>
        <v>0</v>
      </c>
      <c r="BI418" s="196">
        <f>IF(N418="nulová",J418,0)</f>
        <v>0</v>
      </c>
      <c r="BJ418" s="16" t="s">
        <v>79</v>
      </c>
      <c r="BK418" s="196">
        <f>ROUND(I418*H418,2)</f>
        <v>0</v>
      </c>
      <c r="BL418" s="16" t="s">
        <v>220</v>
      </c>
      <c r="BM418" s="195" t="s">
        <v>1186</v>
      </c>
    </row>
    <row r="419" spans="2:47" s="1" customFormat="1" ht="19.5">
      <c r="B419" s="33"/>
      <c r="C419" s="34"/>
      <c r="D419" s="197" t="s">
        <v>140</v>
      </c>
      <c r="E419" s="34"/>
      <c r="F419" s="198" t="s">
        <v>1185</v>
      </c>
      <c r="G419" s="34"/>
      <c r="H419" s="34"/>
      <c r="I419" s="114"/>
      <c r="J419" s="34"/>
      <c r="K419" s="34"/>
      <c r="L419" s="37"/>
      <c r="M419" s="199"/>
      <c r="N419" s="62"/>
      <c r="O419" s="62"/>
      <c r="P419" s="62"/>
      <c r="Q419" s="62"/>
      <c r="R419" s="62"/>
      <c r="S419" s="62"/>
      <c r="T419" s="63"/>
      <c r="AT419" s="16" t="s">
        <v>140</v>
      </c>
      <c r="AU419" s="16" t="s">
        <v>89</v>
      </c>
    </row>
    <row r="420" spans="2:65" s="1" customFormat="1" ht="24" customHeight="1">
      <c r="B420" s="33"/>
      <c r="C420" s="184" t="s">
        <v>1187</v>
      </c>
      <c r="D420" s="184" t="s">
        <v>133</v>
      </c>
      <c r="E420" s="185" t="s">
        <v>1188</v>
      </c>
      <c r="F420" s="186" t="s">
        <v>1189</v>
      </c>
      <c r="G420" s="187" t="s">
        <v>430</v>
      </c>
      <c r="H420" s="188">
        <v>1</v>
      </c>
      <c r="I420" s="189"/>
      <c r="J420" s="190">
        <f>ROUND(I420*H420,2)</f>
        <v>0</v>
      </c>
      <c r="K420" s="186" t="s">
        <v>19</v>
      </c>
      <c r="L420" s="37"/>
      <c r="M420" s="191" t="s">
        <v>19</v>
      </c>
      <c r="N420" s="192" t="s">
        <v>43</v>
      </c>
      <c r="O420" s="62"/>
      <c r="P420" s="193">
        <f>O420*H420</f>
        <v>0</v>
      </c>
      <c r="Q420" s="193">
        <v>0</v>
      </c>
      <c r="R420" s="193">
        <f>Q420*H420</f>
        <v>0</v>
      </c>
      <c r="S420" s="193">
        <v>0</v>
      </c>
      <c r="T420" s="194">
        <f>S420*H420</f>
        <v>0</v>
      </c>
      <c r="AR420" s="195" t="s">
        <v>220</v>
      </c>
      <c r="AT420" s="195" t="s">
        <v>133</v>
      </c>
      <c r="AU420" s="195" t="s">
        <v>89</v>
      </c>
      <c r="AY420" s="16" t="s">
        <v>131</v>
      </c>
      <c r="BE420" s="196">
        <f>IF(N420="základní",J420,0)</f>
        <v>0</v>
      </c>
      <c r="BF420" s="196">
        <f>IF(N420="snížená",J420,0)</f>
        <v>0</v>
      </c>
      <c r="BG420" s="196">
        <f>IF(N420="zákl. přenesená",J420,0)</f>
        <v>0</v>
      </c>
      <c r="BH420" s="196">
        <f>IF(N420="sníž. přenesená",J420,0)</f>
        <v>0</v>
      </c>
      <c r="BI420" s="196">
        <f>IF(N420="nulová",J420,0)</f>
        <v>0</v>
      </c>
      <c r="BJ420" s="16" t="s">
        <v>79</v>
      </c>
      <c r="BK420" s="196">
        <f>ROUND(I420*H420,2)</f>
        <v>0</v>
      </c>
      <c r="BL420" s="16" t="s">
        <v>220</v>
      </c>
      <c r="BM420" s="195" t="s">
        <v>1190</v>
      </c>
    </row>
    <row r="421" spans="2:47" s="1" customFormat="1" ht="19.5">
      <c r="B421" s="33"/>
      <c r="C421" s="34"/>
      <c r="D421" s="197" t="s">
        <v>140</v>
      </c>
      <c r="E421" s="34"/>
      <c r="F421" s="198" t="s">
        <v>1189</v>
      </c>
      <c r="G421" s="34"/>
      <c r="H421" s="34"/>
      <c r="I421" s="114"/>
      <c r="J421" s="34"/>
      <c r="K421" s="34"/>
      <c r="L421" s="37"/>
      <c r="M421" s="199"/>
      <c r="N421" s="62"/>
      <c r="O421" s="62"/>
      <c r="P421" s="62"/>
      <c r="Q421" s="62"/>
      <c r="R421" s="62"/>
      <c r="S421" s="62"/>
      <c r="T421" s="63"/>
      <c r="AT421" s="16" t="s">
        <v>140</v>
      </c>
      <c r="AU421" s="16" t="s">
        <v>89</v>
      </c>
    </row>
    <row r="422" spans="2:65" s="1" customFormat="1" ht="24" customHeight="1">
      <c r="B422" s="33"/>
      <c r="C422" s="184" t="s">
        <v>1191</v>
      </c>
      <c r="D422" s="184" t="s">
        <v>133</v>
      </c>
      <c r="E422" s="185" t="s">
        <v>1192</v>
      </c>
      <c r="F422" s="186" t="s">
        <v>1193</v>
      </c>
      <c r="G422" s="187" t="s">
        <v>430</v>
      </c>
      <c r="H422" s="188">
        <v>1</v>
      </c>
      <c r="I422" s="189"/>
      <c r="J422" s="190">
        <f>ROUND(I422*H422,2)</f>
        <v>0</v>
      </c>
      <c r="K422" s="186" t="s">
        <v>19</v>
      </c>
      <c r="L422" s="37"/>
      <c r="M422" s="191" t="s">
        <v>19</v>
      </c>
      <c r="N422" s="192" t="s">
        <v>43</v>
      </c>
      <c r="O422" s="62"/>
      <c r="P422" s="193">
        <f>O422*H422</f>
        <v>0</v>
      </c>
      <c r="Q422" s="193">
        <v>0</v>
      </c>
      <c r="R422" s="193">
        <f>Q422*H422</f>
        <v>0</v>
      </c>
      <c r="S422" s="193">
        <v>0</v>
      </c>
      <c r="T422" s="194">
        <f>S422*H422</f>
        <v>0</v>
      </c>
      <c r="AR422" s="195" t="s">
        <v>220</v>
      </c>
      <c r="AT422" s="195" t="s">
        <v>133</v>
      </c>
      <c r="AU422" s="195" t="s">
        <v>89</v>
      </c>
      <c r="AY422" s="16" t="s">
        <v>131</v>
      </c>
      <c r="BE422" s="196">
        <f>IF(N422="základní",J422,0)</f>
        <v>0</v>
      </c>
      <c r="BF422" s="196">
        <f>IF(N422="snížená",J422,0)</f>
        <v>0</v>
      </c>
      <c r="BG422" s="196">
        <f>IF(N422="zákl. přenesená",J422,0)</f>
        <v>0</v>
      </c>
      <c r="BH422" s="196">
        <f>IF(N422="sníž. přenesená",J422,0)</f>
        <v>0</v>
      </c>
      <c r="BI422" s="196">
        <f>IF(N422="nulová",J422,0)</f>
        <v>0</v>
      </c>
      <c r="BJ422" s="16" t="s">
        <v>79</v>
      </c>
      <c r="BK422" s="196">
        <f>ROUND(I422*H422,2)</f>
        <v>0</v>
      </c>
      <c r="BL422" s="16" t="s">
        <v>220</v>
      </c>
      <c r="BM422" s="195" t="s">
        <v>1194</v>
      </c>
    </row>
    <row r="423" spans="2:47" s="1" customFormat="1" ht="19.5">
      <c r="B423" s="33"/>
      <c r="C423" s="34"/>
      <c r="D423" s="197" t="s">
        <v>140</v>
      </c>
      <c r="E423" s="34"/>
      <c r="F423" s="198" t="s">
        <v>1193</v>
      </c>
      <c r="G423" s="34"/>
      <c r="H423" s="34"/>
      <c r="I423" s="114"/>
      <c r="J423" s="34"/>
      <c r="K423" s="34"/>
      <c r="L423" s="37"/>
      <c r="M423" s="199"/>
      <c r="N423" s="62"/>
      <c r="O423" s="62"/>
      <c r="P423" s="62"/>
      <c r="Q423" s="62"/>
      <c r="R423" s="62"/>
      <c r="S423" s="62"/>
      <c r="T423" s="63"/>
      <c r="AT423" s="16" t="s">
        <v>140</v>
      </c>
      <c r="AU423" s="16" t="s">
        <v>89</v>
      </c>
    </row>
    <row r="424" spans="2:65" s="1" customFormat="1" ht="24" customHeight="1">
      <c r="B424" s="33"/>
      <c r="C424" s="184" t="s">
        <v>1195</v>
      </c>
      <c r="D424" s="184" t="s">
        <v>133</v>
      </c>
      <c r="E424" s="185" t="s">
        <v>1196</v>
      </c>
      <c r="F424" s="186" t="s">
        <v>1197</v>
      </c>
      <c r="G424" s="187" t="s">
        <v>430</v>
      </c>
      <c r="H424" s="188">
        <v>1</v>
      </c>
      <c r="I424" s="189"/>
      <c r="J424" s="190">
        <f>ROUND(I424*H424,2)</f>
        <v>0</v>
      </c>
      <c r="K424" s="186" t="s">
        <v>19</v>
      </c>
      <c r="L424" s="37"/>
      <c r="M424" s="191" t="s">
        <v>19</v>
      </c>
      <c r="N424" s="192" t="s">
        <v>43</v>
      </c>
      <c r="O424" s="62"/>
      <c r="P424" s="193">
        <f>O424*H424</f>
        <v>0</v>
      </c>
      <c r="Q424" s="193">
        <v>0</v>
      </c>
      <c r="R424" s="193">
        <f>Q424*H424</f>
        <v>0</v>
      </c>
      <c r="S424" s="193">
        <v>0</v>
      </c>
      <c r="T424" s="194">
        <f>S424*H424</f>
        <v>0</v>
      </c>
      <c r="AR424" s="195" t="s">
        <v>220</v>
      </c>
      <c r="AT424" s="195" t="s">
        <v>133</v>
      </c>
      <c r="AU424" s="195" t="s">
        <v>89</v>
      </c>
      <c r="AY424" s="16" t="s">
        <v>131</v>
      </c>
      <c r="BE424" s="196">
        <f>IF(N424="základní",J424,0)</f>
        <v>0</v>
      </c>
      <c r="BF424" s="196">
        <f>IF(N424="snížená",J424,0)</f>
        <v>0</v>
      </c>
      <c r="BG424" s="196">
        <f>IF(N424="zákl. přenesená",J424,0)</f>
        <v>0</v>
      </c>
      <c r="BH424" s="196">
        <f>IF(N424="sníž. přenesená",J424,0)</f>
        <v>0</v>
      </c>
      <c r="BI424" s="196">
        <f>IF(N424="nulová",J424,0)</f>
        <v>0</v>
      </c>
      <c r="BJ424" s="16" t="s">
        <v>79</v>
      </c>
      <c r="BK424" s="196">
        <f>ROUND(I424*H424,2)</f>
        <v>0</v>
      </c>
      <c r="BL424" s="16" t="s">
        <v>220</v>
      </c>
      <c r="BM424" s="195" t="s">
        <v>1198</v>
      </c>
    </row>
    <row r="425" spans="2:47" s="1" customFormat="1" ht="19.5">
      <c r="B425" s="33"/>
      <c r="C425" s="34"/>
      <c r="D425" s="197" t="s">
        <v>140</v>
      </c>
      <c r="E425" s="34"/>
      <c r="F425" s="198" t="s">
        <v>1197</v>
      </c>
      <c r="G425" s="34"/>
      <c r="H425" s="34"/>
      <c r="I425" s="114"/>
      <c r="J425" s="34"/>
      <c r="K425" s="34"/>
      <c r="L425" s="37"/>
      <c r="M425" s="199"/>
      <c r="N425" s="62"/>
      <c r="O425" s="62"/>
      <c r="P425" s="62"/>
      <c r="Q425" s="62"/>
      <c r="R425" s="62"/>
      <c r="S425" s="62"/>
      <c r="T425" s="63"/>
      <c r="AT425" s="16" t="s">
        <v>140</v>
      </c>
      <c r="AU425" s="16" t="s">
        <v>89</v>
      </c>
    </row>
    <row r="426" spans="2:65" s="1" customFormat="1" ht="24" customHeight="1">
      <c r="B426" s="33"/>
      <c r="C426" s="184" t="s">
        <v>1199</v>
      </c>
      <c r="D426" s="184" t="s">
        <v>133</v>
      </c>
      <c r="E426" s="185" t="s">
        <v>1200</v>
      </c>
      <c r="F426" s="186" t="s">
        <v>1201</v>
      </c>
      <c r="G426" s="187" t="s">
        <v>430</v>
      </c>
      <c r="H426" s="188">
        <v>1</v>
      </c>
      <c r="I426" s="189"/>
      <c r="J426" s="190">
        <f>ROUND(I426*H426,2)</f>
        <v>0</v>
      </c>
      <c r="K426" s="186" t="s">
        <v>19</v>
      </c>
      <c r="L426" s="37"/>
      <c r="M426" s="191" t="s">
        <v>19</v>
      </c>
      <c r="N426" s="192" t="s">
        <v>43</v>
      </c>
      <c r="O426" s="62"/>
      <c r="P426" s="193">
        <f>O426*H426</f>
        <v>0</v>
      </c>
      <c r="Q426" s="193">
        <v>0</v>
      </c>
      <c r="R426" s="193">
        <f>Q426*H426</f>
        <v>0</v>
      </c>
      <c r="S426" s="193">
        <v>0</v>
      </c>
      <c r="T426" s="194">
        <f>S426*H426</f>
        <v>0</v>
      </c>
      <c r="AR426" s="195" t="s">
        <v>220</v>
      </c>
      <c r="AT426" s="195" t="s">
        <v>133</v>
      </c>
      <c r="AU426" s="195" t="s">
        <v>89</v>
      </c>
      <c r="AY426" s="16" t="s">
        <v>131</v>
      </c>
      <c r="BE426" s="196">
        <f>IF(N426="základní",J426,0)</f>
        <v>0</v>
      </c>
      <c r="BF426" s="196">
        <f>IF(N426="snížená",J426,0)</f>
        <v>0</v>
      </c>
      <c r="BG426" s="196">
        <f>IF(N426="zákl. přenesená",J426,0)</f>
        <v>0</v>
      </c>
      <c r="BH426" s="196">
        <f>IF(N426="sníž. přenesená",J426,0)</f>
        <v>0</v>
      </c>
      <c r="BI426" s="196">
        <f>IF(N426="nulová",J426,0)</f>
        <v>0</v>
      </c>
      <c r="BJ426" s="16" t="s">
        <v>79</v>
      </c>
      <c r="BK426" s="196">
        <f>ROUND(I426*H426,2)</f>
        <v>0</v>
      </c>
      <c r="BL426" s="16" t="s">
        <v>220</v>
      </c>
      <c r="BM426" s="195" t="s">
        <v>1202</v>
      </c>
    </row>
    <row r="427" spans="2:47" s="1" customFormat="1" ht="19.5">
      <c r="B427" s="33"/>
      <c r="C427" s="34"/>
      <c r="D427" s="197" t="s">
        <v>140</v>
      </c>
      <c r="E427" s="34"/>
      <c r="F427" s="198" t="s">
        <v>1201</v>
      </c>
      <c r="G427" s="34"/>
      <c r="H427" s="34"/>
      <c r="I427" s="114"/>
      <c r="J427" s="34"/>
      <c r="K427" s="34"/>
      <c r="L427" s="37"/>
      <c r="M427" s="199"/>
      <c r="N427" s="62"/>
      <c r="O427" s="62"/>
      <c r="P427" s="62"/>
      <c r="Q427" s="62"/>
      <c r="R427" s="62"/>
      <c r="S427" s="62"/>
      <c r="T427" s="63"/>
      <c r="AT427" s="16" t="s">
        <v>140</v>
      </c>
      <c r="AU427" s="16" t="s">
        <v>89</v>
      </c>
    </row>
    <row r="428" spans="2:65" s="1" customFormat="1" ht="24" customHeight="1">
      <c r="B428" s="33"/>
      <c r="C428" s="184" t="s">
        <v>1203</v>
      </c>
      <c r="D428" s="184" t="s">
        <v>133</v>
      </c>
      <c r="E428" s="185" t="s">
        <v>1204</v>
      </c>
      <c r="F428" s="186" t="s">
        <v>1205</v>
      </c>
      <c r="G428" s="187" t="s">
        <v>430</v>
      </c>
      <c r="H428" s="188">
        <v>1</v>
      </c>
      <c r="I428" s="189"/>
      <c r="J428" s="190">
        <f>ROUND(I428*H428,2)</f>
        <v>0</v>
      </c>
      <c r="K428" s="186" t="s">
        <v>19</v>
      </c>
      <c r="L428" s="37"/>
      <c r="M428" s="191" t="s">
        <v>19</v>
      </c>
      <c r="N428" s="192" t="s">
        <v>43</v>
      </c>
      <c r="O428" s="62"/>
      <c r="P428" s="193">
        <f>O428*H428</f>
        <v>0</v>
      </c>
      <c r="Q428" s="193">
        <v>0</v>
      </c>
      <c r="R428" s="193">
        <f>Q428*H428</f>
        <v>0</v>
      </c>
      <c r="S428" s="193">
        <v>0</v>
      </c>
      <c r="T428" s="194">
        <f>S428*H428</f>
        <v>0</v>
      </c>
      <c r="AR428" s="195" t="s">
        <v>220</v>
      </c>
      <c r="AT428" s="195" t="s">
        <v>133</v>
      </c>
      <c r="AU428" s="195" t="s">
        <v>89</v>
      </c>
      <c r="AY428" s="16" t="s">
        <v>131</v>
      </c>
      <c r="BE428" s="196">
        <f>IF(N428="základní",J428,0)</f>
        <v>0</v>
      </c>
      <c r="BF428" s="196">
        <f>IF(N428="snížená",J428,0)</f>
        <v>0</v>
      </c>
      <c r="BG428" s="196">
        <f>IF(N428="zákl. přenesená",J428,0)</f>
        <v>0</v>
      </c>
      <c r="BH428" s="196">
        <f>IF(N428="sníž. přenesená",J428,0)</f>
        <v>0</v>
      </c>
      <c r="BI428" s="196">
        <f>IF(N428="nulová",J428,0)</f>
        <v>0</v>
      </c>
      <c r="BJ428" s="16" t="s">
        <v>79</v>
      </c>
      <c r="BK428" s="196">
        <f>ROUND(I428*H428,2)</f>
        <v>0</v>
      </c>
      <c r="BL428" s="16" t="s">
        <v>220</v>
      </c>
      <c r="BM428" s="195" t="s">
        <v>1206</v>
      </c>
    </row>
    <row r="429" spans="2:47" s="1" customFormat="1" ht="19.5">
      <c r="B429" s="33"/>
      <c r="C429" s="34"/>
      <c r="D429" s="197" t="s">
        <v>140</v>
      </c>
      <c r="E429" s="34"/>
      <c r="F429" s="198" t="s">
        <v>1205</v>
      </c>
      <c r="G429" s="34"/>
      <c r="H429" s="34"/>
      <c r="I429" s="114"/>
      <c r="J429" s="34"/>
      <c r="K429" s="34"/>
      <c r="L429" s="37"/>
      <c r="M429" s="199"/>
      <c r="N429" s="62"/>
      <c r="O429" s="62"/>
      <c r="P429" s="62"/>
      <c r="Q429" s="62"/>
      <c r="R429" s="62"/>
      <c r="S429" s="62"/>
      <c r="T429" s="63"/>
      <c r="AT429" s="16" t="s">
        <v>140</v>
      </c>
      <c r="AU429" s="16" t="s">
        <v>89</v>
      </c>
    </row>
    <row r="430" spans="2:65" s="1" customFormat="1" ht="36" customHeight="1">
      <c r="B430" s="33"/>
      <c r="C430" s="184" t="s">
        <v>1207</v>
      </c>
      <c r="D430" s="184" t="s">
        <v>133</v>
      </c>
      <c r="E430" s="185" t="s">
        <v>1208</v>
      </c>
      <c r="F430" s="186" t="s">
        <v>1209</v>
      </c>
      <c r="G430" s="187" t="s">
        <v>430</v>
      </c>
      <c r="H430" s="188">
        <v>1</v>
      </c>
      <c r="I430" s="189"/>
      <c r="J430" s="190">
        <f>ROUND(I430*H430,2)</f>
        <v>0</v>
      </c>
      <c r="K430" s="186" t="s">
        <v>19</v>
      </c>
      <c r="L430" s="37"/>
      <c r="M430" s="191" t="s">
        <v>19</v>
      </c>
      <c r="N430" s="192" t="s">
        <v>43</v>
      </c>
      <c r="O430" s="62"/>
      <c r="P430" s="193">
        <f>O430*H430</f>
        <v>0</v>
      </c>
      <c r="Q430" s="193">
        <v>0</v>
      </c>
      <c r="R430" s="193">
        <f>Q430*H430</f>
        <v>0</v>
      </c>
      <c r="S430" s="193">
        <v>0</v>
      </c>
      <c r="T430" s="194">
        <f>S430*H430</f>
        <v>0</v>
      </c>
      <c r="AR430" s="195" t="s">
        <v>220</v>
      </c>
      <c r="AT430" s="195" t="s">
        <v>133</v>
      </c>
      <c r="AU430" s="195" t="s">
        <v>89</v>
      </c>
      <c r="AY430" s="16" t="s">
        <v>131</v>
      </c>
      <c r="BE430" s="196">
        <f>IF(N430="základní",J430,0)</f>
        <v>0</v>
      </c>
      <c r="BF430" s="196">
        <f>IF(N430="snížená",J430,0)</f>
        <v>0</v>
      </c>
      <c r="BG430" s="196">
        <f>IF(N430="zákl. přenesená",J430,0)</f>
        <v>0</v>
      </c>
      <c r="BH430" s="196">
        <f>IF(N430="sníž. přenesená",J430,0)</f>
        <v>0</v>
      </c>
      <c r="BI430" s="196">
        <f>IF(N430="nulová",J430,0)</f>
        <v>0</v>
      </c>
      <c r="BJ430" s="16" t="s">
        <v>79</v>
      </c>
      <c r="BK430" s="196">
        <f>ROUND(I430*H430,2)</f>
        <v>0</v>
      </c>
      <c r="BL430" s="16" t="s">
        <v>220</v>
      </c>
      <c r="BM430" s="195" t="s">
        <v>1210</v>
      </c>
    </row>
    <row r="431" spans="2:47" s="1" customFormat="1" ht="19.5">
      <c r="B431" s="33"/>
      <c r="C431" s="34"/>
      <c r="D431" s="197" t="s">
        <v>140</v>
      </c>
      <c r="E431" s="34"/>
      <c r="F431" s="198" t="s">
        <v>1209</v>
      </c>
      <c r="G431" s="34"/>
      <c r="H431" s="34"/>
      <c r="I431" s="114"/>
      <c r="J431" s="34"/>
      <c r="K431" s="34"/>
      <c r="L431" s="37"/>
      <c r="M431" s="199"/>
      <c r="N431" s="62"/>
      <c r="O431" s="62"/>
      <c r="P431" s="62"/>
      <c r="Q431" s="62"/>
      <c r="R431" s="62"/>
      <c r="S431" s="62"/>
      <c r="T431" s="63"/>
      <c r="AT431" s="16" t="s">
        <v>140</v>
      </c>
      <c r="AU431" s="16" t="s">
        <v>89</v>
      </c>
    </row>
    <row r="432" spans="2:65" s="1" customFormat="1" ht="24" customHeight="1">
      <c r="B432" s="33"/>
      <c r="C432" s="184" t="s">
        <v>1211</v>
      </c>
      <c r="D432" s="184" t="s">
        <v>133</v>
      </c>
      <c r="E432" s="185" t="s">
        <v>1212</v>
      </c>
      <c r="F432" s="186" t="s">
        <v>1213</v>
      </c>
      <c r="G432" s="187" t="s">
        <v>430</v>
      </c>
      <c r="H432" s="188">
        <v>1</v>
      </c>
      <c r="I432" s="189"/>
      <c r="J432" s="190">
        <f>ROUND(I432*H432,2)</f>
        <v>0</v>
      </c>
      <c r="K432" s="186" t="s">
        <v>19</v>
      </c>
      <c r="L432" s="37"/>
      <c r="M432" s="191" t="s">
        <v>19</v>
      </c>
      <c r="N432" s="192" t="s">
        <v>43</v>
      </c>
      <c r="O432" s="62"/>
      <c r="P432" s="193">
        <f>O432*H432</f>
        <v>0</v>
      </c>
      <c r="Q432" s="193">
        <v>0</v>
      </c>
      <c r="R432" s="193">
        <f>Q432*H432</f>
        <v>0</v>
      </c>
      <c r="S432" s="193">
        <v>0</v>
      </c>
      <c r="T432" s="194">
        <f>S432*H432</f>
        <v>0</v>
      </c>
      <c r="AR432" s="195" t="s">
        <v>220</v>
      </c>
      <c r="AT432" s="195" t="s">
        <v>133</v>
      </c>
      <c r="AU432" s="195" t="s">
        <v>89</v>
      </c>
      <c r="AY432" s="16" t="s">
        <v>131</v>
      </c>
      <c r="BE432" s="196">
        <f>IF(N432="základní",J432,0)</f>
        <v>0</v>
      </c>
      <c r="BF432" s="196">
        <f>IF(N432="snížená",J432,0)</f>
        <v>0</v>
      </c>
      <c r="BG432" s="196">
        <f>IF(N432="zákl. přenesená",J432,0)</f>
        <v>0</v>
      </c>
      <c r="BH432" s="196">
        <f>IF(N432="sníž. přenesená",J432,0)</f>
        <v>0</v>
      </c>
      <c r="BI432" s="196">
        <f>IF(N432="nulová",J432,0)</f>
        <v>0</v>
      </c>
      <c r="BJ432" s="16" t="s">
        <v>79</v>
      </c>
      <c r="BK432" s="196">
        <f>ROUND(I432*H432,2)</f>
        <v>0</v>
      </c>
      <c r="BL432" s="16" t="s">
        <v>220</v>
      </c>
      <c r="BM432" s="195" t="s">
        <v>1214</v>
      </c>
    </row>
    <row r="433" spans="2:47" s="1" customFormat="1" ht="19.5">
      <c r="B433" s="33"/>
      <c r="C433" s="34"/>
      <c r="D433" s="197" t="s">
        <v>140</v>
      </c>
      <c r="E433" s="34"/>
      <c r="F433" s="198" t="s">
        <v>1213</v>
      </c>
      <c r="G433" s="34"/>
      <c r="H433" s="34"/>
      <c r="I433" s="114"/>
      <c r="J433" s="34"/>
      <c r="K433" s="34"/>
      <c r="L433" s="37"/>
      <c r="M433" s="199"/>
      <c r="N433" s="62"/>
      <c r="O433" s="62"/>
      <c r="P433" s="62"/>
      <c r="Q433" s="62"/>
      <c r="R433" s="62"/>
      <c r="S433" s="62"/>
      <c r="T433" s="63"/>
      <c r="AT433" s="16" t="s">
        <v>140</v>
      </c>
      <c r="AU433" s="16" t="s">
        <v>89</v>
      </c>
    </row>
    <row r="434" spans="2:65" s="1" customFormat="1" ht="24" customHeight="1">
      <c r="B434" s="33"/>
      <c r="C434" s="184" t="s">
        <v>1215</v>
      </c>
      <c r="D434" s="184" t="s">
        <v>133</v>
      </c>
      <c r="E434" s="185" t="s">
        <v>1216</v>
      </c>
      <c r="F434" s="186" t="s">
        <v>1217</v>
      </c>
      <c r="G434" s="187" t="s">
        <v>430</v>
      </c>
      <c r="H434" s="188">
        <v>1</v>
      </c>
      <c r="I434" s="189"/>
      <c r="J434" s="190">
        <f>ROUND(I434*H434,2)</f>
        <v>0</v>
      </c>
      <c r="K434" s="186" t="s">
        <v>19</v>
      </c>
      <c r="L434" s="37"/>
      <c r="M434" s="191" t="s">
        <v>19</v>
      </c>
      <c r="N434" s="192" t="s">
        <v>43</v>
      </c>
      <c r="O434" s="62"/>
      <c r="P434" s="193">
        <f>O434*H434</f>
        <v>0</v>
      </c>
      <c r="Q434" s="193">
        <v>0</v>
      </c>
      <c r="R434" s="193">
        <f>Q434*H434</f>
        <v>0</v>
      </c>
      <c r="S434" s="193">
        <v>0</v>
      </c>
      <c r="T434" s="194">
        <f>S434*H434</f>
        <v>0</v>
      </c>
      <c r="AR434" s="195" t="s">
        <v>220</v>
      </c>
      <c r="AT434" s="195" t="s">
        <v>133</v>
      </c>
      <c r="AU434" s="195" t="s">
        <v>89</v>
      </c>
      <c r="AY434" s="16" t="s">
        <v>131</v>
      </c>
      <c r="BE434" s="196">
        <f>IF(N434="základní",J434,0)</f>
        <v>0</v>
      </c>
      <c r="BF434" s="196">
        <f>IF(N434="snížená",J434,0)</f>
        <v>0</v>
      </c>
      <c r="BG434" s="196">
        <f>IF(N434="zákl. přenesená",J434,0)</f>
        <v>0</v>
      </c>
      <c r="BH434" s="196">
        <f>IF(N434="sníž. přenesená",J434,0)</f>
        <v>0</v>
      </c>
      <c r="BI434" s="196">
        <f>IF(N434="nulová",J434,0)</f>
        <v>0</v>
      </c>
      <c r="BJ434" s="16" t="s">
        <v>79</v>
      </c>
      <c r="BK434" s="196">
        <f>ROUND(I434*H434,2)</f>
        <v>0</v>
      </c>
      <c r="BL434" s="16" t="s">
        <v>220</v>
      </c>
      <c r="BM434" s="195" t="s">
        <v>1218</v>
      </c>
    </row>
    <row r="435" spans="2:47" s="1" customFormat="1" ht="19.5">
      <c r="B435" s="33"/>
      <c r="C435" s="34"/>
      <c r="D435" s="197" t="s">
        <v>140</v>
      </c>
      <c r="E435" s="34"/>
      <c r="F435" s="198" t="s">
        <v>1217</v>
      </c>
      <c r="G435" s="34"/>
      <c r="H435" s="34"/>
      <c r="I435" s="114"/>
      <c r="J435" s="34"/>
      <c r="K435" s="34"/>
      <c r="L435" s="37"/>
      <c r="M435" s="199"/>
      <c r="N435" s="62"/>
      <c r="O435" s="62"/>
      <c r="P435" s="62"/>
      <c r="Q435" s="62"/>
      <c r="R435" s="62"/>
      <c r="S435" s="62"/>
      <c r="T435" s="63"/>
      <c r="AT435" s="16" t="s">
        <v>140</v>
      </c>
      <c r="AU435" s="16" t="s">
        <v>89</v>
      </c>
    </row>
    <row r="436" spans="2:65" s="1" customFormat="1" ht="24" customHeight="1">
      <c r="B436" s="33"/>
      <c r="C436" s="184" t="s">
        <v>1219</v>
      </c>
      <c r="D436" s="184" t="s">
        <v>133</v>
      </c>
      <c r="E436" s="185" t="s">
        <v>1220</v>
      </c>
      <c r="F436" s="186" t="s">
        <v>1221</v>
      </c>
      <c r="G436" s="187" t="s">
        <v>430</v>
      </c>
      <c r="H436" s="188">
        <v>1</v>
      </c>
      <c r="I436" s="189"/>
      <c r="J436" s="190">
        <f>ROUND(I436*H436,2)</f>
        <v>0</v>
      </c>
      <c r="K436" s="186" t="s">
        <v>19</v>
      </c>
      <c r="L436" s="37"/>
      <c r="M436" s="191" t="s">
        <v>19</v>
      </c>
      <c r="N436" s="192" t="s">
        <v>43</v>
      </c>
      <c r="O436" s="62"/>
      <c r="P436" s="193">
        <f>O436*H436</f>
        <v>0</v>
      </c>
      <c r="Q436" s="193">
        <v>0</v>
      </c>
      <c r="R436" s="193">
        <f>Q436*H436</f>
        <v>0</v>
      </c>
      <c r="S436" s="193">
        <v>0</v>
      </c>
      <c r="T436" s="194">
        <f>S436*H436</f>
        <v>0</v>
      </c>
      <c r="AR436" s="195" t="s">
        <v>220</v>
      </c>
      <c r="AT436" s="195" t="s">
        <v>133</v>
      </c>
      <c r="AU436" s="195" t="s">
        <v>89</v>
      </c>
      <c r="AY436" s="16" t="s">
        <v>131</v>
      </c>
      <c r="BE436" s="196">
        <f>IF(N436="základní",J436,0)</f>
        <v>0</v>
      </c>
      <c r="BF436" s="196">
        <f>IF(N436="snížená",J436,0)</f>
        <v>0</v>
      </c>
      <c r="BG436" s="196">
        <f>IF(N436="zákl. přenesená",J436,0)</f>
        <v>0</v>
      </c>
      <c r="BH436" s="196">
        <f>IF(N436="sníž. přenesená",J436,0)</f>
        <v>0</v>
      </c>
      <c r="BI436" s="196">
        <f>IF(N436="nulová",J436,0)</f>
        <v>0</v>
      </c>
      <c r="BJ436" s="16" t="s">
        <v>79</v>
      </c>
      <c r="BK436" s="196">
        <f>ROUND(I436*H436,2)</f>
        <v>0</v>
      </c>
      <c r="BL436" s="16" t="s">
        <v>220</v>
      </c>
      <c r="BM436" s="195" t="s">
        <v>1222</v>
      </c>
    </row>
    <row r="437" spans="2:47" s="1" customFormat="1" ht="19.5">
      <c r="B437" s="33"/>
      <c r="C437" s="34"/>
      <c r="D437" s="197" t="s">
        <v>140</v>
      </c>
      <c r="E437" s="34"/>
      <c r="F437" s="198" t="s">
        <v>1221</v>
      </c>
      <c r="G437" s="34"/>
      <c r="H437" s="34"/>
      <c r="I437" s="114"/>
      <c r="J437" s="34"/>
      <c r="K437" s="34"/>
      <c r="L437" s="37"/>
      <c r="M437" s="199"/>
      <c r="N437" s="62"/>
      <c r="O437" s="62"/>
      <c r="P437" s="62"/>
      <c r="Q437" s="62"/>
      <c r="R437" s="62"/>
      <c r="S437" s="62"/>
      <c r="T437" s="63"/>
      <c r="AT437" s="16" t="s">
        <v>140</v>
      </c>
      <c r="AU437" s="16" t="s">
        <v>89</v>
      </c>
    </row>
    <row r="438" spans="2:65" s="1" customFormat="1" ht="36" customHeight="1">
      <c r="B438" s="33"/>
      <c r="C438" s="184" t="s">
        <v>1223</v>
      </c>
      <c r="D438" s="184" t="s">
        <v>133</v>
      </c>
      <c r="E438" s="185" t="s">
        <v>1224</v>
      </c>
      <c r="F438" s="186" t="s">
        <v>1225</v>
      </c>
      <c r="G438" s="187" t="s">
        <v>430</v>
      </c>
      <c r="H438" s="188">
        <v>1</v>
      </c>
      <c r="I438" s="189"/>
      <c r="J438" s="190">
        <f>ROUND(I438*H438,2)</f>
        <v>0</v>
      </c>
      <c r="K438" s="186" t="s">
        <v>19</v>
      </c>
      <c r="L438" s="37"/>
      <c r="M438" s="191" t="s">
        <v>19</v>
      </c>
      <c r="N438" s="192" t="s">
        <v>43</v>
      </c>
      <c r="O438" s="62"/>
      <c r="P438" s="193">
        <f>O438*H438</f>
        <v>0</v>
      </c>
      <c r="Q438" s="193">
        <v>0</v>
      </c>
      <c r="R438" s="193">
        <f>Q438*H438</f>
        <v>0</v>
      </c>
      <c r="S438" s="193">
        <v>0</v>
      </c>
      <c r="T438" s="194">
        <f>S438*H438</f>
        <v>0</v>
      </c>
      <c r="AR438" s="195" t="s">
        <v>220</v>
      </c>
      <c r="AT438" s="195" t="s">
        <v>133</v>
      </c>
      <c r="AU438" s="195" t="s">
        <v>89</v>
      </c>
      <c r="AY438" s="16" t="s">
        <v>131</v>
      </c>
      <c r="BE438" s="196">
        <f>IF(N438="základní",J438,0)</f>
        <v>0</v>
      </c>
      <c r="BF438" s="196">
        <f>IF(N438="snížená",J438,0)</f>
        <v>0</v>
      </c>
      <c r="BG438" s="196">
        <f>IF(N438="zákl. přenesená",J438,0)</f>
        <v>0</v>
      </c>
      <c r="BH438" s="196">
        <f>IF(N438="sníž. přenesená",J438,0)</f>
        <v>0</v>
      </c>
      <c r="BI438" s="196">
        <f>IF(N438="nulová",J438,0)</f>
        <v>0</v>
      </c>
      <c r="BJ438" s="16" t="s">
        <v>79</v>
      </c>
      <c r="BK438" s="196">
        <f>ROUND(I438*H438,2)</f>
        <v>0</v>
      </c>
      <c r="BL438" s="16" t="s">
        <v>220</v>
      </c>
      <c r="BM438" s="195" t="s">
        <v>1226</v>
      </c>
    </row>
    <row r="439" spans="2:47" s="1" customFormat="1" ht="19.5">
      <c r="B439" s="33"/>
      <c r="C439" s="34"/>
      <c r="D439" s="197" t="s">
        <v>140</v>
      </c>
      <c r="E439" s="34"/>
      <c r="F439" s="198" t="s">
        <v>1225</v>
      </c>
      <c r="G439" s="34"/>
      <c r="H439" s="34"/>
      <c r="I439" s="114"/>
      <c r="J439" s="34"/>
      <c r="K439" s="34"/>
      <c r="L439" s="37"/>
      <c r="M439" s="199"/>
      <c r="N439" s="62"/>
      <c r="O439" s="62"/>
      <c r="P439" s="62"/>
      <c r="Q439" s="62"/>
      <c r="R439" s="62"/>
      <c r="S439" s="62"/>
      <c r="T439" s="63"/>
      <c r="AT439" s="16" t="s">
        <v>140</v>
      </c>
      <c r="AU439" s="16" t="s">
        <v>89</v>
      </c>
    </row>
    <row r="440" spans="2:65" s="1" customFormat="1" ht="24" customHeight="1">
      <c r="B440" s="33"/>
      <c r="C440" s="184" t="s">
        <v>1227</v>
      </c>
      <c r="D440" s="184" t="s">
        <v>133</v>
      </c>
      <c r="E440" s="185" t="s">
        <v>1228</v>
      </c>
      <c r="F440" s="186" t="s">
        <v>1229</v>
      </c>
      <c r="G440" s="187" t="s">
        <v>430</v>
      </c>
      <c r="H440" s="188">
        <v>1</v>
      </c>
      <c r="I440" s="189"/>
      <c r="J440" s="190">
        <f>ROUND(I440*H440,2)</f>
        <v>0</v>
      </c>
      <c r="K440" s="186" t="s">
        <v>19</v>
      </c>
      <c r="L440" s="37"/>
      <c r="M440" s="191" t="s">
        <v>19</v>
      </c>
      <c r="N440" s="192" t="s">
        <v>43</v>
      </c>
      <c r="O440" s="62"/>
      <c r="P440" s="193">
        <f>O440*H440</f>
        <v>0</v>
      </c>
      <c r="Q440" s="193">
        <v>0</v>
      </c>
      <c r="R440" s="193">
        <f>Q440*H440</f>
        <v>0</v>
      </c>
      <c r="S440" s="193">
        <v>0</v>
      </c>
      <c r="T440" s="194">
        <f>S440*H440</f>
        <v>0</v>
      </c>
      <c r="AR440" s="195" t="s">
        <v>220</v>
      </c>
      <c r="AT440" s="195" t="s">
        <v>133</v>
      </c>
      <c r="AU440" s="195" t="s">
        <v>89</v>
      </c>
      <c r="AY440" s="16" t="s">
        <v>131</v>
      </c>
      <c r="BE440" s="196">
        <f>IF(N440="základní",J440,0)</f>
        <v>0</v>
      </c>
      <c r="BF440" s="196">
        <f>IF(N440="snížená",J440,0)</f>
        <v>0</v>
      </c>
      <c r="BG440" s="196">
        <f>IF(N440="zákl. přenesená",J440,0)</f>
        <v>0</v>
      </c>
      <c r="BH440" s="196">
        <f>IF(N440="sníž. přenesená",J440,0)</f>
        <v>0</v>
      </c>
      <c r="BI440" s="196">
        <f>IF(N440="nulová",J440,0)</f>
        <v>0</v>
      </c>
      <c r="BJ440" s="16" t="s">
        <v>79</v>
      </c>
      <c r="BK440" s="196">
        <f>ROUND(I440*H440,2)</f>
        <v>0</v>
      </c>
      <c r="BL440" s="16" t="s">
        <v>220</v>
      </c>
      <c r="BM440" s="195" t="s">
        <v>1230</v>
      </c>
    </row>
    <row r="441" spans="2:47" s="1" customFormat="1" ht="19.5">
      <c r="B441" s="33"/>
      <c r="C441" s="34"/>
      <c r="D441" s="197" t="s">
        <v>140</v>
      </c>
      <c r="E441" s="34"/>
      <c r="F441" s="198" t="s">
        <v>1229</v>
      </c>
      <c r="G441" s="34"/>
      <c r="H441" s="34"/>
      <c r="I441" s="114"/>
      <c r="J441" s="34"/>
      <c r="K441" s="34"/>
      <c r="L441" s="37"/>
      <c r="M441" s="199"/>
      <c r="N441" s="62"/>
      <c r="O441" s="62"/>
      <c r="P441" s="62"/>
      <c r="Q441" s="62"/>
      <c r="R441" s="62"/>
      <c r="S441" s="62"/>
      <c r="T441" s="63"/>
      <c r="AT441" s="16" t="s">
        <v>140</v>
      </c>
      <c r="AU441" s="16" t="s">
        <v>89</v>
      </c>
    </row>
    <row r="442" spans="2:65" s="1" customFormat="1" ht="24" customHeight="1">
      <c r="B442" s="33"/>
      <c r="C442" s="184" t="s">
        <v>1231</v>
      </c>
      <c r="D442" s="184" t="s">
        <v>133</v>
      </c>
      <c r="E442" s="185" t="s">
        <v>1232</v>
      </c>
      <c r="F442" s="186" t="s">
        <v>1233</v>
      </c>
      <c r="G442" s="187" t="s">
        <v>430</v>
      </c>
      <c r="H442" s="188">
        <v>1</v>
      </c>
      <c r="I442" s="189"/>
      <c r="J442" s="190">
        <f>ROUND(I442*H442,2)</f>
        <v>0</v>
      </c>
      <c r="K442" s="186" t="s">
        <v>19</v>
      </c>
      <c r="L442" s="37"/>
      <c r="M442" s="191" t="s">
        <v>19</v>
      </c>
      <c r="N442" s="192" t="s">
        <v>43</v>
      </c>
      <c r="O442" s="62"/>
      <c r="P442" s="193">
        <f>O442*H442</f>
        <v>0</v>
      </c>
      <c r="Q442" s="193">
        <v>0</v>
      </c>
      <c r="R442" s="193">
        <f>Q442*H442</f>
        <v>0</v>
      </c>
      <c r="S442" s="193">
        <v>0</v>
      </c>
      <c r="T442" s="194">
        <f>S442*H442</f>
        <v>0</v>
      </c>
      <c r="AR442" s="195" t="s">
        <v>220</v>
      </c>
      <c r="AT442" s="195" t="s">
        <v>133</v>
      </c>
      <c r="AU442" s="195" t="s">
        <v>89</v>
      </c>
      <c r="AY442" s="16" t="s">
        <v>131</v>
      </c>
      <c r="BE442" s="196">
        <f>IF(N442="základní",J442,0)</f>
        <v>0</v>
      </c>
      <c r="BF442" s="196">
        <f>IF(N442="snížená",J442,0)</f>
        <v>0</v>
      </c>
      <c r="BG442" s="196">
        <f>IF(N442="zákl. přenesená",J442,0)</f>
        <v>0</v>
      </c>
      <c r="BH442" s="196">
        <f>IF(N442="sníž. přenesená",J442,0)</f>
        <v>0</v>
      </c>
      <c r="BI442" s="196">
        <f>IF(N442="nulová",J442,0)</f>
        <v>0</v>
      </c>
      <c r="BJ442" s="16" t="s">
        <v>79</v>
      </c>
      <c r="BK442" s="196">
        <f>ROUND(I442*H442,2)</f>
        <v>0</v>
      </c>
      <c r="BL442" s="16" t="s">
        <v>220</v>
      </c>
      <c r="BM442" s="195" t="s">
        <v>1234</v>
      </c>
    </row>
    <row r="443" spans="2:47" s="1" customFormat="1" ht="19.5">
      <c r="B443" s="33"/>
      <c r="C443" s="34"/>
      <c r="D443" s="197" t="s">
        <v>140</v>
      </c>
      <c r="E443" s="34"/>
      <c r="F443" s="198" t="s">
        <v>1233</v>
      </c>
      <c r="G443" s="34"/>
      <c r="H443" s="34"/>
      <c r="I443" s="114"/>
      <c r="J443" s="34"/>
      <c r="K443" s="34"/>
      <c r="L443" s="37"/>
      <c r="M443" s="199"/>
      <c r="N443" s="62"/>
      <c r="O443" s="62"/>
      <c r="P443" s="62"/>
      <c r="Q443" s="62"/>
      <c r="R443" s="62"/>
      <c r="S443" s="62"/>
      <c r="T443" s="63"/>
      <c r="AT443" s="16" t="s">
        <v>140</v>
      </c>
      <c r="AU443" s="16" t="s">
        <v>89</v>
      </c>
    </row>
    <row r="444" spans="2:65" s="1" customFormat="1" ht="24" customHeight="1">
      <c r="B444" s="33"/>
      <c r="C444" s="184" t="s">
        <v>1235</v>
      </c>
      <c r="D444" s="184" t="s">
        <v>133</v>
      </c>
      <c r="E444" s="185" t="s">
        <v>1236</v>
      </c>
      <c r="F444" s="186" t="s">
        <v>1237</v>
      </c>
      <c r="G444" s="187" t="s">
        <v>430</v>
      </c>
      <c r="H444" s="188">
        <v>1</v>
      </c>
      <c r="I444" s="189"/>
      <c r="J444" s="190">
        <f>ROUND(I444*H444,2)</f>
        <v>0</v>
      </c>
      <c r="K444" s="186" t="s">
        <v>19</v>
      </c>
      <c r="L444" s="37"/>
      <c r="M444" s="191" t="s">
        <v>19</v>
      </c>
      <c r="N444" s="192" t="s">
        <v>43</v>
      </c>
      <c r="O444" s="62"/>
      <c r="P444" s="193">
        <f>O444*H444</f>
        <v>0</v>
      </c>
      <c r="Q444" s="193">
        <v>0</v>
      </c>
      <c r="R444" s="193">
        <f>Q444*H444</f>
        <v>0</v>
      </c>
      <c r="S444" s="193">
        <v>0</v>
      </c>
      <c r="T444" s="194">
        <f>S444*H444</f>
        <v>0</v>
      </c>
      <c r="AR444" s="195" t="s">
        <v>220</v>
      </c>
      <c r="AT444" s="195" t="s">
        <v>133</v>
      </c>
      <c r="AU444" s="195" t="s">
        <v>89</v>
      </c>
      <c r="AY444" s="16" t="s">
        <v>131</v>
      </c>
      <c r="BE444" s="196">
        <f>IF(N444="základní",J444,0)</f>
        <v>0</v>
      </c>
      <c r="BF444" s="196">
        <f>IF(N444="snížená",J444,0)</f>
        <v>0</v>
      </c>
      <c r="BG444" s="196">
        <f>IF(N444="zákl. přenesená",J444,0)</f>
        <v>0</v>
      </c>
      <c r="BH444" s="196">
        <f>IF(N444="sníž. přenesená",J444,0)</f>
        <v>0</v>
      </c>
      <c r="BI444" s="196">
        <f>IF(N444="nulová",J444,0)</f>
        <v>0</v>
      </c>
      <c r="BJ444" s="16" t="s">
        <v>79</v>
      </c>
      <c r="BK444" s="196">
        <f>ROUND(I444*H444,2)</f>
        <v>0</v>
      </c>
      <c r="BL444" s="16" t="s">
        <v>220</v>
      </c>
      <c r="BM444" s="195" t="s">
        <v>1238</v>
      </c>
    </row>
    <row r="445" spans="2:47" s="1" customFormat="1" ht="19.5">
      <c r="B445" s="33"/>
      <c r="C445" s="34"/>
      <c r="D445" s="197" t="s">
        <v>140</v>
      </c>
      <c r="E445" s="34"/>
      <c r="F445" s="198" t="s">
        <v>1237</v>
      </c>
      <c r="G445" s="34"/>
      <c r="H445" s="34"/>
      <c r="I445" s="114"/>
      <c r="J445" s="34"/>
      <c r="K445" s="34"/>
      <c r="L445" s="37"/>
      <c r="M445" s="199"/>
      <c r="N445" s="62"/>
      <c r="O445" s="62"/>
      <c r="P445" s="62"/>
      <c r="Q445" s="62"/>
      <c r="R445" s="62"/>
      <c r="S445" s="62"/>
      <c r="T445" s="63"/>
      <c r="AT445" s="16" t="s">
        <v>140</v>
      </c>
      <c r="AU445" s="16" t="s">
        <v>89</v>
      </c>
    </row>
    <row r="446" spans="2:65" s="1" customFormat="1" ht="24" customHeight="1">
      <c r="B446" s="33"/>
      <c r="C446" s="184" t="s">
        <v>1239</v>
      </c>
      <c r="D446" s="184" t="s">
        <v>133</v>
      </c>
      <c r="E446" s="185" t="s">
        <v>1240</v>
      </c>
      <c r="F446" s="186" t="s">
        <v>1241</v>
      </c>
      <c r="G446" s="187" t="s">
        <v>430</v>
      </c>
      <c r="H446" s="188">
        <v>1</v>
      </c>
      <c r="I446" s="189"/>
      <c r="J446" s="190">
        <f>ROUND(I446*H446,2)</f>
        <v>0</v>
      </c>
      <c r="K446" s="186" t="s">
        <v>19</v>
      </c>
      <c r="L446" s="37"/>
      <c r="M446" s="191" t="s">
        <v>19</v>
      </c>
      <c r="N446" s="192" t="s">
        <v>43</v>
      </c>
      <c r="O446" s="62"/>
      <c r="P446" s="193">
        <f>O446*H446</f>
        <v>0</v>
      </c>
      <c r="Q446" s="193">
        <v>0</v>
      </c>
      <c r="R446" s="193">
        <f>Q446*H446</f>
        <v>0</v>
      </c>
      <c r="S446" s="193">
        <v>0</v>
      </c>
      <c r="T446" s="194">
        <f>S446*H446</f>
        <v>0</v>
      </c>
      <c r="AR446" s="195" t="s">
        <v>220</v>
      </c>
      <c r="AT446" s="195" t="s">
        <v>133</v>
      </c>
      <c r="AU446" s="195" t="s">
        <v>89</v>
      </c>
      <c r="AY446" s="16" t="s">
        <v>131</v>
      </c>
      <c r="BE446" s="196">
        <f>IF(N446="základní",J446,0)</f>
        <v>0</v>
      </c>
      <c r="BF446" s="196">
        <f>IF(N446="snížená",J446,0)</f>
        <v>0</v>
      </c>
      <c r="BG446" s="196">
        <f>IF(N446="zákl. přenesená",J446,0)</f>
        <v>0</v>
      </c>
      <c r="BH446" s="196">
        <f>IF(N446="sníž. přenesená",J446,0)</f>
        <v>0</v>
      </c>
      <c r="BI446" s="196">
        <f>IF(N446="nulová",J446,0)</f>
        <v>0</v>
      </c>
      <c r="BJ446" s="16" t="s">
        <v>79</v>
      </c>
      <c r="BK446" s="196">
        <f>ROUND(I446*H446,2)</f>
        <v>0</v>
      </c>
      <c r="BL446" s="16" t="s">
        <v>220</v>
      </c>
      <c r="BM446" s="195" t="s">
        <v>1242</v>
      </c>
    </row>
    <row r="447" spans="2:47" s="1" customFormat="1" ht="19.5">
      <c r="B447" s="33"/>
      <c r="C447" s="34"/>
      <c r="D447" s="197" t="s">
        <v>140</v>
      </c>
      <c r="E447" s="34"/>
      <c r="F447" s="198" t="s">
        <v>1241</v>
      </c>
      <c r="G447" s="34"/>
      <c r="H447" s="34"/>
      <c r="I447" s="114"/>
      <c r="J447" s="34"/>
      <c r="K447" s="34"/>
      <c r="L447" s="37"/>
      <c r="M447" s="199"/>
      <c r="N447" s="62"/>
      <c r="O447" s="62"/>
      <c r="P447" s="62"/>
      <c r="Q447" s="62"/>
      <c r="R447" s="62"/>
      <c r="S447" s="62"/>
      <c r="T447" s="63"/>
      <c r="AT447" s="16" t="s">
        <v>140</v>
      </c>
      <c r="AU447" s="16" t="s">
        <v>89</v>
      </c>
    </row>
    <row r="448" spans="2:65" s="1" customFormat="1" ht="24" customHeight="1">
      <c r="B448" s="33"/>
      <c r="C448" s="184" t="s">
        <v>1243</v>
      </c>
      <c r="D448" s="184" t="s">
        <v>133</v>
      </c>
      <c r="E448" s="185" t="s">
        <v>1244</v>
      </c>
      <c r="F448" s="186" t="s">
        <v>1245</v>
      </c>
      <c r="G448" s="187" t="s">
        <v>430</v>
      </c>
      <c r="H448" s="188">
        <v>1</v>
      </c>
      <c r="I448" s="189"/>
      <c r="J448" s="190">
        <f>ROUND(I448*H448,2)</f>
        <v>0</v>
      </c>
      <c r="K448" s="186" t="s">
        <v>19</v>
      </c>
      <c r="L448" s="37"/>
      <c r="M448" s="191" t="s">
        <v>19</v>
      </c>
      <c r="N448" s="192" t="s">
        <v>43</v>
      </c>
      <c r="O448" s="62"/>
      <c r="P448" s="193">
        <f>O448*H448</f>
        <v>0</v>
      </c>
      <c r="Q448" s="193">
        <v>0</v>
      </c>
      <c r="R448" s="193">
        <f>Q448*H448</f>
        <v>0</v>
      </c>
      <c r="S448" s="193">
        <v>0</v>
      </c>
      <c r="T448" s="194">
        <f>S448*H448</f>
        <v>0</v>
      </c>
      <c r="AR448" s="195" t="s">
        <v>220</v>
      </c>
      <c r="AT448" s="195" t="s">
        <v>133</v>
      </c>
      <c r="AU448" s="195" t="s">
        <v>89</v>
      </c>
      <c r="AY448" s="16" t="s">
        <v>131</v>
      </c>
      <c r="BE448" s="196">
        <f>IF(N448="základní",J448,0)</f>
        <v>0</v>
      </c>
      <c r="BF448" s="196">
        <f>IF(N448="snížená",J448,0)</f>
        <v>0</v>
      </c>
      <c r="BG448" s="196">
        <f>IF(N448="zákl. přenesená",J448,0)</f>
        <v>0</v>
      </c>
      <c r="BH448" s="196">
        <f>IF(N448="sníž. přenesená",J448,0)</f>
        <v>0</v>
      </c>
      <c r="BI448" s="196">
        <f>IF(N448="nulová",J448,0)</f>
        <v>0</v>
      </c>
      <c r="BJ448" s="16" t="s">
        <v>79</v>
      </c>
      <c r="BK448" s="196">
        <f>ROUND(I448*H448,2)</f>
        <v>0</v>
      </c>
      <c r="BL448" s="16" t="s">
        <v>220</v>
      </c>
      <c r="BM448" s="195" t="s">
        <v>1246</v>
      </c>
    </row>
    <row r="449" spans="2:47" s="1" customFormat="1" ht="19.5">
      <c r="B449" s="33"/>
      <c r="C449" s="34"/>
      <c r="D449" s="197" t="s">
        <v>140</v>
      </c>
      <c r="E449" s="34"/>
      <c r="F449" s="198" t="s">
        <v>1245</v>
      </c>
      <c r="G449" s="34"/>
      <c r="H449" s="34"/>
      <c r="I449" s="114"/>
      <c r="J449" s="34"/>
      <c r="K449" s="34"/>
      <c r="L449" s="37"/>
      <c r="M449" s="199"/>
      <c r="N449" s="62"/>
      <c r="O449" s="62"/>
      <c r="P449" s="62"/>
      <c r="Q449" s="62"/>
      <c r="R449" s="62"/>
      <c r="S449" s="62"/>
      <c r="T449" s="63"/>
      <c r="AT449" s="16" t="s">
        <v>140</v>
      </c>
      <c r="AU449" s="16" t="s">
        <v>89</v>
      </c>
    </row>
    <row r="450" spans="2:65" s="1" customFormat="1" ht="36" customHeight="1">
      <c r="B450" s="33"/>
      <c r="C450" s="184" t="s">
        <v>1247</v>
      </c>
      <c r="D450" s="184" t="s">
        <v>133</v>
      </c>
      <c r="E450" s="185" t="s">
        <v>1248</v>
      </c>
      <c r="F450" s="186" t="s">
        <v>1249</v>
      </c>
      <c r="G450" s="187" t="s">
        <v>430</v>
      </c>
      <c r="H450" s="188">
        <v>1</v>
      </c>
      <c r="I450" s="189"/>
      <c r="J450" s="190">
        <f>ROUND(I450*H450,2)</f>
        <v>0</v>
      </c>
      <c r="K450" s="186" t="s">
        <v>19</v>
      </c>
      <c r="L450" s="37"/>
      <c r="M450" s="191" t="s">
        <v>19</v>
      </c>
      <c r="N450" s="192" t="s">
        <v>43</v>
      </c>
      <c r="O450" s="62"/>
      <c r="P450" s="193">
        <f>O450*H450</f>
        <v>0</v>
      </c>
      <c r="Q450" s="193">
        <v>0</v>
      </c>
      <c r="R450" s="193">
        <f>Q450*H450</f>
        <v>0</v>
      </c>
      <c r="S450" s="193">
        <v>0</v>
      </c>
      <c r="T450" s="194">
        <f>S450*H450</f>
        <v>0</v>
      </c>
      <c r="AR450" s="195" t="s">
        <v>220</v>
      </c>
      <c r="AT450" s="195" t="s">
        <v>133</v>
      </c>
      <c r="AU450" s="195" t="s">
        <v>89</v>
      </c>
      <c r="AY450" s="16" t="s">
        <v>131</v>
      </c>
      <c r="BE450" s="196">
        <f>IF(N450="základní",J450,0)</f>
        <v>0</v>
      </c>
      <c r="BF450" s="196">
        <f>IF(N450="snížená",J450,0)</f>
        <v>0</v>
      </c>
      <c r="BG450" s="196">
        <f>IF(N450="zákl. přenesená",J450,0)</f>
        <v>0</v>
      </c>
      <c r="BH450" s="196">
        <f>IF(N450="sníž. přenesená",J450,0)</f>
        <v>0</v>
      </c>
      <c r="BI450" s="196">
        <f>IF(N450="nulová",J450,0)</f>
        <v>0</v>
      </c>
      <c r="BJ450" s="16" t="s">
        <v>79</v>
      </c>
      <c r="BK450" s="196">
        <f>ROUND(I450*H450,2)</f>
        <v>0</v>
      </c>
      <c r="BL450" s="16" t="s">
        <v>220</v>
      </c>
      <c r="BM450" s="195" t="s">
        <v>1250</v>
      </c>
    </row>
    <row r="451" spans="2:47" s="1" customFormat="1" ht="19.5">
      <c r="B451" s="33"/>
      <c r="C451" s="34"/>
      <c r="D451" s="197" t="s">
        <v>140</v>
      </c>
      <c r="E451" s="34"/>
      <c r="F451" s="198" t="s">
        <v>1249</v>
      </c>
      <c r="G451" s="34"/>
      <c r="H451" s="34"/>
      <c r="I451" s="114"/>
      <c r="J451" s="34"/>
      <c r="K451" s="34"/>
      <c r="L451" s="37"/>
      <c r="M451" s="199"/>
      <c r="N451" s="62"/>
      <c r="O451" s="62"/>
      <c r="P451" s="62"/>
      <c r="Q451" s="62"/>
      <c r="R451" s="62"/>
      <c r="S451" s="62"/>
      <c r="T451" s="63"/>
      <c r="AT451" s="16" t="s">
        <v>140</v>
      </c>
      <c r="AU451" s="16" t="s">
        <v>89</v>
      </c>
    </row>
    <row r="452" spans="2:65" s="1" customFormat="1" ht="36" customHeight="1">
      <c r="B452" s="33"/>
      <c r="C452" s="184" t="s">
        <v>1251</v>
      </c>
      <c r="D452" s="184" t="s">
        <v>133</v>
      </c>
      <c r="E452" s="185" t="s">
        <v>1252</v>
      </c>
      <c r="F452" s="186" t="s">
        <v>1253</v>
      </c>
      <c r="G452" s="187" t="s">
        <v>430</v>
      </c>
      <c r="H452" s="188">
        <v>1</v>
      </c>
      <c r="I452" s="189"/>
      <c r="J452" s="190">
        <f>ROUND(I452*H452,2)</f>
        <v>0</v>
      </c>
      <c r="K452" s="186" t="s">
        <v>19</v>
      </c>
      <c r="L452" s="37"/>
      <c r="M452" s="191" t="s">
        <v>19</v>
      </c>
      <c r="N452" s="192" t="s">
        <v>43</v>
      </c>
      <c r="O452" s="62"/>
      <c r="P452" s="193">
        <f>O452*H452</f>
        <v>0</v>
      </c>
      <c r="Q452" s="193">
        <v>0</v>
      </c>
      <c r="R452" s="193">
        <f>Q452*H452</f>
        <v>0</v>
      </c>
      <c r="S452" s="193">
        <v>0</v>
      </c>
      <c r="T452" s="194">
        <f>S452*H452</f>
        <v>0</v>
      </c>
      <c r="AR452" s="195" t="s">
        <v>220</v>
      </c>
      <c r="AT452" s="195" t="s">
        <v>133</v>
      </c>
      <c r="AU452" s="195" t="s">
        <v>89</v>
      </c>
      <c r="AY452" s="16" t="s">
        <v>131</v>
      </c>
      <c r="BE452" s="196">
        <f>IF(N452="základní",J452,0)</f>
        <v>0</v>
      </c>
      <c r="BF452" s="196">
        <f>IF(N452="snížená",J452,0)</f>
        <v>0</v>
      </c>
      <c r="BG452" s="196">
        <f>IF(N452="zákl. přenesená",J452,0)</f>
        <v>0</v>
      </c>
      <c r="BH452" s="196">
        <f>IF(N452="sníž. přenesená",J452,0)</f>
        <v>0</v>
      </c>
      <c r="BI452" s="196">
        <f>IF(N452="nulová",J452,0)</f>
        <v>0</v>
      </c>
      <c r="BJ452" s="16" t="s">
        <v>79</v>
      </c>
      <c r="BK452" s="196">
        <f>ROUND(I452*H452,2)</f>
        <v>0</v>
      </c>
      <c r="BL452" s="16" t="s">
        <v>220</v>
      </c>
      <c r="BM452" s="195" t="s">
        <v>1254</v>
      </c>
    </row>
    <row r="453" spans="2:47" s="1" customFormat="1" ht="19.5">
      <c r="B453" s="33"/>
      <c r="C453" s="34"/>
      <c r="D453" s="197" t="s">
        <v>140</v>
      </c>
      <c r="E453" s="34"/>
      <c r="F453" s="198" t="s">
        <v>1253</v>
      </c>
      <c r="G453" s="34"/>
      <c r="H453" s="34"/>
      <c r="I453" s="114"/>
      <c r="J453" s="34"/>
      <c r="K453" s="34"/>
      <c r="L453" s="37"/>
      <c r="M453" s="199"/>
      <c r="N453" s="62"/>
      <c r="O453" s="62"/>
      <c r="P453" s="62"/>
      <c r="Q453" s="62"/>
      <c r="R453" s="62"/>
      <c r="S453" s="62"/>
      <c r="T453" s="63"/>
      <c r="AT453" s="16" t="s">
        <v>140</v>
      </c>
      <c r="AU453" s="16" t="s">
        <v>89</v>
      </c>
    </row>
    <row r="454" spans="2:65" s="1" customFormat="1" ht="36" customHeight="1">
      <c r="B454" s="33"/>
      <c r="C454" s="184" t="s">
        <v>1255</v>
      </c>
      <c r="D454" s="184" t="s">
        <v>133</v>
      </c>
      <c r="E454" s="185" t="s">
        <v>1256</v>
      </c>
      <c r="F454" s="186" t="s">
        <v>1257</v>
      </c>
      <c r="G454" s="187" t="s">
        <v>430</v>
      </c>
      <c r="H454" s="188">
        <v>1</v>
      </c>
      <c r="I454" s="189"/>
      <c r="J454" s="190">
        <f>ROUND(I454*H454,2)</f>
        <v>0</v>
      </c>
      <c r="K454" s="186" t="s">
        <v>19</v>
      </c>
      <c r="L454" s="37"/>
      <c r="M454" s="191" t="s">
        <v>19</v>
      </c>
      <c r="N454" s="192" t="s">
        <v>43</v>
      </c>
      <c r="O454" s="62"/>
      <c r="P454" s="193">
        <f>O454*H454</f>
        <v>0</v>
      </c>
      <c r="Q454" s="193">
        <v>0</v>
      </c>
      <c r="R454" s="193">
        <f>Q454*H454</f>
        <v>0</v>
      </c>
      <c r="S454" s="193">
        <v>0</v>
      </c>
      <c r="T454" s="194">
        <f>S454*H454</f>
        <v>0</v>
      </c>
      <c r="AR454" s="195" t="s">
        <v>220</v>
      </c>
      <c r="AT454" s="195" t="s">
        <v>133</v>
      </c>
      <c r="AU454" s="195" t="s">
        <v>89</v>
      </c>
      <c r="AY454" s="16" t="s">
        <v>131</v>
      </c>
      <c r="BE454" s="196">
        <f>IF(N454="základní",J454,0)</f>
        <v>0</v>
      </c>
      <c r="BF454" s="196">
        <f>IF(N454="snížená",J454,0)</f>
        <v>0</v>
      </c>
      <c r="BG454" s="196">
        <f>IF(N454="zákl. přenesená",J454,0)</f>
        <v>0</v>
      </c>
      <c r="BH454" s="196">
        <f>IF(N454="sníž. přenesená",J454,0)</f>
        <v>0</v>
      </c>
      <c r="BI454" s="196">
        <f>IF(N454="nulová",J454,0)</f>
        <v>0</v>
      </c>
      <c r="BJ454" s="16" t="s">
        <v>79</v>
      </c>
      <c r="BK454" s="196">
        <f>ROUND(I454*H454,2)</f>
        <v>0</v>
      </c>
      <c r="BL454" s="16" t="s">
        <v>220</v>
      </c>
      <c r="BM454" s="195" t="s">
        <v>1258</v>
      </c>
    </row>
    <row r="455" spans="2:47" s="1" customFormat="1" ht="19.5">
      <c r="B455" s="33"/>
      <c r="C455" s="34"/>
      <c r="D455" s="197" t="s">
        <v>140</v>
      </c>
      <c r="E455" s="34"/>
      <c r="F455" s="198" t="s">
        <v>1257</v>
      </c>
      <c r="G455" s="34"/>
      <c r="H455" s="34"/>
      <c r="I455" s="114"/>
      <c r="J455" s="34"/>
      <c r="K455" s="34"/>
      <c r="L455" s="37"/>
      <c r="M455" s="199"/>
      <c r="N455" s="62"/>
      <c r="O455" s="62"/>
      <c r="P455" s="62"/>
      <c r="Q455" s="62"/>
      <c r="R455" s="62"/>
      <c r="S455" s="62"/>
      <c r="T455" s="63"/>
      <c r="AT455" s="16" t="s">
        <v>140</v>
      </c>
      <c r="AU455" s="16" t="s">
        <v>89</v>
      </c>
    </row>
    <row r="456" spans="2:65" s="1" customFormat="1" ht="36" customHeight="1">
      <c r="B456" s="33"/>
      <c r="C456" s="184" t="s">
        <v>1259</v>
      </c>
      <c r="D456" s="184" t="s">
        <v>133</v>
      </c>
      <c r="E456" s="185" t="s">
        <v>1260</v>
      </c>
      <c r="F456" s="186" t="s">
        <v>1261</v>
      </c>
      <c r="G456" s="187" t="s">
        <v>430</v>
      </c>
      <c r="H456" s="188">
        <v>1</v>
      </c>
      <c r="I456" s="189"/>
      <c r="J456" s="190">
        <f>ROUND(I456*H456,2)</f>
        <v>0</v>
      </c>
      <c r="K456" s="186" t="s">
        <v>19</v>
      </c>
      <c r="L456" s="37"/>
      <c r="M456" s="191" t="s">
        <v>19</v>
      </c>
      <c r="N456" s="192" t="s">
        <v>43</v>
      </c>
      <c r="O456" s="62"/>
      <c r="P456" s="193">
        <f>O456*H456</f>
        <v>0</v>
      </c>
      <c r="Q456" s="193">
        <v>0</v>
      </c>
      <c r="R456" s="193">
        <f>Q456*H456</f>
        <v>0</v>
      </c>
      <c r="S456" s="193">
        <v>0</v>
      </c>
      <c r="T456" s="194">
        <f>S456*H456</f>
        <v>0</v>
      </c>
      <c r="AR456" s="195" t="s">
        <v>220</v>
      </c>
      <c r="AT456" s="195" t="s">
        <v>133</v>
      </c>
      <c r="AU456" s="195" t="s">
        <v>89</v>
      </c>
      <c r="AY456" s="16" t="s">
        <v>131</v>
      </c>
      <c r="BE456" s="196">
        <f>IF(N456="základní",J456,0)</f>
        <v>0</v>
      </c>
      <c r="BF456" s="196">
        <f>IF(N456="snížená",J456,0)</f>
        <v>0</v>
      </c>
      <c r="BG456" s="196">
        <f>IF(N456="zákl. přenesená",J456,0)</f>
        <v>0</v>
      </c>
      <c r="BH456" s="196">
        <f>IF(N456="sníž. přenesená",J456,0)</f>
        <v>0</v>
      </c>
      <c r="BI456" s="196">
        <f>IF(N456="nulová",J456,0)</f>
        <v>0</v>
      </c>
      <c r="BJ456" s="16" t="s">
        <v>79</v>
      </c>
      <c r="BK456" s="196">
        <f>ROUND(I456*H456,2)</f>
        <v>0</v>
      </c>
      <c r="BL456" s="16" t="s">
        <v>220</v>
      </c>
      <c r="BM456" s="195" t="s">
        <v>1262</v>
      </c>
    </row>
    <row r="457" spans="2:47" s="1" customFormat="1" ht="19.5">
      <c r="B457" s="33"/>
      <c r="C457" s="34"/>
      <c r="D457" s="197" t="s">
        <v>140</v>
      </c>
      <c r="E457" s="34"/>
      <c r="F457" s="198" t="s">
        <v>1261</v>
      </c>
      <c r="G457" s="34"/>
      <c r="H457" s="34"/>
      <c r="I457" s="114"/>
      <c r="J457" s="34"/>
      <c r="K457" s="34"/>
      <c r="L457" s="37"/>
      <c r="M457" s="199"/>
      <c r="N457" s="62"/>
      <c r="O457" s="62"/>
      <c r="P457" s="62"/>
      <c r="Q457" s="62"/>
      <c r="R457" s="62"/>
      <c r="S457" s="62"/>
      <c r="T457" s="63"/>
      <c r="AT457" s="16" t="s">
        <v>140</v>
      </c>
      <c r="AU457" s="16" t="s">
        <v>89</v>
      </c>
    </row>
    <row r="458" spans="2:65" s="1" customFormat="1" ht="24" customHeight="1">
      <c r="B458" s="33"/>
      <c r="C458" s="184" t="s">
        <v>1263</v>
      </c>
      <c r="D458" s="184" t="s">
        <v>133</v>
      </c>
      <c r="E458" s="185" t="s">
        <v>1264</v>
      </c>
      <c r="F458" s="186" t="s">
        <v>1265</v>
      </c>
      <c r="G458" s="187" t="s">
        <v>430</v>
      </c>
      <c r="H458" s="188">
        <v>1</v>
      </c>
      <c r="I458" s="189"/>
      <c r="J458" s="190">
        <f>ROUND(I458*H458,2)</f>
        <v>0</v>
      </c>
      <c r="K458" s="186" t="s">
        <v>19</v>
      </c>
      <c r="L458" s="37"/>
      <c r="M458" s="191" t="s">
        <v>19</v>
      </c>
      <c r="N458" s="192" t="s">
        <v>43</v>
      </c>
      <c r="O458" s="62"/>
      <c r="P458" s="193">
        <f>O458*H458</f>
        <v>0</v>
      </c>
      <c r="Q458" s="193">
        <v>0</v>
      </c>
      <c r="R458" s="193">
        <f>Q458*H458</f>
        <v>0</v>
      </c>
      <c r="S458" s="193">
        <v>0</v>
      </c>
      <c r="T458" s="194">
        <f>S458*H458</f>
        <v>0</v>
      </c>
      <c r="AR458" s="195" t="s">
        <v>220</v>
      </c>
      <c r="AT458" s="195" t="s">
        <v>133</v>
      </c>
      <c r="AU458" s="195" t="s">
        <v>89</v>
      </c>
      <c r="AY458" s="16" t="s">
        <v>131</v>
      </c>
      <c r="BE458" s="196">
        <f>IF(N458="základní",J458,0)</f>
        <v>0</v>
      </c>
      <c r="BF458" s="196">
        <f>IF(N458="snížená",J458,0)</f>
        <v>0</v>
      </c>
      <c r="BG458" s="196">
        <f>IF(N458="zákl. přenesená",J458,0)</f>
        <v>0</v>
      </c>
      <c r="BH458" s="196">
        <f>IF(N458="sníž. přenesená",J458,0)</f>
        <v>0</v>
      </c>
      <c r="BI458" s="196">
        <f>IF(N458="nulová",J458,0)</f>
        <v>0</v>
      </c>
      <c r="BJ458" s="16" t="s">
        <v>79</v>
      </c>
      <c r="BK458" s="196">
        <f>ROUND(I458*H458,2)</f>
        <v>0</v>
      </c>
      <c r="BL458" s="16" t="s">
        <v>220</v>
      </c>
      <c r="BM458" s="195" t="s">
        <v>1266</v>
      </c>
    </row>
    <row r="459" spans="2:47" s="1" customFormat="1" ht="19.5">
      <c r="B459" s="33"/>
      <c r="C459" s="34"/>
      <c r="D459" s="197" t="s">
        <v>140</v>
      </c>
      <c r="E459" s="34"/>
      <c r="F459" s="198" t="s">
        <v>1265</v>
      </c>
      <c r="G459" s="34"/>
      <c r="H459" s="34"/>
      <c r="I459" s="114"/>
      <c r="J459" s="34"/>
      <c r="K459" s="34"/>
      <c r="L459" s="37"/>
      <c r="M459" s="199"/>
      <c r="N459" s="62"/>
      <c r="O459" s="62"/>
      <c r="P459" s="62"/>
      <c r="Q459" s="62"/>
      <c r="R459" s="62"/>
      <c r="S459" s="62"/>
      <c r="T459" s="63"/>
      <c r="AT459" s="16" t="s">
        <v>140</v>
      </c>
      <c r="AU459" s="16" t="s">
        <v>89</v>
      </c>
    </row>
    <row r="460" spans="2:65" s="1" customFormat="1" ht="36" customHeight="1">
      <c r="B460" s="33"/>
      <c r="C460" s="184" t="s">
        <v>1267</v>
      </c>
      <c r="D460" s="184" t="s">
        <v>133</v>
      </c>
      <c r="E460" s="185" t="s">
        <v>1268</v>
      </c>
      <c r="F460" s="186" t="s">
        <v>1269</v>
      </c>
      <c r="G460" s="187" t="s">
        <v>430</v>
      </c>
      <c r="H460" s="188">
        <v>1</v>
      </c>
      <c r="I460" s="189"/>
      <c r="J460" s="190">
        <f>ROUND(I460*H460,2)</f>
        <v>0</v>
      </c>
      <c r="K460" s="186" t="s">
        <v>19</v>
      </c>
      <c r="L460" s="37"/>
      <c r="M460" s="191" t="s">
        <v>19</v>
      </c>
      <c r="N460" s="192" t="s">
        <v>43</v>
      </c>
      <c r="O460" s="62"/>
      <c r="P460" s="193">
        <f>O460*H460</f>
        <v>0</v>
      </c>
      <c r="Q460" s="193">
        <v>0</v>
      </c>
      <c r="R460" s="193">
        <f>Q460*H460</f>
        <v>0</v>
      </c>
      <c r="S460" s="193">
        <v>0</v>
      </c>
      <c r="T460" s="194">
        <f>S460*H460</f>
        <v>0</v>
      </c>
      <c r="AR460" s="195" t="s">
        <v>220</v>
      </c>
      <c r="AT460" s="195" t="s">
        <v>133</v>
      </c>
      <c r="AU460" s="195" t="s">
        <v>89</v>
      </c>
      <c r="AY460" s="16" t="s">
        <v>131</v>
      </c>
      <c r="BE460" s="196">
        <f>IF(N460="základní",J460,0)</f>
        <v>0</v>
      </c>
      <c r="BF460" s="196">
        <f>IF(N460="snížená",J460,0)</f>
        <v>0</v>
      </c>
      <c r="BG460" s="196">
        <f>IF(N460="zákl. přenesená",J460,0)</f>
        <v>0</v>
      </c>
      <c r="BH460" s="196">
        <f>IF(N460="sníž. přenesená",J460,0)</f>
        <v>0</v>
      </c>
      <c r="BI460" s="196">
        <f>IF(N460="nulová",J460,0)</f>
        <v>0</v>
      </c>
      <c r="BJ460" s="16" t="s">
        <v>79</v>
      </c>
      <c r="BK460" s="196">
        <f>ROUND(I460*H460,2)</f>
        <v>0</v>
      </c>
      <c r="BL460" s="16" t="s">
        <v>220</v>
      </c>
      <c r="BM460" s="195" t="s">
        <v>1270</v>
      </c>
    </row>
    <row r="461" spans="2:47" s="1" customFormat="1" ht="19.5">
      <c r="B461" s="33"/>
      <c r="C461" s="34"/>
      <c r="D461" s="197" t="s">
        <v>140</v>
      </c>
      <c r="E461" s="34"/>
      <c r="F461" s="198" t="s">
        <v>1269</v>
      </c>
      <c r="G461" s="34"/>
      <c r="H461" s="34"/>
      <c r="I461" s="114"/>
      <c r="J461" s="34"/>
      <c r="K461" s="34"/>
      <c r="L461" s="37"/>
      <c r="M461" s="199"/>
      <c r="N461" s="62"/>
      <c r="O461" s="62"/>
      <c r="P461" s="62"/>
      <c r="Q461" s="62"/>
      <c r="R461" s="62"/>
      <c r="S461" s="62"/>
      <c r="T461" s="63"/>
      <c r="AT461" s="16" t="s">
        <v>140</v>
      </c>
      <c r="AU461" s="16" t="s">
        <v>89</v>
      </c>
    </row>
    <row r="462" spans="2:65" s="1" customFormat="1" ht="36" customHeight="1">
      <c r="B462" s="33"/>
      <c r="C462" s="184" t="s">
        <v>1271</v>
      </c>
      <c r="D462" s="184" t="s">
        <v>133</v>
      </c>
      <c r="E462" s="185" t="s">
        <v>1272</v>
      </c>
      <c r="F462" s="186" t="s">
        <v>1273</v>
      </c>
      <c r="G462" s="187" t="s">
        <v>430</v>
      </c>
      <c r="H462" s="188">
        <v>1</v>
      </c>
      <c r="I462" s="189"/>
      <c r="J462" s="190">
        <f>ROUND(I462*H462,2)</f>
        <v>0</v>
      </c>
      <c r="K462" s="186" t="s">
        <v>19</v>
      </c>
      <c r="L462" s="37"/>
      <c r="M462" s="191" t="s">
        <v>19</v>
      </c>
      <c r="N462" s="192" t="s">
        <v>43</v>
      </c>
      <c r="O462" s="62"/>
      <c r="P462" s="193">
        <f>O462*H462</f>
        <v>0</v>
      </c>
      <c r="Q462" s="193">
        <v>0</v>
      </c>
      <c r="R462" s="193">
        <f>Q462*H462</f>
        <v>0</v>
      </c>
      <c r="S462" s="193">
        <v>0</v>
      </c>
      <c r="T462" s="194">
        <f>S462*H462</f>
        <v>0</v>
      </c>
      <c r="AR462" s="195" t="s">
        <v>220</v>
      </c>
      <c r="AT462" s="195" t="s">
        <v>133</v>
      </c>
      <c r="AU462" s="195" t="s">
        <v>89</v>
      </c>
      <c r="AY462" s="16" t="s">
        <v>131</v>
      </c>
      <c r="BE462" s="196">
        <f>IF(N462="základní",J462,0)</f>
        <v>0</v>
      </c>
      <c r="BF462" s="196">
        <f>IF(N462="snížená",J462,0)</f>
        <v>0</v>
      </c>
      <c r="BG462" s="196">
        <f>IF(N462="zákl. přenesená",J462,0)</f>
        <v>0</v>
      </c>
      <c r="BH462" s="196">
        <f>IF(N462="sníž. přenesená",J462,0)</f>
        <v>0</v>
      </c>
      <c r="BI462" s="196">
        <f>IF(N462="nulová",J462,0)</f>
        <v>0</v>
      </c>
      <c r="BJ462" s="16" t="s">
        <v>79</v>
      </c>
      <c r="BK462" s="196">
        <f>ROUND(I462*H462,2)</f>
        <v>0</v>
      </c>
      <c r="BL462" s="16" t="s">
        <v>220</v>
      </c>
      <c r="BM462" s="195" t="s">
        <v>1274</v>
      </c>
    </row>
    <row r="463" spans="2:47" s="1" customFormat="1" ht="19.5">
      <c r="B463" s="33"/>
      <c r="C463" s="34"/>
      <c r="D463" s="197" t="s">
        <v>140</v>
      </c>
      <c r="E463" s="34"/>
      <c r="F463" s="198" t="s">
        <v>1273</v>
      </c>
      <c r="G463" s="34"/>
      <c r="H463" s="34"/>
      <c r="I463" s="114"/>
      <c r="J463" s="34"/>
      <c r="K463" s="34"/>
      <c r="L463" s="37"/>
      <c r="M463" s="199"/>
      <c r="N463" s="62"/>
      <c r="O463" s="62"/>
      <c r="P463" s="62"/>
      <c r="Q463" s="62"/>
      <c r="R463" s="62"/>
      <c r="S463" s="62"/>
      <c r="T463" s="63"/>
      <c r="AT463" s="16" t="s">
        <v>140</v>
      </c>
      <c r="AU463" s="16" t="s">
        <v>89</v>
      </c>
    </row>
    <row r="464" spans="2:65" s="1" customFormat="1" ht="24" customHeight="1">
      <c r="B464" s="33"/>
      <c r="C464" s="184" t="s">
        <v>1275</v>
      </c>
      <c r="D464" s="184" t="s">
        <v>133</v>
      </c>
      <c r="E464" s="185" t="s">
        <v>1276</v>
      </c>
      <c r="F464" s="186" t="s">
        <v>1277</v>
      </c>
      <c r="G464" s="187" t="s">
        <v>430</v>
      </c>
      <c r="H464" s="188">
        <v>1</v>
      </c>
      <c r="I464" s="189"/>
      <c r="J464" s="190">
        <f>ROUND(I464*H464,2)</f>
        <v>0</v>
      </c>
      <c r="K464" s="186" t="s">
        <v>19</v>
      </c>
      <c r="L464" s="37"/>
      <c r="M464" s="191" t="s">
        <v>19</v>
      </c>
      <c r="N464" s="192" t="s">
        <v>43</v>
      </c>
      <c r="O464" s="62"/>
      <c r="P464" s="193">
        <f>O464*H464</f>
        <v>0</v>
      </c>
      <c r="Q464" s="193">
        <v>0</v>
      </c>
      <c r="R464" s="193">
        <f>Q464*H464</f>
        <v>0</v>
      </c>
      <c r="S464" s="193">
        <v>0</v>
      </c>
      <c r="T464" s="194">
        <f>S464*H464</f>
        <v>0</v>
      </c>
      <c r="AR464" s="195" t="s">
        <v>220</v>
      </c>
      <c r="AT464" s="195" t="s">
        <v>133</v>
      </c>
      <c r="AU464" s="195" t="s">
        <v>89</v>
      </c>
      <c r="AY464" s="16" t="s">
        <v>131</v>
      </c>
      <c r="BE464" s="196">
        <f>IF(N464="základní",J464,0)</f>
        <v>0</v>
      </c>
      <c r="BF464" s="196">
        <f>IF(N464="snížená",J464,0)</f>
        <v>0</v>
      </c>
      <c r="BG464" s="196">
        <f>IF(N464="zákl. přenesená",J464,0)</f>
        <v>0</v>
      </c>
      <c r="BH464" s="196">
        <f>IF(N464="sníž. přenesená",J464,0)</f>
        <v>0</v>
      </c>
      <c r="BI464" s="196">
        <f>IF(N464="nulová",J464,0)</f>
        <v>0</v>
      </c>
      <c r="BJ464" s="16" t="s">
        <v>79</v>
      </c>
      <c r="BK464" s="196">
        <f>ROUND(I464*H464,2)</f>
        <v>0</v>
      </c>
      <c r="BL464" s="16" t="s">
        <v>220</v>
      </c>
      <c r="BM464" s="195" t="s">
        <v>1278</v>
      </c>
    </row>
    <row r="465" spans="2:47" s="1" customFormat="1" ht="19.5">
      <c r="B465" s="33"/>
      <c r="C465" s="34"/>
      <c r="D465" s="197" t="s">
        <v>140</v>
      </c>
      <c r="E465" s="34"/>
      <c r="F465" s="198" t="s">
        <v>1277</v>
      </c>
      <c r="G465" s="34"/>
      <c r="H465" s="34"/>
      <c r="I465" s="114"/>
      <c r="J465" s="34"/>
      <c r="K465" s="34"/>
      <c r="L465" s="37"/>
      <c r="M465" s="199"/>
      <c r="N465" s="62"/>
      <c r="O465" s="62"/>
      <c r="P465" s="62"/>
      <c r="Q465" s="62"/>
      <c r="R465" s="62"/>
      <c r="S465" s="62"/>
      <c r="T465" s="63"/>
      <c r="AT465" s="16" t="s">
        <v>140</v>
      </c>
      <c r="AU465" s="16" t="s">
        <v>89</v>
      </c>
    </row>
    <row r="466" spans="2:65" s="1" customFormat="1" ht="36" customHeight="1">
      <c r="B466" s="33"/>
      <c r="C466" s="184" t="s">
        <v>1279</v>
      </c>
      <c r="D466" s="184" t="s">
        <v>133</v>
      </c>
      <c r="E466" s="185" t="s">
        <v>1280</v>
      </c>
      <c r="F466" s="186" t="s">
        <v>1281</v>
      </c>
      <c r="G466" s="187" t="s">
        <v>430</v>
      </c>
      <c r="H466" s="188">
        <v>1</v>
      </c>
      <c r="I466" s="189"/>
      <c r="J466" s="190">
        <f>ROUND(I466*H466,2)</f>
        <v>0</v>
      </c>
      <c r="K466" s="186" t="s">
        <v>19</v>
      </c>
      <c r="L466" s="37"/>
      <c r="M466" s="191" t="s">
        <v>19</v>
      </c>
      <c r="N466" s="192" t="s">
        <v>43</v>
      </c>
      <c r="O466" s="62"/>
      <c r="P466" s="193">
        <f>O466*H466</f>
        <v>0</v>
      </c>
      <c r="Q466" s="193">
        <v>0</v>
      </c>
      <c r="R466" s="193">
        <f>Q466*H466</f>
        <v>0</v>
      </c>
      <c r="S466" s="193">
        <v>0</v>
      </c>
      <c r="T466" s="194">
        <f>S466*H466</f>
        <v>0</v>
      </c>
      <c r="AR466" s="195" t="s">
        <v>220</v>
      </c>
      <c r="AT466" s="195" t="s">
        <v>133</v>
      </c>
      <c r="AU466" s="195" t="s">
        <v>89</v>
      </c>
      <c r="AY466" s="16" t="s">
        <v>131</v>
      </c>
      <c r="BE466" s="196">
        <f>IF(N466="základní",J466,0)</f>
        <v>0</v>
      </c>
      <c r="BF466" s="196">
        <f>IF(N466="snížená",J466,0)</f>
        <v>0</v>
      </c>
      <c r="BG466" s="196">
        <f>IF(N466="zákl. přenesená",J466,0)</f>
        <v>0</v>
      </c>
      <c r="BH466" s="196">
        <f>IF(N466="sníž. přenesená",J466,0)</f>
        <v>0</v>
      </c>
      <c r="BI466" s="196">
        <f>IF(N466="nulová",J466,0)</f>
        <v>0</v>
      </c>
      <c r="BJ466" s="16" t="s">
        <v>79</v>
      </c>
      <c r="BK466" s="196">
        <f>ROUND(I466*H466,2)</f>
        <v>0</v>
      </c>
      <c r="BL466" s="16" t="s">
        <v>220</v>
      </c>
      <c r="BM466" s="195" t="s">
        <v>1282</v>
      </c>
    </row>
    <row r="467" spans="2:47" s="1" customFormat="1" ht="19.5">
      <c r="B467" s="33"/>
      <c r="C467" s="34"/>
      <c r="D467" s="197" t="s">
        <v>140</v>
      </c>
      <c r="E467" s="34"/>
      <c r="F467" s="198" t="s">
        <v>1281</v>
      </c>
      <c r="G467" s="34"/>
      <c r="H467" s="34"/>
      <c r="I467" s="114"/>
      <c r="J467" s="34"/>
      <c r="K467" s="34"/>
      <c r="L467" s="37"/>
      <c r="M467" s="199"/>
      <c r="N467" s="62"/>
      <c r="O467" s="62"/>
      <c r="P467" s="62"/>
      <c r="Q467" s="62"/>
      <c r="R467" s="62"/>
      <c r="S467" s="62"/>
      <c r="T467" s="63"/>
      <c r="AT467" s="16" t="s">
        <v>140</v>
      </c>
      <c r="AU467" s="16" t="s">
        <v>89</v>
      </c>
    </row>
    <row r="468" spans="2:65" s="1" customFormat="1" ht="36" customHeight="1">
      <c r="B468" s="33"/>
      <c r="C468" s="184" t="s">
        <v>1283</v>
      </c>
      <c r="D468" s="184" t="s">
        <v>133</v>
      </c>
      <c r="E468" s="185" t="s">
        <v>1284</v>
      </c>
      <c r="F468" s="186" t="s">
        <v>1285</v>
      </c>
      <c r="G468" s="187" t="s">
        <v>430</v>
      </c>
      <c r="H468" s="188">
        <v>1</v>
      </c>
      <c r="I468" s="189"/>
      <c r="J468" s="190">
        <f>ROUND(I468*H468,2)</f>
        <v>0</v>
      </c>
      <c r="K468" s="186" t="s">
        <v>19</v>
      </c>
      <c r="L468" s="37"/>
      <c r="M468" s="191" t="s">
        <v>19</v>
      </c>
      <c r="N468" s="192" t="s">
        <v>43</v>
      </c>
      <c r="O468" s="62"/>
      <c r="P468" s="193">
        <f>O468*H468</f>
        <v>0</v>
      </c>
      <c r="Q468" s="193">
        <v>0</v>
      </c>
      <c r="R468" s="193">
        <f>Q468*H468</f>
        <v>0</v>
      </c>
      <c r="S468" s="193">
        <v>0</v>
      </c>
      <c r="T468" s="194">
        <f>S468*H468</f>
        <v>0</v>
      </c>
      <c r="AR468" s="195" t="s">
        <v>220</v>
      </c>
      <c r="AT468" s="195" t="s">
        <v>133</v>
      </c>
      <c r="AU468" s="195" t="s">
        <v>89</v>
      </c>
      <c r="AY468" s="16" t="s">
        <v>131</v>
      </c>
      <c r="BE468" s="196">
        <f>IF(N468="základní",J468,0)</f>
        <v>0</v>
      </c>
      <c r="BF468" s="196">
        <f>IF(N468="snížená",J468,0)</f>
        <v>0</v>
      </c>
      <c r="BG468" s="196">
        <f>IF(N468="zákl. přenesená",J468,0)</f>
        <v>0</v>
      </c>
      <c r="BH468" s="196">
        <f>IF(N468="sníž. přenesená",J468,0)</f>
        <v>0</v>
      </c>
      <c r="BI468" s="196">
        <f>IF(N468="nulová",J468,0)</f>
        <v>0</v>
      </c>
      <c r="BJ468" s="16" t="s">
        <v>79</v>
      </c>
      <c r="BK468" s="196">
        <f>ROUND(I468*H468,2)</f>
        <v>0</v>
      </c>
      <c r="BL468" s="16" t="s">
        <v>220</v>
      </c>
      <c r="BM468" s="195" t="s">
        <v>1286</v>
      </c>
    </row>
    <row r="469" spans="2:47" s="1" customFormat="1" ht="19.5">
      <c r="B469" s="33"/>
      <c r="C469" s="34"/>
      <c r="D469" s="197" t="s">
        <v>140</v>
      </c>
      <c r="E469" s="34"/>
      <c r="F469" s="198" t="s">
        <v>1285</v>
      </c>
      <c r="G469" s="34"/>
      <c r="H469" s="34"/>
      <c r="I469" s="114"/>
      <c r="J469" s="34"/>
      <c r="K469" s="34"/>
      <c r="L469" s="37"/>
      <c r="M469" s="199"/>
      <c r="N469" s="62"/>
      <c r="O469" s="62"/>
      <c r="P469" s="62"/>
      <c r="Q469" s="62"/>
      <c r="R469" s="62"/>
      <c r="S469" s="62"/>
      <c r="T469" s="63"/>
      <c r="AT469" s="16" t="s">
        <v>140</v>
      </c>
      <c r="AU469" s="16" t="s">
        <v>89</v>
      </c>
    </row>
    <row r="470" spans="2:65" s="1" customFormat="1" ht="36" customHeight="1">
      <c r="B470" s="33"/>
      <c r="C470" s="184" t="s">
        <v>1287</v>
      </c>
      <c r="D470" s="184" t="s">
        <v>133</v>
      </c>
      <c r="E470" s="185" t="s">
        <v>1288</v>
      </c>
      <c r="F470" s="186" t="s">
        <v>1289</v>
      </c>
      <c r="G470" s="187" t="s">
        <v>430</v>
      </c>
      <c r="H470" s="188">
        <v>1</v>
      </c>
      <c r="I470" s="189"/>
      <c r="J470" s="190">
        <f>ROUND(I470*H470,2)</f>
        <v>0</v>
      </c>
      <c r="K470" s="186" t="s">
        <v>19</v>
      </c>
      <c r="L470" s="37"/>
      <c r="M470" s="191" t="s">
        <v>19</v>
      </c>
      <c r="N470" s="192" t="s">
        <v>43</v>
      </c>
      <c r="O470" s="62"/>
      <c r="P470" s="193">
        <f>O470*H470</f>
        <v>0</v>
      </c>
      <c r="Q470" s="193">
        <v>0</v>
      </c>
      <c r="R470" s="193">
        <f>Q470*H470</f>
        <v>0</v>
      </c>
      <c r="S470" s="193">
        <v>0</v>
      </c>
      <c r="T470" s="194">
        <f>S470*H470</f>
        <v>0</v>
      </c>
      <c r="AR470" s="195" t="s">
        <v>220</v>
      </c>
      <c r="AT470" s="195" t="s">
        <v>133</v>
      </c>
      <c r="AU470" s="195" t="s">
        <v>89</v>
      </c>
      <c r="AY470" s="16" t="s">
        <v>131</v>
      </c>
      <c r="BE470" s="196">
        <f>IF(N470="základní",J470,0)</f>
        <v>0</v>
      </c>
      <c r="BF470" s="196">
        <f>IF(N470="snížená",J470,0)</f>
        <v>0</v>
      </c>
      <c r="BG470" s="196">
        <f>IF(N470="zákl. přenesená",J470,0)</f>
        <v>0</v>
      </c>
      <c r="BH470" s="196">
        <f>IF(N470="sníž. přenesená",J470,0)</f>
        <v>0</v>
      </c>
      <c r="BI470" s="196">
        <f>IF(N470="nulová",J470,0)</f>
        <v>0</v>
      </c>
      <c r="BJ470" s="16" t="s">
        <v>79</v>
      </c>
      <c r="BK470" s="196">
        <f>ROUND(I470*H470,2)</f>
        <v>0</v>
      </c>
      <c r="BL470" s="16" t="s">
        <v>220</v>
      </c>
      <c r="BM470" s="195" t="s">
        <v>1290</v>
      </c>
    </row>
    <row r="471" spans="2:47" s="1" customFormat="1" ht="19.5">
      <c r="B471" s="33"/>
      <c r="C471" s="34"/>
      <c r="D471" s="197" t="s">
        <v>140</v>
      </c>
      <c r="E471" s="34"/>
      <c r="F471" s="198" t="s">
        <v>1289</v>
      </c>
      <c r="G471" s="34"/>
      <c r="H471" s="34"/>
      <c r="I471" s="114"/>
      <c r="J471" s="34"/>
      <c r="K471" s="34"/>
      <c r="L471" s="37"/>
      <c r="M471" s="199"/>
      <c r="N471" s="62"/>
      <c r="O471" s="62"/>
      <c r="P471" s="62"/>
      <c r="Q471" s="62"/>
      <c r="R471" s="62"/>
      <c r="S471" s="62"/>
      <c r="T471" s="63"/>
      <c r="AT471" s="16" t="s">
        <v>140</v>
      </c>
      <c r="AU471" s="16" t="s">
        <v>89</v>
      </c>
    </row>
    <row r="472" spans="2:65" s="1" customFormat="1" ht="24" customHeight="1">
      <c r="B472" s="33"/>
      <c r="C472" s="184" t="s">
        <v>1291</v>
      </c>
      <c r="D472" s="184" t="s">
        <v>133</v>
      </c>
      <c r="E472" s="185" t="s">
        <v>1292</v>
      </c>
      <c r="F472" s="186" t="s">
        <v>1293</v>
      </c>
      <c r="G472" s="187" t="s">
        <v>430</v>
      </c>
      <c r="H472" s="188">
        <v>1</v>
      </c>
      <c r="I472" s="189"/>
      <c r="J472" s="190">
        <f>ROUND(I472*H472,2)</f>
        <v>0</v>
      </c>
      <c r="K472" s="186" t="s">
        <v>19</v>
      </c>
      <c r="L472" s="37"/>
      <c r="M472" s="191" t="s">
        <v>19</v>
      </c>
      <c r="N472" s="192" t="s">
        <v>43</v>
      </c>
      <c r="O472" s="62"/>
      <c r="P472" s="193">
        <f>O472*H472</f>
        <v>0</v>
      </c>
      <c r="Q472" s="193">
        <v>0</v>
      </c>
      <c r="R472" s="193">
        <f>Q472*H472</f>
        <v>0</v>
      </c>
      <c r="S472" s="193">
        <v>0</v>
      </c>
      <c r="T472" s="194">
        <f>S472*H472</f>
        <v>0</v>
      </c>
      <c r="AR472" s="195" t="s">
        <v>220</v>
      </c>
      <c r="AT472" s="195" t="s">
        <v>133</v>
      </c>
      <c r="AU472" s="195" t="s">
        <v>89</v>
      </c>
      <c r="AY472" s="16" t="s">
        <v>131</v>
      </c>
      <c r="BE472" s="196">
        <f>IF(N472="základní",J472,0)</f>
        <v>0</v>
      </c>
      <c r="BF472" s="196">
        <f>IF(N472="snížená",J472,0)</f>
        <v>0</v>
      </c>
      <c r="BG472" s="196">
        <f>IF(N472="zákl. přenesená",J472,0)</f>
        <v>0</v>
      </c>
      <c r="BH472" s="196">
        <f>IF(N472="sníž. přenesená",J472,0)</f>
        <v>0</v>
      </c>
      <c r="BI472" s="196">
        <f>IF(N472="nulová",J472,0)</f>
        <v>0</v>
      </c>
      <c r="BJ472" s="16" t="s">
        <v>79</v>
      </c>
      <c r="BK472" s="196">
        <f>ROUND(I472*H472,2)</f>
        <v>0</v>
      </c>
      <c r="BL472" s="16" t="s">
        <v>220</v>
      </c>
      <c r="BM472" s="195" t="s">
        <v>1294</v>
      </c>
    </row>
    <row r="473" spans="2:47" s="1" customFormat="1" ht="19.5">
      <c r="B473" s="33"/>
      <c r="C473" s="34"/>
      <c r="D473" s="197" t="s">
        <v>140</v>
      </c>
      <c r="E473" s="34"/>
      <c r="F473" s="198" t="s">
        <v>1293</v>
      </c>
      <c r="G473" s="34"/>
      <c r="H473" s="34"/>
      <c r="I473" s="114"/>
      <c r="J473" s="34"/>
      <c r="K473" s="34"/>
      <c r="L473" s="37"/>
      <c r="M473" s="199"/>
      <c r="N473" s="62"/>
      <c r="O473" s="62"/>
      <c r="P473" s="62"/>
      <c r="Q473" s="62"/>
      <c r="R473" s="62"/>
      <c r="S473" s="62"/>
      <c r="T473" s="63"/>
      <c r="AT473" s="16" t="s">
        <v>140</v>
      </c>
      <c r="AU473" s="16" t="s">
        <v>89</v>
      </c>
    </row>
    <row r="474" spans="2:65" s="1" customFormat="1" ht="36" customHeight="1">
      <c r="B474" s="33"/>
      <c r="C474" s="184" t="s">
        <v>1295</v>
      </c>
      <c r="D474" s="184" t="s">
        <v>133</v>
      </c>
      <c r="E474" s="185" t="s">
        <v>1296</v>
      </c>
      <c r="F474" s="186" t="s">
        <v>1297</v>
      </c>
      <c r="G474" s="187" t="s">
        <v>430</v>
      </c>
      <c r="H474" s="188">
        <v>1</v>
      </c>
      <c r="I474" s="189"/>
      <c r="J474" s="190">
        <f>ROUND(I474*H474,2)</f>
        <v>0</v>
      </c>
      <c r="K474" s="186" t="s">
        <v>19</v>
      </c>
      <c r="L474" s="37"/>
      <c r="M474" s="191" t="s">
        <v>19</v>
      </c>
      <c r="N474" s="192" t="s">
        <v>43</v>
      </c>
      <c r="O474" s="62"/>
      <c r="P474" s="193">
        <f>O474*H474</f>
        <v>0</v>
      </c>
      <c r="Q474" s="193">
        <v>0</v>
      </c>
      <c r="R474" s="193">
        <f>Q474*H474</f>
        <v>0</v>
      </c>
      <c r="S474" s="193">
        <v>0</v>
      </c>
      <c r="T474" s="194">
        <f>S474*H474</f>
        <v>0</v>
      </c>
      <c r="AR474" s="195" t="s">
        <v>220</v>
      </c>
      <c r="AT474" s="195" t="s">
        <v>133</v>
      </c>
      <c r="AU474" s="195" t="s">
        <v>89</v>
      </c>
      <c r="AY474" s="16" t="s">
        <v>131</v>
      </c>
      <c r="BE474" s="196">
        <f>IF(N474="základní",J474,0)</f>
        <v>0</v>
      </c>
      <c r="BF474" s="196">
        <f>IF(N474="snížená",J474,0)</f>
        <v>0</v>
      </c>
      <c r="BG474" s="196">
        <f>IF(N474="zákl. přenesená",J474,0)</f>
        <v>0</v>
      </c>
      <c r="BH474" s="196">
        <f>IF(N474="sníž. přenesená",J474,0)</f>
        <v>0</v>
      </c>
      <c r="BI474" s="196">
        <f>IF(N474="nulová",J474,0)</f>
        <v>0</v>
      </c>
      <c r="BJ474" s="16" t="s">
        <v>79</v>
      </c>
      <c r="BK474" s="196">
        <f>ROUND(I474*H474,2)</f>
        <v>0</v>
      </c>
      <c r="BL474" s="16" t="s">
        <v>220</v>
      </c>
      <c r="BM474" s="195" t="s">
        <v>1298</v>
      </c>
    </row>
    <row r="475" spans="2:47" s="1" customFormat="1" ht="19.5">
      <c r="B475" s="33"/>
      <c r="C475" s="34"/>
      <c r="D475" s="197" t="s">
        <v>140</v>
      </c>
      <c r="E475" s="34"/>
      <c r="F475" s="198" t="s">
        <v>1297</v>
      </c>
      <c r="G475" s="34"/>
      <c r="H475" s="34"/>
      <c r="I475" s="114"/>
      <c r="J475" s="34"/>
      <c r="K475" s="34"/>
      <c r="L475" s="37"/>
      <c r="M475" s="199"/>
      <c r="N475" s="62"/>
      <c r="O475" s="62"/>
      <c r="P475" s="62"/>
      <c r="Q475" s="62"/>
      <c r="R475" s="62"/>
      <c r="S475" s="62"/>
      <c r="T475" s="63"/>
      <c r="AT475" s="16" t="s">
        <v>140</v>
      </c>
      <c r="AU475" s="16" t="s">
        <v>89</v>
      </c>
    </row>
    <row r="476" spans="2:65" s="1" customFormat="1" ht="24" customHeight="1">
      <c r="B476" s="33"/>
      <c r="C476" s="184" t="s">
        <v>1299</v>
      </c>
      <c r="D476" s="184" t="s">
        <v>133</v>
      </c>
      <c r="E476" s="185" t="s">
        <v>1300</v>
      </c>
      <c r="F476" s="186" t="s">
        <v>1301</v>
      </c>
      <c r="G476" s="187" t="s">
        <v>430</v>
      </c>
      <c r="H476" s="188">
        <v>1</v>
      </c>
      <c r="I476" s="189"/>
      <c r="J476" s="190">
        <f>ROUND(I476*H476,2)</f>
        <v>0</v>
      </c>
      <c r="K476" s="186" t="s">
        <v>19</v>
      </c>
      <c r="L476" s="37"/>
      <c r="M476" s="191" t="s">
        <v>19</v>
      </c>
      <c r="N476" s="192" t="s">
        <v>43</v>
      </c>
      <c r="O476" s="62"/>
      <c r="P476" s="193">
        <f>O476*H476</f>
        <v>0</v>
      </c>
      <c r="Q476" s="193">
        <v>0</v>
      </c>
      <c r="R476" s="193">
        <f>Q476*H476</f>
        <v>0</v>
      </c>
      <c r="S476" s="193">
        <v>0</v>
      </c>
      <c r="T476" s="194">
        <f>S476*H476</f>
        <v>0</v>
      </c>
      <c r="AR476" s="195" t="s">
        <v>220</v>
      </c>
      <c r="AT476" s="195" t="s">
        <v>133</v>
      </c>
      <c r="AU476" s="195" t="s">
        <v>89</v>
      </c>
      <c r="AY476" s="16" t="s">
        <v>131</v>
      </c>
      <c r="BE476" s="196">
        <f>IF(N476="základní",J476,0)</f>
        <v>0</v>
      </c>
      <c r="BF476" s="196">
        <f>IF(N476="snížená",J476,0)</f>
        <v>0</v>
      </c>
      <c r="BG476" s="196">
        <f>IF(N476="zákl. přenesená",J476,0)</f>
        <v>0</v>
      </c>
      <c r="BH476" s="196">
        <f>IF(N476="sníž. přenesená",J476,0)</f>
        <v>0</v>
      </c>
      <c r="BI476" s="196">
        <f>IF(N476="nulová",J476,0)</f>
        <v>0</v>
      </c>
      <c r="BJ476" s="16" t="s">
        <v>79</v>
      </c>
      <c r="BK476" s="196">
        <f>ROUND(I476*H476,2)</f>
        <v>0</v>
      </c>
      <c r="BL476" s="16" t="s">
        <v>220</v>
      </c>
      <c r="BM476" s="195" t="s">
        <v>1302</v>
      </c>
    </row>
    <row r="477" spans="2:47" s="1" customFormat="1" ht="19.5">
      <c r="B477" s="33"/>
      <c r="C477" s="34"/>
      <c r="D477" s="197" t="s">
        <v>140</v>
      </c>
      <c r="E477" s="34"/>
      <c r="F477" s="198" t="s">
        <v>1301</v>
      </c>
      <c r="G477" s="34"/>
      <c r="H477" s="34"/>
      <c r="I477" s="114"/>
      <c r="J477" s="34"/>
      <c r="K477" s="34"/>
      <c r="L477" s="37"/>
      <c r="M477" s="199"/>
      <c r="N477" s="62"/>
      <c r="O477" s="62"/>
      <c r="P477" s="62"/>
      <c r="Q477" s="62"/>
      <c r="R477" s="62"/>
      <c r="S477" s="62"/>
      <c r="T477" s="63"/>
      <c r="AT477" s="16" t="s">
        <v>140</v>
      </c>
      <c r="AU477" s="16" t="s">
        <v>89</v>
      </c>
    </row>
    <row r="478" spans="2:65" s="1" customFormat="1" ht="24" customHeight="1">
      <c r="B478" s="33"/>
      <c r="C478" s="184" t="s">
        <v>1303</v>
      </c>
      <c r="D478" s="184" t="s">
        <v>133</v>
      </c>
      <c r="E478" s="185" t="s">
        <v>1304</v>
      </c>
      <c r="F478" s="186" t="s">
        <v>1305</v>
      </c>
      <c r="G478" s="187" t="s">
        <v>430</v>
      </c>
      <c r="H478" s="188">
        <v>1</v>
      </c>
      <c r="I478" s="189"/>
      <c r="J478" s="190">
        <f>ROUND(I478*H478,2)</f>
        <v>0</v>
      </c>
      <c r="K478" s="186" t="s">
        <v>19</v>
      </c>
      <c r="L478" s="37"/>
      <c r="M478" s="191" t="s">
        <v>19</v>
      </c>
      <c r="N478" s="192" t="s">
        <v>43</v>
      </c>
      <c r="O478" s="62"/>
      <c r="P478" s="193">
        <f>O478*H478</f>
        <v>0</v>
      </c>
      <c r="Q478" s="193">
        <v>0</v>
      </c>
      <c r="R478" s="193">
        <f>Q478*H478</f>
        <v>0</v>
      </c>
      <c r="S478" s="193">
        <v>0</v>
      </c>
      <c r="T478" s="194">
        <f>S478*H478</f>
        <v>0</v>
      </c>
      <c r="AR478" s="195" t="s">
        <v>220</v>
      </c>
      <c r="AT478" s="195" t="s">
        <v>133</v>
      </c>
      <c r="AU478" s="195" t="s">
        <v>89</v>
      </c>
      <c r="AY478" s="16" t="s">
        <v>131</v>
      </c>
      <c r="BE478" s="196">
        <f>IF(N478="základní",J478,0)</f>
        <v>0</v>
      </c>
      <c r="BF478" s="196">
        <f>IF(N478="snížená",J478,0)</f>
        <v>0</v>
      </c>
      <c r="BG478" s="196">
        <f>IF(N478="zákl. přenesená",J478,0)</f>
        <v>0</v>
      </c>
      <c r="BH478" s="196">
        <f>IF(N478="sníž. přenesená",J478,0)</f>
        <v>0</v>
      </c>
      <c r="BI478" s="196">
        <f>IF(N478="nulová",J478,0)</f>
        <v>0</v>
      </c>
      <c r="BJ478" s="16" t="s">
        <v>79</v>
      </c>
      <c r="BK478" s="196">
        <f>ROUND(I478*H478,2)</f>
        <v>0</v>
      </c>
      <c r="BL478" s="16" t="s">
        <v>220</v>
      </c>
      <c r="BM478" s="195" t="s">
        <v>1306</v>
      </c>
    </row>
    <row r="479" spans="2:47" s="1" customFormat="1" ht="19.5">
      <c r="B479" s="33"/>
      <c r="C479" s="34"/>
      <c r="D479" s="197" t="s">
        <v>140</v>
      </c>
      <c r="E479" s="34"/>
      <c r="F479" s="198" t="s">
        <v>1305</v>
      </c>
      <c r="G479" s="34"/>
      <c r="H479" s="34"/>
      <c r="I479" s="114"/>
      <c r="J479" s="34"/>
      <c r="K479" s="34"/>
      <c r="L479" s="37"/>
      <c r="M479" s="199"/>
      <c r="N479" s="62"/>
      <c r="O479" s="62"/>
      <c r="P479" s="62"/>
      <c r="Q479" s="62"/>
      <c r="R479" s="62"/>
      <c r="S479" s="62"/>
      <c r="T479" s="63"/>
      <c r="AT479" s="16" t="s">
        <v>140</v>
      </c>
      <c r="AU479" s="16" t="s">
        <v>89</v>
      </c>
    </row>
    <row r="480" spans="2:65" s="1" customFormat="1" ht="36" customHeight="1">
      <c r="B480" s="33"/>
      <c r="C480" s="184" t="s">
        <v>1307</v>
      </c>
      <c r="D480" s="184" t="s">
        <v>133</v>
      </c>
      <c r="E480" s="185" t="s">
        <v>1308</v>
      </c>
      <c r="F480" s="186" t="s">
        <v>1309</v>
      </c>
      <c r="G480" s="187" t="s">
        <v>430</v>
      </c>
      <c r="H480" s="188">
        <v>1</v>
      </c>
      <c r="I480" s="189"/>
      <c r="J480" s="190">
        <f>ROUND(I480*H480,2)</f>
        <v>0</v>
      </c>
      <c r="K480" s="186" t="s">
        <v>19</v>
      </c>
      <c r="L480" s="37"/>
      <c r="M480" s="191" t="s">
        <v>19</v>
      </c>
      <c r="N480" s="192" t="s">
        <v>43</v>
      </c>
      <c r="O480" s="62"/>
      <c r="P480" s="193">
        <f>O480*H480</f>
        <v>0</v>
      </c>
      <c r="Q480" s="193">
        <v>0</v>
      </c>
      <c r="R480" s="193">
        <f>Q480*H480</f>
        <v>0</v>
      </c>
      <c r="S480" s="193">
        <v>0</v>
      </c>
      <c r="T480" s="194">
        <f>S480*H480</f>
        <v>0</v>
      </c>
      <c r="AR480" s="195" t="s">
        <v>220</v>
      </c>
      <c r="AT480" s="195" t="s">
        <v>133</v>
      </c>
      <c r="AU480" s="195" t="s">
        <v>89</v>
      </c>
      <c r="AY480" s="16" t="s">
        <v>131</v>
      </c>
      <c r="BE480" s="196">
        <f>IF(N480="základní",J480,0)</f>
        <v>0</v>
      </c>
      <c r="BF480" s="196">
        <f>IF(N480="snížená",J480,0)</f>
        <v>0</v>
      </c>
      <c r="BG480" s="196">
        <f>IF(N480="zákl. přenesená",J480,0)</f>
        <v>0</v>
      </c>
      <c r="BH480" s="196">
        <f>IF(N480="sníž. přenesená",J480,0)</f>
        <v>0</v>
      </c>
      <c r="BI480" s="196">
        <f>IF(N480="nulová",J480,0)</f>
        <v>0</v>
      </c>
      <c r="BJ480" s="16" t="s">
        <v>79</v>
      </c>
      <c r="BK480" s="196">
        <f>ROUND(I480*H480,2)</f>
        <v>0</v>
      </c>
      <c r="BL480" s="16" t="s">
        <v>220</v>
      </c>
      <c r="BM480" s="195" t="s">
        <v>1310</v>
      </c>
    </row>
    <row r="481" spans="2:47" s="1" customFormat="1" ht="19.5">
      <c r="B481" s="33"/>
      <c r="C481" s="34"/>
      <c r="D481" s="197" t="s">
        <v>140</v>
      </c>
      <c r="E481" s="34"/>
      <c r="F481" s="198" t="s">
        <v>1309</v>
      </c>
      <c r="G481" s="34"/>
      <c r="H481" s="34"/>
      <c r="I481" s="114"/>
      <c r="J481" s="34"/>
      <c r="K481" s="34"/>
      <c r="L481" s="37"/>
      <c r="M481" s="199"/>
      <c r="N481" s="62"/>
      <c r="O481" s="62"/>
      <c r="P481" s="62"/>
      <c r="Q481" s="62"/>
      <c r="R481" s="62"/>
      <c r="S481" s="62"/>
      <c r="T481" s="63"/>
      <c r="AT481" s="16" t="s">
        <v>140</v>
      </c>
      <c r="AU481" s="16" t="s">
        <v>89</v>
      </c>
    </row>
    <row r="482" spans="2:65" s="1" customFormat="1" ht="36" customHeight="1">
      <c r="B482" s="33"/>
      <c r="C482" s="184" t="s">
        <v>1311</v>
      </c>
      <c r="D482" s="184" t="s">
        <v>133</v>
      </c>
      <c r="E482" s="185" t="s">
        <v>1312</v>
      </c>
      <c r="F482" s="186" t="s">
        <v>1313</v>
      </c>
      <c r="G482" s="187" t="s">
        <v>430</v>
      </c>
      <c r="H482" s="188">
        <v>1</v>
      </c>
      <c r="I482" s="189"/>
      <c r="J482" s="190">
        <f>ROUND(I482*H482,2)</f>
        <v>0</v>
      </c>
      <c r="K482" s="186" t="s">
        <v>19</v>
      </c>
      <c r="L482" s="37"/>
      <c r="M482" s="191" t="s">
        <v>19</v>
      </c>
      <c r="N482" s="192" t="s">
        <v>43</v>
      </c>
      <c r="O482" s="62"/>
      <c r="P482" s="193">
        <f>O482*H482</f>
        <v>0</v>
      </c>
      <c r="Q482" s="193">
        <v>0</v>
      </c>
      <c r="R482" s="193">
        <f>Q482*H482</f>
        <v>0</v>
      </c>
      <c r="S482" s="193">
        <v>0</v>
      </c>
      <c r="T482" s="194">
        <f>S482*H482</f>
        <v>0</v>
      </c>
      <c r="AR482" s="195" t="s">
        <v>220</v>
      </c>
      <c r="AT482" s="195" t="s">
        <v>133</v>
      </c>
      <c r="AU482" s="195" t="s">
        <v>89</v>
      </c>
      <c r="AY482" s="16" t="s">
        <v>131</v>
      </c>
      <c r="BE482" s="196">
        <f>IF(N482="základní",J482,0)</f>
        <v>0</v>
      </c>
      <c r="BF482" s="196">
        <f>IF(N482="snížená",J482,0)</f>
        <v>0</v>
      </c>
      <c r="BG482" s="196">
        <f>IF(N482="zákl. přenesená",J482,0)</f>
        <v>0</v>
      </c>
      <c r="BH482" s="196">
        <f>IF(N482="sníž. přenesená",J482,0)</f>
        <v>0</v>
      </c>
      <c r="BI482" s="196">
        <f>IF(N482="nulová",J482,0)</f>
        <v>0</v>
      </c>
      <c r="BJ482" s="16" t="s">
        <v>79</v>
      </c>
      <c r="BK482" s="196">
        <f>ROUND(I482*H482,2)</f>
        <v>0</v>
      </c>
      <c r="BL482" s="16" t="s">
        <v>220</v>
      </c>
      <c r="BM482" s="195" t="s">
        <v>1314</v>
      </c>
    </row>
    <row r="483" spans="2:47" s="1" customFormat="1" ht="19.5">
      <c r="B483" s="33"/>
      <c r="C483" s="34"/>
      <c r="D483" s="197" t="s">
        <v>140</v>
      </c>
      <c r="E483" s="34"/>
      <c r="F483" s="198" t="s">
        <v>1313</v>
      </c>
      <c r="G483" s="34"/>
      <c r="H483" s="34"/>
      <c r="I483" s="114"/>
      <c r="J483" s="34"/>
      <c r="K483" s="34"/>
      <c r="L483" s="37"/>
      <c r="M483" s="199"/>
      <c r="N483" s="62"/>
      <c r="O483" s="62"/>
      <c r="P483" s="62"/>
      <c r="Q483" s="62"/>
      <c r="R483" s="62"/>
      <c r="S483" s="62"/>
      <c r="T483" s="63"/>
      <c r="AT483" s="16" t="s">
        <v>140</v>
      </c>
      <c r="AU483" s="16" t="s">
        <v>89</v>
      </c>
    </row>
    <row r="484" spans="2:65" s="1" customFormat="1" ht="24" customHeight="1">
      <c r="B484" s="33"/>
      <c r="C484" s="184" t="s">
        <v>1315</v>
      </c>
      <c r="D484" s="184" t="s">
        <v>133</v>
      </c>
      <c r="E484" s="185" t="s">
        <v>1316</v>
      </c>
      <c r="F484" s="186" t="s">
        <v>1317</v>
      </c>
      <c r="G484" s="187" t="s">
        <v>430</v>
      </c>
      <c r="H484" s="188">
        <v>1</v>
      </c>
      <c r="I484" s="189"/>
      <c r="J484" s="190">
        <f>ROUND(I484*H484,2)</f>
        <v>0</v>
      </c>
      <c r="K484" s="186" t="s">
        <v>19</v>
      </c>
      <c r="L484" s="37"/>
      <c r="M484" s="191" t="s">
        <v>19</v>
      </c>
      <c r="N484" s="192" t="s">
        <v>43</v>
      </c>
      <c r="O484" s="62"/>
      <c r="P484" s="193">
        <f>O484*H484</f>
        <v>0</v>
      </c>
      <c r="Q484" s="193">
        <v>0</v>
      </c>
      <c r="R484" s="193">
        <f>Q484*H484</f>
        <v>0</v>
      </c>
      <c r="S484" s="193">
        <v>0</v>
      </c>
      <c r="T484" s="194">
        <f>S484*H484</f>
        <v>0</v>
      </c>
      <c r="AR484" s="195" t="s">
        <v>220</v>
      </c>
      <c r="AT484" s="195" t="s">
        <v>133</v>
      </c>
      <c r="AU484" s="195" t="s">
        <v>89</v>
      </c>
      <c r="AY484" s="16" t="s">
        <v>131</v>
      </c>
      <c r="BE484" s="196">
        <f>IF(N484="základní",J484,0)</f>
        <v>0</v>
      </c>
      <c r="BF484" s="196">
        <f>IF(N484="snížená",J484,0)</f>
        <v>0</v>
      </c>
      <c r="BG484" s="196">
        <f>IF(N484="zákl. přenesená",J484,0)</f>
        <v>0</v>
      </c>
      <c r="BH484" s="196">
        <f>IF(N484="sníž. přenesená",J484,0)</f>
        <v>0</v>
      </c>
      <c r="BI484" s="196">
        <f>IF(N484="nulová",J484,0)</f>
        <v>0</v>
      </c>
      <c r="BJ484" s="16" t="s">
        <v>79</v>
      </c>
      <c r="BK484" s="196">
        <f>ROUND(I484*H484,2)</f>
        <v>0</v>
      </c>
      <c r="BL484" s="16" t="s">
        <v>220</v>
      </c>
      <c r="BM484" s="195" t="s">
        <v>1318</v>
      </c>
    </row>
    <row r="485" spans="2:47" s="1" customFormat="1" ht="19.5">
      <c r="B485" s="33"/>
      <c r="C485" s="34"/>
      <c r="D485" s="197" t="s">
        <v>140</v>
      </c>
      <c r="E485" s="34"/>
      <c r="F485" s="198" t="s">
        <v>1317</v>
      </c>
      <c r="G485" s="34"/>
      <c r="H485" s="34"/>
      <c r="I485" s="114"/>
      <c r="J485" s="34"/>
      <c r="K485" s="34"/>
      <c r="L485" s="37"/>
      <c r="M485" s="199"/>
      <c r="N485" s="62"/>
      <c r="O485" s="62"/>
      <c r="P485" s="62"/>
      <c r="Q485" s="62"/>
      <c r="R485" s="62"/>
      <c r="S485" s="62"/>
      <c r="T485" s="63"/>
      <c r="AT485" s="16" t="s">
        <v>140</v>
      </c>
      <c r="AU485" s="16" t="s">
        <v>89</v>
      </c>
    </row>
    <row r="486" spans="2:65" s="1" customFormat="1" ht="24" customHeight="1">
      <c r="B486" s="33"/>
      <c r="C486" s="184" t="s">
        <v>1319</v>
      </c>
      <c r="D486" s="184" t="s">
        <v>133</v>
      </c>
      <c r="E486" s="185" t="s">
        <v>1320</v>
      </c>
      <c r="F486" s="186" t="s">
        <v>1321</v>
      </c>
      <c r="G486" s="187" t="s">
        <v>430</v>
      </c>
      <c r="H486" s="188">
        <v>1</v>
      </c>
      <c r="I486" s="189"/>
      <c r="J486" s="190">
        <f>ROUND(I486*H486,2)</f>
        <v>0</v>
      </c>
      <c r="K486" s="186" t="s">
        <v>19</v>
      </c>
      <c r="L486" s="37"/>
      <c r="M486" s="191" t="s">
        <v>19</v>
      </c>
      <c r="N486" s="192" t="s">
        <v>43</v>
      </c>
      <c r="O486" s="62"/>
      <c r="P486" s="193">
        <f>O486*H486</f>
        <v>0</v>
      </c>
      <c r="Q486" s="193">
        <v>0</v>
      </c>
      <c r="R486" s="193">
        <f>Q486*H486</f>
        <v>0</v>
      </c>
      <c r="S486" s="193">
        <v>0</v>
      </c>
      <c r="T486" s="194">
        <f>S486*H486</f>
        <v>0</v>
      </c>
      <c r="AR486" s="195" t="s">
        <v>220</v>
      </c>
      <c r="AT486" s="195" t="s">
        <v>133</v>
      </c>
      <c r="AU486" s="195" t="s">
        <v>89</v>
      </c>
      <c r="AY486" s="16" t="s">
        <v>131</v>
      </c>
      <c r="BE486" s="196">
        <f>IF(N486="základní",J486,0)</f>
        <v>0</v>
      </c>
      <c r="BF486" s="196">
        <f>IF(N486="snížená",J486,0)</f>
        <v>0</v>
      </c>
      <c r="BG486" s="196">
        <f>IF(N486="zákl. přenesená",J486,0)</f>
        <v>0</v>
      </c>
      <c r="BH486" s="196">
        <f>IF(N486="sníž. přenesená",J486,0)</f>
        <v>0</v>
      </c>
      <c r="BI486" s="196">
        <f>IF(N486="nulová",J486,0)</f>
        <v>0</v>
      </c>
      <c r="BJ486" s="16" t="s">
        <v>79</v>
      </c>
      <c r="BK486" s="196">
        <f>ROUND(I486*H486,2)</f>
        <v>0</v>
      </c>
      <c r="BL486" s="16" t="s">
        <v>220</v>
      </c>
      <c r="BM486" s="195" t="s">
        <v>1322</v>
      </c>
    </row>
    <row r="487" spans="2:47" s="1" customFormat="1" ht="19.5">
      <c r="B487" s="33"/>
      <c r="C487" s="34"/>
      <c r="D487" s="197" t="s">
        <v>140</v>
      </c>
      <c r="E487" s="34"/>
      <c r="F487" s="198" t="s">
        <v>1321</v>
      </c>
      <c r="G487" s="34"/>
      <c r="H487" s="34"/>
      <c r="I487" s="114"/>
      <c r="J487" s="34"/>
      <c r="K487" s="34"/>
      <c r="L487" s="37"/>
      <c r="M487" s="199"/>
      <c r="N487" s="62"/>
      <c r="O487" s="62"/>
      <c r="P487" s="62"/>
      <c r="Q487" s="62"/>
      <c r="R487" s="62"/>
      <c r="S487" s="62"/>
      <c r="T487" s="63"/>
      <c r="AT487" s="16" t="s">
        <v>140</v>
      </c>
      <c r="AU487" s="16" t="s">
        <v>89</v>
      </c>
    </row>
    <row r="488" spans="2:65" s="1" customFormat="1" ht="24" customHeight="1">
      <c r="B488" s="33"/>
      <c r="C488" s="184" t="s">
        <v>1323</v>
      </c>
      <c r="D488" s="184" t="s">
        <v>133</v>
      </c>
      <c r="E488" s="185" t="s">
        <v>1324</v>
      </c>
      <c r="F488" s="186" t="s">
        <v>1325</v>
      </c>
      <c r="G488" s="187" t="s">
        <v>430</v>
      </c>
      <c r="H488" s="188">
        <v>1</v>
      </c>
      <c r="I488" s="189"/>
      <c r="J488" s="190">
        <f>ROUND(I488*H488,2)</f>
        <v>0</v>
      </c>
      <c r="K488" s="186" t="s">
        <v>19</v>
      </c>
      <c r="L488" s="37"/>
      <c r="M488" s="191" t="s">
        <v>19</v>
      </c>
      <c r="N488" s="192" t="s">
        <v>43</v>
      </c>
      <c r="O488" s="62"/>
      <c r="P488" s="193">
        <f>O488*H488</f>
        <v>0</v>
      </c>
      <c r="Q488" s="193">
        <v>0</v>
      </c>
      <c r="R488" s="193">
        <f>Q488*H488</f>
        <v>0</v>
      </c>
      <c r="S488" s="193">
        <v>0</v>
      </c>
      <c r="T488" s="194">
        <f>S488*H488</f>
        <v>0</v>
      </c>
      <c r="AR488" s="195" t="s">
        <v>220</v>
      </c>
      <c r="AT488" s="195" t="s">
        <v>133</v>
      </c>
      <c r="AU488" s="195" t="s">
        <v>89</v>
      </c>
      <c r="AY488" s="16" t="s">
        <v>131</v>
      </c>
      <c r="BE488" s="196">
        <f>IF(N488="základní",J488,0)</f>
        <v>0</v>
      </c>
      <c r="BF488" s="196">
        <f>IF(N488="snížená",J488,0)</f>
        <v>0</v>
      </c>
      <c r="BG488" s="196">
        <f>IF(N488="zákl. přenesená",J488,0)</f>
        <v>0</v>
      </c>
      <c r="BH488" s="196">
        <f>IF(N488="sníž. přenesená",J488,0)</f>
        <v>0</v>
      </c>
      <c r="BI488" s="196">
        <f>IF(N488="nulová",J488,0)</f>
        <v>0</v>
      </c>
      <c r="BJ488" s="16" t="s">
        <v>79</v>
      </c>
      <c r="BK488" s="196">
        <f>ROUND(I488*H488,2)</f>
        <v>0</v>
      </c>
      <c r="BL488" s="16" t="s">
        <v>220</v>
      </c>
      <c r="BM488" s="195" t="s">
        <v>1326</v>
      </c>
    </row>
    <row r="489" spans="2:47" s="1" customFormat="1" ht="19.5">
      <c r="B489" s="33"/>
      <c r="C489" s="34"/>
      <c r="D489" s="197" t="s">
        <v>140</v>
      </c>
      <c r="E489" s="34"/>
      <c r="F489" s="198" t="s">
        <v>1325</v>
      </c>
      <c r="G489" s="34"/>
      <c r="H489" s="34"/>
      <c r="I489" s="114"/>
      <c r="J489" s="34"/>
      <c r="K489" s="34"/>
      <c r="L489" s="37"/>
      <c r="M489" s="199"/>
      <c r="N489" s="62"/>
      <c r="O489" s="62"/>
      <c r="P489" s="62"/>
      <c r="Q489" s="62"/>
      <c r="R489" s="62"/>
      <c r="S489" s="62"/>
      <c r="T489" s="63"/>
      <c r="AT489" s="16" t="s">
        <v>140</v>
      </c>
      <c r="AU489" s="16" t="s">
        <v>89</v>
      </c>
    </row>
    <row r="490" spans="2:65" s="1" customFormat="1" ht="36" customHeight="1">
      <c r="B490" s="33"/>
      <c r="C490" s="184" t="s">
        <v>1327</v>
      </c>
      <c r="D490" s="184" t="s">
        <v>133</v>
      </c>
      <c r="E490" s="185" t="s">
        <v>1328</v>
      </c>
      <c r="F490" s="186" t="s">
        <v>1329</v>
      </c>
      <c r="G490" s="187" t="s">
        <v>430</v>
      </c>
      <c r="H490" s="188">
        <v>1</v>
      </c>
      <c r="I490" s="189"/>
      <c r="J490" s="190">
        <f>ROUND(I490*H490,2)</f>
        <v>0</v>
      </c>
      <c r="K490" s="186" t="s">
        <v>19</v>
      </c>
      <c r="L490" s="37"/>
      <c r="M490" s="191" t="s">
        <v>19</v>
      </c>
      <c r="N490" s="192" t="s">
        <v>43</v>
      </c>
      <c r="O490" s="62"/>
      <c r="P490" s="193">
        <f>O490*H490</f>
        <v>0</v>
      </c>
      <c r="Q490" s="193">
        <v>0</v>
      </c>
      <c r="R490" s="193">
        <f>Q490*H490</f>
        <v>0</v>
      </c>
      <c r="S490" s="193">
        <v>0</v>
      </c>
      <c r="T490" s="194">
        <f>S490*H490</f>
        <v>0</v>
      </c>
      <c r="AR490" s="195" t="s">
        <v>220</v>
      </c>
      <c r="AT490" s="195" t="s">
        <v>133</v>
      </c>
      <c r="AU490" s="195" t="s">
        <v>89</v>
      </c>
      <c r="AY490" s="16" t="s">
        <v>131</v>
      </c>
      <c r="BE490" s="196">
        <f>IF(N490="základní",J490,0)</f>
        <v>0</v>
      </c>
      <c r="BF490" s="196">
        <f>IF(N490="snížená",J490,0)</f>
        <v>0</v>
      </c>
      <c r="BG490" s="196">
        <f>IF(N490="zákl. přenesená",J490,0)</f>
        <v>0</v>
      </c>
      <c r="BH490" s="196">
        <f>IF(N490="sníž. přenesená",J490,0)</f>
        <v>0</v>
      </c>
      <c r="BI490" s="196">
        <f>IF(N490="nulová",J490,0)</f>
        <v>0</v>
      </c>
      <c r="BJ490" s="16" t="s">
        <v>79</v>
      </c>
      <c r="BK490" s="196">
        <f>ROUND(I490*H490,2)</f>
        <v>0</v>
      </c>
      <c r="BL490" s="16" t="s">
        <v>220</v>
      </c>
      <c r="BM490" s="195" t="s">
        <v>1330</v>
      </c>
    </row>
    <row r="491" spans="2:47" s="1" customFormat="1" ht="19.5">
      <c r="B491" s="33"/>
      <c r="C491" s="34"/>
      <c r="D491" s="197" t="s">
        <v>140</v>
      </c>
      <c r="E491" s="34"/>
      <c r="F491" s="198" t="s">
        <v>1329</v>
      </c>
      <c r="G491" s="34"/>
      <c r="H491" s="34"/>
      <c r="I491" s="114"/>
      <c r="J491" s="34"/>
      <c r="K491" s="34"/>
      <c r="L491" s="37"/>
      <c r="M491" s="199"/>
      <c r="N491" s="62"/>
      <c r="O491" s="62"/>
      <c r="P491" s="62"/>
      <c r="Q491" s="62"/>
      <c r="R491" s="62"/>
      <c r="S491" s="62"/>
      <c r="T491" s="63"/>
      <c r="AT491" s="16" t="s">
        <v>140</v>
      </c>
      <c r="AU491" s="16" t="s">
        <v>89</v>
      </c>
    </row>
    <row r="492" spans="2:65" s="1" customFormat="1" ht="36" customHeight="1">
      <c r="B492" s="33"/>
      <c r="C492" s="184" t="s">
        <v>1331</v>
      </c>
      <c r="D492" s="184" t="s">
        <v>133</v>
      </c>
      <c r="E492" s="185" t="s">
        <v>1332</v>
      </c>
      <c r="F492" s="186" t="s">
        <v>1333</v>
      </c>
      <c r="G492" s="187" t="s">
        <v>430</v>
      </c>
      <c r="H492" s="188">
        <v>1</v>
      </c>
      <c r="I492" s="189"/>
      <c r="J492" s="190">
        <f>ROUND(I492*H492,2)</f>
        <v>0</v>
      </c>
      <c r="K492" s="186" t="s">
        <v>19</v>
      </c>
      <c r="L492" s="37"/>
      <c r="M492" s="191" t="s">
        <v>19</v>
      </c>
      <c r="N492" s="192" t="s">
        <v>43</v>
      </c>
      <c r="O492" s="62"/>
      <c r="P492" s="193">
        <f>O492*H492</f>
        <v>0</v>
      </c>
      <c r="Q492" s="193">
        <v>0</v>
      </c>
      <c r="R492" s="193">
        <f>Q492*H492</f>
        <v>0</v>
      </c>
      <c r="S492" s="193">
        <v>0</v>
      </c>
      <c r="T492" s="194">
        <f>S492*H492</f>
        <v>0</v>
      </c>
      <c r="AR492" s="195" t="s">
        <v>220</v>
      </c>
      <c r="AT492" s="195" t="s">
        <v>133</v>
      </c>
      <c r="AU492" s="195" t="s">
        <v>89</v>
      </c>
      <c r="AY492" s="16" t="s">
        <v>131</v>
      </c>
      <c r="BE492" s="196">
        <f>IF(N492="základní",J492,0)</f>
        <v>0</v>
      </c>
      <c r="BF492" s="196">
        <f>IF(N492="snížená",J492,0)</f>
        <v>0</v>
      </c>
      <c r="BG492" s="196">
        <f>IF(N492="zákl. přenesená",J492,0)</f>
        <v>0</v>
      </c>
      <c r="BH492" s="196">
        <f>IF(N492="sníž. přenesená",J492,0)</f>
        <v>0</v>
      </c>
      <c r="BI492" s="196">
        <f>IF(N492="nulová",J492,0)</f>
        <v>0</v>
      </c>
      <c r="BJ492" s="16" t="s">
        <v>79</v>
      </c>
      <c r="BK492" s="196">
        <f>ROUND(I492*H492,2)</f>
        <v>0</v>
      </c>
      <c r="BL492" s="16" t="s">
        <v>220</v>
      </c>
      <c r="BM492" s="195" t="s">
        <v>1334</v>
      </c>
    </row>
    <row r="493" spans="2:47" s="1" customFormat="1" ht="19.5">
      <c r="B493" s="33"/>
      <c r="C493" s="34"/>
      <c r="D493" s="197" t="s">
        <v>140</v>
      </c>
      <c r="E493" s="34"/>
      <c r="F493" s="198" t="s">
        <v>1333</v>
      </c>
      <c r="G493" s="34"/>
      <c r="H493" s="34"/>
      <c r="I493" s="114"/>
      <c r="J493" s="34"/>
      <c r="K493" s="34"/>
      <c r="L493" s="37"/>
      <c r="M493" s="199"/>
      <c r="N493" s="62"/>
      <c r="O493" s="62"/>
      <c r="P493" s="62"/>
      <c r="Q493" s="62"/>
      <c r="R493" s="62"/>
      <c r="S493" s="62"/>
      <c r="T493" s="63"/>
      <c r="AT493" s="16" t="s">
        <v>140</v>
      </c>
      <c r="AU493" s="16" t="s">
        <v>89</v>
      </c>
    </row>
    <row r="494" spans="2:65" s="1" customFormat="1" ht="24" customHeight="1">
      <c r="B494" s="33"/>
      <c r="C494" s="184" t="s">
        <v>1335</v>
      </c>
      <c r="D494" s="184" t="s">
        <v>133</v>
      </c>
      <c r="E494" s="185" t="s">
        <v>1336</v>
      </c>
      <c r="F494" s="186" t="s">
        <v>1337</v>
      </c>
      <c r="G494" s="187" t="s">
        <v>430</v>
      </c>
      <c r="H494" s="188">
        <v>1</v>
      </c>
      <c r="I494" s="189"/>
      <c r="J494" s="190">
        <f>ROUND(I494*H494,2)</f>
        <v>0</v>
      </c>
      <c r="K494" s="186" t="s">
        <v>19</v>
      </c>
      <c r="L494" s="37"/>
      <c r="M494" s="191" t="s">
        <v>19</v>
      </c>
      <c r="N494" s="192" t="s">
        <v>43</v>
      </c>
      <c r="O494" s="62"/>
      <c r="P494" s="193">
        <f>O494*H494</f>
        <v>0</v>
      </c>
      <c r="Q494" s="193">
        <v>0</v>
      </c>
      <c r="R494" s="193">
        <f>Q494*H494</f>
        <v>0</v>
      </c>
      <c r="S494" s="193">
        <v>0</v>
      </c>
      <c r="T494" s="194">
        <f>S494*H494</f>
        <v>0</v>
      </c>
      <c r="AR494" s="195" t="s">
        <v>220</v>
      </c>
      <c r="AT494" s="195" t="s">
        <v>133</v>
      </c>
      <c r="AU494" s="195" t="s">
        <v>89</v>
      </c>
      <c r="AY494" s="16" t="s">
        <v>131</v>
      </c>
      <c r="BE494" s="196">
        <f>IF(N494="základní",J494,0)</f>
        <v>0</v>
      </c>
      <c r="BF494" s="196">
        <f>IF(N494="snížená",J494,0)</f>
        <v>0</v>
      </c>
      <c r="BG494" s="196">
        <f>IF(N494="zákl. přenesená",J494,0)</f>
        <v>0</v>
      </c>
      <c r="BH494" s="196">
        <f>IF(N494="sníž. přenesená",J494,0)</f>
        <v>0</v>
      </c>
      <c r="BI494" s="196">
        <f>IF(N494="nulová",J494,0)</f>
        <v>0</v>
      </c>
      <c r="BJ494" s="16" t="s">
        <v>79</v>
      </c>
      <c r="BK494" s="196">
        <f>ROUND(I494*H494,2)</f>
        <v>0</v>
      </c>
      <c r="BL494" s="16" t="s">
        <v>220</v>
      </c>
      <c r="BM494" s="195" t="s">
        <v>1338</v>
      </c>
    </row>
    <row r="495" spans="2:47" s="1" customFormat="1" ht="19.5">
      <c r="B495" s="33"/>
      <c r="C495" s="34"/>
      <c r="D495" s="197" t="s">
        <v>140</v>
      </c>
      <c r="E495" s="34"/>
      <c r="F495" s="198" t="s">
        <v>1337</v>
      </c>
      <c r="G495" s="34"/>
      <c r="H495" s="34"/>
      <c r="I495" s="114"/>
      <c r="J495" s="34"/>
      <c r="K495" s="34"/>
      <c r="L495" s="37"/>
      <c r="M495" s="199"/>
      <c r="N495" s="62"/>
      <c r="O495" s="62"/>
      <c r="P495" s="62"/>
      <c r="Q495" s="62"/>
      <c r="R495" s="62"/>
      <c r="S495" s="62"/>
      <c r="T495" s="63"/>
      <c r="AT495" s="16" t="s">
        <v>140</v>
      </c>
      <c r="AU495" s="16" t="s">
        <v>89</v>
      </c>
    </row>
    <row r="496" spans="2:65" s="1" customFormat="1" ht="24" customHeight="1">
      <c r="B496" s="33"/>
      <c r="C496" s="184" t="s">
        <v>1339</v>
      </c>
      <c r="D496" s="184" t="s">
        <v>133</v>
      </c>
      <c r="E496" s="185" t="s">
        <v>1340</v>
      </c>
      <c r="F496" s="186" t="s">
        <v>1341</v>
      </c>
      <c r="G496" s="187" t="s">
        <v>430</v>
      </c>
      <c r="H496" s="188">
        <v>1</v>
      </c>
      <c r="I496" s="189"/>
      <c r="J496" s="190">
        <f>ROUND(I496*H496,2)</f>
        <v>0</v>
      </c>
      <c r="K496" s="186" t="s">
        <v>19</v>
      </c>
      <c r="L496" s="37"/>
      <c r="M496" s="191" t="s">
        <v>19</v>
      </c>
      <c r="N496" s="192" t="s">
        <v>43</v>
      </c>
      <c r="O496" s="62"/>
      <c r="P496" s="193">
        <f>O496*H496</f>
        <v>0</v>
      </c>
      <c r="Q496" s="193">
        <v>0</v>
      </c>
      <c r="R496" s="193">
        <f>Q496*H496</f>
        <v>0</v>
      </c>
      <c r="S496" s="193">
        <v>0</v>
      </c>
      <c r="T496" s="194">
        <f>S496*H496</f>
        <v>0</v>
      </c>
      <c r="AR496" s="195" t="s">
        <v>220</v>
      </c>
      <c r="AT496" s="195" t="s">
        <v>133</v>
      </c>
      <c r="AU496" s="195" t="s">
        <v>89</v>
      </c>
      <c r="AY496" s="16" t="s">
        <v>131</v>
      </c>
      <c r="BE496" s="196">
        <f>IF(N496="základní",J496,0)</f>
        <v>0</v>
      </c>
      <c r="BF496" s="196">
        <f>IF(N496="snížená",J496,0)</f>
        <v>0</v>
      </c>
      <c r="BG496" s="196">
        <f>IF(N496="zákl. přenesená",J496,0)</f>
        <v>0</v>
      </c>
      <c r="BH496" s="196">
        <f>IF(N496="sníž. přenesená",J496,0)</f>
        <v>0</v>
      </c>
      <c r="BI496" s="196">
        <f>IF(N496="nulová",J496,0)</f>
        <v>0</v>
      </c>
      <c r="BJ496" s="16" t="s">
        <v>79</v>
      </c>
      <c r="BK496" s="196">
        <f>ROUND(I496*H496,2)</f>
        <v>0</v>
      </c>
      <c r="BL496" s="16" t="s">
        <v>220</v>
      </c>
      <c r="BM496" s="195" t="s">
        <v>1342</v>
      </c>
    </row>
    <row r="497" spans="2:47" s="1" customFormat="1" ht="19.5">
      <c r="B497" s="33"/>
      <c r="C497" s="34"/>
      <c r="D497" s="197" t="s">
        <v>140</v>
      </c>
      <c r="E497" s="34"/>
      <c r="F497" s="198" t="s">
        <v>1341</v>
      </c>
      <c r="G497" s="34"/>
      <c r="H497" s="34"/>
      <c r="I497" s="114"/>
      <c r="J497" s="34"/>
      <c r="K497" s="34"/>
      <c r="L497" s="37"/>
      <c r="M497" s="199"/>
      <c r="N497" s="62"/>
      <c r="O497" s="62"/>
      <c r="P497" s="62"/>
      <c r="Q497" s="62"/>
      <c r="R497" s="62"/>
      <c r="S497" s="62"/>
      <c r="T497" s="63"/>
      <c r="AT497" s="16" t="s">
        <v>140</v>
      </c>
      <c r="AU497" s="16" t="s">
        <v>89</v>
      </c>
    </row>
    <row r="498" spans="2:65" s="1" customFormat="1" ht="36" customHeight="1">
      <c r="B498" s="33"/>
      <c r="C498" s="184" t="s">
        <v>1343</v>
      </c>
      <c r="D498" s="184" t="s">
        <v>133</v>
      </c>
      <c r="E498" s="185" t="s">
        <v>1344</v>
      </c>
      <c r="F498" s="186" t="s">
        <v>1345</v>
      </c>
      <c r="G498" s="187" t="s">
        <v>430</v>
      </c>
      <c r="H498" s="188">
        <v>1</v>
      </c>
      <c r="I498" s="189"/>
      <c r="J498" s="190">
        <f>ROUND(I498*H498,2)</f>
        <v>0</v>
      </c>
      <c r="K498" s="186" t="s">
        <v>19</v>
      </c>
      <c r="L498" s="37"/>
      <c r="M498" s="191" t="s">
        <v>19</v>
      </c>
      <c r="N498" s="192" t="s">
        <v>43</v>
      </c>
      <c r="O498" s="62"/>
      <c r="P498" s="193">
        <f>O498*H498</f>
        <v>0</v>
      </c>
      <c r="Q498" s="193">
        <v>0</v>
      </c>
      <c r="R498" s="193">
        <f>Q498*H498</f>
        <v>0</v>
      </c>
      <c r="S498" s="193">
        <v>0</v>
      </c>
      <c r="T498" s="194">
        <f>S498*H498</f>
        <v>0</v>
      </c>
      <c r="AR498" s="195" t="s">
        <v>220</v>
      </c>
      <c r="AT498" s="195" t="s">
        <v>133</v>
      </c>
      <c r="AU498" s="195" t="s">
        <v>89</v>
      </c>
      <c r="AY498" s="16" t="s">
        <v>131</v>
      </c>
      <c r="BE498" s="196">
        <f>IF(N498="základní",J498,0)</f>
        <v>0</v>
      </c>
      <c r="BF498" s="196">
        <f>IF(N498="snížená",J498,0)</f>
        <v>0</v>
      </c>
      <c r="BG498" s="196">
        <f>IF(N498="zákl. přenesená",J498,0)</f>
        <v>0</v>
      </c>
      <c r="BH498" s="196">
        <f>IF(N498="sníž. přenesená",J498,0)</f>
        <v>0</v>
      </c>
      <c r="BI498" s="196">
        <f>IF(N498="nulová",J498,0)</f>
        <v>0</v>
      </c>
      <c r="BJ498" s="16" t="s">
        <v>79</v>
      </c>
      <c r="BK498" s="196">
        <f>ROUND(I498*H498,2)</f>
        <v>0</v>
      </c>
      <c r="BL498" s="16" t="s">
        <v>220</v>
      </c>
      <c r="BM498" s="195" t="s">
        <v>1346</v>
      </c>
    </row>
    <row r="499" spans="2:47" s="1" customFormat="1" ht="19.5">
      <c r="B499" s="33"/>
      <c r="C499" s="34"/>
      <c r="D499" s="197" t="s">
        <v>140</v>
      </c>
      <c r="E499" s="34"/>
      <c r="F499" s="198" t="s">
        <v>1345</v>
      </c>
      <c r="G499" s="34"/>
      <c r="H499" s="34"/>
      <c r="I499" s="114"/>
      <c r="J499" s="34"/>
      <c r="K499" s="34"/>
      <c r="L499" s="37"/>
      <c r="M499" s="199"/>
      <c r="N499" s="62"/>
      <c r="O499" s="62"/>
      <c r="P499" s="62"/>
      <c r="Q499" s="62"/>
      <c r="R499" s="62"/>
      <c r="S499" s="62"/>
      <c r="T499" s="63"/>
      <c r="AT499" s="16" t="s">
        <v>140</v>
      </c>
      <c r="AU499" s="16" t="s">
        <v>89</v>
      </c>
    </row>
    <row r="500" spans="2:65" s="1" customFormat="1" ht="36" customHeight="1">
      <c r="B500" s="33"/>
      <c r="C500" s="184" t="s">
        <v>1347</v>
      </c>
      <c r="D500" s="184" t="s">
        <v>133</v>
      </c>
      <c r="E500" s="185" t="s">
        <v>1348</v>
      </c>
      <c r="F500" s="186" t="s">
        <v>1349</v>
      </c>
      <c r="G500" s="187" t="s">
        <v>430</v>
      </c>
      <c r="H500" s="188">
        <v>1</v>
      </c>
      <c r="I500" s="189"/>
      <c r="J500" s="190">
        <f>ROUND(I500*H500,2)</f>
        <v>0</v>
      </c>
      <c r="K500" s="186" t="s">
        <v>19</v>
      </c>
      <c r="L500" s="37"/>
      <c r="M500" s="191" t="s">
        <v>19</v>
      </c>
      <c r="N500" s="192" t="s">
        <v>43</v>
      </c>
      <c r="O500" s="62"/>
      <c r="P500" s="193">
        <f>O500*H500</f>
        <v>0</v>
      </c>
      <c r="Q500" s="193">
        <v>0</v>
      </c>
      <c r="R500" s="193">
        <f>Q500*H500</f>
        <v>0</v>
      </c>
      <c r="S500" s="193">
        <v>0</v>
      </c>
      <c r="T500" s="194">
        <f>S500*H500</f>
        <v>0</v>
      </c>
      <c r="AR500" s="195" t="s">
        <v>220</v>
      </c>
      <c r="AT500" s="195" t="s">
        <v>133</v>
      </c>
      <c r="AU500" s="195" t="s">
        <v>89</v>
      </c>
      <c r="AY500" s="16" t="s">
        <v>131</v>
      </c>
      <c r="BE500" s="196">
        <f>IF(N500="základní",J500,0)</f>
        <v>0</v>
      </c>
      <c r="BF500" s="196">
        <f>IF(N500="snížená",J500,0)</f>
        <v>0</v>
      </c>
      <c r="BG500" s="196">
        <f>IF(N500="zákl. přenesená",J500,0)</f>
        <v>0</v>
      </c>
      <c r="BH500" s="196">
        <f>IF(N500="sníž. přenesená",J500,0)</f>
        <v>0</v>
      </c>
      <c r="BI500" s="196">
        <f>IF(N500="nulová",J500,0)</f>
        <v>0</v>
      </c>
      <c r="BJ500" s="16" t="s">
        <v>79</v>
      </c>
      <c r="BK500" s="196">
        <f>ROUND(I500*H500,2)</f>
        <v>0</v>
      </c>
      <c r="BL500" s="16" t="s">
        <v>220</v>
      </c>
      <c r="BM500" s="195" t="s">
        <v>1350</v>
      </c>
    </row>
    <row r="501" spans="2:47" s="1" customFormat="1" ht="19.5">
      <c r="B501" s="33"/>
      <c r="C501" s="34"/>
      <c r="D501" s="197" t="s">
        <v>140</v>
      </c>
      <c r="E501" s="34"/>
      <c r="F501" s="198" t="s">
        <v>1349</v>
      </c>
      <c r="G501" s="34"/>
      <c r="H501" s="34"/>
      <c r="I501" s="114"/>
      <c r="J501" s="34"/>
      <c r="K501" s="34"/>
      <c r="L501" s="37"/>
      <c r="M501" s="199"/>
      <c r="N501" s="62"/>
      <c r="O501" s="62"/>
      <c r="P501" s="62"/>
      <c r="Q501" s="62"/>
      <c r="R501" s="62"/>
      <c r="S501" s="62"/>
      <c r="T501" s="63"/>
      <c r="AT501" s="16" t="s">
        <v>140</v>
      </c>
      <c r="AU501" s="16" t="s">
        <v>89</v>
      </c>
    </row>
    <row r="502" spans="2:65" s="1" customFormat="1" ht="36" customHeight="1">
      <c r="B502" s="33"/>
      <c r="C502" s="184" t="s">
        <v>1351</v>
      </c>
      <c r="D502" s="184" t="s">
        <v>133</v>
      </c>
      <c r="E502" s="185" t="s">
        <v>1352</v>
      </c>
      <c r="F502" s="186" t="s">
        <v>1353</v>
      </c>
      <c r="G502" s="187" t="s">
        <v>430</v>
      </c>
      <c r="H502" s="188">
        <v>1</v>
      </c>
      <c r="I502" s="189"/>
      <c r="J502" s="190">
        <f>ROUND(I502*H502,2)</f>
        <v>0</v>
      </c>
      <c r="K502" s="186" t="s">
        <v>19</v>
      </c>
      <c r="L502" s="37"/>
      <c r="M502" s="191" t="s">
        <v>19</v>
      </c>
      <c r="N502" s="192" t="s">
        <v>43</v>
      </c>
      <c r="O502" s="62"/>
      <c r="P502" s="193">
        <f>O502*H502</f>
        <v>0</v>
      </c>
      <c r="Q502" s="193">
        <v>0</v>
      </c>
      <c r="R502" s="193">
        <f>Q502*H502</f>
        <v>0</v>
      </c>
      <c r="S502" s="193">
        <v>0</v>
      </c>
      <c r="T502" s="194">
        <f>S502*H502</f>
        <v>0</v>
      </c>
      <c r="AR502" s="195" t="s">
        <v>220</v>
      </c>
      <c r="AT502" s="195" t="s">
        <v>133</v>
      </c>
      <c r="AU502" s="195" t="s">
        <v>89</v>
      </c>
      <c r="AY502" s="16" t="s">
        <v>131</v>
      </c>
      <c r="BE502" s="196">
        <f>IF(N502="základní",J502,0)</f>
        <v>0</v>
      </c>
      <c r="BF502" s="196">
        <f>IF(N502="snížená",J502,0)</f>
        <v>0</v>
      </c>
      <c r="BG502" s="196">
        <f>IF(N502="zákl. přenesená",J502,0)</f>
        <v>0</v>
      </c>
      <c r="BH502" s="196">
        <f>IF(N502="sníž. přenesená",J502,0)</f>
        <v>0</v>
      </c>
      <c r="BI502" s="196">
        <f>IF(N502="nulová",J502,0)</f>
        <v>0</v>
      </c>
      <c r="BJ502" s="16" t="s">
        <v>79</v>
      </c>
      <c r="BK502" s="196">
        <f>ROUND(I502*H502,2)</f>
        <v>0</v>
      </c>
      <c r="BL502" s="16" t="s">
        <v>220</v>
      </c>
      <c r="BM502" s="195" t="s">
        <v>1354</v>
      </c>
    </row>
    <row r="503" spans="2:47" s="1" customFormat="1" ht="19.5">
      <c r="B503" s="33"/>
      <c r="C503" s="34"/>
      <c r="D503" s="197" t="s">
        <v>140</v>
      </c>
      <c r="E503" s="34"/>
      <c r="F503" s="198" t="s">
        <v>1353</v>
      </c>
      <c r="G503" s="34"/>
      <c r="H503" s="34"/>
      <c r="I503" s="114"/>
      <c r="J503" s="34"/>
      <c r="K503" s="34"/>
      <c r="L503" s="37"/>
      <c r="M503" s="199"/>
      <c r="N503" s="62"/>
      <c r="O503" s="62"/>
      <c r="P503" s="62"/>
      <c r="Q503" s="62"/>
      <c r="R503" s="62"/>
      <c r="S503" s="62"/>
      <c r="T503" s="63"/>
      <c r="AT503" s="16" t="s">
        <v>140</v>
      </c>
      <c r="AU503" s="16" t="s">
        <v>89</v>
      </c>
    </row>
    <row r="504" spans="2:65" s="1" customFormat="1" ht="36" customHeight="1">
      <c r="B504" s="33"/>
      <c r="C504" s="184" t="s">
        <v>1355</v>
      </c>
      <c r="D504" s="184" t="s">
        <v>133</v>
      </c>
      <c r="E504" s="185" t="s">
        <v>1356</v>
      </c>
      <c r="F504" s="186" t="s">
        <v>1357</v>
      </c>
      <c r="G504" s="187" t="s">
        <v>430</v>
      </c>
      <c r="H504" s="188">
        <v>1</v>
      </c>
      <c r="I504" s="189"/>
      <c r="J504" s="190">
        <f>ROUND(I504*H504,2)</f>
        <v>0</v>
      </c>
      <c r="K504" s="186" t="s">
        <v>19</v>
      </c>
      <c r="L504" s="37"/>
      <c r="M504" s="191" t="s">
        <v>19</v>
      </c>
      <c r="N504" s="192" t="s">
        <v>43</v>
      </c>
      <c r="O504" s="62"/>
      <c r="P504" s="193">
        <f>O504*H504</f>
        <v>0</v>
      </c>
      <c r="Q504" s="193">
        <v>0</v>
      </c>
      <c r="R504" s="193">
        <f>Q504*H504</f>
        <v>0</v>
      </c>
      <c r="S504" s="193">
        <v>0</v>
      </c>
      <c r="T504" s="194">
        <f>S504*H504</f>
        <v>0</v>
      </c>
      <c r="AR504" s="195" t="s">
        <v>220</v>
      </c>
      <c r="AT504" s="195" t="s">
        <v>133</v>
      </c>
      <c r="AU504" s="195" t="s">
        <v>89</v>
      </c>
      <c r="AY504" s="16" t="s">
        <v>131</v>
      </c>
      <c r="BE504" s="196">
        <f>IF(N504="základní",J504,0)</f>
        <v>0</v>
      </c>
      <c r="BF504" s="196">
        <f>IF(N504="snížená",J504,0)</f>
        <v>0</v>
      </c>
      <c r="BG504" s="196">
        <f>IF(N504="zákl. přenesená",J504,0)</f>
        <v>0</v>
      </c>
      <c r="BH504" s="196">
        <f>IF(N504="sníž. přenesená",J504,0)</f>
        <v>0</v>
      </c>
      <c r="BI504" s="196">
        <f>IF(N504="nulová",J504,0)</f>
        <v>0</v>
      </c>
      <c r="BJ504" s="16" t="s">
        <v>79</v>
      </c>
      <c r="BK504" s="196">
        <f>ROUND(I504*H504,2)</f>
        <v>0</v>
      </c>
      <c r="BL504" s="16" t="s">
        <v>220</v>
      </c>
      <c r="BM504" s="195" t="s">
        <v>1358</v>
      </c>
    </row>
    <row r="505" spans="2:47" s="1" customFormat="1" ht="19.5">
      <c r="B505" s="33"/>
      <c r="C505" s="34"/>
      <c r="D505" s="197" t="s">
        <v>140</v>
      </c>
      <c r="E505" s="34"/>
      <c r="F505" s="198" t="s">
        <v>1357</v>
      </c>
      <c r="G505" s="34"/>
      <c r="H505" s="34"/>
      <c r="I505" s="114"/>
      <c r="J505" s="34"/>
      <c r="K505" s="34"/>
      <c r="L505" s="37"/>
      <c r="M505" s="199"/>
      <c r="N505" s="62"/>
      <c r="O505" s="62"/>
      <c r="P505" s="62"/>
      <c r="Q505" s="62"/>
      <c r="R505" s="62"/>
      <c r="S505" s="62"/>
      <c r="T505" s="63"/>
      <c r="AT505" s="16" t="s">
        <v>140</v>
      </c>
      <c r="AU505" s="16" t="s">
        <v>89</v>
      </c>
    </row>
    <row r="506" spans="2:65" s="1" customFormat="1" ht="36" customHeight="1">
      <c r="B506" s="33"/>
      <c r="C506" s="184" t="s">
        <v>1359</v>
      </c>
      <c r="D506" s="184" t="s">
        <v>133</v>
      </c>
      <c r="E506" s="185" t="s">
        <v>1360</v>
      </c>
      <c r="F506" s="186" t="s">
        <v>1361</v>
      </c>
      <c r="G506" s="187" t="s">
        <v>430</v>
      </c>
      <c r="H506" s="188">
        <v>1</v>
      </c>
      <c r="I506" s="189"/>
      <c r="J506" s="190">
        <f>ROUND(I506*H506,2)</f>
        <v>0</v>
      </c>
      <c r="K506" s="186" t="s">
        <v>19</v>
      </c>
      <c r="L506" s="37"/>
      <c r="M506" s="191" t="s">
        <v>19</v>
      </c>
      <c r="N506" s="192" t="s">
        <v>43</v>
      </c>
      <c r="O506" s="62"/>
      <c r="P506" s="193">
        <f>O506*H506</f>
        <v>0</v>
      </c>
      <c r="Q506" s="193">
        <v>0</v>
      </c>
      <c r="R506" s="193">
        <f>Q506*H506</f>
        <v>0</v>
      </c>
      <c r="S506" s="193">
        <v>0</v>
      </c>
      <c r="T506" s="194">
        <f>S506*H506</f>
        <v>0</v>
      </c>
      <c r="AR506" s="195" t="s">
        <v>220</v>
      </c>
      <c r="AT506" s="195" t="s">
        <v>133</v>
      </c>
      <c r="AU506" s="195" t="s">
        <v>89</v>
      </c>
      <c r="AY506" s="16" t="s">
        <v>131</v>
      </c>
      <c r="BE506" s="196">
        <f>IF(N506="základní",J506,0)</f>
        <v>0</v>
      </c>
      <c r="BF506" s="196">
        <f>IF(N506="snížená",J506,0)</f>
        <v>0</v>
      </c>
      <c r="BG506" s="196">
        <f>IF(N506="zákl. přenesená",J506,0)</f>
        <v>0</v>
      </c>
      <c r="BH506" s="196">
        <f>IF(N506="sníž. přenesená",J506,0)</f>
        <v>0</v>
      </c>
      <c r="BI506" s="196">
        <f>IF(N506="nulová",J506,0)</f>
        <v>0</v>
      </c>
      <c r="BJ506" s="16" t="s">
        <v>79</v>
      </c>
      <c r="BK506" s="196">
        <f>ROUND(I506*H506,2)</f>
        <v>0</v>
      </c>
      <c r="BL506" s="16" t="s">
        <v>220</v>
      </c>
      <c r="BM506" s="195" t="s">
        <v>1362</v>
      </c>
    </row>
    <row r="507" spans="2:47" s="1" customFormat="1" ht="19.5">
      <c r="B507" s="33"/>
      <c r="C507" s="34"/>
      <c r="D507" s="197" t="s">
        <v>140</v>
      </c>
      <c r="E507" s="34"/>
      <c r="F507" s="198" t="s">
        <v>1361</v>
      </c>
      <c r="G507" s="34"/>
      <c r="H507" s="34"/>
      <c r="I507" s="114"/>
      <c r="J507" s="34"/>
      <c r="K507" s="34"/>
      <c r="L507" s="37"/>
      <c r="M507" s="199"/>
      <c r="N507" s="62"/>
      <c r="O507" s="62"/>
      <c r="P507" s="62"/>
      <c r="Q507" s="62"/>
      <c r="R507" s="62"/>
      <c r="S507" s="62"/>
      <c r="T507" s="63"/>
      <c r="AT507" s="16" t="s">
        <v>140</v>
      </c>
      <c r="AU507" s="16" t="s">
        <v>89</v>
      </c>
    </row>
    <row r="508" spans="2:65" s="1" customFormat="1" ht="36" customHeight="1">
      <c r="B508" s="33"/>
      <c r="C508" s="184" t="s">
        <v>1363</v>
      </c>
      <c r="D508" s="184" t="s">
        <v>133</v>
      </c>
      <c r="E508" s="185" t="s">
        <v>1364</v>
      </c>
      <c r="F508" s="186" t="s">
        <v>1365</v>
      </c>
      <c r="G508" s="187" t="s">
        <v>430</v>
      </c>
      <c r="H508" s="188">
        <v>1</v>
      </c>
      <c r="I508" s="189"/>
      <c r="J508" s="190">
        <f>ROUND(I508*H508,2)</f>
        <v>0</v>
      </c>
      <c r="K508" s="186" t="s">
        <v>19</v>
      </c>
      <c r="L508" s="37"/>
      <c r="M508" s="191" t="s">
        <v>19</v>
      </c>
      <c r="N508" s="192" t="s">
        <v>43</v>
      </c>
      <c r="O508" s="62"/>
      <c r="P508" s="193">
        <f>O508*H508</f>
        <v>0</v>
      </c>
      <c r="Q508" s="193">
        <v>0</v>
      </c>
      <c r="R508" s="193">
        <f>Q508*H508</f>
        <v>0</v>
      </c>
      <c r="S508" s="193">
        <v>0</v>
      </c>
      <c r="T508" s="194">
        <f>S508*H508</f>
        <v>0</v>
      </c>
      <c r="AR508" s="195" t="s">
        <v>220</v>
      </c>
      <c r="AT508" s="195" t="s">
        <v>133</v>
      </c>
      <c r="AU508" s="195" t="s">
        <v>89</v>
      </c>
      <c r="AY508" s="16" t="s">
        <v>131</v>
      </c>
      <c r="BE508" s="196">
        <f>IF(N508="základní",J508,0)</f>
        <v>0</v>
      </c>
      <c r="BF508" s="196">
        <f>IF(N508="snížená",J508,0)</f>
        <v>0</v>
      </c>
      <c r="BG508" s="196">
        <f>IF(N508="zákl. přenesená",J508,0)</f>
        <v>0</v>
      </c>
      <c r="BH508" s="196">
        <f>IF(N508="sníž. přenesená",J508,0)</f>
        <v>0</v>
      </c>
      <c r="BI508" s="196">
        <f>IF(N508="nulová",J508,0)</f>
        <v>0</v>
      </c>
      <c r="BJ508" s="16" t="s">
        <v>79</v>
      </c>
      <c r="BK508" s="196">
        <f>ROUND(I508*H508,2)</f>
        <v>0</v>
      </c>
      <c r="BL508" s="16" t="s">
        <v>220</v>
      </c>
      <c r="BM508" s="195" t="s">
        <v>1366</v>
      </c>
    </row>
    <row r="509" spans="2:47" s="1" customFormat="1" ht="19.5">
      <c r="B509" s="33"/>
      <c r="C509" s="34"/>
      <c r="D509" s="197" t="s">
        <v>140</v>
      </c>
      <c r="E509" s="34"/>
      <c r="F509" s="198" t="s">
        <v>1365</v>
      </c>
      <c r="G509" s="34"/>
      <c r="H509" s="34"/>
      <c r="I509" s="114"/>
      <c r="J509" s="34"/>
      <c r="K509" s="34"/>
      <c r="L509" s="37"/>
      <c r="M509" s="199"/>
      <c r="N509" s="62"/>
      <c r="O509" s="62"/>
      <c r="P509" s="62"/>
      <c r="Q509" s="62"/>
      <c r="R509" s="62"/>
      <c r="S509" s="62"/>
      <c r="T509" s="63"/>
      <c r="AT509" s="16" t="s">
        <v>140</v>
      </c>
      <c r="AU509" s="16" t="s">
        <v>89</v>
      </c>
    </row>
    <row r="510" spans="2:65" s="1" customFormat="1" ht="36" customHeight="1">
      <c r="B510" s="33"/>
      <c r="C510" s="184" t="s">
        <v>1367</v>
      </c>
      <c r="D510" s="184" t="s">
        <v>133</v>
      </c>
      <c r="E510" s="185" t="s">
        <v>1368</v>
      </c>
      <c r="F510" s="186" t="s">
        <v>1369</v>
      </c>
      <c r="G510" s="187" t="s">
        <v>430</v>
      </c>
      <c r="H510" s="188">
        <v>1</v>
      </c>
      <c r="I510" s="189"/>
      <c r="J510" s="190">
        <f>ROUND(I510*H510,2)</f>
        <v>0</v>
      </c>
      <c r="K510" s="186" t="s">
        <v>19</v>
      </c>
      <c r="L510" s="37"/>
      <c r="M510" s="191" t="s">
        <v>19</v>
      </c>
      <c r="N510" s="192" t="s">
        <v>43</v>
      </c>
      <c r="O510" s="62"/>
      <c r="P510" s="193">
        <f>O510*H510</f>
        <v>0</v>
      </c>
      <c r="Q510" s="193">
        <v>0</v>
      </c>
      <c r="R510" s="193">
        <f>Q510*H510</f>
        <v>0</v>
      </c>
      <c r="S510" s="193">
        <v>0</v>
      </c>
      <c r="T510" s="194">
        <f>S510*H510</f>
        <v>0</v>
      </c>
      <c r="AR510" s="195" t="s">
        <v>220</v>
      </c>
      <c r="AT510" s="195" t="s">
        <v>133</v>
      </c>
      <c r="AU510" s="195" t="s">
        <v>89</v>
      </c>
      <c r="AY510" s="16" t="s">
        <v>131</v>
      </c>
      <c r="BE510" s="196">
        <f>IF(N510="základní",J510,0)</f>
        <v>0</v>
      </c>
      <c r="BF510" s="196">
        <f>IF(N510="snížená",J510,0)</f>
        <v>0</v>
      </c>
      <c r="BG510" s="196">
        <f>IF(N510="zákl. přenesená",J510,0)</f>
        <v>0</v>
      </c>
      <c r="BH510" s="196">
        <f>IF(N510="sníž. přenesená",J510,0)</f>
        <v>0</v>
      </c>
      <c r="BI510" s="196">
        <f>IF(N510="nulová",J510,0)</f>
        <v>0</v>
      </c>
      <c r="BJ510" s="16" t="s">
        <v>79</v>
      </c>
      <c r="BK510" s="196">
        <f>ROUND(I510*H510,2)</f>
        <v>0</v>
      </c>
      <c r="BL510" s="16" t="s">
        <v>220</v>
      </c>
      <c r="BM510" s="195" t="s">
        <v>1370</v>
      </c>
    </row>
    <row r="511" spans="2:47" s="1" customFormat="1" ht="19.5">
      <c r="B511" s="33"/>
      <c r="C511" s="34"/>
      <c r="D511" s="197" t="s">
        <v>140</v>
      </c>
      <c r="E511" s="34"/>
      <c r="F511" s="198" t="s">
        <v>1369</v>
      </c>
      <c r="G511" s="34"/>
      <c r="H511" s="34"/>
      <c r="I511" s="114"/>
      <c r="J511" s="34"/>
      <c r="K511" s="34"/>
      <c r="L511" s="37"/>
      <c r="M511" s="199"/>
      <c r="N511" s="62"/>
      <c r="O511" s="62"/>
      <c r="P511" s="62"/>
      <c r="Q511" s="62"/>
      <c r="R511" s="62"/>
      <c r="S511" s="62"/>
      <c r="T511" s="63"/>
      <c r="AT511" s="16" t="s">
        <v>140</v>
      </c>
      <c r="AU511" s="16" t="s">
        <v>89</v>
      </c>
    </row>
    <row r="512" spans="2:65" s="1" customFormat="1" ht="24" customHeight="1">
      <c r="B512" s="33"/>
      <c r="C512" s="184" t="s">
        <v>1371</v>
      </c>
      <c r="D512" s="184" t="s">
        <v>133</v>
      </c>
      <c r="E512" s="185" t="s">
        <v>1372</v>
      </c>
      <c r="F512" s="186" t="s">
        <v>1373</v>
      </c>
      <c r="G512" s="187" t="s">
        <v>430</v>
      </c>
      <c r="H512" s="188">
        <v>1</v>
      </c>
      <c r="I512" s="189"/>
      <c r="J512" s="190">
        <f>ROUND(I512*H512,2)</f>
        <v>0</v>
      </c>
      <c r="K512" s="186" t="s">
        <v>19</v>
      </c>
      <c r="L512" s="37"/>
      <c r="M512" s="191" t="s">
        <v>19</v>
      </c>
      <c r="N512" s="192" t="s">
        <v>43</v>
      </c>
      <c r="O512" s="62"/>
      <c r="P512" s="193">
        <f>O512*H512</f>
        <v>0</v>
      </c>
      <c r="Q512" s="193">
        <v>0</v>
      </c>
      <c r="R512" s="193">
        <f>Q512*H512</f>
        <v>0</v>
      </c>
      <c r="S512" s="193">
        <v>0</v>
      </c>
      <c r="T512" s="194">
        <f>S512*H512</f>
        <v>0</v>
      </c>
      <c r="AR512" s="195" t="s">
        <v>220</v>
      </c>
      <c r="AT512" s="195" t="s">
        <v>133</v>
      </c>
      <c r="AU512" s="195" t="s">
        <v>89</v>
      </c>
      <c r="AY512" s="16" t="s">
        <v>131</v>
      </c>
      <c r="BE512" s="196">
        <f>IF(N512="základní",J512,0)</f>
        <v>0</v>
      </c>
      <c r="BF512" s="196">
        <f>IF(N512="snížená",J512,0)</f>
        <v>0</v>
      </c>
      <c r="BG512" s="196">
        <f>IF(N512="zákl. přenesená",J512,0)</f>
        <v>0</v>
      </c>
      <c r="BH512" s="196">
        <f>IF(N512="sníž. přenesená",J512,0)</f>
        <v>0</v>
      </c>
      <c r="BI512" s="196">
        <f>IF(N512="nulová",J512,0)</f>
        <v>0</v>
      </c>
      <c r="BJ512" s="16" t="s">
        <v>79</v>
      </c>
      <c r="BK512" s="196">
        <f>ROUND(I512*H512,2)</f>
        <v>0</v>
      </c>
      <c r="BL512" s="16" t="s">
        <v>220</v>
      </c>
      <c r="BM512" s="195" t="s">
        <v>1374</v>
      </c>
    </row>
    <row r="513" spans="2:47" s="1" customFormat="1" ht="19.5">
      <c r="B513" s="33"/>
      <c r="C513" s="34"/>
      <c r="D513" s="197" t="s">
        <v>140</v>
      </c>
      <c r="E513" s="34"/>
      <c r="F513" s="198" t="s">
        <v>1373</v>
      </c>
      <c r="G513" s="34"/>
      <c r="H513" s="34"/>
      <c r="I513" s="114"/>
      <c r="J513" s="34"/>
      <c r="K513" s="34"/>
      <c r="L513" s="37"/>
      <c r="M513" s="199"/>
      <c r="N513" s="62"/>
      <c r="O513" s="62"/>
      <c r="P513" s="62"/>
      <c r="Q513" s="62"/>
      <c r="R513" s="62"/>
      <c r="S513" s="62"/>
      <c r="T513" s="63"/>
      <c r="AT513" s="16" t="s">
        <v>140</v>
      </c>
      <c r="AU513" s="16" t="s">
        <v>89</v>
      </c>
    </row>
    <row r="514" spans="2:65" s="1" customFormat="1" ht="36" customHeight="1">
      <c r="B514" s="33"/>
      <c r="C514" s="184" t="s">
        <v>1375</v>
      </c>
      <c r="D514" s="184" t="s">
        <v>133</v>
      </c>
      <c r="E514" s="185" t="s">
        <v>1376</v>
      </c>
      <c r="F514" s="186" t="s">
        <v>1377</v>
      </c>
      <c r="G514" s="187" t="s">
        <v>430</v>
      </c>
      <c r="H514" s="188">
        <v>1</v>
      </c>
      <c r="I514" s="189"/>
      <c r="J514" s="190">
        <f>ROUND(I514*H514,2)</f>
        <v>0</v>
      </c>
      <c r="K514" s="186" t="s">
        <v>19</v>
      </c>
      <c r="L514" s="37"/>
      <c r="M514" s="191" t="s">
        <v>19</v>
      </c>
      <c r="N514" s="192" t="s">
        <v>43</v>
      </c>
      <c r="O514" s="62"/>
      <c r="P514" s="193">
        <f>O514*H514</f>
        <v>0</v>
      </c>
      <c r="Q514" s="193">
        <v>0</v>
      </c>
      <c r="R514" s="193">
        <f>Q514*H514</f>
        <v>0</v>
      </c>
      <c r="S514" s="193">
        <v>0</v>
      </c>
      <c r="T514" s="194">
        <f>S514*H514</f>
        <v>0</v>
      </c>
      <c r="AR514" s="195" t="s">
        <v>220</v>
      </c>
      <c r="AT514" s="195" t="s">
        <v>133</v>
      </c>
      <c r="AU514" s="195" t="s">
        <v>89</v>
      </c>
      <c r="AY514" s="16" t="s">
        <v>131</v>
      </c>
      <c r="BE514" s="196">
        <f>IF(N514="základní",J514,0)</f>
        <v>0</v>
      </c>
      <c r="BF514" s="196">
        <f>IF(N514="snížená",J514,0)</f>
        <v>0</v>
      </c>
      <c r="BG514" s="196">
        <f>IF(N514="zákl. přenesená",J514,0)</f>
        <v>0</v>
      </c>
      <c r="BH514" s="196">
        <f>IF(N514="sníž. přenesená",J514,0)</f>
        <v>0</v>
      </c>
      <c r="BI514" s="196">
        <f>IF(N514="nulová",J514,0)</f>
        <v>0</v>
      </c>
      <c r="BJ514" s="16" t="s">
        <v>79</v>
      </c>
      <c r="BK514" s="196">
        <f>ROUND(I514*H514,2)</f>
        <v>0</v>
      </c>
      <c r="BL514" s="16" t="s">
        <v>220</v>
      </c>
      <c r="BM514" s="195" t="s">
        <v>1378</v>
      </c>
    </row>
    <row r="515" spans="2:47" s="1" customFormat="1" ht="19.5">
      <c r="B515" s="33"/>
      <c r="C515" s="34"/>
      <c r="D515" s="197" t="s">
        <v>140</v>
      </c>
      <c r="E515" s="34"/>
      <c r="F515" s="198" t="s">
        <v>1377</v>
      </c>
      <c r="G515" s="34"/>
      <c r="H515" s="34"/>
      <c r="I515" s="114"/>
      <c r="J515" s="34"/>
      <c r="K515" s="34"/>
      <c r="L515" s="37"/>
      <c r="M515" s="199"/>
      <c r="N515" s="62"/>
      <c r="O515" s="62"/>
      <c r="P515" s="62"/>
      <c r="Q515" s="62"/>
      <c r="R515" s="62"/>
      <c r="S515" s="62"/>
      <c r="T515" s="63"/>
      <c r="AT515" s="16" t="s">
        <v>140</v>
      </c>
      <c r="AU515" s="16" t="s">
        <v>89</v>
      </c>
    </row>
    <row r="516" spans="2:65" s="1" customFormat="1" ht="24" customHeight="1">
      <c r="B516" s="33"/>
      <c r="C516" s="184" t="s">
        <v>1379</v>
      </c>
      <c r="D516" s="184" t="s">
        <v>133</v>
      </c>
      <c r="E516" s="185" t="s">
        <v>1380</v>
      </c>
      <c r="F516" s="186" t="s">
        <v>1381</v>
      </c>
      <c r="G516" s="187" t="s">
        <v>430</v>
      </c>
      <c r="H516" s="188">
        <v>1</v>
      </c>
      <c r="I516" s="189"/>
      <c r="J516" s="190">
        <f>ROUND(I516*H516,2)</f>
        <v>0</v>
      </c>
      <c r="K516" s="186" t="s">
        <v>19</v>
      </c>
      <c r="L516" s="37"/>
      <c r="M516" s="191" t="s">
        <v>19</v>
      </c>
      <c r="N516" s="192" t="s">
        <v>43</v>
      </c>
      <c r="O516" s="62"/>
      <c r="P516" s="193">
        <f>O516*H516</f>
        <v>0</v>
      </c>
      <c r="Q516" s="193">
        <v>0</v>
      </c>
      <c r="R516" s="193">
        <f>Q516*H516</f>
        <v>0</v>
      </c>
      <c r="S516" s="193">
        <v>0</v>
      </c>
      <c r="T516" s="194">
        <f>S516*H516</f>
        <v>0</v>
      </c>
      <c r="AR516" s="195" t="s">
        <v>220</v>
      </c>
      <c r="AT516" s="195" t="s">
        <v>133</v>
      </c>
      <c r="AU516" s="195" t="s">
        <v>89</v>
      </c>
      <c r="AY516" s="16" t="s">
        <v>131</v>
      </c>
      <c r="BE516" s="196">
        <f>IF(N516="základní",J516,0)</f>
        <v>0</v>
      </c>
      <c r="BF516" s="196">
        <f>IF(N516="snížená",J516,0)</f>
        <v>0</v>
      </c>
      <c r="BG516" s="196">
        <f>IF(N516="zákl. přenesená",J516,0)</f>
        <v>0</v>
      </c>
      <c r="BH516" s="196">
        <f>IF(N516="sníž. přenesená",J516,0)</f>
        <v>0</v>
      </c>
      <c r="BI516" s="196">
        <f>IF(N516="nulová",J516,0)</f>
        <v>0</v>
      </c>
      <c r="BJ516" s="16" t="s">
        <v>79</v>
      </c>
      <c r="BK516" s="196">
        <f>ROUND(I516*H516,2)</f>
        <v>0</v>
      </c>
      <c r="BL516" s="16" t="s">
        <v>220</v>
      </c>
      <c r="BM516" s="195" t="s">
        <v>1382</v>
      </c>
    </row>
    <row r="517" spans="2:47" s="1" customFormat="1" ht="19.5">
      <c r="B517" s="33"/>
      <c r="C517" s="34"/>
      <c r="D517" s="197" t="s">
        <v>140</v>
      </c>
      <c r="E517" s="34"/>
      <c r="F517" s="198" t="s">
        <v>1381</v>
      </c>
      <c r="G517" s="34"/>
      <c r="H517" s="34"/>
      <c r="I517" s="114"/>
      <c r="J517" s="34"/>
      <c r="K517" s="34"/>
      <c r="L517" s="37"/>
      <c r="M517" s="199"/>
      <c r="N517" s="62"/>
      <c r="O517" s="62"/>
      <c r="P517" s="62"/>
      <c r="Q517" s="62"/>
      <c r="R517" s="62"/>
      <c r="S517" s="62"/>
      <c r="T517" s="63"/>
      <c r="AT517" s="16" t="s">
        <v>140</v>
      </c>
      <c r="AU517" s="16" t="s">
        <v>89</v>
      </c>
    </row>
    <row r="518" spans="2:65" s="1" customFormat="1" ht="24" customHeight="1">
      <c r="B518" s="33"/>
      <c r="C518" s="184" t="s">
        <v>1383</v>
      </c>
      <c r="D518" s="184" t="s">
        <v>133</v>
      </c>
      <c r="E518" s="185" t="s">
        <v>1384</v>
      </c>
      <c r="F518" s="186" t="s">
        <v>1385</v>
      </c>
      <c r="G518" s="187" t="s">
        <v>430</v>
      </c>
      <c r="H518" s="188">
        <v>1</v>
      </c>
      <c r="I518" s="189"/>
      <c r="J518" s="190">
        <f>ROUND(I518*H518,2)</f>
        <v>0</v>
      </c>
      <c r="K518" s="186" t="s">
        <v>19</v>
      </c>
      <c r="L518" s="37"/>
      <c r="M518" s="191" t="s">
        <v>19</v>
      </c>
      <c r="N518" s="192" t="s">
        <v>43</v>
      </c>
      <c r="O518" s="62"/>
      <c r="P518" s="193">
        <f>O518*H518</f>
        <v>0</v>
      </c>
      <c r="Q518" s="193">
        <v>0</v>
      </c>
      <c r="R518" s="193">
        <f>Q518*H518</f>
        <v>0</v>
      </c>
      <c r="S518" s="193">
        <v>0</v>
      </c>
      <c r="T518" s="194">
        <f>S518*H518</f>
        <v>0</v>
      </c>
      <c r="AR518" s="195" t="s">
        <v>220</v>
      </c>
      <c r="AT518" s="195" t="s">
        <v>133</v>
      </c>
      <c r="AU518" s="195" t="s">
        <v>89</v>
      </c>
      <c r="AY518" s="16" t="s">
        <v>131</v>
      </c>
      <c r="BE518" s="196">
        <f>IF(N518="základní",J518,0)</f>
        <v>0</v>
      </c>
      <c r="BF518" s="196">
        <f>IF(N518="snížená",J518,0)</f>
        <v>0</v>
      </c>
      <c r="BG518" s="196">
        <f>IF(N518="zákl. přenesená",J518,0)</f>
        <v>0</v>
      </c>
      <c r="BH518" s="196">
        <f>IF(N518="sníž. přenesená",J518,0)</f>
        <v>0</v>
      </c>
      <c r="BI518" s="196">
        <f>IF(N518="nulová",J518,0)</f>
        <v>0</v>
      </c>
      <c r="BJ518" s="16" t="s">
        <v>79</v>
      </c>
      <c r="BK518" s="196">
        <f>ROUND(I518*H518,2)</f>
        <v>0</v>
      </c>
      <c r="BL518" s="16" t="s">
        <v>220</v>
      </c>
      <c r="BM518" s="195" t="s">
        <v>1386</v>
      </c>
    </row>
    <row r="519" spans="2:47" s="1" customFormat="1" ht="19.5">
      <c r="B519" s="33"/>
      <c r="C519" s="34"/>
      <c r="D519" s="197" t="s">
        <v>140</v>
      </c>
      <c r="E519" s="34"/>
      <c r="F519" s="198" t="s">
        <v>1385</v>
      </c>
      <c r="G519" s="34"/>
      <c r="H519" s="34"/>
      <c r="I519" s="114"/>
      <c r="J519" s="34"/>
      <c r="K519" s="34"/>
      <c r="L519" s="37"/>
      <c r="M519" s="199"/>
      <c r="N519" s="62"/>
      <c r="O519" s="62"/>
      <c r="P519" s="62"/>
      <c r="Q519" s="62"/>
      <c r="R519" s="62"/>
      <c r="S519" s="62"/>
      <c r="T519" s="63"/>
      <c r="AT519" s="16" t="s">
        <v>140</v>
      </c>
      <c r="AU519" s="16" t="s">
        <v>89</v>
      </c>
    </row>
    <row r="520" spans="2:65" s="1" customFormat="1" ht="24" customHeight="1">
      <c r="B520" s="33"/>
      <c r="C520" s="184" t="s">
        <v>1387</v>
      </c>
      <c r="D520" s="184" t="s">
        <v>133</v>
      </c>
      <c r="E520" s="185" t="s">
        <v>1388</v>
      </c>
      <c r="F520" s="186" t="s">
        <v>1389</v>
      </c>
      <c r="G520" s="187" t="s">
        <v>430</v>
      </c>
      <c r="H520" s="188">
        <v>1</v>
      </c>
      <c r="I520" s="189"/>
      <c r="J520" s="190">
        <f>ROUND(I520*H520,2)</f>
        <v>0</v>
      </c>
      <c r="K520" s="186" t="s">
        <v>19</v>
      </c>
      <c r="L520" s="37"/>
      <c r="M520" s="191" t="s">
        <v>19</v>
      </c>
      <c r="N520" s="192" t="s">
        <v>43</v>
      </c>
      <c r="O520" s="62"/>
      <c r="P520" s="193">
        <f>O520*H520</f>
        <v>0</v>
      </c>
      <c r="Q520" s="193">
        <v>0</v>
      </c>
      <c r="R520" s="193">
        <f>Q520*H520</f>
        <v>0</v>
      </c>
      <c r="S520" s="193">
        <v>0</v>
      </c>
      <c r="T520" s="194">
        <f>S520*H520</f>
        <v>0</v>
      </c>
      <c r="AR520" s="195" t="s">
        <v>220</v>
      </c>
      <c r="AT520" s="195" t="s">
        <v>133</v>
      </c>
      <c r="AU520" s="195" t="s">
        <v>89</v>
      </c>
      <c r="AY520" s="16" t="s">
        <v>131</v>
      </c>
      <c r="BE520" s="196">
        <f>IF(N520="základní",J520,0)</f>
        <v>0</v>
      </c>
      <c r="BF520" s="196">
        <f>IF(N520="snížená",J520,0)</f>
        <v>0</v>
      </c>
      <c r="BG520" s="196">
        <f>IF(N520="zákl. přenesená",J520,0)</f>
        <v>0</v>
      </c>
      <c r="BH520" s="196">
        <f>IF(N520="sníž. přenesená",J520,0)</f>
        <v>0</v>
      </c>
      <c r="BI520" s="196">
        <f>IF(N520="nulová",J520,0)</f>
        <v>0</v>
      </c>
      <c r="BJ520" s="16" t="s">
        <v>79</v>
      </c>
      <c r="BK520" s="196">
        <f>ROUND(I520*H520,2)</f>
        <v>0</v>
      </c>
      <c r="BL520" s="16" t="s">
        <v>220</v>
      </c>
      <c r="BM520" s="195" t="s">
        <v>1390</v>
      </c>
    </row>
    <row r="521" spans="2:47" s="1" customFormat="1" ht="19.5">
      <c r="B521" s="33"/>
      <c r="C521" s="34"/>
      <c r="D521" s="197" t="s">
        <v>140</v>
      </c>
      <c r="E521" s="34"/>
      <c r="F521" s="198" t="s">
        <v>1389</v>
      </c>
      <c r="G521" s="34"/>
      <c r="H521" s="34"/>
      <c r="I521" s="114"/>
      <c r="J521" s="34"/>
      <c r="K521" s="34"/>
      <c r="L521" s="37"/>
      <c r="M521" s="199"/>
      <c r="N521" s="62"/>
      <c r="O521" s="62"/>
      <c r="P521" s="62"/>
      <c r="Q521" s="62"/>
      <c r="R521" s="62"/>
      <c r="S521" s="62"/>
      <c r="T521" s="63"/>
      <c r="AT521" s="16" t="s">
        <v>140</v>
      </c>
      <c r="AU521" s="16" t="s">
        <v>89</v>
      </c>
    </row>
    <row r="522" spans="2:65" s="1" customFormat="1" ht="24" customHeight="1">
      <c r="B522" s="33"/>
      <c r="C522" s="184" t="s">
        <v>1391</v>
      </c>
      <c r="D522" s="184" t="s">
        <v>133</v>
      </c>
      <c r="E522" s="185" t="s">
        <v>1392</v>
      </c>
      <c r="F522" s="186" t="s">
        <v>1393</v>
      </c>
      <c r="G522" s="187" t="s">
        <v>430</v>
      </c>
      <c r="H522" s="188">
        <v>1</v>
      </c>
      <c r="I522" s="189"/>
      <c r="J522" s="190">
        <f>ROUND(I522*H522,2)</f>
        <v>0</v>
      </c>
      <c r="K522" s="186" t="s">
        <v>19</v>
      </c>
      <c r="L522" s="37"/>
      <c r="M522" s="191" t="s">
        <v>19</v>
      </c>
      <c r="N522" s="192" t="s">
        <v>43</v>
      </c>
      <c r="O522" s="62"/>
      <c r="P522" s="193">
        <f>O522*H522</f>
        <v>0</v>
      </c>
      <c r="Q522" s="193">
        <v>0</v>
      </c>
      <c r="R522" s="193">
        <f>Q522*H522</f>
        <v>0</v>
      </c>
      <c r="S522" s="193">
        <v>0</v>
      </c>
      <c r="T522" s="194">
        <f>S522*H522</f>
        <v>0</v>
      </c>
      <c r="AR522" s="195" t="s">
        <v>220</v>
      </c>
      <c r="AT522" s="195" t="s">
        <v>133</v>
      </c>
      <c r="AU522" s="195" t="s">
        <v>89</v>
      </c>
      <c r="AY522" s="16" t="s">
        <v>131</v>
      </c>
      <c r="BE522" s="196">
        <f>IF(N522="základní",J522,0)</f>
        <v>0</v>
      </c>
      <c r="BF522" s="196">
        <f>IF(N522="snížená",J522,0)</f>
        <v>0</v>
      </c>
      <c r="BG522" s="196">
        <f>IF(N522="zákl. přenesená",J522,0)</f>
        <v>0</v>
      </c>
      <c r="BH522" s="196">
        <f>IF(N522="sníž. přenesená",J522,0)</f>
        <v>0</v>
      </c>
      <c r="BI522" s="196">
        <f>IF(N522="nulová",J522,0)</f>
        <v>0</v>
      </c>
      <c r="BJ522" s="16" t="s">
        <v>79</v>
      </c>
      <c r="BK522" s="196">
        <f>ROUND(I522*H522,2)</f>
        <v>0</v>
      </c>
      <c r="BL522" s="16" t="s">
        <v>220</v>
      </c>
      <c r="BM522" s="195" t="s">
        <v>1394</v>
      </c>
    </row>
    <row r="523" spans="2:47" s="1" customFormat="1" ht="19.5">
      <c r="B523" s="33"/>
      <c r="C523" s="34"/>
      <c r="D523" s="197" t="s">
        <v>140</v>
      </c>
      <c r="E523" s="34"/>
      <c r="F523" s="198" t="s">
        <v>1393</v>
      </c>
      <c r="G523" s="34"/>
      <c r="H523" s="34"/>
      <c r="I523" s="114"/>
      <c r="J523" s="34"/>
      <c r="K523" s="34"/>
      <c r="L523" s="37"/>
      <c r="M523" s="199"/>
      <c r="N523" s="62"/>
      <c r="O523" s="62"/>
      <c r="P523" s="62"/>
      <c r="Q523" s="62"/>
      <c r="R523" s="62"/>
      <c r="S523" s="62"/>
      <c r="T523" s="63"/>
      <c r="AT523" s="16" t="s">
        <v>140</v>
      </c>
      <c r="AU523" s="16" t="s">
        <v>89</v>
      </c>
    </row>
    <row r="524" spans="2:65" s="1" customFormat="1" ht="36" customHeight="1">
      <c r="B524" s="33"/>
      <c r="C524" s="184" t="s">
        <v>1395</v>
      </c>
      <c r="D524" s="184" t="s">
        <v>133</v>
      </c>
      <c r="E524" s="185" t="s">
        <v>1396</v>
      </c>
      <c r="F524" s="186" t="s">
        <v>1397</v>
      </c>
      <c r="G524" s="187" t="s">
        <v>430</v>
      </c>
      <c r="H524" s="188">
        <v>1</v>
      </c>
      <c r="I524" s="189"/>
      <c r="J524" s="190">
        <f>ROUND(I524*H524,2)</f>
        <v>0</v>
      </c>
      <c r="K524" s="186" t="s">
        <v>19</v>
      </c>
      <c r="L524" s="37"/>
      <c r="M524" s="191" t="s">
        <v>19</v>
      </c>
      <c r="N524" s="192" t="s">
        <v>43</v>
      </c>
      <c r="O524" s="62"/>
      <c r="P524" s="193">
        <f>O524*H524</f>
        <v>0</v>
      </c>
      <c r="Q524" s="193">
        <v>0</v>
      </c>
      <c r="R524" s="193">
        <f>Q524*H524</f>
        <v>0</v>
      </c>
      <c r="S524" s="193">
        <v>0</v>
      </c>
      <c r="T524" s="194">
        <f>S524*H524</f>
        <v>0</v>
      </c>
      <c r="AR524" s="195" t="s">
        <v>220</v>
      </c>
      <c r="AT524" s="195" t="s">
        <v>133</v>
      </c>
      <c r="AU524" s="195" t="s">
        <v>89</v>
      </c>
      <c r="AY524" s="16" t="s">
        <v>131</v>
      </c>
      <c r="BE524" s="196">
        <f>IF(N524="základní",J524,0)</f>
        <v>0</v>
      </c>
      <c r="BF524" s="196">
        <f>IF(N524="snížená",J524,0)</f>
        <v>0</v>
      </c>
      <c r="BG524" s="196">
        <f>IF(N524="zákl. přenesená",J524,0)</f>
        <v>0</v>
      </c>
      <c r="BH524" s="196">
        <f>IF(N524="sníž. přenesená",J524,0)</f>
        <v>0</v>
      </c>
      <c r="BI524" s="196">
        <f>IF(N524="nulová",J524,0)</f>
        <v>0</v>
      </c>
      <c r="BJ524" s="16" t="s">
        <v>79</v>
      </c>
      <c r="BK524" s="196">
        <f>ROUND(I524*H524,2)</f>
        <v>0</v>
      </c>
      <c r="BL524" s="16" t="s">
        <v>220</v>
      </c>
      <c r="BM524" s="195" t="s">
        <v>1398</v>
      </c>
    </row>
    <row r="525" spans="2:47" s="1" customFormat="1" ht="19.5">
      <c r="B525" s="33"/>
      <c r="C525" s="34"/>
      <c r="D525" s="197" t="s">
        <v>140</v>
      </c>
      <c r="E525" s="34"/>
      <c r="F525" s="198" t="s">
        <v>1397</v>
      </c>
      <c r="G525" s="34"/>
      <c r="H525" s="34"/>
      <c r="I525" s="114"/>
      <c r="J525" s="34"/>
      <c r="K525" s="34"/>
      <c r="L525" s="37"/>
      <c r="M525" s="199"/>
      <c r="N525" s="62"/>
      <c r="O525" s="62"/>
      <c r="P525" s="62"/>
      <c r="Q525" s="62"/>
      <c r="R525" s="62"/>
      <c r="S525" s="62"/>
      <c r="T525" s="63"/>
      <c r="AT525" s="16" t="s">
        <v>140</v>
      </c>
      <c r="AU525" s="16" t="s">
        <v>89</v>
      </c>
    </row>
    <row r="526" spans="2:65" s="1" customFormat="1" ht="36" customHeight="1">
      <c r="B526" s="33"/>
      <c r="C526" s="184" t="s">
        <v>1399</v>
      </c>
      <c r="D526" s="184" t="s">
        <v>133</v>
      </c>
      <c r="E526" s="185" t="s">
        <v>1400</v>
      </c>
      <c r="F526" s="186" t="s">
        <v>1401</v>
      </c>
      <c r="G526" s="187" t="s">
        <v>430</v>
      </c>
      <c r="H526" s="188">
        <v>1</v>
      </c>
      <c r="I526" s="189"/>
      <c r="J526" s="190">
        <f>ROUND(I526*H526,2)</f>
        <v>0</v>
      </c>
      <c r="K526" s="186" t="s">
        <v>19</v>
      </c>
      <c r="L526" s="37"/>
      <c r="M526" s="191" t="s">
        <v>19</v>
      </c>
      <c r="N526" s="192" t="s">
        <v>43</v>
      </c>
      <c r="O526" s="62"/>
      <c r="P526" s="193">
        <f>O526*H526</f>
        <v>0</v>
      </c>
      <c r="Q526" s="193">
        <v>0</v>
      </c>
      <c r="R526" s="193">
        <f>Q526*H526</f>
        <v>0</v>
      </c>
      <c r="S526" s="193">
        <v>0</v>
      </c>
      <c r="T526" s="194">
        <f>S526*H526</f>
        <v>0</v>
      </c>
      <c r="AR526" s="195" t="s">
        <v>220</v>
      </c>
      <c r="AT526" s="195" t="s">
        <v>133</v>
      </c>
      <c r="AU526" s="195" t="s">
        <v>89</v>
      </c>
      <c r="AY526" s="16" t="s">
        <v>131</v>
      </c>
      <c r="BE526" s="196">
        <f>IF(N526="základní",J526,0)</f>
        <v>0</v>
      </c>
      <c r="BF526" s="196">
        <f>IF(N526="snížená",J526,0)</f>
        <v>0</v>
      </c>
      <c r="BG526" s="196">
        <f>IF(N526="zákl. přenesená",J526,0)</f>
        <v>0</v>
      </c>
      <c r="BH526" s="196">
        <f>IF(N526="sníž. přenesená",J526,0)</f>
        <v>0</v>
      </c>
      <c r="BI526" s="196">
        <f>IF(N526="nulová",J526,0)</f>
        <v>0</v>
      </c>
      <c r="BJ526" s="16" t="s">
        <v>79</v>
      </c>
      <c r="BK526" s="196">
        <f>ROUND(I526*H526,2)</f>
        <v>0</v>
      </c>
      <c r="BL526" s="16" t="s">
        <v>220</v>
      </c>
      <c r="BM526" s="195" t="s">
        <v>1402</v>
      </c>
    </row>
    <row r="527" spans="2:47" s="1" customFormat="1" ht="19.5">
      <c r="B527" s="33"/>
      <c r="C527" s="34"/>
      <c r="D527" s="197" t="s">
        <v>140</v>
      </c>
      <c r="E527" s="34"/>
      <c r="F527" s="198" t="s">
        <v>1401</v>
      </c>
      <c r="G527" s="34"/>
      <c r="H527" s="34"/>
      <c r="I527" s="114"/>
      <c r="J527" s="34"/>
      <c r="K527" s="34"/>
      <c r="L527" s="37"/>
      <c r="M527" s="199"/>
      <c r="N527" s="62"/>
      <c r="O527" s="62"/>
      <c r="P527" s="62"/>
      <c r="Q527" s="62"/>
      <c r="R527" s="62"/>
      <c r="S527" s="62"/>
      <c r="T527" s="63"/>
      <c r="AT527" s="16" t="s">
        <v>140</v>
      </c>
      <c r="AU527" s="16" t="s">
        <v>89</v>
      </c>
    </row>
    <row r="528" spans="2:65" s="1" customFormat="1" ht="36" customHeight="1">
      <c r="B528" s="33"/>
      <c r="C528" s="184" t="s">
        <v>1403</v>
      </c>
      <c r="D528" s="184" t="s">
        <v>133</v>
      </c>
      <c r="E528" s="185" t="s">
        <v>1404</v>
      </c>
      <c r="F528" s="186" t="s">
        <v>1405</v>
      </c>
      <c r="G528" s="187" t="s">
        <v>430</v>
      </c>
      <c r="H528" s="188">
        <v>1</v>
      </c>
      <c r="I528" s="189"/>
      <c r="J528" s="190">
        <f>ROUND(I528*H528,2)</f>
        <v>0</v>
      </c>
      <c r="K528" s="186" t="s">
        <v>19</v>
      </c>
      <c r="L528" s="37"/>
      <c r="M528" s="191" t="s">
        <v>19</v>
      </c>
      <c r="N528" s="192" t="s">
        <v>43</v>
      </c>
      <c r="O528" s="62"/>
      <c r="P528" s="193">
        <f>O528*H528</f>
        <v>0</v>
      </c>
      <c r="Q528" s="193">
        <v>0</v>
      </c>
      <c r="R528" s="193">
        <f>Q528*H528</f>
        <v>0</v>
      </c>
      <c r="S528" s="193">
        <v>0</v>
      </c>
      <c r="T528" s="194">
        <f>S528*H528</f>
        <v>0</v>
      </c>
      <c r="AR528" s="195" t="s">
        <v>220</v>
      </c>
      <c r="AT528" s="195" t="s">
        <v>133</v>
      </c>
      <c r="AU528" s="195" t="s">
        <v>89</v>
      </c>
      <c r="AY528" s="16" t="s">
        <v>131</v>
      </c>
      <c r="BE528" s="196">
        <f>IF(N528="základní",J528,0)</f>
        <v>0</v>
      </c>
      <c r="BF528" s="196">
        <f>IF(N528="snížená",J528,0)</f>
        <v>0</v>
      </c>
      <c r="BG528" s="196">
        <f>IF(N528="zákl. přenesená",J528,0)</f>
        <v>0</v>
      </c>
      <c r="BH528" s="196">
        <f>IF(N528="sníž. přenesená",J528,0)</f>
        <v>0</v>
      </c>
      <c r="BI528" s="196">
        <f>IF(N528="nulová",J528,0)</f>
        <v>0</v>
      </c>
      <c r="BJ528" s="16" t="s">
        <v>79</v>
      </c>
      <c r="BK528" s="196">
        <f>ROUND(I528*H528,2)</f>
        <v>0</v>
      </c>
      <c r="BL528" s="16" t="s">
        <v>220</v>
      </c>
      <c r="BM528" s="195" t="s">
        <v>1406</v>
      </c>
    </row>
    <row r="529" spans="2:47" s="1" customFormat="1" ht="19.5">
      <c r="B529" s="33"/>
      <c r="C529" s="34"/>
      <c r="D529" s="197" t="s">
        <v>140</v>
      </c>
      <c r="E529" s="34"/>
      <c r="F529" s="198" t="s">
        <v>1405</v>
      </c>
      <c r="G529" s="34"/>
      <c r="H529" s="34"/>
      <c r="I529" s="114"/>
      <c r="J529" s="34"/>
      <c r="K529" s="34"/>
      <c r="L529" s="37"/>
      <c r="M529" s="199"/>
      <c r="N529" s="62"/>
      <c r="O529" s="62"/>
      <c r="P529" s="62"/>
      <c r="Q529" s="62"/>
      <c r="R529" s="62"/>
      <c r="S529" s="62"/>
      <c r="T529" s="63"/>
      <c r="AT529" s="16" t="s">
        <v>140</v>
      </c>
      <c r="AU529" s="16" t="s">
        <v>89</v>
      </c>
    </row>
    <row r="530" spans="2:65" s="1" customFormat="1" ht="24" customHeight="1">
      <c r="B530" s="33"/>
      <c r="C530" s="184" t="s">
        <v>1407</v>
      </c>
      <c r="D530" s="184" t="s">
        <v>133</v>
      </c>
      <c r="E530" s="185" t="s">
        <v>1408</v>
      </c>
      <c r="F530" s="186" t="s">
        <v>1409</v>
      </c>
      <c r="G530" s="187" t="s">
        <v>430</v>
      </c>
      <c r="H530" s="188">
        <v>1</v>
      </c>
      <c r="I530" s="189"/>
      <c r="J530" s="190">
        <f>ROUND(I530*H530,2)</f>
        <v>0</v>
      </c>
      <c r="K530" s="186" t="s">
        <v>19</v>
      </c>
      <c r="L530" s="37"/>
      <c r="M530" s="191" t="s">
        <v>19</v>
      </c>
      <c r="N530" s="192" t="s">
        <v>43</v>
      </c>
      <c r="O530" s="62"/>
      <c r="P530" s="193">
        <f>O530*H530</f>
        <v>0</v>
      </c>
      <c r="Q530" s="193">
        <v>0</v>
      </c>
      <c r="R530" s="193">
        <f>Q530*H530</f>
        <v>0</v>
      </c>
      <c r="S530" s="193">
        <v>0</v>
      </c>
      <c r="T530" s="194">
        <f>S530*H530</f>
        <v>0</v>
      </c>
      <c r="AR530" s="195" t="s">
        <v>220</v>
      </c>
      <c r="AT530" s="195" t="s">
        <v>133</v>
      </c>
      <c r="AU530" s="195" t="s">
        <v>89</v>
      </c>
      <c r="AY530" s="16" t="s">
        <v>131</v>
      </c>
      <c r="BE530" s="196">
        <f>IF(N530="základní",J530,0)</f>
        <v>0</v>
      </c>
      <c r="BF530" s="196">
        <f>IF(N530="snížená",J530,0)</f>
        <v>0</v>
      </c>
      <c r="BG530" s="196">
        <f>IF(N530="zákl. přenesená",J530,0)</f>
        <v>0</v>
      </c>
      <c r="BH530" s="196">
        <f>IF(N530="sníž. přenesená",J530,0)</f>
        <v>0</v>
      </c>
      <c r="BI530" s="196">
        <f>IF(N530="nulová",J530,0)</f>
        <v>0</v>
      </c>
      <c r="BJ530" s="16" t="s">
        <v>79</v>
      </c>
      <c r="BK530" s="196">
        <f>ROUND(I530*H530,2)</f>
        <v>0</v>
      </c>
      <c r="BL530" s="16" t="s">
        <v>220</v>
      </c>
      <c r="BM530" s="195" t="s">
        <v>1410</v>
      </c>
    </row>
    <row r="531" spans="2:47" s="1" customFormat="1" ht="19.5">
      <c r="B531" s="33"/>
      <c r="C531" s="34"/>
      <c r="D531" s="197" t="s">
        <v>140</v>
      </c>
      <c r="E531" s="34"/>
      <c r="F531" s="198" t="s">
        <v>1409</v>
      </c>
      <c r="G531" s="34"/>
      <c r="H531" s="34"/>
      <c r="I531" s="114"/>
      <c r="J531" s="34"/>
      <c r="K531" s="34"/>
      <c r="L531" s="37"/>
      <c r="M531" s="199"/>
      <c r="N531" s="62"/>
      <c r="O531" s="62"/>
      <c r="P531" s="62"/>
      <c r="Q531" s="62"/>
      <c r="R531" s="62"/>
      <c r="S531" s="62"/>
      <c r="T531" s="63"/>
      <c r="AT531" s="16" t="s">
        <v>140</v>
      </c>
      <c r="AU531" s="16" t="s">
        <v>89</v>
      </c>
    </row>
    <row r="532" spans="2:65" s="1" customFormat="1" ht="24" customHeight="1">
      <c r="B532" s="33"/>
      <c r="C532" s="184" t="s">
        <v>1411</v>
      </c>
      <c r="D532" s="184" t="s">
        <v>133</v>
      </c>
      <c r="E532" s="185" t="s">
        <v>1412</v>
      </c>
      <c r="F532" s="186" t="s">
        <v>1413</v>
      </c>
      <c r="G532" s="187" t="s">
        <v>430</v>
      </c>
      <c r="H532" s="188">
        <v>2</v>
      </c>
      <c r="I532" s="189"/>
      <c r="J532" s="190">
        <f>ROUND(I532*H532,2)</f>
        <v>0</v>
      </c>
      <c r="K532" s="186" t="s">
        <v>19</v>
      </c>
      <c r="L532" s="37"/>
      <c r="M532" s="191" t="s">
        <v>19</v>
      </c>
      <c r="N532" s="192" t="s">
        <v>43</v>
      </c>
      <c r="O532" s="62"/>
      <c r="P532" s="193">
        <f>O532*H532</f>
        <v>0</v>
      </c>
      <c r="Q532" s="193">
        <v>0</v>
      </c>
      <c r="R532" s="193">
        <f>Q532*H532</f>
        <v>0</v>
      </c>
      <c r="S532" s="193">
        <v>0</v>
      </c>
      <c r="T532" s="194">
        <f>S532*H532</f>
        <v>0</v>
      </c>
      <c r="AR532" s="195" t="s">
        <v>220</v>
      </c>
      <c r="AT532" s="195" t="s">
        <v>133</v>
      </c>
      <c r="AU532" s="195" t="s">
        <v>89</v>
      </c>
      <c r="AY532" s="16" t="s">
        <v>131</v>
      </c>
      <c r="BE532" s="196">
        <f>IF(N532="základní",J532,0)</f>
        <v>0</v>
      </c>
      <c r="BF532" s="196">
        <f>IF(N532="snížená",J532,0)</f>
        <v>0</v>
      </c>
      <c r="BG532" s="196">
        <f>IF(N532="zákl. přenesená",J532,0)</f>
        <v>0</v>
      </c>
      <c r="BH532" s="196">
        <f>IF(N532="sníž. přenesená",J532,0)</f>
        <v>0</v>
      </c>
      <c r="BI532" s="196">
        <f>IF(N532="nulová",J532,0)</f>
        <v>0</v>
      </c>
      <c r="BJ532" s="16" t="s">
        <v>79</v>
      </c>
      <c r="BK532" s="196">
        <f>ROUND(I532*H532,2)</f>
        <v>0</v>
      </c>
      <c r="BL532" s="16" t="s">
        <v>220</v>
      </c>
      <c r="BM532" s="195" t="s">
        <v>1414</v>
      </c>
    </row>
    <row r="533" spans="2:47" s="1" customFormat="1" ht="19.5">
      <c r="B533" s="33"/>
      <c r="C533" s="34"/>
      <c r="D533" s="197" t="s">
        <v>140</v>
      </c>
      <c r="E533" s="34"/>
      <c r="F533" s="198" t="s">
        <v>1413</v>
      </c>
      <c r="G533" s="34"/>
      <c r="H533" s="34"/>
      <c r="I533" s="114"/>
      <c r="J533" s="34"/>
      <c r="K533" s="34"/>
      <c r="L533" s="37"/>
      <c r="M533" s="199"/>
      <c r="N533" s="62"/>
      <c r="O533" s="62"/>
      <c r="P533" s="62"/>
      <c r="Q533" s="62"/>
      <c r="R533" s="62"/>
      <c r="S533" s="62"/>
      <c r="T533" s="63"/>
      <c r="AT533" s="16" t="s">
        <v>140</v>
      </c>
      <c r="AU533" s="16" t="s">
        <v>89</v>
      </c>
    </row>
    <row r="534" spans="2:65" s="1" customFormat="1" ht="24" customHeight="1">
      <c r="B534" s="33"/>
      <c r="C534" s="184" t="s">
        <v>1415</v>
      </c>
      <c r="D534" s="184" t="s">
        <v>133</v>
      </c>
      <c r="E534" s="185" t="s">
        <v>1416</v>
      </c>
      <c r="F534" s="186" t="s">
        <v>1417</v>
      </c>
      <c r="G534" s="187" t="s">
        <v>430</v>
      </c>
      <c r="H534" s="188">
        <v>5</v>
      </c>
      <c r="I534" s="189"/>
      <c r="J534" s="190">
        <f>ROUND(I534*H534,2)</f>
        <v>0</v>
      </c>
      <c r="K534" s="186" t="s">
        <v>19</v>
      </c>
      <c r="L534" s="37"/>
      <c r="M534" s="191" t="s">
        <v>19</v>
      </c>
      <c r="N534" s="192" t="s">
        <v>43</v>
      </c>
      <c r="O534" s="62"/>
      <c r="P534" s="193">
        <f>O534*H534</f>
        <v>0</v>
      </c>
      <c r="Q534" s="193">
        <v>0</v>
      </c>
      <c r="R534" s="193">
        <f>Q534*H534</f>
        <v>0</v>
      </c>
      <c r="S534" s="193">
        <v>0</v>
      </c>
      <c r="T534" s="194">
        <f>S534*H534</f>
        <v>0</v>
      </c>
      <c r="AR534" s="195" t="s">
        <v>220</v>
      </c>
      <c r="AT534" s="195" t="s">
        <v>133</v>
      </c>
      <c r="AU534" s="195" t="s">
        <v>89</v>
      </c>
      <c r="AY534" s="16" t="s">
        <v>131</v>
      </c>
      <c r="BE534" s="196">
        <f>IF(N534="základní",J534,0)</f>
        <v>0</v>
      </c>
      <c r="BF534" s="196">
        <f>IF(N534="snížená",J534,0)</f>
        <v>0</v>
      </c>
      <c r="BG534" s="196">
        <f>IF(N534="zákl. přenesená",J534,0)</f>
        <v>0</v>
      </c>
      <c r="BH534" s="196">
        <f>IF(N534="sníž. přenesená",J534,0)</f>
        <v>0</v>
      </c>
      <c r="BI534" s="196">
        <f>IF(N534="nulová",J534,0)</f>
        <v>0</v>
      </c>
      <c r="BJ534" s="16" t="s">
        <v>79</v>
      </c>
      <c r="BK534" s="196">
        <f>ROUND(I534*H534,2)</f>
        <v>0</v>
      </c>
      <c r="BL534" s="16" t="s">
        <v>220</v>
      </c>
      <c r="BM534" s="195" t="s">
        <v>1418</v>
      </c>
    </row>
    <row r="535" spans="2:47" s="1" customFormat="1" ht="19.5">
      <c r="B535" s="33"/>
      <c r="C535" s="34"/>
      <c r="D535" s="197" t="s">
        <v>140</v>
      </c>
      <c r="E535" s="34"/>
      <c r="F535" s="198" t="s">
        <v>1417</v>
      </c>
      <c r="G535" s="34"/>
      <c r="H535" s="34"/>
      <c r="I535" s="114"/>
      <c r="J535" s="34"/>
      <c r="K535" s="34"/>
      <c r="L535" s="37"/>
      <c r="M535" s="199"/>
      <c r="N535" s="62"/>
      <c r="O535" s="62"/>
      <c r="P535" s="62"/>
      <c r="Q535" s="62"/>
      <c r="R535" s="62"/>
      <c r="S535" s="62"/>
      <c r="T535" s="63"/>
      <c r="AT535" s="16" t="s">
        <v>140</v>
      </c>
      <c r="AU535" s="16" t="s">
        <v>89</v>
      </c>
    </row>
    <row r="536" spans="2:65" s="1" customFormat="1" ht="24" customHeight="1">
      <c r="B536" s="33"/>
      <c r="C536" s="184" t="s">
        <v>1419</v>
      </c>
      <c r="D536" s="184" t="s">
        <v>133</v>
      </c>
      <c r="E536" s="185" t="s">
        <v>1420</v>
      </c>
      <c r="F536" s="186" t="s">
        <v>1421</v>
      </c>
      <c r="G536" s="187" t="s">
        <v>430</v>
      </c>
      <c r="H536" s="188">
        <v>1</v>
      </c>
      <c r="I536" s="189"/>
      <c r="J536" s="190">
        <f>ROUND(I536*H536,2)</f>
        <v>0</v>
      </c>
      <c r="K536" s="186" t="s">
        <v>19</v>
      </c>
      <c r="L536" s="37"/>
      <c r="M536" s="191" t="s">
        <v>19</v>
      </c>
      <c r="N536" s="192" t="s">
        <v>43</v>
      </c>
      <c r="O536" s="62"/>
      <c r="P536" s="193">
        <f>O536*H536</f>
        <v>0</v>
      </c>
      <c r="Q536" s="193">
        <v>0</v>
      </c>
      <c r="R536" s="193">
        <f>Q536*H536</f>
        <v>0</v>
      </c>
      <c r="S536" s="193">
        <v>0</v>
      </c>
      <c r="T536" s="194">
        <f>S536*H536</f>
        <v>0</v>
      </c>
      <c r="AR536" s="195" t="s">
        <v>220</v>
      </c>
      <c r="AT536" s="195" t="s">
        <v>133</v>
      </c>
      <c r="AU536" s="195" t="s">
        <v>89</v>
      </c>
      <c r="AY536" s="16" t="s">
        <v>131</v>
      </c>
      <c r="BE536" s="196">
        <f>IF(N536="základní",J536,0)</f>
        <v>0</v>
      </c>
      <c r="BF536" s="196">
        <f>IF(N536="snížená",J536,0)</f>
        <v>0</v>
      </c>
      <c r="BG536" s="196">
        <f>IF(N536="zákl. přenesená",J536,0)</f>
        <v>0</v>
      </c>
      <c r="BH536" s="196">
        <f>IF(N536="sníž. přenesená",J536,0)</f>
        <v>0</v>
      </c>
      <c r="BI536" s="196">
        <f>IF(N536="nulová",J536,0)</f>
        <v>0</v>
      </c>
      <c r="BJ536" s="16" t="s">
        <v>79</v>
      </c>
      <c r="BK536" s="196">
        <f>ROUND(I536*H536,2)</f>
        <v>0</v>
      </c>
      <c r="BL536" s="16" t="s">
        <v>220</v>
      </c>
      <c r="BM536" s="195" t="s">
        <v>1422</v>
      </c>
    </row>
    <row r="537" spans="2:47" s="1" customFormat="1" ht="19.5">
      <c r="B537" s="33"/>
      <c r="C537" s="34"/>
      <c r="D537" s="197" t="s">
        <v>140</v>
      </c>
      <c r="E537" s="34"/>
      <c r="F537" s="198" t="s">
        <v>1421</v>
      </c>
      <c r="G537" s="34"/>
      <c r="H537" s="34"/>
      <c r="I537" s="114"/>
      <c r="J537" s="34"/>
      <c r="K537" s="34"/>
      <c r="L537" s="37"/>
      <c r="M537" s="199"/>
      <c r="N537" s="62"/>
      <c r="O537" s="62"/>
      <c r="P537" s="62"/>
      <c r="Q537" s="62"/>
      <c r="R537" s="62"/>
      <c r="S537" s="62"/>
      <c r="T537" s="63"/>
      <c r="AT537" s="16" t="s">
        <v>140</v>
      </c>
      <c r="AU537" s="16" t="s">
        <v>89</v>
      </c>
    </row>
    <row r="538" spans="2:65" s="1" customFormat="1" ht="24" customHeight="1">
      <c r="B538" s="33"/>
      <c r="C538" s="184" t="s">
        <v>1423</v>
      </c>
      <c r="D538" s="184" t="s">
        <v>133</v>
      </c>
      <c r="E538" s="185" t="s">
        <v>1424</v>
      </c>
      <c r="F538" s="186" t="s">
        <v>1425</v>
      </c>
      <c r="G538" s="187" t="s">
        <v>430</v>
      </c>
      <c r="H538" s="188">
        <v>1</v>
      </c>
      <c r="I538" s="189"/>
      <c r="J538" s="190">
        <f>ROUND(I538*H538,2)</f>
        <v>0</v>
      </c>
      <c r="K538" s="186" t="s">
        <v>19</v>
      </c>
      <c r="L538" s="37"/>
      <c r="M538" s="191" t="s">
        <v>19</v>
      </c>
      <c r="N538" s="192" t="s">
        <v>43</v>
      </c>
      <c r="O538" s="62"/>
      <c r="P538" s="193">
        <f>O538*H538</f>
        <v>0</v>
      </c>
      <c r="Q538" s="193">
        <v>0</v>
      </c>
      <c r="R538" s="193">
        <f>Q538*H538</f>
        <v>0</v>
      </c>
      <c r="S538" s="193">
        <v>0</v>
      </c>
      <c r="T538" s="194">
        <f>S538*H538</f>
        <v>0</v>
      </c>
      <c r="AR538" s="195" t="s">
        <v>220</v>
      </c>
      <c r="AT538" s="195" t="s">
        <v>133</v>
      </c>
      <c r="AU538" s="195" t="s">
        <v>89</v>
      </c>
      <c r="AY538" s="16" t="s">
        <v>131</v>
      </c>
      <c r="BE538" s="196">
        <f>IF(N538="základní",J538,0)</f>
        <v>0</v>
      </c>
      <c r="BF538" s="196">
        <f>IF(N538="snížená",J538,0)</f>
        <v>0</v>
      </c>
      <c r="BG538" s="196">
        <f>IF(N538="zákl. přenesená",J538,0)</f>
        <v>0</v>
      </c>
      <c r="BH538" s="196">
        <f>IF(N538="sníž. přenesená",J538,0)</f>
        <v>0</v>
      </c>
      <c r="BI538" s="196">
        <f>IF(N538="nulová",J538,0)</f>
        <v>0</v>
      </c>
      <c r="BJ538" s="16" t="s">
        <v>79</v>
      </c>
      <c r="BK538" s="196">
        <f>ROUND(I538*H538,2)</f>
        <v>0</v>
      </c>
      <c r="BL538" s="16" t="s">
        <v>220</v>
      </c>
      <c r="BM538" s="195" t="s">
        <v>1426</v>
      </c>
    </row>
    <row r="539" spans="2:47" s="1" customFormat="1" ht="19.5">
      <c r="B539" s="33"/>
      <c r="C539" s="34"/>
      <c r="D539" s="197" t="s">
        <v>140</v>
      </c>
      <c r="E539" s="34"/>
      <c r="F539" s="198" t="s">
        <v>1425</v>
      </c>
      <c r="G539" s="34"/>
      <c r="H539" s="34"/>
      <c r="I539" s="114"/>
      <c r="J539" s="34"/>
      <c r="K539" s="34"/>
      <c r="L539" s="37"/>
      <c r="M539" s="199"/>
      <c r="N539" s="62"/>
      <c r="O539" s="62"/>
      <c r="P539" s="62"/>
      <c r="Q539" s="62"/>
      <c r="R539" s="62"/>
      <c r="S539" s="62"/>
      <c r="T539" s="63"/>
      <c r="AT539" s="16" t="s">
        <v>140</v>
      </c>
      <c r="AU539" s="16" t="s">
        <v>89</v>
      </c>
    </row>
    <row r="540" spans="2:65" s="1" customFormat="1" ht="24" customHeight="1">
      <c r="B540" s="33"/>
      <c r="C540" s="184" t="s">
        <v>1427</v>
      </c>
      <c r="D540" s="184" t="s">
        <v>133</v>
      </c>
      <c r="E540" s="185" t="s">
        <v>1428</v>
      </c>
      <c r="F540" s="186" t="s">
        <v>1429</v>
      </c>
      <c r="G540" s="187" t="s">
        <v>430</v>
      </c>
      <c r="H540" s="188">
        <v>1</v>
      </c>
      <c r="I540" s="189"/>
      <c r="J540" s="190">
        <f>ROUND(I540*H540,2)</f>
        <v>0</v>
      </c>
      <c r="K540" s="186" t="s">
        <v>19</v>
      </c>
      <c r="L540" s="37"/>
      <c r="M540" s="191" t="s">
        <v>19</v>
      </c>
      <c r="N540" s="192" t="s">
        <v>43</v>
      </c>
      <c r="O540" s="62"/>
      <c r="P540" s="193">
        <f>O540*H540</f>
        <v>0</v>
      </c>
      <c r="Q540" s="193">
        <v>0</v>
      </c>
      <c r="R540" s="193">
        <f>Q540*H540</f>
        <v>0</v>
      </c>
      <c r="S540" s="193">
        <v>0</v>
      </c>
      <c r="T540" s="194">
        <f>S540*H540</f>
        <v>0</v>
      </c>
      <c r="AR540" s="195" t="s">
        <v>220</v>
      </c>
      <c r="AT540" s="195" t="s">
        <v>133</v>
      </c>
      <c r="AU540" s="195" t="s">
        <v>89</v>
      </c>
      <c r="AY540" s="16" t="s">
        <v>131</v>
      </c>
      <c r="BE540" s="196">
        <f>IF(N540="základní",J540,0)</f>
        <v>0</v>
      </c>
      <c r="BF540" s="196">
        <f>IF(N540="snížená",J540,0)</f>
        <v>0</v>
      </c>
      <c r="BG540" s="196">
        <f>IF(N540="zákl. přenesená",J540,0)</f>
        <v>0</v>
      </c>
      <c r="BH540" s="196">
        <f>IF(N540="sníž. přenesená",J540,0)</f>
        <v>0</v>
      </c>
      <c r="BI540" s="196">
        <f>IF(N540="nulová",J540,0)</f>
        <v>0</v>
      </c>
      <c r="BJ540" s="16" t="s">
        <v>79</v>
      </c>
      <c r="BK540" s="196">
        <f>ROUND(I540*H540,2)</f>
        <v>0</v>
      </c>
      <c r="BL540" s="16" t="s">
        <v>220</v>
      </c>
      <c r="BM540" s="195" t="s">
        <v>1430</v>
      </c>
    </row>
    <row r="541" spans="2:47" s="1" customFormat="1" ht="19.5">
      <c r="B541" s="33"/>
      <c r="C541" s="34"/>
      <c r="D541" s="197" t="s">
        <v>140</v>
      </c>
      <c r="E541" s="34"/>
      <c r="F541" s="198" t="s">
        <v>1429</v>
      </c>
      <c r="G541" s="34"/>
      <c r="H541" s="34"/>
      <c r="I541" s="114"/>
      <c r="J541" s="34"/>
      <c r="K541" s="34"/>
      <c r="L541" s="37"/>
      <c r="M541" s="199"/>
      <c r="N541" s="62"/>
      <c r="O541" s="62"/>
      <c r="P541" s="62"/>
      <c r="Q541" s="62"/>
      <c r="R541" s="62"/>
      <c r="S541" s="62"/>
      <c r="T541" s="63"/>
      <c r="AT541" s="16" t="s">
        <v>140</v>
      </c>
      <c r="AU541" s="16" t="s">
        <v>89</v>
      </c>
    </row>
    <row r="542" spans="2:65" s="1" customFormat="1" ht="24" customHeight="1">
      <c r="B542" s="33"/>
      <c r="C542" s="184" t="s">
        <v>1431</v>
      </c>
      <c r="D542" s="184" t="s">
        <v>133</v>
      </c>
      <c r="E542" s="185" t="s">
        <v>1432</v>
      </c>
      <c r="F542" s="186" t="s">
        <v>1433</v>
      </c>
      <c r="G542" s="187" t="s">
        <v>430</v>
      </c>
      <c r="H542" s="188">
        <v>1</v>
      </c>
      <c r="I542" s="189"/>
      <c r="J542" s="190">
        <f>ROUND(I542*H542,2)</f>
        <v>0</v>
      </c>
      <c r="K542" s="186" t="s">
        <v>19</v>
      </c>
      <c r="L542" s="37"/>
      <c r="M542" s="191" t="s">
        <v>19</v>
      </c>
      <c r="N542" s="192" t="s">
        <v>43</v>
      </c>
      <c r="O542" s="62"/>
      <c r="P542" s="193">
        <f>O542*H542</f>
        <v>0</v>
      </c>
      <c r="Q542" s="193">
        <v>0</v>
      </c>
      <c r="R542" s="193">
        <f>Q542*H542</f>
        <v>0</v>
      </c>
      <c r="S542" s="193">
        <v>0</v>
      </c>
      <c r="T542" s="194">
        <f>S542*H542</f>
        <v>0</v>
      </c>
      <c r="AR542" s="195" t="s">
        <v>220</v>
      </c>
      <c r="AT542" s="195" t="s">
        <v>133</v>
      </c>
      <c r="AU542" s="195" t="s">
        <v>89</v>
      </c>
      <c r="AY542" s="16" t="s">
        <v>131</v>
      </c>
      <c r="BE542" s="196">
        <f>IF(N542="základní",J542,0)</f>
        <v>0</v>
      </c>
      <c r="BF542" s="196">
        <f>IF(N542="snížená",J542,0)</f>
        <v>0</v>
      </c>
      <c r="BG542" s="196">
        <f>IF(N542="zákl. přenesená",J542,0)</f>
        <v>0</v>
      </c>
      <c r="BH542" s="196">
        <f>IF(N542="sníž. přenesená",J542,0)</f>
        <v>0</v>
      </c>
      <c r="BI542" s="196">
        <f>IF(N542="nulová",J542,0)</f>
        <v>0</v>
      </c>
      <c r="BJ542" s="16" t="s">
        <v>79</v>
      </c>
      <c r="BK542" s="196">
        <f>ROUND(I542*H542,2)</f>
        <v>0</v>
      </c>
      <c r="BL542" s="16" t="s">
        <v>220</v>
      </c>
      <c r="BM542" s="195" t="s">
        <v>1434</v>
      </c>
    </row>
    <row r="543" spans="2:47" s="1" customFormat="1" ht="19.5">
      <c r="B543" s="33"/>
      <c r="C543" s="34"/>
      <c r="D543" s="197" t="s">
        <v>140</v>
      </c>
      <c r="E543" s="34"/>
      <c r="F543" s="198" t="s">
        <v>1433</v>
      </c>
      <c r="G543" s="34"/>
      <c r="H543" s="34"/>
      <c r="I543" s="114"/>
      <c r="J543" s="34"/>
      <c r="K543" s="34"/>
      <c r="L543" s="37"/>
      <c r="M543" s="199"/>
      <c r="N543" s="62"/>
      <c r="O543" s="62"/>
      <c r="P543" s="62"/>
      <c r="Q543" s="62"/>
      <c r="R543" s="62"/>
      <c r="S543" s="62"/>
      <c r="T543" s="63"/>
      <c r="AT543" s="16" t="s">
        <v>140</v>
      </c>
      <c r="AU543" s="16" t="s">
        <v>89</v>
      </c>
    </row>
    <row r="544" spans="2:65" s="1" customFormat="1" ht="24" customHeight="1">
      <c r="B544" s="33"/>
      <c r="C544" s="184" t="s">
        <v>1435</v>
      </c>
      <c r="D544" s="184" t="s">
        <v>133</v>
      </c>
      <c r="E544" s="185" t="s">
        <v>1436</v>
      </c>
      <c r="F544" s="186" t="s">
        <v>1437</v>
      </c>
      <c r="G544" s="187" t="s">
        <v>430</v>
      </c>
      <c r="H544" s="188">
        <v>1</v>
      </c>
      <c r="I544" s="189"/>
      <c r="J544" s="190">
        <f>ROUND(I544*H544,2)</f>
        <v>0</v>
      </c>
      <c r="K544" s="186" t="s">
        <v>19</v>
      </c>
      <c r="L544" s="37"/>
      <c r="M544" s="191" t="s">
        <v>19</v>
      </c>
      <c r="N544" s="192" t="s">
        <v>43</v>
      </c>
      <c r="O544" s="62"/>
      <c r="P544" s="193">
        <f>O544*H544</f>
        <v>0</v>
      </c>
      <c r="Q544" s="193">
        <v>0</v>
      </c>
      <c r="R544" s="193">
        <f>Q544*H544</f>
        <v>0</v>
      </c>
      <c r="S544" s="193">
        <v>0</v>
      </c>
      <c r="T544" s="194">
        <f>S544*H544</f>
        <v>0</v>
      </c>
      <c r="AR544" s="195" t="s">
        <v>220</v>
      </c>
      <c r="AT544" s="195" t="s">
        <v>133</v>
      </c>
      <c r="AU544" s="195" t="s">
        <v>89</v>
      </c>
      <c r="AY544" s="16" t="s">
        <v>131</v>
      </c>
      <c r="BE544" s="196">
        <f>IF(N544="základní",J544,0)</f>
        <v>0</v>
      </c>
      <c r="BF544" s="196">
        <f>IF(N544="snížená",J544,0)</f>
        <v>0</v>
      </c>
      <c r="BG544" s="196">
        <f>IF(N544="zákl. přenesená",J544,0)</f>
        <v>0</v>
      </c>
      <c r="BH544" s="196">
        <f>IF(N544="sníž. přenesená",J544,0)</f>
        <v>0</v>
      </c>
      <c r="BI544" s="196">
        <f>IF(N544="nulová",J544,0)</f>
        <v>0</v>
      </c>
      <c r="BJ544" s="16" t="s">
        <v>79</v>
      </c>
      <c r="BK544" s="196">
        <f>ROUND(I544*H544,2)</f>
        <v>0</v>
      </c>
      <c r="BL544" s="16" t="s">
        <v>220</v>
      </c>
      <c r="BM544" s="195" t="s">
        <v>1438</v>
      </c>
    </row>
    <row r="545" spans="2:47" s="1" customFormat="1" ht="19.5">
      <c r="B545" s="33"/>
      <c r="C545" s="34"/>
      <c r="D545" s="197" t="s">
        <v>140</v>
      </c>
      <c r="E545" s="34"/>
      <c r="F545" s="198" t="s">
        <v>1437</v>
      </c>
      <c r="G545" s="34"/>
      <c r="H545" s="34"/>
      <c r="I545" s="114"/>
      <c r="J545" s="34"/>
      <c r="K545" s="34"/>
      <c r="L545" s="37"/>
      <c r="M545" s="199"/>
      <c r="N545" s="62"/>
      <c r="O545" s="62"/>
      <c r="P545" s="62"/>
      <c r="Q545" s="62"/>
      <c r="R545" s="62"/>
      <c r="S545" s="62"/>
      <c r="T545" s="63"/>
      <c r="AT545" s="16" t="s">
        <v>140</v>
      </c>
      <c r="AU545" s="16" t="s">
        <v>89</v>
      </c>
    </row>
    <row r="546" spans="2:65" s="1" customFormat="1" ht="24" customHeight="1">
      <c r="B546" s="33"/>
      <c r="C546" s="184" t="s">
        <v>1439</v>
      </c>
      <c r="D546" s="184" t="s">
        <v>133</v>
      </c>
      <c r="E546" s="185" t="s">
        <v>1440</v>
      </c>
      <c r="F546" s="186" t="s">
        <v>1441</v>
      </c>
      <c r="G546" s="187" t="s">
        <v>430</v>
      </c>
      <c r="H546" s="188">
        <v>1</v>
      </c>
      <c r="I546" s="189"/>
      <c r="J546" s="190">
        <f>ROUND(I546*H546,2)</f>
        <v>0</v>
      </c>
      <c r="K546" s="186" t="s">
        <v>19</v>
      </c>
      <c r="L546" s="37"/>
      <c r="M546" s="191" t="s">
        <v>19</v>
      </c>
      <c r="N546" s="192" t="s">
        <v>43</v>
      </c>
      <c r="O546" s="62"/>
      <c r="P546" s="193">
        <f>O546*H546</f>
        <v>0</v>
      </c>
      <c r="Q546" s="193">
        <v>0</v>
      </c>
      <c r="R546" s="193">
        <f>Q546*H546</f>
        <v>0</v>
      </c>
      <c r="S546" s="193">
        <v>0</v>
      </c>
      <c r="T546" s="194">
        <f>S546*H546</f>
        <v>0</v>
      </c>
      <c r="AR546" s="195" t="s">
        <v>220</v>
      </c>
      <c r="AT546" s="195" t="s">
        <v>133</v>
      </c>
      <c r="AU546" s="195" t="s">
        <v>89</v>
      </c>
      <c r="AY546" s="16" t="s">
        <v>131</v>
      </c>
      <c r="BE546" s="196">
        <f>IF(N546="základní",J546,0)</f>
        <v>0</v>
      </c>
      <c r="BF546" s="196">
        <f>IF(N546="snížená",J546,0)</f>
        <v>0</v>
      </c>
      <c r="BG546" s="196">
        <f>IF(N546="zákl. přenesená",J546,0)</f>
        <v>0</v>
      </c>
      <c r="BH546" s="196">
        <f>IF(N546="sníž. přenesená",J546,0)</f>
        <v>0</v>
      </c>
      <c r="BI546" s="196">
        <f>IF(N546="nulová",J546,0)</f>
        <v>0</v>
      </c>
      <c r="BJ546" s="16" t="s">
        <v>79</v>
      </c>
      <c r="BK546" s="196">
        <f>ROUND(I546*H546,2)</f>
        <v>0</v>
      </c>
      <c r="BL546" s="16" t="s">
        <v>220</v>
      </c>
      <c r="BM546" s="195" t="s">
        <v>1442</v>
      </c>
    </row>
    <row r="547" spans="2:47" s="1" customFormat="1" ht="19.5">
      <c r="B547" s="33"/>
      <c r="C547" s="34"/>
      <c r="D547" s="197" t="s">
        <v>140</v>
      </c>
      <c r="E547" s="34"/>
      <c r="F547" s="198" t="s">
        <v>1441</v>
      </c>
      <c r="G547" s="34"/>
      <c r="H547" s="34"/>
      <c r="I547" s="114"/>
      <c r="J547" s="34"/>
      <c r="K547" s="34"/>
      <c r="L547" s="37"/>
      <c r="M547" s="199"/>
      <c r="N547" s="62"/>
      <c r="O547" s="62"/>
      <c r="P547" s="62"/>
      <c r="Q547" s="62"/>
      <c r="R547" s="62"/>
      <c r="S547" s="62"/>
      <c r="T547" s="63"/>
      <c r="AT547" s="16" t="s">
        <v>140</v>
      </c>
      <c r="AU547" s="16" t="s">
        <v>89</v>
      </c>
    </row>
    <row r="548" spans="2:65" s="1" customFormat="1" ht="24" customHeight="1">
      <c r="B548" s="33"/>
      <c r="C548" s="184" t="s">
        <v>1443</v>
      </c>
      <c r="D548" s="184" t="s">
        <v>133</v>
      </c>
      <c r="E548" s="185" t="s">
        <v>1444</v>
      </c>
      <c r="F548" s="186" t="s">
        <v>1445</v>
      </c>
      <c r="G548" s="187" t="s">
        <v>430</v>
      </c>
      <c r="H548" s="188">
        <v>1</v>
      </c>
      <c r="I548" s="189"/>
      <c r="J548" s="190">
        <f>ROUND(I548*H548,2)</f>
        <v>0</v>
      </c>
      <c r="K548" s="186" t="s">
        <v>19</v>
      </c>
      <c r="L548" s="37"/>
      <c r="M548" s="191" t="s">
        <v>19</v>
      </c>
      <c r="N548" s="192" t="s">
        <v>43</v>
      </c>
      <c r="O548" s="62"/>
      <c r="P548" s="193">
        <f>O548*H548</f>
        <v>0</v>
      </c>
      <c r="Q548" s="193">
        <v>0</v>
      </c>
      <c r="R548" s="193">
        <f>Q548*H548</f>
        <v>0</v>
      </c>
      <c r="S548" s="193">
        <v>0</v>
      </c>
      <c r="T548" s="194">
        <f>S548*H548</f>
        <v>0</v>
      </c>
      <c r="AR548" s="195" t="s">
        <v>220</v>
      </c>
      <c r="AT548" s="195" t="s">
        <v>133</v>
      </c>
      <c r="AU548" s="195" t="s">
        <v>89</v>
      </c>
      <c r="AY548" s="16" t="s">
        <v>131</v>
      </c>
      <c r="BE548" s="196">
        <f>IF(N548="základní",J548,0)</f>
        <v>0</v>
      </c>
      <c r="BF548" s="196">
        <f>IF(N548="snížená",J548,0)</f>
        <v>0</v>
      </c>
      <c r="BG548" s="196">
        <f>IF(N548="zákl. přenesená",J548,0)</f>
        <v>0</v>
      </c>
      <c r="BH548" s="196">
        <f>IF(N548="sníž. přenesená",J548,0)</f>
        <v>0</v>
      </c>
      <c r="BI548" s="196">
        <f>IF(N548="nulová",J548,0)</f>
        <v>0</v>
      </c>
      <c r="BJ548" s="16" t="s">
        <v>79</v>
      </c>
      <c r="BK548" s="196">
        <f>ROUND(I548*H548,2)</f>
        <v>0</v>
      </c>
      <c r="BL548" s="16" t="s">
        <v>220</v>
      </c>
      <c r="BM548" s="195" t="s">
        <v>1446</v>
      </c>
    </row>
    <row r="549" spans="2:47" s="1" customFormat="1" ht="19.5">
      <c r="B549" s="33"/>
      <c r="C549" s="34"/>
      <c r="D549" s="197" t="s">
        <v>140</v>
      </c>
      <c r="E549" s="34"/>
      <c r="F549" s="198" t="s">
        <v>1445</v>
      </c>
      <c r="G549" s="34"/>
      <c r="H549" s="34"/>
      <c r="I549" s="114"/>
      <c r="J549" s="34"/>
      <c r="K549" s="34"/>
      <c r="L549" s="37"/>
      <c r="M549" s="199"/>
      <c r="N549" s="62"/>
      <c r="O549" s="62"/>
      <c r="P549" s="62"/>
      <c r="Q549" s="62"/>
      <c r="R549" s="62"/>
      <c r="S549" s="62"/>
      <c r="T549" s="63"/>
      <c r="AT549" s="16" t="s">
        <v>140</v>
      </c>
      <c r="AU549" s="16" t="s">
        <v>89</v>
      </c>
    </row>
    <row r="550" spans="2:63" s="11" customFormat="1" ht="20.85" customHeight="1">
      <c r="B550" s="168"/>
      <c r="C550" s="169"/>
      <c r="D550" s="170" t="s">
        <v>71</v>
      </c>
      <c r="E550" s="182" t="s">
        <v>1447</v>
      </c>
      <c r="F550" s="182" t="s">
        <v>1448</v>
      </c>
      <c r="G550" s="169"/>
      <c r="H550" s="169"/>
      <c r="I550" s="172"/>
      <c r="J550" s="183">
        <f>BK550</f>
        <v>0</v>
      </c>
      <c r="K550" s="169"/>
      <c r="L550" s="174"/>
      <c r="M550" s="175"/>
      <c r="N550" s="176"/>
      <c r="O550" s="176"/>
      <c r="P550" s="177">
        <f>SUM(P551:P686)</f>
        <v>0</v>
      </c>
      <c r="Q550" s="176"/>
      <c r="R550" s="177">
        <f>SUM(R551:R686)</f>
        <v>0</v>
      </c>
      <c r="S550" s="176"/>
      <c r="T550" s="178">
        <f>SUM(T551:T686)</f>
        <v>0</v>
      </c>
      <c r="AR550" s="179" t="s">
        <v>81</v>
      </c>
      <c r="AT550" s="180" t="s">
        <v>71</v>
      </c>
      <c r="AU550" s="180" t="s">
        <v>81</v>
      </c>
      <c r="AY550" s="179" t="s">
        <v>131</v>
      </c>
      <c r="BK550" s="181">
        <f>SUM(BK551:BK686)</f>
        <v>0</v>
      </c>
    </row>
    <row r="551" spans="2:65" s="1" customFormat="1" ht="36" customHeight="1">
      <c r="B551" s="33"/>
      <c r="C551" s="184" t="s">
        <v>1449</v>
      </c>
      <c r="D551" s="184" t="s">
        <v>133</v>
      </c>
      <c r="E551" s="185" t="s">
        <v>1450</v>
      </c>
      <c r="F551" s="186" t="s">
        <v>1451</v>
      </c>
      <c r="G551" s="187" t="s">
        <v>136</v>
      </c>
      <c r="H551" s="188">
        <v>31.5</v>
      </c>
      <c r="I551" s="189"/>
      <c r="J551" s="190">
        <f>ROUND(I551*H551,2)</f>
        <v>0</v>
      </c>
      <c r="K551" s="186" t="s">
        <v>19</v>
      </c>
      <c r="L551" s="37"/>
      <c r="M551" s="191" t="s">
        <v>19</v>
      </c>
      <c r="N551" s="192" t="s">
        <v>43</v>
      </c>
      <c r="O551" s="62"/>
      <c r="P551" s="193">
        <f>O551*H551</f>
        <v>0</v>
      </c>
      <c r="Q551" s="193">
        <v>0</v>
      </c>
      <c r="R551" s="193">
        <f>Q551*H551</f>
        <v>0</v>
      </c>
      <c r="S551" s="193">
        <v>0</v>
      </c>
      <c r="T551" s="194">
        <f>S551*H551</f>
        <v>0</v>
      </c>
      <c r="AR551" s="195" t="s">
        <v>220</v>
      </c>
      <c r="AT551" s="195" t="s">
        <v>133</v>
      </c>
      <c r="AU551" s="195" t="s">
        <v>89</v>
      </c>
      <c r="AY551" s="16" t="s">
        <v>131</v>
      </c>
      <c r="BE551" s="196">
        <f>IF(N551="základní",J551,0)</f>
        <v>0</v>
      </c>
      <c r="BF551" s="196">
        <f>IF(N551="snížená",J551,0)</f>
        <v>0</v>
      </c>
      <c r="BG551" s="196">
        <f>IF(N551="zákl. přenesená",J551,0)</f>
        <v>0</v>
      </c>
      <c r="BH551" s="196">
        <f>IF(N551="sníž. přenesená",J551,0)</f>
        <v>0</v>
      </c>
      <c r="BI551" s="196">
        <f>IF(N551="nulová",J551,0)</f>
        <v>0</v>
      </c>
      <c r="BJ551" s="16" t="s">
        <v>79</v>
      </c>
      <c r="BK551" s="196">
        <f>ROUND(I551*H551,2)</f>
        <v>0</v>
      </c>
      <c r="BL551" s="16" t="s">
        <v>220</v>
      </c>
      <c r="BM551" s="195" t="s">
        <v>1452</v>
      </c>
    </row>
    <row r="552" spans="2:47" s="1" customFormat="1" ht="19.5">
      <c r="B552" s="33"/>
      <c r="C552" s="34"/>
      <c r="D552" s="197" t="s">
        <v>140</v>
      </c>
      <c r="E552" s="34"/>
      <c r="F552" s="198" t="s">
        <v>1453</v>
      </c>
      <c r="G552" s="34"/>
      <c r="H552" s="34"/>
      <c r="I552" s="114"/>
      <c r="J552" s="34"/>
      <c r="K552" s="34"/>
      <c r="L552" s="37"/>
      <c r="M552" s="199"/>
      <c r="N552" s="62"/>
      <c r="O552" s="62"/>
      <c r="P552" s="62"/>
      <c r="Q552" s="62"/>
      <c r="R552" s="62"/>
      <c r="S552" s="62"/>
      <c r="T552" s="63"/>
      <c r="AT552" s="16" t="s">
        <v>140</v>
      </c>
      <c r="AU552" s="16" t="s">
        <v>89</v>
      </c>
    </row>
    <row r="553" spans="2:65" s="1" customFormat="1" ht="48" customHeight="1">
      <c r="B553" s="33"/>
      <c r="C553" s="184" t="s">
        <v>1454</v>
      </c>
      <c r="D553" s="184" t="s">
        <v>133</v>
      </c>
      <c r="E553" s="185" t="s">
        <v>1455</v>
      </c>
      <c r="F553" s="186" t="s">
        <v>1456</v>
      </c>
      <c r="G553" s="187" t="s">
        <v>136</v>
      </c>
      <c r="H553" s="188">
        <v>88</v>
      </c>
      <c r="I553" s="189"/>
      <c r="J553" s="190">
        <f>ROUND(I553*H553,2)</f>
        <v>0</v>
      </c>
      <c r="K553" s="186" t="s">
        <v>19</v>
      </c>
      <c r="L553" s="37"/>
      <c r="M553" s="191" t="s">
        <v>19</v>
      </c>
      <c r="N553" s="192" t="s">
        <v>43</v>
      </c>
      <c r="O553" s="62"/>
      <c r="P553" s="193">
        <f>O553*H553</f>
        <v>0</v>
      </c>
      <c r="Q553" s="193">
        <v>0</v>
      </c>
      <c r="R553" s="193">
        <f>Q553*H553</f>
        <v>0</v>
      </c>
      <c r="S553" s="193">
        <v>0</v>
      </c>
      <c r="T553" s="194">
        <f>S553*H553</f>
        <v>0</v>
      </c>
      <c r="AR553" s="195" t="s">
        <v>220</v>
      </c>
      <c r="AT553" s="195" t="s">
        <v>133</v>
      </c>
      <c r="AU553" s="195" t="s">
        <v>89</v>
      </c>
      <c r="AY553" s="16" t="s">
        <v>131</v>
      </c>
      <c r="BE553" s="196">
        <f>IF(N553="základní",J553,0)</f>
        <v>0</v>
      </c>
      <c r="BF553" s="196">
        <f>IF(N553="snížená",J553,0)</f>
        <v>0</v>
      </c>
      <c r="BG553" s="196">
        <f>IF(N553="zákl. přenesená",J553,0)</f>
        <v>0</v>
      </c>
      <c r="BH553" s="196">
        <f>IF(N553="sníž. přenesená",J553,0)</f>
        <v>0</v>
      </c>
      <c r="BI553" s="196">
        <f>IF(N553="nulová",J553,0)</f>
        <v>0</v>
      </c>
      <c r="BJ553" s="16" t="s">
        <v>79</v>
      </c>
      <c r="BK553" s="196">
        <f>ROUND(I553*H553,2)</f>
        <v>0</v>
      </c>
      <c r="BL553" s="16" t="s">
        <v>220</v>
      </c>
      <c r="BM553" s="195" t="s">
        <v>1457</v>
      </c>
    </row>
    <row r="554" spans="2:47" s="1" customFormat="1" ht="29.25">
      <c r="B554" s="33"/>
      <c r="C554" s="34"/>
      <c r="D554" s="197" t="s">
        <v>140</v>
      </c>
      <c r="E554" s="34"/>
      <c r="F554" s="198" t="s">
        <v>1458</v>
      </c>
      <c r="G554" s="34"/>
      <c r="H554" s="34"/>
      <c r="I554" s="114"/>
      <c r="J554" s="34"/>
      <c r="K554" s="34"/>
      <c r="L554" s="37"/>
      <c r="M554" s="199"/>
      <c r="N554" s="62"/>
      <c r="O554" s="62"/>
      <c r="P554" s="62"/>
      <c r="Q554" s="62"/>
      <c r="R554" s="62"/>
      <c r="S554" s="62"/>
      <c r="T554" s="63"/>
      <c r="AT554" s="16" t="s">
        <v>140</v>
      </c>
      <c r="AU554" s="16" t="s">
        <v>89</v>
      </c>
    </row>
    <row r="555" spans="2:65" s="1" customFormat="1" ht="48" customHeight="1">
      <c r="B555" s="33"/>
      <c r="C555" s="184" t="s">
        <v>1459</v>
      </c>
      <c r="D555" s="184" t="s">
        <v>133</v>
      </c>
      <c r="E555" s="185" t="s">
        <v>1460</v>
      </c>
      <c r="F555" s="186" t="s">
        <v>1461</v>
      </c>
      <c r="G555" s="187" t="s">
        <v>1462</v>
      </c>
      <c r="H555" s="188">
        <v>12</v>
      </c>
      <c r="I555" s="189"/>
      <c r="J555" s="190">
        <f>ROUND(I555*H555,2)</f>
        <v>0</v>
      </c>
      <c r="K555" s="186" t="s">
        <v>19</v>
      </c>
      <c r="L555" s="37"/>
      <c r="M555" s="191" t="s">
        <v>19</v>
      </c>
      <c r="N555" s="192" t="s">
        <v>43</v>
      </c>
      <c r="O555" s="62"/>
      <c r="P555" s="193">
        <f>O555*H555</f>
        <v>0</v>
      </c>
      <c r="Q555" s="193">
        <v>0</v>
      </c>
      <c r="R555" s="193">
        <f>Q555*H555</f>
        <v>0</v>
      </c>
      <c r="S555" s="193">
        <v>0</v>
      </c>
      <c r="T555" s="194">
        <f>S555*H555</f>
        <v>0</v>
      </c>
      <c r="AR555" s="195" t="s">
        <v>220</v>
      </c>
      <c r="AT555" s="195" t="s">
        <v>133</v>
      </c>
      <c r="AU555" s="195" t="s">
        <v>89</v>
      </c>
      <c r="AY555" s="16" t="s">
        <v>131</v>
      </c>
      <c r="BE555" s="196">
        <f>IF(N555="základní",J555,0)</f>
        <v>0</v>
      </c>
      <c r="BF555" s="196">
        <f>IF(N555="snížená",J555,0)</f>
        <v>0</v>
      </c>
      <c r="BG555" s="196">
        <f>IF(N555="zákl. přenesená",J555,0)</f>
        <v>0</v>
      </c>
      <c r="BH555" s="196">
        <f>IF(N555="sníž. přenesená",J555,0)</f>
        <v>0</v>
      </c>
      <c r="BI555" s="196">
        <f>IF(N555="nulová",J555,0)</f>
        <v>0</v>
      </c>
      <c r="BJ555" s="16" t="s">
        <v>79</v>
      </c>
      <c r="BK555" s="196">
        <f>ROUND(I555*H555,2)</f>
        <v>0</v>
      </c>
      <c r="BL555" s="16" t="s">
        <v>220</v>
      </c>
      <c r="BM555" s="195" t="s">
        <v>1463</v>
      </c>
    </row>
    <row r="556" spans="2:47" s="1" customFormat="1" ht="29.25">
      <c r="B556" s="33"/>
      <c r="C556" s="34"/>
      <c r="D556" s="197" t="s">
        <v>140</v>
      </c>
      <c r="E556" s="34"/>
      <c r="F556" s="198" t="s">
        <v>1464</v>
      </c>
      <c r="G556" s="34"/>
      <c r="H556" s="34"/>
      <c r="I556" s="114"/>
      <c r="J556" s="34"/>
      <c r="K556" s="34"/>
      <c r="L556" s="37"/>
      <c r="M556" s="199"/>
      <c r="N556" s="62"/>
      <c r="O556" s="62"/>
      <c r="P556" s="62"/>
      <c r="Q556" s="62"/>
      <c r="R556" s="62"/>
      <c r="S556" s="62"/>
      <c r="T556" s="63"/>
      <c r="AT556" s="16" t="s">
        <v>140</v>
      </c>
      <c r="AU556" s="16" t="s">
        <v>89</v>
      </c>
    </row>
    <row r="557" spans="2:65" s="1" customFormat="1" ht="48" customHeight="1">
      <c r="B557" s="33"/>
      <c r="C557" s="184" t="s">
        <v>1465</v>
      </c>
      <c r="D557" s="184" t="s">
        <v>133</v>
      </c>
      <c r="E557" s="185" t="s">
        <v>1466</v>
      </c>
      <c r="F557" s="186" t="s">
        <v>1467</v>
      </c>
      <c r="G557" s="187" t="s">
        <v>1462</v>
      </c>
      <c r="H557" s="188">
        <v>8</v>
      </c>
      <c r="I557" s="189"/>
      <c r="J557" s="190">
        <f>ROUND(I557*H557,2)</f>
        <v>0</v>
      </c>
      <c r="K557" s="186" t="s">
        <v>19</v>
      </c>
      <c r="L557" s="37"/>
      <c r="M557" s="191" t="s">
        <v>19</v>
      </c>
      <c r="N557" s="192" t="s">
        <v>43</v>
      </c>
      <c r="O557" s="62"/>
      <c r="P557" s="193">
        <f>O557*H557</f>
        <v>0</v>
      </c>
      <c r="Q557" s="193">
        <v>0</v>
      </c>
      <c r="R557" s="193">
        <f>Q557*H557</f>
        <v>0</v>
      </c>
      <c r="S557" s="193">
        <v>0</v>
      </c>
      <c r="T557" s="194">
        <f>S557*H557</f>
        <v>0</v>
      </c>
      <c r="AR557" s="195" t="s">
        <v>220</v>
      </c>
      <c r="AT557" s="195" t="s">
        <v>133</v>
      </c>
      <c r="AU557" s="195" t="s">
        <v>89</v>
      </c>
      <c r="AY557" s="16" t="s">
        <v>131</v>
      </c>
      <c r="BE557" s="196">
        <f>IF(N557="základní",J557,0)</f>
        <v>0</v>
      </c>
      <c r="BF557" s="196">
        <f>IF(N557="snížená",J557,0)</f>
        <v>0</v>
      </c>
      <c r="BG557" s="196">
        <f>IF(N557="zákl. přenesená",J557,0)</f>
        <v>0</v>
      </c>
      <c r="BH557" s="196">
        <f>IF(N557="sníž. přenesená",J557,0)</f>
        <v>0</v>
      </c>
      <c r="BI557" s="196">
        <f>IF(N557="nulová",J557,0)</f>
        <v>0</v>
      </c>
      <c r="BJ557" s="16" t="s">
        <v>79</v>
      </c>
      <c r="BK557" s="196">
        <f>ROUND(I557*H557,2)</f>
        <v>0</v>
      </c>
      <c r="BL557" s="16" t="s">
        <v>220</v>
      </c>
      <c r="BM557" s="195" t="s">
        <v>1468</v>
      </c>
    </row>
    <row r="558" spans="2:47" s="1" customFormat="1" ht="29.25">
      <c r="B558" s="33"/>
      <c r="C558" s="34"/>
      <c r="D558" s="197" t="s">
        <v>140</v>
      </c>
      <c r="E558" s="34"/>
      <c r="F558" s="198" t="s">
        <v>1469</v>
      </c>
      <c r="G558" s="34"/>
      <c r="H558" s="34"/>
      <c r="I558" s="114"/>
      <c r="J558" s="34"/>
      <c r="K558" s="34"/>
      <c r="L558" s="37"/>
      <c r="M558" s="199"/>
      <c r="N558" s="62"/>
      <c r="O558" s="62"/>
      <c r="P558" s="62"/>
      <c r="Q558" s="62"/>
      <c r="R558" s="62"/>
      <c r="S558" s="62"/>
      <c r="T558" s="63"/>
      <c r="AT558" s="16" t="s">
        <v>140</v>
      </c>
      <c r="AU558" s="16" t="s">
        <v>89</v>
      </c>
    </row>
    <row r="559" spans="2:65" s="1" customFormat="1" ht="48" customHeight="1">
      <c r="B559" s="33"/>
      <c r="C559" s="184" t="s">
        <v>1470</v>
      </c>
      <c r="D559" s="184" t="s">
        <v>133</v>
      </c>
      <c r="E559" s="185" t="s">
        <v>1471</v>
      </c>
      <c r="F559" s="186" t="s">
        <v>1472</v>
      </c>
      <c r="G559" s="187" t="s">
        <v>136</v>
      </c>
      <c r="H559" s="188">
        <v>36.5</v>
      </c>
      <c r="I559" s="189"/>
      <c r="J559" s="190">
        <f>ROUND(I559*H559,2)</f>
        <v>0</v>
      </c>
      <c r="K559" s="186" t="s">
        <v>19</v>
      </c>
      <c r="L559" s="37"/>
      <c r="M559" s="191" t="s">
        <v>19</v>
      </c>
      <c r="N559" s="192" t="s">
        <v>43</v>
      </c>
      <c r="O559" s="62"/>
      <c r="P559" s="193">
        <f>O559*H559</f>
        <v>0</v>
      </c>
      <c r="Q559" s="193">
        <v>0</v>
      </c>
      <c r="R559" s="193">
        <f>Q559*H559</f>
        <v>0</v>
      </c>
      <c r="S559" s="193">
        <v>0</v>
      </c>
      <c r="T559" s="194">
        <f>S559*H559</f>
        <v>0</v>
      </c>
      <c r="AR559" s="195" t="s">
        <v>220</v>
      </c>
      <c r="AT559" s="195" t="s">
        <v>133</v>
      </c>
      <c r="AU559" s="195" t="s">
        <v>89</v>
      </c>
      <c r="AY559" s="16" t="s">
        <v>131</v>
      </c>
      <c r="BE559" s="196">
        <f>IF(N559="základní",J559,0)</f>
        <v>0</v>
      </c>
      <c r="BF559" s="196">
        <f>IF(N559="snížená",J559,0)</f>
        <v>0</v>
      </c>
      <c r="BG559" s="196">
        <f>IF(N559="zákl. přenesená",J559,0)</f>
        <v>0</v>
      </c>
      <c r="BH559" s="196">
        <f>IF(N559="sníž. přenesená",J559,0)</f>
        <v>0</v>
      </c>
      <c r="BI559" s="196">
        <f>IF(N559="nulová",J559,0)</f>
        <v>0</v>
      </c>
      <c r="BJ559" s="16" t="s">
        <v>79</v>
      </c>
      <c r="BK559" s="196">
        <f>ROUND(I559*H559,2)</f>
        <v>0</v>
      </c>
      <c r="BL559" s="16" t="s">
        <v>220</v>
      </c>
      <c r="BM559" s="195" t="s">
        <v>1473</v>
      </c>
    </row>
    <row r="560" spans="2:47" s="1" customFormat="1" ht="39">
      <c r="B560" s="33"/>
      <c r="C560" s="34"/>
      <c r="D560" s="197" t="s">
        <v>140</v>
      </c>
      <c r="E560" s="34"/>
      <c r="F560" s="198" t="s">
        <v>1474</v>
      </c>
      <c r="G560" s="34"/>
      <c r="H560" s="34"/>
      <c r="I560" s="114"/>
      <c r="J560" s="34"/>
      <c r="K560" s="34"/>
      <c r="L560" s="37"/>
      <c r="M560" s="199"/>
      <c r="N560" s="62"/>
      <c r="O560" s="62"/>
      <c r="P560" s="62"/>
      <c r="Q560" s="62"/>
      <c r="R560" s="62"/>
      <c r="S560" s="62"/>
      <c r="T560" s="63"/>
      <c r="AT560" s="16" t="s">
        <v>140</v>
      </c>
      <c r="AU560" s="16" t="s">
        <v>89</v>
      </c>
    </row>
    <row r="561" spans="2:65" s="1" customFormat="1" ht="48" customHeight="1">
      <c r="B561" s="33"/>
      <c r="C561" s="184" t="s">
        <v>1475</v>
      </c>
      <c r="D561" s="184" t="s">
        <v>133</v>
      </c>
      <c r="E561" s="185" t="s">
        <v>1476</v>
      </c>
      <c r="F561" s="186" t="s">
        <v>1477</v>
      </c>
      <c r="G561" s="187" t="s">
        <v>136</v>
      </c>
      <c r="H561" s="188">
        <v>88</v>
      </c>
      <c r="I561" s="189"/>
      <c r="J561" s="190">
        <f>ROUND(I561*H561,2)</f>
        <v>0</v>
      </c>
      <c r="K561" s="186" t="s">
        <v>19</v>
      </c>
      <c r="L561" s="37"/>
      <c r="M561" s="191" t="s">
        <v>19</v>
      </c>
      <c r="N561" s="192" t="s">
        <v>43</v>
      </c>
      <c r="O561" s="62"/>
      <c r="P561" s="193">
        <f>O561*H561</f>
        <v>0</v>
      </c>
      <c r="Q561" s="193">
        <v>0</v>
      </c>
      <c r="R561" s="193">
        <f>Q561*H561</f>
        <v>0</v>
      </c>
      <c r="S561" s="193">
        <v>0</v>
      </c>
      <c r="T561" s="194">
        <f>S561*H561</f>
        <v>0</v>
      </c>
      <c r="AR561" s="195" t="s">
        <v>220</v>
      </c>
      <c r="AT561" s="195" t="s">
        <v>133</v>
      </c>
      <c r="AU561" s="195" t="s">
        <v>89</v>
      </c>
      <c r="AY561" s="16" t="s">
        <v>131</v>
      </c>
      <c r="BE561" s="196">
        <f>IF(N561="základní",J561,0)</f>
        <v>0</v>
      </c>
      <c r="BF561" s="196">
        <f>IF(N561="snížená",J561,0)</f>
        <v>0</v>
      </c>
      <c r="BG561" s="196">
        <f>IF(N561="zákl. přenesená",J561,0)</f>
        <v>0</v>
      </c>
      <c r="BH561" s="196">
        <f>IF(N561="sníž. přenesená",J561,0)</f>
        <v>0</v>
      </c>
      <c r="BI561" s="196">
        <f>IF(N561="nulová",J561,0)</f>
        <v>0</v>
      </c>
      <c r="BJ561" s="16" t="s">
        <v>79</v>
      </c>
      <c r="BK561" s="196">
        <f>ROUND(I561*H561,2)</f>
        <v>0</v>
      </c>
      <c r="BL561" s="16" t="s">
        <v>220</v>
      </c>
      <c r="BM561" s="195" t="s">
        <v>1478</v>
      </c>
    </row>
    <row r="562" spans="2:47" s="1" customFormat="1" ht="29.25">
      <c r="B562" s="33"/>
      <c r="C562" s="34"/>
      <c r="D562" s="197" t="s">
        <v>140</v>
      </c>
      <c r="E562" s="34"/>
      <c r="F562" s="198" t="s">
        <v>1479</v>
      </c>
      <c r="G562" s="34"/>
      <c r="H562" s="34"/>
      <c r="I562" s="114"/>
      <c r="J562" s="34"/>
      <c r="K562" s="34"/>
      <c r="L562" s="37"/>
      <c r="M562" s="199"/>
      <c r="N562" s="62"/>
      <c r="O562" s="62"/>
      <c r="P562" s="62"/>
      <c r="Q562" s="62"/>
      <c r="R562" s="62"/>
      <c r="S562" s="62"/>
      <c r="T562" s="63"/>
      <c r="AT562" s="16" t="s">
        <v>140</v>
      </c>
      <c r="AU562" s="16" t="s">
        <v>89</v>
      </c>
    </row>
    <row r="563" spans="2:65" s="1" customFormat="1" ht="48" customHeight="1">
      <c r="B563" s="33"/>
      <c r="C563" s="184" t="s">
        <v>1480</v>
      </c>
      <c r="D563" s="184" t="s">
        <v>133</v>
      </c>
      <c r="E563" s="185" t="s">
        <v>1481</v>
      </c>
      <c r="F563" s="186" t="s">
        <v>1482</v>
      </c>
      <c r="G563" s="187" t="s">
        <v>136</v>
      </c>
      <c r="H563" s="188">
        <v>92</v>
      </c>
      <c r="I563" s="189"/>
      <c r="J563" s="190">
        <f>ROUND(I563*H563,2)</f>
        <v>0</v>
      </c>
      <c r="K563" s="186" t="s">
        <v>19</v>
      </c>
      <c r="L563" s="37"/>
      <c r="M563" s="191" t="s">
        <v>19</v>
      </c>
      <c r="N563" s="192" t="s">
        <v>43</v>
      </c>
      <c r="O563" s="62"/>
      <c r="P563" s="193">
        <f>O563*H563</f>
        <v>0</v>
      </c>
      <c r="Q563" s="193">
        <v>0</v>
      </c>
      <c r="R563" s="193">
        <f>Q563*H563</f>
        <v>0</v>
      </c>
      <c r="S563" s="193">
        <v>0</v>
      </c>
      <c r="T563" s="194">
        <f>S563*H563</f>
        <v>0</v>
      </c>
      <c r="AR563" s="195" t="s">
        <v>220</v>
      </c>
      <c r="AT563" s="195" t="s">
        <v>133</v>
      </c>
      <c r="AU563" s="195" t="s">
        <v>89</v>
      </c>
      <c r="AY563" s="16" t="s">
        <v>131</v>
      </c>
      <c r="BE563" s="196">
        <f>IF(N563="základní",J563,0)</f>
        <v>0</v>
      </c>
      <c r="BF563" s="196">
        <f>IF(N563="snížená",J563,0)</f>
        <v>0</v>
      </c>
      <c r="BG563" s="196">
        <f>IF(N563="zákl. přenesená",J563,0)</f>
        <v>0</v>
      </c>
      <c r="BH563" s="196">
        <f>IF(N563="sníž. přenesená",J563,0)</f>
        <v>0</v>
      </c>
      <c r="BI563" s="196">
        <f>IF(N563="nulová",J563,0)</f>
        <v>0</v>
      </c>
      <c r="BJ563" s="16" t="s">
        <v>79</v>
      </c>
      <c r="BK563" s="196">
        <f>ROUND(I563*H563,2)</f>
        <v>0</v>
      </c>
      <c r="BL563" s="16" t="s">
        <v>220</v>
      </c>
      <c r="BM563" s="195" t="s">
        <v>1483</v>
      </c>
    </row>
    <row r="564" spans="2:47" s="1" customFormat="1" ht="29.25">
      <c r="B564" s="33"/>
      <c r="C564" s="34"/>
      <c r="D564" s="197" t="s">
        <v>140</v>
      </c>
      <c r="E564" s="34"/>
      <c r="F564" s="198" t="s">
        <v>1484</v>
      </c>
      <c r="G564" s="34"/>
      <c r="H564" s="34"/>
      <c r="I564" s="114"/>
      <c r="J564" s="34"/>
      <c r="K564" s="34"/>
      <c r="L564" s="37"/>
      <c r="M564" s="199"/>
      <c r="N564" s="62"/>
      <c r="O564" s="62"/>
      <c r="P564" s="62"/>
      <c r="Q564" s="62"/>
      <c r="R564" s="62"/>
      <c r="S564" s="62"/>
      <c r="T564" s="63"/>
      <c r="AT564" s="16" t="s">
        <v>140</v>
      </c>
      <c r="AU564" s="16" t="s">
        <v>89</v>
      </c>
    </row>
    <row r="565" spans="2:65" s="1" customFormat="1" ht="36" customHeight="1">
      <c r="B565" s="33"/>
      <c r="C565" s="184" t="s">
        <v>1485</v>
      </c>
      <c r="D565" s="184" t="s">
        <v>133</v>
      </c>
      <c r="E565" s="185" t="s">
        <v>1486</v>
      </c>
      <c r="F565" s="186" t="s">
        <v>1487</v>
      </c>
      <c r="G565" s="187" t="s">
        <v>136</v>
      </c>
      <c r="H565" s="188">
        <v>31</v>
      </c>
      <c r="I565" s="189"/>
      <c r="J565" s="190">
        <f>ROUND(I565*H565,2)</f>
        <v>0</v>
      </c>
      <c r="K565" s="186" t="s">
        <v>19</v>
      </c>
      <c r="L565" s="37"/>
      <c r="M565" s="191" t="s">
        <v>19</v>
      </c>
      <c r="N565" s="192" t="s">
        <v>43</v>
      </c>
      <c r="O565" s="62"/>
      <c r="P565" s="193">
        <f>O565*H565</f>
        <v>0</v>
      </c>
      <c r="Q565" s="193">
        <v>0</v>
      </c>
      <c r="R565" s="193">
        <f>Q565*H565</f>
        <v>0</v>
      </c>
      <c r="S565" s="193">
        <v>0</v>
      </c>
      <c r="T565" s="194">
        <f>S565*H565</f>
        <v>0</v>
      </c>
      <c r="AR565" s="195" t="s">
        <v>220</v>
      </c>
      <c r="AT565" s="195" t="s">
        <v>133</v>
      </c>
      <c r="AU565" s="195" t="s">
        <v>89</v>
      </c>
      <c r="AY565" s="16" t="s">
        <v>131</v>
      </c>
      <c r="BE565" s="196">
        <f>IF(N565="základní",J565,0)</f>
        <v>0</v>
      </c>
      <c r="BF565" s="196">
        <f>IF(N565="snížená",J565,0)</f>
        <v>0</v>
      </c>
      <c r="BG565" s="196">
        <f>IF(N565="zákl. přenesená",J565,0)</f>
        <v>0</v>
      </c>
      <c r="BH565" s="196">
        <f>IF(N565="sníž. přenesená",J565,0)</f>
        <v>0</v>
      </c>
      <c r="BI565" s="196">
        <f>IF(N565="nulová",J565,0)</f>
        <v>0</v>
      </c>
      <c r="BJ565" s="16" t="s">
        <v>79</v>
      </c>
      <c r="BK565" s="196">
        <f>ROUND(I565*H565,2)</f>
        <v>0</v>
      </c>
      <c r="BL565" s="16" t="s">
        <v>220</v>
      </c>
      <c r="BM565" s="195" t="s">
        <v>1488</v>
      </c>
    </row>
    <row r="566" spans="2:47" s="1" customFormat="1" ht="19.5">
      <c r="B566" s="33"/>
      <c r="C566" s="34"/>
      <c r="D566" s="197" t="s">
        <v>140</v>
      </c>
      <c r="E566" s="34"/>
      <c r="F566" s="198" t="s">
        <v>1489</v>
      </c>
      <c r="G566" s="34"/>
      <c r="H566" s="34"/>
      <c r="I566" s="114"/>
      <c r="J566" s="34"/>
      <c r="K566" s="34"/>
      <c r="L566" s="37"/>
      <c r="M566" s="199"/>
      <c r="N566" s="62"/>
      <c r="O566" s="62"/>
      <c r="P566" s="62"/>
      <c r="Q566" s="62"/>
      <c r="R566" s="62"/>
      <c r="S566" s="62"/>
      <c r="T566" s="63"/>
      <c r="AT566" s="16" t="s">
        <v>140</v>
      </c>
      <c r="AU566" s="16" t="s">
        <v>89</v>
      </c>
    </row>
    <row r="567" spans="2:65" s="1" customFormat="1" ht="36" customHeight="1">
      <c r="B567" s="33"/>
      <c r="C567" s="184" t="s">
        <v>1490</v>
      </c>
      <c r="D567" s="184" t="s">
        <v>133</v>
      </c>
      <c r="E567" s="185" t="s">
        <v>1491</v>
      </c>
      <c r="F567" s="186" t="s">
        <v>1492</v>
      </c>
      <c r="G567" s="187" t="s">
        <v>136</v>
      </c>
      <c r="H567" s="188">
        <v>17</v>
      </c>
      <c r="I567" s="189"/>
      <c r="J567" s="190">
        <f>ROUND(I567*H567,2)</f>
        <v>0</v>
      </c>
      <c r="K567" s="186" t="s">
        <v>19</v>
      </c>
      <c r="L567" s="37"/>
      <c r="M567" s="191" t="s">
        <v>19</v>
      </c>
      <c r="N567" s="192" t="s">
        <v>43</v>
      </c>
      <c r="O567" s="62"/>
      <c r="P567" s="193">
        <f>O567*H567</f>
        <v>0</v>
      </c>
      <c r="Q567" s="193">
        <v>0</v>
      </c>
      <c r="R567" s="193">
        <f>Q567*H567</f>
        <v>0</v>
      </c>
      <c r="S567" s="193">
        <v>0</v>
      </c>
      <c r="T567" s="194">
        <f>S567*H567</f>
        <v>0</v>
      </c>
      <c r="AR567" s="195" t="s">
        <v>220</v>
      </c>
      <c r="AT567" s="195" t="s">
        <v>133</v>
      </c>
      <c r="AU567" s="195" t="s">
        <v>89</v>
      </c>
      <c r="AY567" s="16" t="s">
        <v>131</v>
      </c>
      <c r="BE567" s="196">
        <f>IF(N567="základní",J567,0)</f>
        <v>0</v>
      </c>
      <c r="BF567" s="196">
        <f>IF(N567="snížená",J567,0)</f>
        <v>0</v>
      </c>
      <c r="BG567" s="196">
        <f>IF(N567="zákl. přenesená",J567,0)</f>
        <v>0</v>
      </c>
      <c r="BH567" s="196">
        <f>IF(N567="sníž. přenesená",J567,0)</f>
        <v>0</v>
      </c>
      <c r="BI567" s="196">
        <f>IF(N567="nulová",J567,0)</f>
        <v>0</v>
      </c>
      <c r="BJ567" s="16" t="s">
        <v>79</v>
      </c>
      <c r="BK567" s="196">
        <f>ROUND(I567*H567,2)</f>
        <v>0</v>
      </c>
      <c r="BL567" s="16" t="s">
        <v>220</v>
      </c>
      <c r="BM567" s="195" t="s">
        <v>1493</v>
      </c>
    </row>
    <row r="568" spans="2:47" s="1" customFormat="1" ht="19.5">
      <c r="B568" s="33"/>
      <c r="C568" s="34"/>
      <c r="D568" s="197" t="s">
        <v>140</v>
      </c>
      <c r="E568" s="34"/>
      <c r="F568" s="198" t="s">
        <v>1494</v>
      </c>
      <c r="G568" s="34"/>
      <c r="H568" s="34"/>
      <c r="I568" s="114"/>
      <c r="J568" s="34"/>
      <c r="K568" s="34"/>
      <c r="L568" s="37"/>
      <c r="M568" s="199"/>
      <c r="N568" s="62"/>
      <c r="O568" s="62"/>
      <c r="P568" s="62"/>
      <c r="Q568" s="62"/>
      <c r="R568" s="62"/>
      <c r="S568" s="62"/>
      <c r="T568" s="63"/>
      <c r="AT568" s="16" t="s">
        <v>140</v>
      </c>
      <c r="AU568" s="16" t="s">
        <v>89</v>
      </c>
    </row>
    <row r="569" spans="2:65" s="1" customFormat="1" ht="48" customHeight="1">
      <c r="B569" s="33"/>
      <c r="C569" s="184" t="s">
        <v>1495</v>
      </c>
      <c r="D569" s="184" t="s">
        <v>133</v>
      </c>
      <c r="E569" s="185" t="s">
        <v>1496</v>
      </c>
      <c r="F569" s="186" t="s">
        <v>1497</v>
      </c>
      <c r="G569" s="187" t="s">
        <v>136</v>
      </c>
      <c r="H569" s="188">
        <v>165</v>
      </c>
      <c r="I569" s="189"/>
      <c r="J569" s="190">
        <f>ROUND(I569*H569,2)</f>
        <v>0</v>
      </c>
      <c r="K569" s="186" t="s">
        <v>19</v>
      </c>
      <c r="L569" s="37"/>
      <c r="M569" s="191" t="s">
        <v>19</v>
      </c>
      <c r="N569" s="192" t="s">
        <v>43</v>
      </c>
      <c r="O569" s="62"/>
      <c r="P569" s="193">
        <f>O569*H569</f>
        <v>0</v>
      </c>
      <c r="Q569" s="193">
        <v>0</v>
      </c>
      <c r="R569" s="193">
        <f>Q569*H569</f>
        <v>0</v>
      </c>
      <c r="S569" s="193">
        <v>0</v>
      </c>
      <c r="T569" s="194">
        <f>S569*H569</f>
        <v>0</v>
      </c>
      <c r="AR569" s="195" t="s">
        <v>220</v>
      </c>
      <c r="AT569" s="195" t="s">
        <v>133</v>
      </c>
      <c r="AU569" s="195" t="s">
        <v>89</v>
      </c>
      <c r="AY569" s="16" t="s">
        <v>131</v>
      </c>
      <c r="BE569" s="196">
        <f>IF(N569="základní",J569,0)</f>
        <v>0</v>
      </c>
      <c r="BF569" s="196">
        <f>IF(N569="snížená",J569,0)</f>
        <v>0</v>
      </c>
      <c r="BG569" s="196">
        <f>IF(N569="zákl. přenesená",J569,0)</f>
        <v>0</v>
      </c>
      <c r="BH569" s="196">
        <f>IF(N569="sníž. přenesená",J569,0)</f>
        <v>0</v>
      </c>
      <c r="BI569" s="196">
        <f>IF(N569="nulová",J569,0)</f>
        <v>0</v>
      </c>
      <c r="BJ569" s="16" t="s">
        <v>79</v>
      </c>
      <c r="BK569" s="196">
        <f>ROUND(I569*H569,2)</f>
        <v>0</v>
      </c>
      <c r="BL569" s="16" t="s">
        <v>220</v>
      </c>
      <c r="BM569" s="195" t="s">
        <v>1498</v>
      </c>
    </row>
    <row r="570" spans="2:47" s="1" customFormat="1" ht="29.25">
      <c r="B570" s="33"/>
      <c r="C570" s="34"/>
      <c r="D570" s="197" t="s">
        <v>140</v>
      </c>
      <c r="E570" s="34"/>
      <c r="F570" s="198" t="s">
        <v>1499</v>
      </c>
      <c r="G570" s="34"/>
      <c r="H570" s="34"/>
      <c r="I570" s="114"/>
      <c r="J570" s="34"/>
      <c r="K570" s="34"/>
      <c r="L570" s="37"/>
      <c r="M570" s="199"/>
      <c r="N570" s="62"/>
      <c r="O570" s="62"/>
      <c r="P570" s="62"/>
      <c r="Q570" s="62"/>
      <c r="R570" s="62"/>
      <c r="S570" s="62"/>
      <c r="T570" s="63"/>
      <c r="AT570" s="16" t="s">
        <v>140</v>
      </c>
      <c r="AU570" s="16" t="s">
        <v>89</v>
      </c>
    </row>
    <row r="571" spans="2:65" s="1" customFormat="1" ht="36" customHeight="1">
      <c r="B571" s="33"/>
      <c r="C571" s="184" t="s">
        <v>1500</v>
      </c>
      <c r="D571" s="184" t="s">
        <v>133</v>
      </c>
      <c r="E571" s="185" t="s">
        <v>1501</v>
      </c>
      <c r="F571" s="186" t="s">
        <v>1502</v>
      </c>
      <c r="G571" s="187" t="s">
        <v>1462</v>
      </c>
      <c r="H571" s="188">
        <v>2</v>
      </c>
      <c r="I571" s="189"/>
      <c r="J571" s="190">
        <f>ROUND(I571*H571,2)</f>
        <v>0</v>
      </c>
      <c r="K571" s="186" t="s">
        <v>19</v>
      </c>
      <c r="L571" s="37"/>
      <c r="M571" s="191" t="s">
        <v>19</v>
      </c>
      <c r="N571" s="192" t="s">
        <v>43</v>
      </c>
      <c r="O571" s="62"/>
      <c r="P571" s="193">
        <f>O571*H571</f>
        <v>0</v>
      </c>
      <c r="Q571" s="193">
        <v>0</v>
      </c>
      <c r="R571" s="193">
        <f>Q571*H571</f>
        <v>0</v>
      </c>
      <c r="S571" s="193">
        <v>0</v>
      </c>
      <c r="T571" s="194">
        <f>S571*H571</f>
        <v>0</v>
      </c>
      <c r="AR571" s="195" t="s">
        <v>220</v>
      </c>
      <c r="AT571" s="195" t="s">
        <v>133</v>
      </c>
      <c r="AU571" s="195" t="s">
        <v>89</v>
      </c>
      <c r="AY571" s="16" t="s">
        <v>131</v>
      </c>
      <c r="BE571" s="196">
        <f>IF(N571="základní",J571,0)</f>
        <v>0</v>
      </c>
      <c r="BF571" s="196">
        <f>IF(N571="snížená",J571,0)</f>
        <v>0</v>
      </c>
      <c r="BG571" s="196">
        <f>IF(N571="zákl. přenesená",J571,0)</f>
        <v>0</v>
      </c>
      <c r="BH571" s="196">
        <f>IF(N571="sníž. přenesená",J571,0)</f>
        <v>0</v>
      </c>
      <c r="BI571" s="196">
        <f>IF(N571="nulová",J571,0)</f>
        <v>0</v>
      </c>
      <c r="BJ571" s="16" t="s">
        <v>79</v>
      </c>
      <c r="BK571" s="196">
        <f>ROUND(I571*H571,2)</f>
        <v>0</v>
      </c>
      <c r="BL571" s="16" t="s">
        <v>220</v>
      </c>
      <c r="BM571" s="195" t="s">
        <v>1503</v>
      </c>
    </row>
    <row r="572" spans="2:47" s="1" customFormat="1" ht="29.25">
      <c r="B572" s="33"/>
      <c r="C572" s="34"/>
      <c r="D572" s="197" t="s">
        <v>140</v>
      </c>
      <c r="E572" s="34"/>
      <c r="F572" s="198" t="s">
        <v>1504</v>
      </c>
      <c r="G572" s="34"/>
      <c r="H572" s="34"/>
      <c r="I572" s="114"/>
      <c r="J572" s="34"/>
      <c r="K572" s="34"/>
      <c r="L572" s="37"/>
      <c r="M572" s="199"/>
      <c r="N572" s="62"/>
      <c r="O572" s="62"/>
      <c r="P572" s="62"/>
      <c r="Q572" s="62"/>
      <c r="R572" s="62"/>
      <c r="S572" s="62"/>
      <c r="T572" s="63"/>
      <c r="AT572" s="16" t="s">
        <v>140</v>
      </c>
      <c r="AU572" s="16" t="s">
        <v>89</v>
      </c>
    </row>
    <row r="573" spans="2:65" s="1" customFormat="1" ht="36" customHeight="1">
      <c r="B573" s="33"/>
      <c r="C573" s="184" t="s">
        <v>1505</v>
      </c>
      <c r="D573" s="184" t="s">
        <v>133</v>
      </c>
      <c r="E573" s="185" t="s">
        <v>1506</v>
      </c>
      <c r="F573" s="186" t="s">
        <v>1507</v>
      </c>
      <c r="G573" s="187" t="s">
        <v>1462</v>
      </c>
      <c r="H573" s="188">
        <v>7</v>
      </c>
      <c r="I573" s="189"/>
      <c r="J573" s="190">
        <f>ROUND(I573*H573,2)</f>
        <v>0</v>
      </c>
      <c r="K573" s="186" t="s">
        <v>19</v>
      </c>
      <c r="L573" s="37"/>
      <c r="M573" s="191" t="s">
        <v>19</v>
      </c>
      <c r="N573" s="192" t="s">
        <v>43</v>
      </c>
      <c r="O573" s="62"/>
      <c r="P573" s="193">
        <f>O573*H573</f>
        <v>0</v>
      </c>
      <c r="Q573" s="193">
        <v>0</v>
      </c>
      <c r="R573" s="193">
        <f>Q573*H573</f>
        <v>0</v>
      </c>
      <c r="S573" s="193">
        <v>0</v>
      </c>
      <c r="T573" s="194">
        <f>S573*H573</f>
        <v>0</v>
      </c>
      <c r="AR573" s="195" t="s">
        <v>220</v>
      </c>
      <c r="AT573" s="195" t="s">
        <v>133</v>
      </c>
      <c r="AU573" s="195" t="s">
        <v>89</v>
      </c>
      <c r="AY573" s="16" t="s">
        <v>131</v>
      </c>
      <c r="BE573" s="196">
        <f>IF(N573="základní",J573,0)</f>
        <v>0</v>
      </c>
      <c r="BF573" s="196">
        <f>IF(N573="snížená",J573,0)</f>
        <v>0</v>
      </c>
      <c r="BG573" s="196">
        <f>IF(N573="zákl. přenesená",J573,0)</f>
        <v>0</v>
      </c>
      <c r="BH573" s="196">
        <f>IF(N573="sníž. přenesená",J573,0)</f>
        <v>0</v>
      </c>
      <c r="BI573" s="196">
        <f>IF(N573="nulová",J573,0)</f>
        <v>0</v>
      </c>
      <c r="BJ573" s="16" t="s">
        <v>79</v>
      </c>
      <c r="BK573" s="196">
        <f>ROUND(I573*H573,2)</f>
        <v>0</v>
      </c>
      <c r="BL573" s="16" t="s">
        <v>220</v>
      </c>
      <c r="BM573" s="195" t="s">
        <v>1508</v>
      </c>
    </row>
    <row r="574" spans="2:47" s="1" customFormat="1" ht="19.5">
      <c r="B574" s="33"/>
      <c r="C574" s="34"/>
      <c r="D574" s="197" t="s">
        <v>140</v>
      </c>
      <c r="E574" s="34"/>
      <c r="F574" s="198" t="s">
        <v>1509</v>
      </c>
      <c r="G574" s="34"/>
      <c r="H574" s="34"/>
      <c r="I574" s="114"/>
      <c r="J574" s="34"/>
      <c r="K574" s="34"/>
      <c r="L574" s="37"/>
      <c r="M574" s="199"/>
      <c r="N574" s="62"/>
      <c r="O574" s="62"/>
      <c r="P574" s="62"/>
      <c r="Q574" s="62"/>
      <c r="R574" s="62"/>
      <c r="S574" s="62"/>
      <c r="T574" s="63"/>
      <c r="AT574" s="16" t="s">
        <v>140</v>
      </c>
      <c r="AU574" s="16" t="s">
        <v>89</v>
      </c>
    </row>
    <row r="575" spans="2:65" s="1" customFormat="1" ht="36" customHeight="1">
      <c r="B575" s="33"/>
      <c r="C575" s="184" t="s">
        <v>1510</v>
      </c>
      <c r="D575" s="184" t="s">
        <v>133</v>
      </c>
      <c r="E575" s="185" t="s">
        <v>1511</v>
      </c>
      <c r="F575" s="186" t="s">
        <v>1512</v>
      </c>
      <c r="G575" s="187" t="s">
        <v>1462</v>
      </c>
      <c r="H575" s="188">
        <v>27</v>
      </c>
      <c r="I575" s="189"/>
      <c r="J575" s="190">
        <f>ROUND(I575*H575,2)</f>
        <v>0</v>
      </c>
      <c r="K575" s="186" t="s">
        <v>19</v>
      </c>
      <c r="L575" s="37"/>
      <c r="M575" s="191" t="s">
        <v>19</v>
      </c>
      <c r="N575" s="192" t="s">
        <v>43</v>
      </c>
      <c r="O575" s="62"/>
      <c r="P575" s="193">
        <f>O575*H575</f>
        <v>0</v>
      </c>
      <c r="Q575" s="193">
        <v>0</v>
      </c>
      <c r="R575" s="193">
        <f>Q575*H575</f>
        <v>0</v>
      </c>
      <c r="S575" s="193">
        <v>0</v>
      </c>
      <c r="T575" s="194">
        <f>S575*H575</f>
        <v>0</v>
      </c>
      <c r="AR575" s="195" t="s">
        <v>220</v>
      </c>
      <c r="AT575" s="195" t="s">
        <v>133</v>
      </c>
      <c r="AU575" s="195" t="s">
        <v>89</v>
      </c>
      <c r="AY575" s="16" t="s">
        <v>131</v>
      </c>
      <c r="BE575" s="196">
        <f>IF(N575="základní",J575,0)</f>
        <v>0</v>
      </c>
      <c r="BF575" s="196">
        <f>IF(N575="snížená",J575,0)</f>
        <v>0</v>
      </c>
      <c r="BG575" s="196">
        <f>IF(N575="zákl. přenesená",J575,0)</f>
        <v>0</v>
      </c>
      <c r="BH575" s="196">
        <f>IF(N575="sníž. přenesená",J575,0)</f>
        <v>0</v>
      </c>
      <c r="BI575" s="196">
        <f>IF(N575="nulová",J575,0)</f>
        <v>0</v>
      </c>
      <c r="BJ575" s="16" t="s">
        <v>79</v>
      </c>
      <c r="BK575" s="196">
        <f>ROUND(I575*H575,2)</f>
        <v>0</v>
      </c>
      <c r="BL575" s="16" t="s">
        <v>220</v>
      </c>
      <c r="BM575" s="195" t="s">
        <v>1513</v>
      </c>
    </row>
    <row r="576" spans="2:47" s="1" customFormat="1" ht="19.5">
      <c r="B576" s="33"/>
      <c r="C576" s="34"/>
      <c r="D576" s="197" t="s">
        <v>140</v>
      </c>
      <c r="E576" s="34"/>
      <c r="F576" s="198" t="s">
        <v>1514</v>
      </c>
      <c r="G576" s="34"/>
      <c r="H576" s="34"/>
      <c r="I576" s="114"/>
      <c r="J576" s="34"/>
      <c r="K576" s="34"/>
      <c r="L576" s="37"/>
      <c r="M576" s="199"/>
      <c r="N576" s="62"/>
      <c r="O576" s="62"/>
      <c r="P576" s="62"/>
      <c r="Q576" s="62"/>
      <c r="R576" s="62"/>
      <c r="S576" s="62"/>
      <c r="T576" s="63"/>
      <c r="AT576" s="16" t="s">
        <v>140</v>
      </c>
      <c r="AU576" s="16" t="s">
        <v>89</v>
      </c>
    </row>
    <row r="577" spans="2:65" s="1" customFormat="1" ht="36" customHeight="1">
      <c r="B577" s="33"/>
      <c r="C577" s="184" t="s">
        <v>1515</v>
      </c>
      <c r="D577" s="184" t="s">
        <v>133</v>
      </c>
      <c r="E577" s="185" t="s">
        <v>1516</v>
      </c>
      <c r="F577" s="186" t="s">
        <v>1517</v>
      </c>
      <c r="G577" s="187" t="s">
        <v>1518</v>
      </c>
      <c r="H577" s="188">
        <v>10</v>
      </c>
      <c r="I577" s="189"/>
      <c r="J577" s="190">
        <f>ROUND(I577*H577,2)</f>
        <v>0</v>
      </c>
      <c r="K577" s="186" t="s">
        <v>19</v>
      </c>
      <c r="L577" s="37"/>
      <c r="M577" s="191" t="s">
        <v>19</v>
      </c>
      <c r="N577" s="192" t="s">
        <v>43</v>
      </c>
      <c r="O577" s="62"/>
      <c r="P577" s="193">
        <f>O577*H577</f>
        <v>0</v>
      </c>
      <c r="Q577" s="193">
        <v>0</v>
      </c>
      <c r="R577" s="193">
        <f>Q577*H577</f>
        <v>0</v>
      </c>
      <c r="S577" s="193">
        <v>0</v>
      </c>
      <c r="T577" s="194">
        <f>S577*H577</f>
        <v>0</v>
      </c>
      <c r="AR577" s="195" t="s">
        <v>220</v>
      </c>
      <c r="AT577" s="195" t="s">
        <v>133</v>
      </c>
      <c r="AU577" s="195" t="s">
        <v>89</v>
      </c>
      <c r="AY577" s="16" t="s">
        <v>131</v>
      </c>
      <c r="BE577" s="196">
        <f>IF(N577="základní",J577,0)</f>
        <v>0</v>
      </c>
      <c r="BF577" s="196">
        <f>IF(N577="snížená",J577,0)</f>
        <v>0</v>
      </c>
      <c r="BG577" s="196">
        <f>IF(N577="zákl. přenesená",J577,0)</f>
        <v>0</v>
      </c>
      <c r="BH577" s="196">
        <f>IF(N577="sníž. přenesená",J577,0)</f>
        <v>0</v>
      </c>
      <c r="BI577" s="196">
        <f>IF(N577="nulová",J577,0)</f>
        <v>0</v>
      </c>
      <c r="BJ577" s="16" t="s">
        <v>79</v>
      </c>
      <c r="BK577" s="196">
        <f>ROUND(I577*H577,2)</f>
        <v>0</v>
      </c>
      <c r="BL577" s="16" t="s">
        <v>220</v>
      </c>
      <c r="BM577" s="195" t="s">
        <v>1519</v>
      </c>
    </row>
    <row r="578" spans="2:47" s="1" customFormat="1" ht="29.25">
      <c r="B578" s="33"/>
      <c r="C578" s="34"/>
      <c r="D578" s="197" t="s">
        <v>140</v>
      </c>
      <c r="E578" s="34"/>
      <c r="F578" s="198" t="s">
        <v>1520</v>
      </c>
      <c r="G578" s="34"/>
      <c r="H578" s="34"/>
      <c r="I578" s="114"/>
      <c r="J578" s="34"/>
      <c r="K578" s="34"/>
      <c r="L578" s="37"/>
      <c r="M578" s="199"/>
      <c r="N578" s="62"/>
      <c r="O578" s="62"/>
      <c r="P578" s="62"/>
      <c r="Q578" s="62"/>
      <c r="R578" s="62"/>
      <c r="S578" s="62"/>
      <c r="T578" s="63"/>
      <c r="AT578" s="16" t="s">
        <v>140</v>
      </c>
      <c r="AU578" s="16" t="s">
        <v>89</v>
      </c>
    </row>
    <row r="579" spans="2:65" s="1" customFormat="1" ht="36" customHeight="1">
      <c r="B579" s="33"/>
      <c r="C579" s="184" t="s">
        <v>1521</v>
      </c>
      <c r="D579" s="184" t="s">
        <v>133</v>
      </c>
      <c r="E579" s="185" t="s">
        <v>1522</v>
      </c>
      <c r="F579" s="186" t="s">
        <v>1523</v>
      </c>
      <c r="G579" s="187" t="s">
        <v>1462</v>
      </c>
      <c r="H579" s="188">
        <v>4</v>
      </c>
      <c r="I579" s="189"/>
      <c r="J579" s="190">
        <f>ROUND(I579*H579,2)</f>
        <v>0</v>
      </c>
      <c r="K579" s="186" t="s">
        <v>19</v>
      </c>
      <c r="L579" s="37"/>
      <c r="M579" s="191" t="s">
        <v>19</v>
      </c>
      <c r="N579" s="192" t="s">
        <v>43</v>
      </c>
      <c r="O579" s="62"/>
      <c r="P579" s="193">
        <f>O579*H579</f>
        <v>0</v>
      </c>
      <c r="Q579" s="193">
        <v>0</v>
      </c>
      <c r="R579" s="193">
        <f>Q579*H579</f>
        <v>0</v>
      </c>
      <c r="S579" s="193">
        <v>0</v>
      </c>
      <c r="T579" s="194">
        <f>S579*H579</f>
        <v>0</v>
      </c>
      <c r="AR579" s="195" t="s">
        <v>220</v>
      </c>
      <c r="AT579" s="195" t="s">
        <v>133</v>
      </c>
      <c r="AU579" s="195" t="s">
        <v>89</v>
      </c>
      <c r="AY579" s="16" t="s">
        <v>131</v>
      </c>
      <c r="BE579" s="196">
        <f>IF(N579="základní",J579,0)</f>
        <v>0</v>
      </c>
      <c r="BF579" s="196">
        <f>IF(N579="snížená",J579,0)</f>
        <v>0</v>
      </c>
      <c r="BG579" s="196">
        <f>IF(N579="zákl. přenesená",J579,0)</f>
        <v>0</v>
      </c>
      <c r="BH579" s="196">
        <f>IF(N579="sníž. přenesená",J579,0)</f>
        <v>0</v>
      </c>
      <c r="BI579" s="196">
        <f>IF(N579="nulová",J579,0)</f>
        <v>0</v>
      </c>
      <c r="BJ579" s="16" t="s">
        <v>79</v>
      </c>
      <c r="BK579" s="196">
        <f>ROUND(I579*H579,2)</f>
        <v>0</v>
      </c>
      <c r="BL579" s="16" t="s">
        <v>220</v>
      </c>
      <c r="BM579" s="195" t="s">
        <v>1524</v>
      </c>
    </row>
    <row r="580" spans="2:47" s="1" customFormat="1" ht="19.5">
      <c r="B580" s="33"/>
      <c r="C580" s="34"/>
      <c r="D580" s="197" t="s">
        <v>140</v>
      </c>
      <c r="E580" s="34"/>
      <c r="F580" s="198" t="s">
        <v>1525</v>
      </c>
      <c r="G580" s="34"/>
      <c r="H580" s="34"/>
      <c r="I580" s="114"/>
      <c r="J580" s="34"/>
      <c r="K580" s="34"/>
      <c r="L580" s="37"/>
      <c r="M580" s="199"/>
      <c r="N580" s="62"/>
      <c r="O580" s="62"/>
      <c r="P580" s="62"/>
      <c r="Q580" s="62"/>
      <c r="R580" s="62"/>
      <c r="S580" s="62"/>
      <c r="T580" s="63"/>
      <c r="AT580" s="16" t="s">
        <v>140</v>
      </c>
      <c r="AU580" s="16" t="s">
        <v>89</v>
      </c>
    </row>
    <row r="581" spans="2:65" s="1" customFormat="1" ht="36" customHeight="1">
      <c r="B581" s="33"/>
      <c r="C581" s="184" t="s">
        <v>1526</v>
      </c>
      <c r="D581" s="184" t="s">
        <v>133</v>
      </c>
      <c r="E581" s="185" t="s">
        <v>1527</v>
      </c>
      <c r="F581" s="186" t="s">
        <v>1528</v>
      </c>
      <c r="G581" s="187" t="s">
        <v>1529</v>
      </c>
      <c r="H581" s="188">
        <v>1</v>
      </c>
      <c r="I581" s="189"/>
      <c r="J581" s="190">
        <f>ROUND(I581*H581,2)</f>
        <v>0</v>
      </c>
      <c r="K581" s="186" t="s">
        <v>19</v>
      </c>
      <c r="L581" s="37"/>
      <c r="M581" s="191" t="s">
        <v>19</v>
      </c>
      <c r="N581" s="192" t="s">
        <v>43</v>
      </c>
      <c r="O581" s="62"/>
      <c r="P581" s="193">
        <f>O581*H581</f>
        <v>0</v>
      </c>
      <c r="Q581" s="193">
        <v>0</v>
      </c>
      <c r="R581" s="193">
        <f>Q581*H581</f>
        <v>0</v>
      </c>
      <c r="S581" s="193">
        <v>0</v>
      </c>
      <c r="T581" s="194">
        <f>S581*H581</f>
        <v>0</v>
      </c>
      <c r="AR581" s="195" t="s">
        <v>220</v>
      </c>
      <c r="AT581" s="195" t="s">
        <v>133</v>
      </c>
      <c r="AU581" s="195" t="s">
        <v>89</v>
      </c>
      <c r="AY581" s="16" t="s">
        <v>131</v>
      </c>
      <c r="BE581" s="196">
        <f>IF(N581="základní",J581,0)</f>
        <v>0</v>
      </c>
      <c r="BF581" s="196">
        <f>IF(N581="snížená",J581,0)</f>
        <v>0</v>
      </c>
      <c r="BG581" s="196">
        <f>IF(N581="zákl. přenesená",J581,0)</f>
        <v>0</v>
      </c>
      <c r="BH581" s="196">
        <f>IF(N581="sníž. přenesená",J581,0)</f>
        <v>0</v>
      </c>
      <c r="BI581" s="196">
        <f>IF(N581="nulová",J581,0)</f>
        <v>0</v>
      </c>
      <c r="BJ581" s="16" t="s">
        <v>79</v>
      </c>
      <c r="BK581" s="196">
        <f>ROUND(I581*H581,2)</f>
        <v>0</v>
      </c>
      <c r="BL581" s="16" t="s">
        <v>220</v>
      </c>
      <c r="BM581" s="195" t="s">
        <v>1530</v>
      </c>
    </row>
    <row r="582" spans="2:47" s="1" customFormat="1" ht="29.25">
      <c r="B582" s="33"/>
      <c r="C582" s="34"/>
      <c r="D582" s="197" t="s">
        <v>140</v>
      </c>
      <c r="E582" s="34"/>
      <c r="F582" s="198" t="s">
        <v>1531</v>
      </c>
      <c r="G582" s="34"/>
      <c r="H582" s="34"/>
      <c r="I582" s="114"/>
      <c r="J582" s="34"/>
      <c r="K582" s="34"/>
      <c r="L582" s="37"/>
      <c r="M582" s="199"/>
      <c r="N582" s="62"/>
      <c r="O582" s="62"/>
      <c r="P582" s="62"/>
      <c r="Q582" s="62"/>
      <c r="R582" s="62"/>
      <c r="S582" s="62"/>
      <c r="T582" s="63"/>
      <c r="AT582" s="16" t="s">
        <v>140</v>
      </c>
      <c r="AU582" s="16" t="s">
        <v>89</v>
      </c>
    </row>
    <row r="583" spans="2:65" s="1" customFormat="1" ht="36" customHeight="1">
      <c r="B583" s="33"/>
      <c r="C583" s="184" t="s">
        <v>1532</v>
      </c>
      <c r="D583" s="184" t="s">
        <v>133</v>
      </c>
      <c r="E583" s="185" t="s">
        <v>1533</v>
      </c>
      <c r="F583" s="186" t="s">
        <v>1534</v>
      </c>
      <c r="G583" s="187" t="s">
        <v>1518</v>
      </c>
      <c r="H583" s="188">
        <v>100</v>
      </c>
      <c r="I583" s="189"/>
      <c r="J583" s="190">
        <f>ROUND(I583*H583,2)</f>
        <v>0</v>
      </c>
      <c r="K583" s="186" t="s">
        <v>19</v>
      </c>
      <c r="L583" s="37"/>
      <c r="M583" s="191" t="s">
        <v>19</v>
      </c>
      <c r="N583" s="192" t="s">
        <v>43</v>
      </c>
      <c r="O583" s="62"/>
      <c r="P583" s="193">
        <f>O583*H583</f>
        <v>0</v>
      </c>
      <c r="Q583" s="193">
        <v>0</v>
      </c>
      <c r="R583" s="193">
        <f>Q583*H583</f>
        <v>0</v>
      </c>
      <c r="S583" s="193">
        <v>0</v>
      </c>
      <c r="T583" s="194">
        <f>S583*H583</f>
        <v>0</v>
      </c>
      <c r="AR583" s="195" t="s">
        <v>220</v>
      </c>
      <c r="AT583" s="195" t="s">
        <v>133</v>
      </c>
      <c r="AU583" s="195" t="s">
        <v>89</v>
      </c>
      <c r="AY583" s="16" t="s">
        <v>131</v>
      </c>
      <c r="BE583" s="196">
        <f>IF(N583="základní",J583,0)</f>
        <v>0</v>
      </c>
      <c r="BF583" s="196">
        <f>IF(N583="snížená",J583,0)</f>
        <v>0</v>
      </c>
      <c r="BG583" s="196">
        <f>IF(N583="zákl. přenesená",J583,0)</f>
        <v>0</v>
      </c>
      <c r="BH583" s="196">
        <f>IF(N583="sníž. přenesená",J583,0)</f>
        <v>0</v>
      </c>
      <c r="BI583" s="196">
        <f>IF(N583="nulová",J583,0)</f>
        <v>0</v>
      </c>
      <c r="BJ583" s="16" t="s">
        <v>79</v>
      </c>
      <c r="BK583" s="196">
        <f>ROUND(I583*H583,2)</f>
        <v>0</v>
      </c>
      <c r="BL583" s="16" t="s">
        <v>220</v>
      </c>
      <c r="BM583" s="195" t="s">
        <v>1535</v>
      </c>
    </row>
    <row r="584" spans="2:47" s="1" customFormat="1" ht="19.5">
      <c r="B584" s="33"/>
      <c r="C584" s="34"/>
      <c r="D584" s="197" t="s">
        <v>140</v>
      </c>
      <c r="E584" s="34"/>
      <c r="F584" s="198" t="s">
        <v>1536</v>
      </c>
      <c r="G584" s="34"/>
      <c r="H584" s="34"/>
      <c r="I584" s="114"/>
      <c r="J584" s="34"/>
      <c r="K584" s="34"/>
      <c r="L584" s="37"/>
      <c r="M584" s="199"/>
      <c r="N584" s="62"/>
      <c r="O584" s="62"/>
      <c r="P584" s="62"/>
      <c r="Q584" s="62"/>
      <c r="R584" s="62"/>
      <c r="S584" s="62"/>
      <c r="T584" s="63"/>
      <c r="AT584" s="16" t="s">
        <v>140</v>
      </c>
      <c r="AU584" s="16" t="s">
        <v>89</v>
      </c>
    </row>
    <row r="585" spans="2:65" s="1" customFormat="1" ht="48" customHeight="1">
      <c r="B585" s="33"/>
      <c r="C585" s="184" t="s">
        <v>1537</v>
      </c>
      <c r="D585" s="184" t="s">
        <v>133</v>
      </c>
      <c r="E585" s="185" t="s">
        <v>1538</v>
      </c>
      <c r="F585" s="186" t="s">
        <v>1539</v>
      </c>
      <c r="G585" s="187" t="s">
        <v>136</v>
      </c>
      <c r="H585" s="188">
        <v>227.5</v>
      </c>
      <c r="I585" s="189"/>
      <c r="J585" s="190">
        <f>ROUND(I585*H585,2)</f>
        <v>0</v>
      </c>
      <c r="K585" s="186" t="s">
        <v>19</v>
      </c>
      <c r="L585" s="37"/>
      <c r="M585" s="191" t="s">
        <v>19</v>
      </c>
      <c r="N585" s="192" t="s">
        <v>43</v>
      </c>
      <c r="O585" s="62"/>
      <c r="P585" s="193">
        <f>O585*H585</f>
        <v>0</v>
      </c>
      <c r="Q585" s="193">
        <v>0</v>
      </c>
      <c r="R585" s="193">
        <f>Q585*H585</f>
        <v>0</v>
      </c>
      <c r="S585" s="193">
        <v>0</v>
      </c>
      <c r="T585" s="194">
        <f>S585*H585</f>
        <v>0</v>
      </c>
      <c r="AR585" s="195" t="s">
        <v>220</v>
      </c>
      <c r="AT585" s="195" t="s">
        <v>133</v>
      </c>
      <c r="AU585" s="195" t="s">
        <v>89</v>
      </c>
      <c r="AY585" s="16" t="s">
        <v>131</v>
      </c>
      <c r="BE585" s="196">
        <f>IF(N585="základní",J585,0)</f>
        <v>0</v>
      </c>
      <c r="BF585" s="196">
        <f>IF(N585="snížená",J585,0)</f>
        <v>0</v>
      </c>
      <c r="BG585" s="196">
        <f>IF(N585="zákl. přenesená",J585,0)</f>
        <v>0</v>
      </c>
      <c r="BH585" s="196">
        <f>IF(N585="sníž. přenesená",J585,0)</f>
        <v>0</v>
      </c>
      <c r="BI585" s="196">
        <f>IF(N585="nulová",J585,0)</f>
        <v>0</v>
      </c>
      <c r="BJ585" s="16" t="s">
        <v>79</v>
      </c>
      <c r="BK585" s="196">
        <f>ROUND(I585*H585,2)</f>
        <v>0</v>
      </c>
      <c r="BL585" s="16" t="s">
        <v>220</v>
      </c>
      <c r="BM585" s="195" t="s">
        <v>1540</v>
      </c>
    </row>
    <row r="586" spans="2:47" s="1" customFormat="1" ht="29.25">
      <c r="B586" s="33"/>
      <c r="C586" s="34"/>
      <c r="D586" s="197" t="s">
        <v>140</v>
      </c>
      <c r="E586" s="34"/>
      <c r="F586" s="198" t="s">
        <v>1541</v>
      </c>
      <c r="G586" s="34"/>
      <c r="H586" s="34"/>
      <c r="I586" s="114"/>
      <c r="J586" s="34"/>
      <c r="K586" s="34"/>
      <c r="L586" s="37"/>
      <c r="M586" s="199"/>
      <c r="N586" s="62"/>
      <c r="O586" s="62"/>
      <c r="P586" s="62"/>
      <c r="Q586" s="62"/>
      <c r="R586" s="62"/>
      <c r="S586" s="62"/>
      <c r="T586" s="63"/>
      <c r="AT586" s="16" t="s">
        <v>140</v>
      </c>
      <c r="AU586" s="16" t="s">
        <v>89</v>
      </c>
    </row>
    <row r="587" spans="2:65" s="1" customFormat="1" ht="48" customHeight="1">
      <c r="B587" s="33"/>
      <c r="C587" s="184" t="s">
        <v>1542</v>
      </c>
      <c r="D587" s="184" t="s">
        <v>133</v>
      </c>
      <c r="E587" s="185" t="s">
        <v>1543</v>
      </c>
      <c r="F587" s="186" t="s">
        <v>1544</v>
      </c>
      <c r="G587" s="187" t="s">
        <v>1462</v>
      </c>
      <c r="H587" s="188">
        <v>1</v>
      </c>
      <c r="I587" s="189"/>
      <c r="J587" s="190">
        <f>ROUND(I587*H587,2)</f>
        <v>0</v>
      </c>
      <c r="K587" s="186" t="s">
        <v>19</v>
      </c>
      <c r="L587" s="37"/>
      <c r="M587" s="191" t="s">
        <v>19</v>
      </c>
      <c r="N587" s="192" t="s">
        <v>43</v>
      </c>
      <c r="O587" s="62"/>
      <c r="P587" s="193">
        <f>O587*H587</f>
        <v>0</v>
      </c>
      <c r="Q587" s="193">
        <v>0</v>
      </c>
      <c r="R587" s="193">
        <f>Q587*H587</f>
        <v>0</v>
      </c>
      <c r="S587" s="193">
        <v>0</v>
      </c>
      <c r="T587" s="194">
        <f>S587*H587</f>
        <v>0</v>
      </c>
      <c r="AR587" s="195" t="s">
        <v>220</v>
      </c>
      <c r="AT587" s="195" t="s">
        <v>133</v>
      </c>
      <c r="AU587" s="195" t="s">
        <v>89</v>
      </c>
      <c r="AY587" s="16" t="s">
        <v>131</v>
      </c>
      <c r="BE587" s="196">
        <f>IF(N587="základní",J587,0)</f>
        <v>0</v>
      </c>
      <c r="BF587" s="196">
        <f>IF(N587="snížená",J587,0)</f>
        <v>0</v>
      </c>
      <c r="BG587" s="196">
        <f>IF(N587="zákl. přenesená",J587,0)</f>
        <v>0</v>
      </c>
      <c r="BH587" s="196">
        <f>IF(N587="sníž. přenesená",J587,0)</f>
        <v>0</v>
      </c>
      <c r="BI587" s="196">
        <f>IF(N587="nulová",J587,0)</f>
        <v>0</v>
      </c>
      <c r="BJ587" s="16" t="s">
        <v>79</v>
      </c>
      <c r="BK587" s="196">
        <f>ROUND(I587*H587,2)</f>
        <v>0</v>
      </c>
      <c r="BL587" s="16" t="s">
        <v>220</v>
      </c>
      <c r="BM587" s="195" t="s">
        <v>1545</v>
      </c>
    </row>
    <row r="588" spans="2:47" s="1" customFormat="1" ht="39">
      <c r="B588" s="33"/>
      <c r="C588" s="34"/>
      <c r="D588" s="197" t="s">
        <v>140</v>
      </c>
      <c r="E588" s="34"/>
      <c r="F588" s="198" t="s">
        <v>1546</v>
      </c>
      <c r="G588" s="34"/>
      <c r="H588" s="34"/>
      <c r="I588" s="114"/>
      <c r="J588" s="34"/>
      <c r="K588" s="34"/>
      <c r="L588" s="37"/>
      <c r="M588" s="199"/>
      <c r="N588" s="62"/>
      <c r="O588" s="62"/>
      <c r="P588" s="62"/>
      <c r="Q588" s="62"/>
      <c r="R588" s="62"/>
      <c r="S588" s="62"/>
      <c r="T588" s="63"/>
      <c r="AT588" s="16" t="s">
        <v>140</v>
      </c>
      <c r="AU588" s="16" t="s">
        <v>89</v>
      </c>
    </row>
    <row r="589" spans="2:65" s="1" customFormat="1" ht="36" customHeight="1">
      <c r="B589" s="33"/>
      <c r="C589" s="184" t="s">
        <v>1547</v>
      </c>
      <c r="D589" s="184" t="s">
        <v>133</v>
      </c>
      <c r="E589" s="185" t="s">
        <v>1548</v>
      </c>
      <c r="F589" s="186" t="s">
        <v>1549</v>
      </c>
      <c r="G589" s="187" t="s">
        <v>136</v>
      </c>
      <c r="H589" s="188">
        <v>173.8</v>
      </c>
      <c r="I589" s="189"/>
      <c r="J589" s="190">
        <f>ROUND(I589*H589,2)</f>
        <v>0</v>
      </c>
      <c r="K589" s="186" t="s">
        <v>19</v>
      </c>
      <c r="L589" s="37"/>
      <c r="M589" s="191" t="s">
        <v>19</v>
      </c>
      <c r="N589" s="192" t="s">
        <v>43</v>
      </c>
      <c r="O589" s="62"/>
      <c r="P589" s="193">
        <f>O589*H589</f>
        <v>0</v>
      </c>
      <c r="Q589" s="193">
        <v>0</v>
      </c>
      <c r="R589" s="193">
        <f>Q589*H589</f>
        <v>0</v>
      </c>
      <c r="S589" s="193">
        <v>0</v>
      </c>
      <c r="T589" s="194">
        <f>S589*H589</f>
        <v>0</v>
      </c>
      <c r="AR589" s="195" t="s">
        <v>220</v>
      </c>
      <c r="AT589" s="195" t="s">
        <v>133</v>
      </c>
      <c r="AU589" s="195" t="s">
        <v>89</v>
      </c>
      <c r="AY589" s="16" t="s">
        <v>131</v>
      </c>
      <c r="BE589" s="196">
        <f>IF(N589="základní",J589,0)</f>
        <v>0</v>
      </c>
      <c r="BF589" s="196">
        <f>IF(N589="snížená",J589,0)</f>
        <v>0</v>
      </c>
      <c r="BG589" s="196">
        <f>IF(N589="zákl. přenesená",J589,0)</f>
        <v>0</v>
      </c>
      <c r="BH589" s="196">
        <f>IF(N589="sníž. přenesená",J589,0)</f>
        <v>0</v>
      </c>
      <c r="BI589" s="196">
        <f>IF(N589="nulová",J589,0)</f>
        <v>0</v>
      </c>
      <c r="BJ589" s="16" t="s">
        <v>79</v>
      </c>
      <c r="BK589" s="196">
        <f>ROUND(I589*H589,2)</f>
        <v>0</v>
      </c>
      <c r="BL589" s="16" t="s">
        <v>220</v>
      </c>
      <c r="BM589" s="195" t="s">
        <v>1550</v>
      </c>
    </row>
    <row r="590" spans="2:47" s="1" customFormat="1" ht="19.5">
      <c r="B590" s="33"/>
      <c r="C590" s="34"/>
      <c r="D590" s="197" t="s">
        <v>140</v>
      </c>
      <c r="E590" s="34"/>
      <c r="F590" s="198" t="s">
        <v>1551</v>
      </c>
      <c r="G590" s="34"/>
      <c r="H590" s="34"/>
      <c r="I590" s="114"/>
      <c r="J590" s="34"/>
      <c r="K590" s="34"/>
      <c r="L590" s="37"/>
      <c r="M590" s="199"/>
      <c r="N590" s="62"/>
      <c r="O590" s="62"/>
      <c r="P590" s="62"/>
      <c r="Q590" s="62"/>
      <c r="R590" s="62"/>
      <c r="S590" s="62"/>
      <c r="T590" s="63"/>
      <c r="AT590" s="16" t="s">
        <v>140</v>
      </c>
      <c r="AU590" s="16" t="s">
        <v>89</v>
      </c>
    </row>
    <row r="591" spans="2:65" s="1" customFormat="1" ht="36" customHeight="1">
      <c r="B591" s="33"/>
      <c r="C591" s="184" t="s">
        <v>1552</v>
      </c>
      <c r="D591" s="184" t="s">
        <v>133</v>
      </c>
      <c r="E591" s="185" t="s">
        <v>1553</v>
      </c>
      <c r="F591" s="186" t="s">
        <v>1554</v>
      </c>
      <c r="G591" s="187" t="s">
        <v>136</v>
      </c>
      <c r="H591" s="188">
        <v>173.8</v>
      </c>
      <c r="I591" s="189"/>
      <c r="J591" s="190">
        <f>ROUND(I591*H591,2)</f>
        <v>0</v>
      </c>
      <c r="K591" s="186" t="s">
        <v>19</v>
      </c>
      <c r="L591" s="37"/>
      <c r="M591" s="191" t="s">
        <v>19</v>
      </c>
      <c r="N591" s="192" t="s">
        <v>43</v>
      </c>
      <c r="O591" s="62"/>
      <c r="P591" s="193">
        <f>O591*H591</f>
        <v>0</v>
      </c>
      <c r="Q591" s="193">
        <v>0</v>
      </c>
      <c r="R591" s="193">
        <f>Q591*H591</f>
        <v>0</v>
      </c>
      <c r="S591" s="193">
        <v>0</v>
      </c>
      <c r="T591" s="194">
        <f>S591*H591</f>
        <v>0</v>
      </c>
      <c r="AR591" s="195" t="s">
        <v>220</v>
      </c>
      <c r="AT591" s="195" t="s">
        <v>133</v>
      </c>
      <c r="AU591" s="195" t="s">
        <v>89</v>
      </c>
      <c r="AY591" s="16" t="s">
        <v>131</v>
      </c>
      <c r="BE591" s="196">
        <f>IF(N591="základní",J591,0)</f>
        <v>0</v>
      </c>
      <c r="BF591" s="196">
        <f>IF(N591="snížená",J591,0)</f>
        <v>0</v>
      </c>
      <c r="BG591" s="196">
        <f>IF(N591="zákl. přenesená",J591,0)</f>
        <v>0</v>
      </c>
      <c r="BH591" s="196">
        <f>IF(N591="sníž. přenesená",J591,0)</f>
        <v>0</v>
      </c>
      <c r="BI591" s="196">
        <f>IF(N591="nulová",J591,0)</f>
        <v>0</v>
      </c>
      <c r="BJ591" s="16" t="s">
        <v>79</v>
      </c>
      <c r="BK591" s="196">
        <f>ROUND(I591*H591,2)</f>
        <v>0</v>
      </c>
      <c r="BL591" s="16" t="s">
        <v>220</v>
      </c>
      <c r="BM591" s="195" t="s">
        <v>1555</v>
      </c>
    </row>
    <row r="592" spans="2:47" s="1" customFormat="1" ht="29.25">
      <c r="B592" s="33"/>
      <c r="C592" s="34"/>
      <c r="D592" s="197" t="s">
        <v>140</v>
      </c>
      <c r="E592" s="34"/>
      <c r="F592" s="198" t="s">
        <v>1556</v>
      </c>
      <c r="G592" s="34"/>
      <c r="H592" s="34"/>
      <c r="I592" s="114"/>
      <c r="J592" s="34"/>
      <c r="K592" s="34"/>
      <c r="L592" s="37"/>
      <c r="M592" s="199"/>
      <c r="N592" s="62"/>
      <c r="O592" s="62"/>
      <c r="P592" s="62"/>
      <c r="Q592" s="62"/>
      <c r="R592" s="62"/>
      <c r="S592" s="62"/>
      <c r="T592" s="63"/>
      <c r="AT592" s="16" t="s">
        <v>140</v>
      </c>
      <c r="AU592" s="16" t="s">
        <v>89</v>
      </c>
    </row>
    <row r="593" spans="2:65" s="1" customFormat="1" ht="36" customHeight="1">
      <c r="B593" s="33"/>
      <c r="C593" s="184" t="s">
        <v>1557</v>
      </c>
      <c r="D593" s="184" t="s">
        <v>133</v>
      </c>
      <c r="E593" s="185" t="s">
        <v>1558</v>
      </c>
      <c r="F593" s="186" t="s">
        <v>1559</v>
      </c>
      <c r="G593" s="187" t="s">
        <v>1462</v>
      </c>
      <c r="H593" s="188">
        <v>22</v>
      </c>
      <c r="I593" s="189"/>
      <c r="J593" s="190">
        <f>ROUND(I593*H593,2)</f>
        <v>0</v>
      </c>
      <c r="K593" s="186" t="s">
        <v>19</v>
      </c>
      <c r="L593" s="37"/>
      <c r="M593" s="191" t="s">
        <v>19</v>
      </c>
      <c r="N593" s="192" t="s">
        <v>43</v>
      </c>
      <c r="O593" s="62"/>
      <c r="P593" s="193">
        <f>O593*H593</f>
        <v>0</v>
      </c>
      <c r="Q593" s="193">
        <v>0</v>
      </c>
      <c r="R593" s="193">
        <f>Q593*H593</f>
        <v>0</v>
      </c>
      <c r="S593" s="193">
        <v>0</v>
      </c>
      <c r="T593" s="194">
        <f>S593*H593</f>
        <v>0</v>
      </c>
      <c r="AR593" s="195" t="s">
        <v>220</v>
      </c>
      <c r="AT593" s="195" t="s">
        <v>133</v>
      </c>
      <c r="AU593" s="195" t="s">
        <v>89</v>
      </c>
      <c r="AY593" s="16" t="s">
        <v>131</v>
      </c>
      <c r="BE593" s="196">
        <f>IF(N593="základní",J593,0)</f>
        <v>0</v>
      </c>
      <c r="BF593" s="196">
        <f>IF(N593="snížená",J593,0)</f>
        <v>0</v>
      </c>
      <c r="BG593" s="196">
        <f>IF(N593="zákl. přenesená",J593,0)</f>
        <v>0</v>
      </c>
      <c r="BH593" s="196">
        <f>IF(N593="sníž. přenesená",J593,0)</f>
        <v>0</v>
      </c>
      <c r="BI593" s="196">
        <f>IF(N593="nulová",J593,0)</f>
        <v>0</v>
      </c>
      <c r="BJ593" s="16" t="s">
        <v>79</v>
      </c>
      <c r="BK593" s="196">
        <f>ROUND(I593*H593,2)</f>
        <v>0</v>
      </c>
      <c r="BL593" s="16" t="s">
        <v>220</v>
      </c>
      <c r="BM593" s="195" t="s">
        <v>1560</v>
      </c>
    </row>
    <row r="594" spans="2:47" s="1" customFormat="1" ht="29.25">
      <c r="B594" s="33"/>
      <c r="C594" s="34"/>
      <c r="D594" s="197" t="s">
        <v>140</v>
      </c>
      <c r="E594" s="34"/>
      <c r="F594" s="198" t="s">
        <v>1561</v>
      </c>
      <c r="G594" s="34"/>
      <c r="H594" s="34"/>
      <c r="I594" s="114"/>
      <c r="J594" s="34"/>
      <c r="K594" s="34"/>
      <c r="L594" s="37"/>
      <c r="M594" s="199"/>
      <c r="N594" s="62"/>
      <c r="O594" s="62"/>
      <c r="P594" s="62"/>
      <c r="Q594" s="62"/>
      <c r="R594" s="62"/>
      <c r="S594" s="62"/>
      <c r="T594" s="63"/>
      <c r="AT594" s="16" t="s">
        <v>140</v>
      </c>
      <c r="AU594" s="16" t="s">
        <v>89</v>
      </c>
    </row>
    <row r="595" spans="2:65" s="1" customFormat="1" ht="36" customHeight="1">
      <c r="B595" s="33"/>
      <c r="C595" s="184" t="s">
        <v>1562</v>
      </c>
      <c r="D595" s="184" t="s">
        <v>133</v>
      </c>
      <c r="E595" s="185" t="s">
        <v>1563</v>
      </c>
      <c r="F595" s="186" t="s">
        <v>1564</v>
      </c>
      <c r="G595" s="187" t="s">
        <v>136</v>
      </c>
      <c r="H595" s="188">
        <v>120</v>
      </c>
      <c r="I595" s="189"/>
      <c r="J595" s="190">
        <f>ROUND(I595*H595,2)</f>
        <v>0</v>
      </c>
      <c r="K595" s="186" t="s">
        <v>19</v>
      </c>
      <c r="L595" s="37"/>
      <c r="M595" s="191" t="s">
        <v>19</v>
      </c>
      <c r="N595" s="192" t="s">
        <v>43</v>
      </c>
      <c r="O595" s="62"/>
      <c r="P595" s="193">
        <f>O595*H595</f>
        <v>0</v>
      </c>
      <c r="Q595" s="193">
        <v>0</v>
      </c>
      <c r="R595" s="193">
        <f>Q595*H595</f>
        <v>0</v>
      </c>
      <c r="S595" s="193">
        <v>0</v>
      </c>
      <c r="T595" s="194">
        <f>S595*H595</f>
        <v>0</v>
      </c>
      <c r="AR595" s="195" t="s">
        <v>220</v>
      </c>
      <c r="AT595" s="195" t="s">
        <v>133</v>
      </c>
      <c r="AU595" s="195" t="s">
        <v>89</v>
      </c>
      <c r="AY595" s="16" t="s">
        <v>131</v>
      </c>
      <c r="BE595" s="196">
        <f>IF(N595="základní",J595,0)</f>
        <v>0</v>
      </c>
      <c r="BF595" s="196">
        <f>IF(N595="snížená",J595,0)</f>
        <v>0</v>
      </c>
      <c r="BG595" s="196">
        <f>IF(N595="zákl. přenesená",J595,0)</f>
        <v>0</v>
      </c>
      <c r="BH595" s="196">
        <f>IF(N595="sníž. přenesená",J595,0)</f>
        <v>0</v>
      </c>
      <c r="BI595" s="196">
        <f>IF(N595="nulová",J595,0)</f>
        <v>0</v>
      </c>
      <c r="BJ595" s="16" t="s">
        <v>79</v>
      </c>
      <c r="BK595" s="196">
        <f>ROUND(I595*H595,2)</f>
        <v>0</v>
      </c>
      <c r="BL595" s="16" t="s">
        <v>220</v>
      </c>
      <c r="BM595" s="195" t="s">
        <v>1565</v>
      </c>
    </row>
    <row r="596" spans="2:47" s="1" customFormat="1" ht="29.25">
      <c r="B596" s="33"/>
      <c r="C596" s="34"/>
      <c r="D596" s="197" t="s">
        <v>140</v>
      </c>
      <c r="E596" s="34"/>
      <c r="F596" s="198" t="s">
        <v>1566</v>
      </c>
      <c r="G596" s="34"/>
      <c r="H596" s="34"/>
      <c r="I596" s="114"/>
      <c r="J596" s="34"/>
      <c r="K596" s="34"/>
      <c r="L596" s="37"/>
      <c r="M596" s="199"/>
      <c r="N596" s="62"/>
      <c r="O596" s="62"/>
      <c r="P596" s="62"/>
      <c r="Q596" s="62"/>
      <c r="R596" s="62"/>
      <c r="S596" s="62"/>
      <c r="T596" s="63"/>
      <c r="AT596" s="16" t="s">
        <v>140</v>
      </c>
      <c r="AU596" s="16" t="s">
        <v>89</v>
      </c>
    </row>
    <row r="597" spans="2:65" s="1" customFormat="1" ht="48" customHeight="1">
      <c r="B597" s="33"/>
      <c r="C597" s="184" t="s">
        <v>1567</v>
      </c>
      <c r="D597" s="184" t="s">
        <v>133</v>
      </c>
      <c r="E597" s="185" t="s">
        <v>1568</v>
      </c>
      <c r="F597" s="186" t="s">
        <v>1569</v>
      </c>
      <c r="G597" s="187" t="s">
        <v>136</v>
      </c>
      <c r="H597" s="188">
        <v>85.5</v>
      </c>
      <c r="I597" s="189"/>
      <c r="J597" s="190">
        <f>ROUND(I597*H597,2)</f>
        <v>0</v>
      </c>
      <c r="K597" s="186" t="s">
        <v>19</v>
      </c>
      <c r="L597" s="37"/>
      <c r="M597" s="191" t="s">
        <v>19</v>
      </c>
      <c r="N597" s="192" t="s">
        <v>43</v>
      </c>
      <c r="O597" s="62"/>
      <c r="P597" s="193">
        <f>O597*H597</f>
        <v>0</v>
      </c>
      <c r="Q597" s="193">
        <v>0</v>
      </c>
      <c r="R597" s="193">
        <f>Q597*H597</f>
        <v>0</v>
      </c>
      <c r="S597" s="193">
        <v>0</v>
      </c>
      <c r="T597" s="194">
        <f>S597*H597</f>
        <v>0</v>
      </c>
      <c r="AR597" s="195" t="s">
        <v>220</v>
      </c>
      <c r="AT597" s="195" t="s">
        <v>133</v>
      </c>
      <c r="AU597" s="195" t="s">
        <v>89</v>
      </c>
      <c r="AY597" s="16" t="s">
        <v>131</v>
      </c>
      <c r="BE597" s="196">
        <f>IF(N597="základní",J597,0)</f>
        <v>0</v>
      </c>
      <c r="BF597" s="196">
        <f>IF(N597="snížená",J597,0)</f>
        <v>0</v>
      </c>
      <c r="BG597" s="196">
        <f>IF(N597="zákl. přenesená",J597,0)</f>
        <v>0</v>
      </c>
      <c r="BH597" s="196">
        <f>IF(N597="sníž. přenesená",J597,0)</f>
        <v>0</v>
      </c>
      <c r="BI597" s="196">
        <f>IF(N597="nulová",J597,0)</f>
        <v>0</v>
      </c>
      <c r="BJ597" s="16" t="s">
        <v>79</v>
      </c>
      <c r="BK597" s="196">
        <f>ROUND(I597*H597,2)</f>
        <v>0</v>
      </c>
      <c r="BL597" s="16" t="s">
        <v>220</v>
      </c>
      <c r="BM597" s="195" t="s">
        <v>1570</v>
      </c>
    </row>
    <row r="598" spans="2:47" s="1" customFormat="1" ht="29.25">
      <c r="B598" s="33"/>
      <c r="C598" s="34"/>
      <c r="D598" s="197" t="s">
        <v>140</v>
      </c>
      <c r="E598" s="34"/>
      <c r="F598" s="198" t="s">
        <v>1571</v>
      </c>
      <c r="G598" s="34"/>
      <c r="H598" s="34"/>
      <c r="I598" s="114"/>
      <c r="J598" s="34"/>
      <c r="K598" s="34"/>
      <c r="L598" s="37"/>
      <c r="M598" s="199"/>
      <c r="N598" s="62"/>
      <c r="O598" s="62"/>
      <c r="P598" s="62"/>
      <c r="Q598" s="62"/>
      <c r="R598" s="62"/>
      <c r="S598" s="62"/>
      <c r="T598" s="63"/>
      <c r="AT598" s="16" t="s">
        <v>140</v>
      </c>
      <c r="AU598" s="16" t="s">
        <v>89</v>
      </c>
    </row>
    <row r="599" spans="2:65" s="1" customFormat="1" ht="36" customHeight="1">
      <c r="B599" s="33"/>
      <c r="C599" s="184" t="s">
        <v>1572</v>
      </c>
      <c r="D599" s="184" t="s">
        <v>133</v>
      </c>
      <c r="E599" s="185" t="s">
        <v>1573</v>
      </c>
      <c r="F599" s="186" t="s">
        <v>1574</v>
      </c>
      <c r="G599" s="187" t="s">
        <v>1462</v>
      </c>
      <c r="H599" s="188">
        <v>2</v>
      </c>
      <c r="I599" s="189"/>
      <c r="J599" s="190">
        <f>ROUND(I599*H599,2)</f>
        <v>0</v>
      </c>
      <c r="K599" s="186" t="s">
        <v>19</v>
      </c>
      <c r="L599" s="37"/>
      <c r="M599" s="191" t="s">
        <v>19</v>
      </c>
      <c r="N599" s="192" t="s">
        <v>43</v>
      </c>
      <c r="O599" s="62"/>
      <c r="P599" s="193">
        <f>O599*H599</f>
        <v>0</v>
      </c>
      <c r="Q599" s="193">
        <v>0</v>
      </c>
      <c r="R599" s="193">
        <f>Q599*H599</f>
        <v>0</v>
      </c>
      <c r="S599" s="193">
        <v>0</v>
      </c>
      <c r="T599" s="194">
        <f>S599*H599</f>
        <v>0</v>
      </c>
      <c r="AR599" s="195" t="s">
        <v>220</v>
      </c>
      <c r="AT599" s="195" t="s">
        <v>133</v>
      </c>
      <c r="AU599" s="195" t="s">
        <v>89</v>
      </c>
      <c r="AY599" s="16" t="s">
        <v>131</v>
      </c>
      <c r="BE599" s="196">
        <f>IF(N599="základní",J599,0)</f>
        <v>0</v>
      </c>
      <c r="BF599" s="196">
        <f>IF(N599="snížená",J599,0)</f>
        <v>0</v>
      </c>
      <c r="BG599" s="196">
        <f>IF(N599="zákl. přenesená",J599,0)</f>
        <v>0</v>
      </c>
      <c r="BH599" s="196">
        <f>IF(N599="sníž. přenesená",J599,0)</f>
        <v>0</v>
      </c>
      <c r="BI599" s="196">
        <f>IF(N599="nulová",J599,0)</f>
        <v>0</v>
      </c>
      <c r="BJ599" s="16" t="s">
        <v>79</v>
      </c>
      <c r="BK599" s="196">
        <f>ROUND(I599*H599,2)</f>
        <v>0</v>
      </c>
      <c r="BL599" s="16" t="s">
        <v>220</v>
      </c>
      <c r="BM599" s="195" t="s">
        <v>1575</v>
      </c>
    </row>
    <row r="600" spans="2:47" s="1" customFormat="1" ht="19.5">
      <c r="B600" s="33"/>
      <c r="C600" s="34"/>
      <c r="D600" s="197" t="s">
        <v>140</v>
      </c>
      <c r="E600" s="34"/>
      <c r="F600" s="198" t="s">
        <v>1576</v>
      </c>
      <c r="G600" s="34"/>
      <c r="H600" s="34"/>
      <c r="I600" s="114"/>
      <c r="J600" s="34"/>
      <c r="K600" s="34"/>
      <c r="L600" s="37"/>
      <c r="M600" s="199"/>
      <c r="N600" s="62"/>
      <c r="O600" s="62"/>
      <c r="P600" s="62"/>
      <c r="Q600" s="62"/>
      <c r="R600" s="62"/>
      <c r="S600" s="62"/>
      <c r="T600" s="63"/>
      <c r="AT600" s="16" t="s">
        <v>140</v>
      </c>
      <c r="AU600" s="16" t="s">
        <v>89</v>
      </c>
    </row>
    <row r="601" spans="2:65" s="1" customFormat="1" ht="48" customHeight="1">
      <c r="B601" s="33"/>
      <c r="C601" s="184" t="s">
        <v>1577</v>
      </c>
      <c r="D601" s="184" t="s">
        <v>133</v>
      </c>
      <c r="E601" s="185" t="s">
        <v>1578</v>
      </c>
      <c r="F601" s="186" t="s">
        <v>1579</v>
      </c>
      <c r="G601" s="187" t="s">
        <v>136</v>
      </c>
      <c r="H601" s="188">
        <v>55</v>
      </c>
      <c r="I601" s="189"/>
      <c r="J601" s="190">
        <f>ROUND(I601*H601,2)</f>
        <v>0</v>
      </c>
      <c r="K601" s="186" t="s">
        <v>19</v>
      </c>
      <c r="L601" s="37"/>
      <c r="M601" s="191" t="s">
        <v>19</v>
      </c>
      <c r="N601" s="192" t="s">
        <v>43</v>
      </c>
      <c r="O601" s="62"/>
      <c r="P601" s="193">
        <f>O601*H601</f>
        <v>0</v>
      </c>
      <c r="Q601" s="193">
        <v>0</v>
      </c>
      <c r="R601" s="193">
        <f>Q601*H601</f>
        <v>0</v>
      </c>
      <c r="S601" s="193">
        <v>0</v>
      </c>
      <c r="T601" s="194">
        <f>S601*H601</f>
        <v>0</v>
      </c>
      <c r="AR601" s="195" t="s">
        <v>220</v>
      </c>
      <c r="AT601" s="195" t="s">
        <v>133</v>
      </c>
      <c r="AU601" s="195" t="s">
        <v>89</v>
      </c>
      <c r="AY601" s="16" t="s">
        <v>131</v>
      </c>
      <c r="BE601" s="196">
        <f>IF(N601="základní",J601,0)</f>
        <v>0</v>
      </c>
      <c r="BF601" s="196">
        <f>IF(N601="snížená",J601,0)</f>
        <v>0</v>
      </c>
      <c r="BG601" s="196">
        <f>IF(N601="zákl. přenesená",J601,0)</f>
        <v>0</v>
      </c>
      <c r="BH601" s="196">
        <f>IF(N601="sníž. přenesená",J601,0)</f>
        <v>0</v>
      </c>
      <c r="BI601" s="196">
        <f>IF(N601="nulová",J601,0)</f>
        <v>0</v>
      </c>
      <c r="BJ601" s="16" t="s">
        <v>79</v>
      </c>
      <c r="BK601" s="196">
        <f>ROUND(I601*H601,2)</f>
        <v>0</v>
      </c>
      <c r="BL601" s="16" t="s">
        <v>220</v>
      </c>
      <c r="BM601" s="195" t="s">
        <v>1580</v>
      </c>
    </row>
    <row r="602" spans="2:47" s="1" customFormat="1" ht="29.25">
      <c r="B602" s="33"/>
      <c r="C602" s="34"/>
      <c r="D602" s="197" t="s">
        <v>140</v>
      </c>
      <c r="E602" s="34"/>
      <c r="F602" s="198" t="s">
        <v>1581</v>
      </c>
      <c r="G602" s="34"/>
      <c r="H602" s="34"/>
      <c r="I602" s="114"/>
      <c r="J602" s="34"/>
      <c r="K602" s="34"/>
      <c r="L602" s="37"/>
      <c r="M602" s="199"/>
      <c r="N602" s="62"/>
      <c r="O602" s="62"/>
      <c r="P602" s="62"/>
      <c r="Q602" s="62"/>
      <c r="R602" s="62"/>
      <c r="S602" s="62"/>
      <c r="T602" s="63"/>
      <c r="AT602" s="16" t="s">
        <v>140</v>
      </c>
      <c r="AU602" s="16" t="s">
        <v>89</v>
      </c>
    </row>
    <row r="603" spans="2:65" s="1" customFormat="1" ht="48" customHeight="1">
      <c r="B603" s="33"/>
      <c r="C603" s="184" t="s">
        <v>1582</v>
      </c>
      <c r="D603" s="184" t="s">
        <v>133</v>
      </c>
      <c r="E603" s="185" t="s">
        <v>1583</v>
      </c>
      <c r="F603" s="186" t="s">
        <v>1584</v>
      </c>
      <c r="G603" s="187" t="s">
        <v>1462</v>
      </c>
      <c r="H603" s="188">
        <v>12</v>
      </c>
      <c r="I603" s="189"/>
      <c r="J603" s="190">
        <f>ROUND(I603*H603,2)</f>
        <v>0</v>
      </c>
      <c r="K603" s="186" t="s">
        <v>19</v>
      </c>
      <c r="L603" s="37"/>
      <c r="M603" s="191" t="s">
        <v>19</v>
      </c>
      <c r="N603" s="192" t="s">
        <v>43</v>
      </c>
      <c r="O603" s="62"/>
      <c r="P603" s="193">
        <f>O603*H603</f>
        <v>0</v>
      </c>
      <c r="Q603" s="193">
        <v>0</v>
      </c>
      <c r="R603" s="193">
        <f>Q603*H603</f>
        <v>0</v>
      </c>
      <c r="S603" s="193">
        <v>0</v>
      </c>
      <c r="T603" s="194">
        <f>S603*H603</f>
        <v>0</v>
      </c>
      <c r="AR603" s="195" t="s">
        <v>220</v>
      </c>
      <c r="AT603" s="195" t="s">
        <v>133</v>
      </c>
      <c r="AU603" s="195" t="s">
        <v>89</v>
      </c>
      <c r="AY603" s="16" t="s">
        <v>131</v>
      </c>
      <c r="BE603" s="196">
        <f>IF(N603="základní",J603,0)</f>
        <v>0</v>
      </c>
      <c r="BF603" s="196">
        <f>IF(N603="snížená",J603,0)</f>
        <v>0</v>
      </c>
      <c r="BG603" s="196">
        <f>IF(N603="zákl. přenesená",J603,0)</f>
        <v>0</v>
      </c>
      <c r="BH603" s="196">
        <f>IF(N603="sníž. přenesená",J603,0)</f>
        <v>0</v>
      </c>
      <c r="BI603" s="196">
        <f>IF(N603="nulová",J603,0)</f>
        <v>0</v>
      </c>
      <c r="BJ603" s="16" t="s">
        <v>79</v>
      </c>
      <c r="BK603" s="196">
        <f>ROUND(I603*H603,2)</f>
        <v>0</v>
      </c>
      <c r="BL603" s="16" t="s">
        <v>220</v>
      </c>
      <c r="BM603" s="195" t="s">
        <v>1585</v>
      </c>
    </row>
    <row r="604" spans="2:47" s="1" customFormat="1" ht="29.25">
      <c r="B604" s="33"/>
      <c r="C604" s="34"/>
      <c r="D604" s="197" t="s">
        <v>140</v>
      </c>
      <c r="E604" s="34"/>
      <c r="F604" s="198" t="s">
        <v>1586</v>
      </c>
      <c r="G604" s="34"/>
      <c r="H604" s="34"/>
      <c r="I604" s="114"/>
      <c r="J604" s="34"/>
      <c r="K604" s="34"/>
      <c r="L604" s="37"/>
      <c r="M604" s="199"/>
      <c r="N604" s="62"/>
      <c r="O604" s="62"/>
      <c r="P604" s="62"/>
      <c r="Q604" s="62"/>
      <c r="R604" s="62"/>
      <c r="S604" s="62"/>
      <c r="T604" s="63"/>
      <c r="AT604" s="16" t="s">
        <v>140</v>
      </c>
      <c r="AU604" s="16" t="s">
        <v>89</v>
      </c>
    </row>
    <row r="605" spans="2:65" s="1" customFormat="1" ht="48" customHeight="1">
      <c r="B605" s="33"/>
      <c r="C605" s="184" t="s">
        <v>1587</v>
      </c>
      <c r="D605" s="184" t="s">
        <v>133</v>
      </c>
      <c r="E605" s="185" t="s">
        <v>1588</v>
      </c>
      <c r="F605" s="186" t="s">
        <v>1589</v>
      </c>
      <c r="G605" s="187" t="s">
        <v>136</v>
      </c>
      <c r="H605" s="188">
        <v>322</v>
      </c>
      <c r="I605" s="189"/>
      <c r="J605" s="190">
        <f>ROUND(I605*H605,2)</f>
        <v>0</v>
      </c>
      <c r="K605" s="186" t="s">
        <v>19</v>
      </c>
      <c r="L605" s="37"/>
      <c r="M605" s="191" t="s">
        <v>19</v>
      </c>
      <c r="N605" s="192" t="s">
        <v>43</v>
      </c>
      <c r="O605" s="62"/>
      <c r="P605" s="193">
        <f>O605*H605</f>
        <v>0</v>
      </c>
      <c r="Q605" s="193">
        <v>0</v>
      </c>
      <c r="R605" s="193">
        <f>Q605*H605</f>
        <v>0</v>
      </c>
      <c r="S605" s="193">
        <v>0</v>
      </c>
      <c r="T605" s="194">
        <f>S605*H605</f>
        <v>0</v>
      </c>
      <c r="AR605" s="195" t="s">
        <v>220</v>
      </c>
      <c r="AT605" s="195" t="s">
        <v>133</v>
      </c>
      <c r="AU605" s="195" t="s">
        <v>89</v>
      </c>
      <c r="AY605" s="16" t="s">
        <v>131</v>
      </c>
      <c r="BE605" s="196">
        <f>IF(N605="základní",J605,0)</f>
        <v>0</v>
      </c>
      <c r="BF605" s="196">
        <f>IF(N605="snížená",J605,0)</f>
        <v>0</v>
      </c>
      <c r="BG605" s="196">
        <f>IF(N605="zákl. přenesená",J605,0)</f>
        <v>0</v>
      </c>
      <c r="BH605" s="196">
        <f>IF(N605="sníž. přenesená",J605,0)</f>
        <v>0</v>
      </c>
      <c r="BI605" s="196">
        <f>IF(N605="nulová",J605,0)</f>
        <v>0</v>
      </c>
      <c r="BJ605" s="16" t="s">
        <v>79</v>
      </c>
      <c r="BK605" s="196">
        <f>ROUND(I605*H605,2)</f>
        <v>0</v>
      </c>
      <c r="BL605" s="16" t="s">
        <v>220</v>
      </c>
      <c r="BM605" s="195" t="s">
        <v>1590</v>
      </c>
    </row>
    <row r="606" spans="2:47" s="1" customFormat="1" ht="29.25">
      <c r="B606" s="33"/>
      <c r="C606" s="34"/>
      <c r="D606" s="197" t="s">
        <v>140</v>
      </c>
      <c r="E606" s="34"/>
      <c r="F606" s="198" t="s">
        <v>1591</v>
      </c>
      <c r="G606" s="34"/>
      <c r="H606" s="34"/>
      <c r="I606" s="114"/>
      <c r="J606" s="34"/>
      <c r="K606" s="34"/>
      <c r="L606" s="37"/>
      <c r="M606" s="199"/>
      <c r="N606" s="62"/>
      <c r="O606" s="62"/>
      <c r="P606" s="62"/>
      <c r="Q606" s="62"/>
      <c r="R606" s="62"/>
      <c r="S606" s="62"/>
      <c r="T606" s="63"/>
      <c r="AT606" s="16" t="s">
        <v>140</v>
      </c>
      <c r="AU606" s="16" t="s">
        <v>89</v>
      </c>
    </row>
    <row r="607" spans="2:65" s="1" customFormat="1" ht="36" customHeight="1">
      <c r="B607" s="33"/>
      <c r="C607" s="184" t="s">
        <v>1592</v>
      </c>
      <c r="D607" s="184" t="s">
        <v>133</v>
      </c>
      <c r="E607" s="185" t="s">
        <v>1593</v>
      </c>
      <c r="F607" s="186" t="s">
        <v>1594</v>
      </c>
      <c r="G607" s="187" t="s">
        <v>1462</v>
      </c>
      <c r="H607" s="188">
        <v>3</v>
      </c>
      <c r="I607" s="189"/>
      <c r="J607" s="190">
        <f>ROUND(I607*H607,2)</f>
        <v>0</v>
      </c>
      <c r="K607" s="186" t="s">
        <v>19</v>
      </c>
      <c r="L607" s="37"/>
      <c r="M607" s="191" t="s">
        <v>19</v>
      </c>
      <c r="N607" s="192" t="s">
        <v>43</v>
      </c>
      <c r="O607" s="62"/>
      <c r="P607" s="193">
        <f>O607*H607</f>
        <v>0</v>
      </c>
      <c r="Q607" s="193">
        <v>0</v>
      </c>
      <c r="R607" s="193">
        <f>Q607*H607</f>
        <v>0</v>
      </c>
      <c r="S607" s="193">
        <v>0</v>
      </c>
      <c r="T607" s="194">
        <f>S607*H607</f>
        <v>0</v>
      </c>
      <c r="AR607" s="195" t="s">
        <v>220</v>
      </c>
      <c r="AT607" s="195" t="s">
        <v>133</v>
      </c>
      <c r="AU607" s="195" t="s">
        <v>89</v>
      </c>
      <c r="AY607" s="16" t="s">
        <v>131</v>
      </c>
      <c r="BE607" s="196">
        <f>IF(N607="základní",J607,0)</f>
        <v>0</v>
      </c>
      <c r="BF607" s="196">
        <f>IF(N607="snížená",J607,0)</f>
        <v>0</v>
      </c>
      <c r="BG607" s="196">
        <f>IF(N607="zákl. přenesená",J607,0)</f>
        <v>0</v>
      </c>
      <c r="BH607" s="196">
        <f>IF(N607="sníž. přenesená",J607,0)</f>
        <v>0</v>
      </c>
      <c r="BI607" s="196">
        <f>IF(N607="nulová",J607,0)</f>
        <v>0</v>
      </c>
      <c r="BJ607" s="16" t="s">
        <v>79</v>
      </c>
      <c r="BK607" s="196">
        <f>ROUND(I607*H607,2)</f>
        <v>0</v>
      </c>
      <c r="BL607" s="16" t="s">
        <v>220</v>
      </c>
      <c r="BM607" s="195" t="s">
        <v>1595</v>
      </c>
    </row>
    <row r="608" spans="2:47" s="1" customFormat="1" ht="19.5">
      <c r="B608" s="33"/>
      <c r="C608" s="34"/>
      <c r="D608" s="197" t="s">
        <v>140</v>
      </c>
      <c r="E608" s="34"/>
      <c r="F608" s="198" t="s">
        <v>1596</v>
      </c>
      <c r="G608" s="34"/>
      <c r="H608" s="34"/>
      <c r="I608" s="114"/>
      <c r="J608" s="34"/>
      <c r="K608" s="34"/>
      <c r="L608" s="37"/>
      <c r="M608" s="199"/>
      <c r="N608" s="62"/>
      <c r="O608" s="62"/>
      <c r="P608" s="62"/>
      <c r="Q608" s="62"/>
      <c r="R608" s="62"/>
      <c r="S608" s="62"/>
      <c r="T608" s="63"/>
      <c r="AT608" s="16" t="s">
        <v>140</v>
      </c>
      <c r="AU608" s="16" t="s">
        <v>89</v>
      </c>
    </row>
    <row r="609" spans="2:65" s="1" customFormat="1" ht="36" customHeight="1">
      <c r="B609" s="33"/>
      <c r="C609" s="184" t="s">
        <v>1597</v>
      </c>
      <c r="D609" s="184" t="s">
        <v>133</v>
      </c>
      <c r="E609" s="185" t="s">
        <v>1598</v>
      </c>
      <c r="F609" s="186" t="s">
        <v>1599</v>
      </c>
      <c r="G609" s="187" t="s">
        <v>1462</v>
      </c>
      <c r="H609" s="188">
        <v>93</v>
      </c>
      <c r="I609" s="189"/>
      <c r="J609" s="190">
        <f>ROUND(I609*H609,2)</f>
        <v>0</v>
      </c>
      <c r="K609" s="186" t="s">
        <v>19</v>
      </c>
      <c r="L609" s="37"/>
      <c r="M609" s="191" t="s">
        <v>19</v>
      </c>
      <c r="N609" s="192" t="s">
        <v>43</v>
      </c>
      <c r="O609" s="62"/>
      <c r="P609" s="193">
        <f>O609*H609</f>
        <v>0</v>
      </c>
      <c r="Q609" s="193">
        <v>0</v>
      </c>
      <c r="R609" s="193">
        <f>Q609*H609</f>
        <v>0</v>
      </c>
      <c r="S609" s="193">
        <v>0</v>
      </c>
      <c r="T609" s="194">
        <f>S609*H609</f>
        <v>0</v>
      </c>
      <c r="AR609" s="195" t="s">
        <v>220</v>
      </c>
      <c r="AT609" s="195" t="s">
        <v>133</v>
      </c>
      <c r="AU609" s="195" t="s">
        <v>89</v>
      </c>
      <c r="AY609" s="16" t="s">
        <v>131</v>
      </c>
      <c r="BE609" s="196">
        <f>IF(N609="základní",J609,0)</f>
        <v>0</v>
      </c>
      <c r="BF609" s="196">
        <f>IF(N609="snížená",J609,0)</f>
        <v>0</v>
      </c>
      <c r="BG609" s="196">
        <f>IF(N609="zákl. přenesená",J609,0)</f>
        <v>0</v>
      </c>
      <c r="BH609" s="196">
        <f>IF(N609="sníž. přenesená",J609,0)</f>
        <v>0</v>
      </c>
      <c r="BI609" s="196">
        <f>IF(N609="nulová",J609,0)</f>
        <v>0</v>
      </c>
      <c r="BJ609" s="16" t="s">
        <v>79</v>
      </c>
      <c r="BK609" s="196">
        <f>ROUND(I609*H609,2)</f>
        <v>0</v>
      </c>
      <c r="BL609" s="16" t="s">
        <v>220</v>
      </c>
      <c r="BM609" s="195" t="s">
        <v>1600</v>
      </c>
    </row>
    <row r="610" spans="2:47" s="1" customFormat="1" ht="19.5">
      <c r="B610" s="33"/>
      <c r="C610" s="34"/>
      <c r="D610" s="197" t="s">
        <v>140</v>
      </c>
      <c r="E610" s="34"/>
      <c r="F610" s="198" t="s">
        <v>1601</v>
      </c>
      <c r="G610" s="34"/>
      <c r="H610" s="34"/>
      <c r="I610" s="114"/>
      <c r="J610" s="34"/>
      <c r="K610" s="34"/>
      <c r="L610" s="37"/>
      <c r="M610" s="199"/>
      <c r="N610" s="62"/>
      <c r="O610" s="62"/>
      <c r="P610" s="62"/>
      <c r="Q610" s="62"/>
      <c r="R610" s="62"/>
      <c r="S610" s="62"/>
      <c r="T610" s="63"/>
      <c r="AT610" s="16" t="s">
        <v>140</v>
      </c>
      <c r="AU610" s="16" t="s">
        <v>89</v>
      </c>
    </row>
    <row r="611" spans="2:65" s="1" customFormat="1" ht="36" customHeight="1">
      <c r="B611" s="33"/>
      <c r="C611" s="184" t="s">
        <v>1602</v>
      </c>
      <c r="D611" s="184" t="s">
        <v>133</v>
      </c>
      <c r="E611" s="185" t="s">
        <v>1603</v>
      </c>
      <c r="F611" s="186" t="s">
        <v>1604</v>
      </c>
      <c r="G611" s="187" t="s">
        <v>1518</v>
      </c>
      <c r="H611" s="188">
        <v>88</v>
      </c>
      <c r="I611" s="189"/>
      <c r="J611" s="190">
        <f>ROUND(I611*H611,2)</f>
        <v>0</v>
      </c>
      <c r="K611" s="186" t="s">
        <v>19</v>
      </c>
      <c r="L611" s="37"/>
      <c r="M611" s="191" t="s">
        <v>19</v>
      </c>
      <c r="N611" s="192" t="s">
        <v>43</v>
      </c>
      <c r="O611" s="62"/>
      <c r="P611" s="193">
        <f>O611*H611</f>
        <v>0</v>
      </c>
      <c r="Q611" s="193">
        <v>0</v>
      </c>
      <c r="R611" s="193">
        <f>Q611*H611</f>
        <v>0</v>
      </c>
      <c r="S611" s="193">
        <v>0</v>
      </c>
      <c r="T611" s="194">
        <f>S611*H611</f>
        <v>0</v>
      </c>
      <c r="AR611" s="195" t="s">
        <v>220</v>
      </c>
      <c r="AT611" s="195" t="s">
        <v>133</v>
      </c>
      <c r="AU611" s="195" t="s">
        <v>89</v>
      </c>
      <c r="AY611" s="16" t="s">
        <v>131</v>
      </c>
      <c r="BE611" s="196">
        <f>IF(N611="základní",J611,0)</f>
        <v>0</v>
      </c>
      <c r="BF611" s="196">
        <f>IF(N611="snížená",J611,0)</f>
        <v>0</v>
      </c>
      <c r="BG611" s="196">
        <f>IF(N611="zákl. přenesená",J611,0)</f>
        <v>0</v>
      </c>
      <c r="BH611" s="196">
        <f>IF(N611="sníž. přenesená",J611,0)</f>
        <v>0</v>
      </c>
      <c r="BI611" s="196">
        <f>IF(N611="nulová",J611,0)</f>
        <v>0</v>
      </c>
      <c r="BJ611" s="16" t="s">
        <v>79</v>
      </c>
      <c r="BK611" s="196">
        <f>ROUND(I611*H611,2)</f>
        <v>0</v>
      </c>
      <c r="BL611" s="16" t="s">
        <v>220</v>
      </c>
      <c r="BM611" s="195" t="s">
        <v>1605</v>
      </c>
    </row>
    <row r="612" spans="2:47" s="1" customFormat="1" ht="19.5">
      <c r="B612" s="33"/>
      <c r="C612" s="34"/>
      <c r="D612" s="197" t="s">
        <v>140</v>
      </c>
      <c r="E612" s="34"/>
      <c r="F612" s="198" t="s">
        <v>1606</v>
      </c>
      <c r="G612" s="34"/>
      <c r="H612" s="34"/>
      <c r="I612" s="114"/>
      <c r="J612" s="34"/>
      <c r="K612" s="34"/>
      <c r="L612" s="37"/>
      <c r="M612" s="199"/>
      <c r="N612" s="62"/>
      <c r="O612" s="62"/>
      <c r="P612" s="62"/>
      <c r="Q612" s="62"/>
      <c r="R612" s="62"/>
      <c r="S612" s="62"/>
      <c r="T612" s="63"/>
      <c r="AT612" s="16" t="s">
        <v>140</v>
      </c>
      <c r="AU612" s="16" t="s">
        <v>89</v>
      </c>
    </row>
    <row r="613" spans="2:65" s="1" customFormat="1" ht="48" customHeight="1">
      <c r="B613" s="33"/>
      <c r="C613" s="184" t="s">
        <v>1607</v>
      </c>
      <c r="D613" s="184" t="s">
        <v>133</v>
      </c>
      <c r="E613" s="185" t="s">
        <v>1608</v>
      </c>
      <c r="F613" s="186" t="s">
        <v>1609</v>
      </c>
      <c r="G613" s="187" t="s">
        <v>1518</v>
      </c>
      <c r="H613" s="188">
        <v>25</v>
      </c>
      <c r="I613" s="189"/>
      <c r="J613" s="190">
        <f>ROUND(I613*H613,2)</f>
        <v>0</v>
      </c>
      <c r="K613" s="186" t="s">
        <v>19</v>
      </c>
      <c r="L613" s="37"/>
      <c r="M613" s="191" t="s">
        <v>19</v>
      </c>
      <c r="N613" s="192" t="s">
        <v>43</v>
      </c>
      <c r="O613" s="62"/>
      <c r="P613" s="193">
        <f>O613*H613</f>
        <v>0</v>
      </c>
      <c r="Q613" s="193">
        <v>0</v>
      </c>
      <c r="R613" s="193">
        <f>Q613*H613</f>
        <v>0</v>
      </c>
      <c r="S613" s="193">
        <v>0</v>
      </c>
      <c r="T613" s="194">
        <f>S613*H613</f>
        <v>0</v>
      </c>
      <c r="AR613" s="195" t="s">
        <v>220</v>
      </c>
      <c r="AT613" s="195" t="s">
        <v>133</v>
      </c>
      <c r="AU613" s="195" t="s">
        <v>89</v>
      </c>
      <c r="AY613" s="16" t="s">
        <v>131</v>
      </c>
      <c r="BE613" s="196">
        <f>IF(N613="základní",J613,0)</f>
        <v>0</v>
      </c>
      <c r="BF613" s="196">
        <f>IF(N613="snížená",J613,0)</f>
        <v>0</v>
      </c>
      <c r="BG613" s="196">
        <f>IF(N613="zákl. přenesená",J613,0)</f>
        <v>0</v>
      </c>
      <c r="BH613" s="196">
        <f>IF(N613="sníž. přenesená",J613,0)</f>
        <v>0</v>
      </c>
      <c r="BI613" s="196">
        <f>IF(N613="nulová",J613,0)</f>
        <v>0</v>
      </c>
      <c r="BJ613" s="16" t="s">
        <v>79</v>
      </c>
      <c r="BK613" s="196">
        <f>ROUND(I613*H613,2)</f>
        <v>0</v>
      </c>
      <c r="BL613" s="16" t="s">
        <v>220</v>
      </c>
      <c r="BM613" s="195" t="s">
        <v>1610</v>
      </c>
    </row>
    <row r="614" spans="2:47" s="1" customFormat="1" ht="29.25">
      <c r="B614" s="33"/>
      <c r="C614" s="34"/>
      <c r="D614" s="197" t="s">
        <v>140</v>
      </c>
      <c r="E614" s="34"/>
      <c r="F614" s="198" t="s">
        <v>1611</v>
      </c>
      <c r="G614" s="34"/>
      <c r="H614" s="34"/>
      <c r="I614" s="114"/>
      <c r="J614" s="34"/>
      <c r="K614" s="34"/>
      <c r="L614" s="37"/>
      <c r="M614" s="199"/>
      <c r="N614" s="62"/>
      <c r="O614" s="62"/>
      <c r="P614" s="62"/>
      <c r="Q614" s="62"/>
      <c r="R614" s="62"/>
      <c r="S614" s="62"/>
      <c r="T614" s="63"/>
      <c r="AT614" s="16" t="s">
        <v>140</v>
      </c>
      <c r="AU614" s="16" t="s">
        <v>89</v>
      </c>
    </row>
    <row r="615" spans="2:65" s="1" customFormat="1" ht="36" customHeight="1">
      <c r="B615" s="33"/>
      <c r="C615" s="184" t="s">
        <v>1612</v>
      </c>
      <c r="D615" s="184" t="s">
        <v>133</v>
      </c>
      <c r="E615" s="185" t="s">
        <v>1613</v>
      </c>
      <c r="F615" s="186" t="s">
        <v>1614</v>
      </c>
      <c r="G615" s="187" t="s">
        <v>136</v>
      </c>
      <c r="H615" s="188">
        <v>108</v>
      </c>
      <c r="I615" s="189"/>
      <c r="J615" s="190">
        <f>ROUND(I615*H615,2)</f>
        <v>0</v>
      </c>
      <c r="K615" s="186" t="s">
        <v>19</v>
      </c>
      <c r="L615" s="37"/>
      <c r="M615" s="191" t="s">
        <v>19</v>
      </c>
      <c r="N615" s="192" t="s">
        <v>43</v>
      </c>
      <c r="O615" s="62"/>
      <c r="P615" s="193">
        <f>O615*H615</f>
        <v>0</v>
      </c>
      <c r="Q615" s="193">
        <v>0</v>
      </c>
      <c r="R615" s="193">
        <f>Q615*H615</f>
        <v>0</v>
      </c>
      <c r="S615" s="193">
        <v>0</v>
      </c>
      <c r="T615" s="194">
        <f>S615*H615</f>
        <v>0</v>
      </c>
      <c r="AR615" s="195" t="s">
        <v>220</v>
      </c>
      <c r="AT615" s="195" t="s">
        <v>133</v>
      </c>
      <c r="AU615" s="195" t="s">
        <v>89</v>
      </c>
      <c r="AY615" s="16" t="s">
        <v>131</v>
      </c>
      <c r="BE615" s="196">
        <f>IF(N615="základní",J615,0)</f>
        <v>0</v>
      </c>
      <c r="BF615" s="196">
        <f>IF(N615="snížená",J615,0)</f>
        <v>0</v>
      </c>
      <c r="BG615" s="196">
        <f>IF(N615="zákl. přenesená",J615,0)</f>
        <v>0</v>
      </c>
      <c r="BH615" s="196">
        <f>IF(N615="sníž. přenesená",J615,0)</f>
        <v>0</v>
      </c>
      <c r="BI615" s="196">
        <f>IF(N615="nulová",J615,0)</f>
        <v>0</v>
      </c>
      <c r="BJ615" s="16" t="s">
        <v>79</v>
      </c>
      <c r="BK615" s="196">
        <f>ROUND(I615*H615,2)</f>
        <v>0</v>
      </c>
      <c r="BL615" s="16" t="s">
        <v>220</v>
      </c>
      <c r="BM615" s="195" t="s">
        <v>1615</v>
      </c>
    </row>
    <row r="616" spans="2:47" s="1" customFormat="1" ht="19.5">
      <c r="B616" s="33"/>
      <c r="C616" s="34"/>
      <c r="D616" s="197" t="s">
        <v>140</v>
      </c>
      <c r="E616" s="34"/>
      <c r="F616" s="198" t="s">
        <v>1616</v>
      </c>
      <c r="G616" s="34"/>
      <c r="H616" s="34"/>
      <c r="I616" s="114"/>
      <c r="J616" s="34"/>
      <c r="K616" s="34"/>
      <c r="L616" s="37"/>
      <c r="M616" s="199"/>
      <c r="N616" s="62"/>
      <c r="O616" s="62"/>
      <c r="P616" s="62"/>
      <c r="Q616" s="62"/>
      <c r="R616" s="62"/>
      <c r="S616" s="62"/>
      <c r="T616" s="63"/>
      <c r="AT616" s="16" t="s">
        <v>140</v>
      </c>
      <c r="AU616" s="16" t="s">
        <v>89</v>
      </c>
    </row>
    <row r="617" spans="2:65" s="1" customFormat="1" ht="60" customHeight="1">
      <c r="B617" s="33"/>
      <c r="C617" s="184" t="s">
        <v>1617</v>
      </c>
      <c r="D617" s="184" t="s">
        <v>133</v>
      </c>
      <c r="E617" s="185" t="s">
        <v>1618</v>
      </c>
      <c r="F617" s="186" t="s">
        <v>1619</v>
      </c>
      <c r="G617" s="187" t="s">
        <v>136</v>
      </c>
      <c r="H617" s="188">
        <v>150</v>
      </c>
      <c r="I617" s="189"/>
      <c r="J617" s="190">
        <f>ROUND(I617*H617,2)</f>
        <v>0</v>
      </c>
      <c r="K617" s="186" t="s">
        <v>19</v>
      </c>
      <c r="L617" s="37"/>
      <c r="M617" s="191" t="s">
        <v>19</v>
      </c>
      <c r="N617" s="192" t="s">
        <v>43</v>
      </c>
      <c r="O617" s="62"/>
      <c r="P617" s="193">
        <f>O617*H617</f>
        <v>0</v>
      </c>
      <c r="Q617" s="193">
        <v>0</v>
      </c>
      <c r="R617" s="193">
        <f>Q617*H617</f>
        <v>0</v>
      </c>
      <c r="S617" s="193">
        <v>0</v>
      </c>
      <c r="T617" s="194">
        <f>S617*H617</f>
        <v>0</v>
      </c>
      <c r="AR617" s="195" t="s">
        <v>220</v>
      </c>
      <c r="AT617" s="195" t="s">
        <v>133</v>
      </c>
      <c r="AU617" s="195" t="s">
        <v>89</v>
      </c>
      <c r="AY617" s="16" t="s">
        <v>131</v>
      </c>
      <c r="BE617" s="196">
        <f>IF(N617="základní",J617,0)</f>
        <v>0</v>
      </c>
      <c r="BF617" s="196">
        <f>IF(N617="snížená",J617,0)</f>
        <v>0</v>
      </c>
      <c r="BG617" s="196">
        <f>IF(N617="zákl. přenesená",J617,0)</f>
        <v>0</v>
      </c>
      <c r="BH617" s="196">
        <f>IF(N617="sníž. přenesená",J617,0)</f>
        <v>0</v>
      </c>
      <c r="BI617" s="196">
        <f>IF(N617="nulová",J617,0)</f>
        <v>0</v>
      </c>
      <c r="BJ617" s="16" t="s">
        <v>79</v>
      </c>
      <c r="BK617" s="196">
        <f>ROUND(I617*H617,2)</f>
        <v>0</v>
      </c>
      <c r="BL617" s="16" t="s">
        <v>220</v>
      </c>
      <c r="BM617" s="195" t="s">
        <v>1620</v>
      </c>
    </row>
    <row r="618" spans="2:47" s="1" customFormat="1" ht="48.75">
      <c r="B618" s="33"/>
      <c r="C618" s="34"/>
      <c r="D618" s="197" t="s">
        <v>140</v>
      </c>
      <c r="E618" s="34"/>
      <c r="F618" s="198" t="s">
        <v>1621</v>
      </c>
      <c r="G618" s="34"/>
      <c r="H618" s="34"/>
      <c r="I618" s="114"/>
      <c r="J618" s="34"/>
      <c r="K618" s="34"/>
      <c r="L618" s="37"/>
      <c r="M618" s="199"/>
      <c r="N618" s="62"/>
      <c r="O618" s="62"/>
      <c r="P618" s="62"/>
      <c r="Q618" s="62"/>
      <c r="R618" s="62"/>
      <c r="S618" s="62"/>
      <c r="T618" s="63"/>
      <c r="AT618" s="16" t="s">
        <v>140</v>
      </c>
      <c r="AU618" s="16" t="s">
        <v>89</v>
      </c>
    </row>
    <row r="619" spans="2:65" s="1" customFormat="1" ht="36" customHeight="1">
      <c r="B619" s="33"/>
      <c r="C619" s="184" t="s">
        <v>1622</v>
      </c>
      <c r="D619" s="184" t="s">
        <v>133</v>
      </c>
      <c r="E619" s="185" t="s">
        <v>1623</v>
      </c>
      <c r="F619" s="186" t="s">
        <v>1624</v>
      </c>
      <c r="G619" s="187" t="s">
        <v>136</v>
      </c>
      <c r="H619" s="188">
        <v>120</v>
      </c>
      <c r="I619" s="189"/>
      <c r="J619" s="190">
        <f>ROUND(I619*H619,2)</f>
        <v>0</v>
      </c>
      <c r="K619" s="186" t="s">
        <v>19</v>
      </c>
      <c r="L619" s="37"/>
      <c r="M619" s="191" t="s">
        <v>19</v>
      </c>
      <c r="N619" s="192" t="s">
        <v>43</v>
      </c>
      <c r="O619" s="62"/>
      <c r="P619" s="193">
        <f>O619*H619</f>
        <v>0</v>
      </c>
      <c r="Q619" s="193">
        <v>0</v>
      </c>
      <c r="R619" s="193">
        <f>Q619*H619</f>
        <v>0</v>
      </c>
      <c r="S619" s="193">
        <v>0</v>
      </c>
      <c r="T619" s="194">
        <f>S619*H619</f>
        <v>0</v>
      </c>
      <c r="AR619" s="195" t="s">
        <v>220</v>
      </c>
      <c r="AT619" s="195" t="s">
        <v>133</v>
      </c>
      <c r="AU619" s="195" t="s">
        <v>89</v>
      </c>
      <c r="AY619" s="16" t="s">
        <v>131</v>
      </c>
      <c r="BE619" s="196">
        <f>IF(N619="základní",J619,0)</f>
        <v>0</v>
      </c>
      <c r="BF619" s="196">
        <f>IF(N619="snížená",J619,0)</f>
        <v>0</v>
      </c>
      <c r="BG619" s="196">
        <f>IF(N619="zákl. přenesená",J619,0)</f>
        <v>0</v>
      </c>
      <c r="BH619" s="196">
        <f>IF(N619="sníž. přenesená",J619,0)</f>
        <v>0</v>
      </c>
      <c r="BI619" s="196">
        <f>IF(N619="nulová",J619,0)</f>
        <v>0</v>
      </c>
      <c r="BJ619" s="16" t="s">
        <v>79</v>
      </c>
      <c r="BK619" s="196">
        <f>ROUND(I619*H619,2)</f>
        <v>0</v>
      </c>
      <c r="BL619" s="16" t="s">
        <v>220</v>
      </c>
      <c r="BM619" s="195" t="s">
        <v>1625</v>
      </c>
    </row>
    <row r="620" spans="2:47" s="1" customFormat="1" ht="19.5">
      <c r="B620" s="33"/>
      <c r="C620" s="34"/>
      <c r="D620" s="197" t="s">
        <v>140</v>
      </c>
      <c r="E620" s="34"/>
      <c r="F620" s="198" t="s">
        <v>1626</v>
      </c>
      <c r="G620" s="34"/>
      <c r="H620" s="34"/>
      <c r="I620" s="114"/>
      <c r="J620" s="34"/>
      <c r="K620" s="34"/>
      <c r="L620" s="37"/>
      <c r="M620" s="199"/>
      <c r="N620" s="62"/>
      <c r="O620" s="62"/>
      <c r="P620" s="62"/>
      <c r="Q620" s="62"/>
      <c r="R620" s="62"/>
      <c r="S620" s="62"/>
      <c r="T620" s="63"/>
      <c r="AT620" s="16" t="s">
        <v>140</v>
      </c>
      <c r="AU620" s="16" t="s">
        <v>89</v>
      </c>
    </row>
    <row r="621" spans="2:65" s="1" customFormat="1" ht="48" customHeight="1">
      <c r="B621" s="33"/>
      <c r="C621" s="184" t="s">
        <v>1627</v>
      </c>
      <c r="D621" s="184" t="s">
        <v>133</v>
      </c>
      <c r="E621" s="185" t="s">
        <v>1628</v>
      </c>
      <c r="F621" s="186" t="s">
        <v>1629</v>
      </c>
      <c r="G621" s="187" t="s">
        <v>136</v>
      </c>
      <c r="H621" s="188">
        <v>36.5</v>
      </c>
      <c r="I621" s="189"/>
      <c r="J621" s="190">
        <f>ROUND(I621*H621,2)</f>
        <v>0</v>
      </c>
      <c r="K621" s="186" t="s">
        <v>19</v>
      </c>
      <c r="L621" s="37"/>
      <c r="M621" s="191" t="s">
        <v>19</v>
      </c>
      <c r="N621" s="192" t="s">
        <v>43</v>
      </c>
      <c r="O621" s="62"/>
      <c r="P621" s="193">
        <f>O621*H621</f>
        <v>0</v>
      </c>
      <c r="Q621" s="193">
        <v>0</v>
      </c>
      <c r="R621" s="193">
        <f>Q621*H621</f>
        <v>0</v>
      </c>
      <c r="S621" s="193">
        <v>0</v>
      </c>
      <c r="T621" s="194">
        <f>S621*H621</f>
        <v>0</v>
      </c>
      <c r="AR621" s="195" t="s">
        <v>220</v>
      </c>
      <c r="AT621" s="195" t="s">
        <v>133</v>
      </c>
      <c r="AU621" s="195" t="s">
        <v>89</v>
      </c>
      <c r="AY621" s="16" t="s">
        <v>131</v>
      </c>
      <c r="BE621" s="196">
        <f>IF(N621="základní",J621,0)</f>
        <v>0</v>
      </c>
      <c r="BF621" s="196">
        <f>IF(N621="snížená",J621,0)</f>
        <v>0</v>
      </c>
      <c r="BG621" s="196">
        <f>IF(N621="zákl. přenesená",J621,0)</f>
        <v>0</v>
      </c>
      <c r="BH621" s="196">
        <f>IF(N621="sníž. přenesená",J621,0)</f>
        <v>0</v>
      </c>
      <c r="BI621" s="196">
        <f>IF(N621="nulová",J621,0)</f>
        <v>0</v>
      </c>
      <c r="BJ621" s="16" t="s">
        <v>79</v>
      </c>
      <c r="BK621" s="196">
        <f>ROUND(I621*H621,2)</f>
        <v>0</v>
      </c>
      <c r="BL621" s="16" t="s">
        <v>220</v>
      </c>
      <c r="BM621" s="195" t="s">
        <v>1630</v>
      </c>
    </row>
    <row r="622" spans="2:47" s="1" customFormat="1" ht="29.25">
      <c r="B622" s="33"/>
      <c r="C622" s="34"/>
      <c r="D622" s="197" t="s">
        <v>140</v>
      </c>
      <c r="E622" s="34"/>
      <c r="F622" s="198" t="s">
        <v>1631</v>
      </c>
      <c r="G622" s="34"/>
      <c r="H622" s="34"/>
      <c r="I622" s="114"/>
      <c r="J622" s="34"/>
      <c r="K622" s="34"/>
      <c r="L622" s="37"/>
      <c r="M622" s="199"/>
      <c r="N622" s="62"/>
      <c r="O622" s="62"/>
      <c r="P622" s="62"/>
      <c r="Q622" s="62"/>
      <c r="R622" s="62"/>
      <c r="S622" s="62"/>
      <c r="T622" s="63"/>
      <c r="AT622" s="16" t="s">
        <v>140</v>
      </c>
      <c r="AU622" s="16" t="s">
        <v>89</v>
      </c>
    </row>
    <row r="623" spans="2:65" s="1" customFormat="1" ht="48" customHeight="1">
      <c r="B623" s="33"/>
      <c r="C623" s="184" t="s">
        <v>1632</v>
      </c>
      <c r="D623" s="184" t="s">
        <v>133</v>
      </c>
      <c r="E623" s="185" t="s">
        <v>1633</v>
      </c>
      <c r="F623" s="186" t="s">
        <v>1634</v>
      </c>
      <c r="G623" s="187" t="s">
        <v>136</v>
      </c>
      <c r="H623" s="188">
        <v>21</v>
      </c>
      <c r="I623" s="189"/>
      <c r="J623" s="190">
        <f>ROUND(I623*H623,2)</f>
        <v>0</v>
      </c>
      <c r="K623" s="186" t="s">
        <v>19</v>
      </c>
      <c r="L623" s="37"/>
      <c r="M623" s="191" t="s">
        <v>19</v>
      </c>
      <c r="N623" s="192" t="s">
        <v>43</v>
      </c>
      <c r="O623" s="62"/>
      <c r="P623" s="193">
        <f>O623*H623</f>
        <v>0</v>
      </c>
      <c r="Q623" s="193">
        <v>0</v>
      </c>
      <c r="R623" s="193">
        <f>Q623*H623</f>
        <v>0</v>
      </c>
      <c r="S623" s="193">
        <v>0</v>
      </c>
      <c r="T623" s="194">
        <f>S623*H623</f>
        <v>0</v>
      </c>
      <c r="AR623" s="195" t="s">
        <v>220</v>
      </c>
      <c r="AT623" s="195" t="s">
        <v>133</v>
      </c>
      <c r="AU623" s="195" t="s">
        <v>89</v>
      </c>
      <c r="AY623" s="16" t="s">
        <v>131</v>
      </c>
      <c r="BE623" s="196">
        <f>IF(N623="základní",J623,0)</f>
        <v>0</v>
      </c>
      <c r="BF623" s="196">
        <f>IF(N623="snížená",J623,0)</f>
        <v>0</v>
      </c>
      <c r="BG623" s="196">
        <f>IF(N623="zákl. přenesená",J623,0)</f>
        <v>0</v>
      </c>
      <c r="BH623" s="196">
        <f>IF(N623="sníž. přenesená",J623,0)</f>
        <v>0</v>
      </c>
      <c r="BI623" s="196">
        <f>IF(N623="nulová",J623,0)</f>
        <v>0</v>
      </c>
      <c r="BJ623" s="16" t="s">
        <v>79</v>
      </c>
      <c r="BK623" s="196">
        <f>ROUND(I623*H623,2)</f>
        <v>0</v>
      </c>
      <c r="BL623" s="16" t="s">
        <v>220</v>
      </c>
      <c r="BM623" s="195" t="s">
        <v>1635</v>
      </c>
    </row>
    <row r="624" spans="2:47" s="1" customFormat="1" ht="29.25">
      <c r="B624" s="33"/>
      <c r="C624" s="34"/>
      <c r="D624" s="197" t="s">
        <v>140</v>
      </c>
      <c r="E624" s="34"/>
      <c r="F624" s="198" t="s">
        <v>1636</v>
      </c>
      <c r="G624" s="34"/>
      <c r="H624" s="34"/>
      <c r="I624" s="114"/>
      <c r="J624" s="34"/>
      <c r="K624" s="34"/>
      <c r="L624" s="37"/>
      <c r="M624" s="199"/>
      <c r="N624" s="62"/>
      <c r="O624" s="62"/>
      <c r="P624" s="62"/>
      <c r="Q624" s="62"/>
      <c r="R624" s="62"/>
      <c r="S624" s="62"/>
      <c r="T624" s="63"/>
      <c r="AT624" s="16" t="s">
        <v>140</v>
      </c>
      <c r="AU624" s="16" t="s">
        <v>89</v>
      </c>
    </row>
    <row r="625" spans="2:65" s="1" customFormat="1" ht="60" customHeight="1">
      <c r="B625" s="33"/>
      <c r="C625" s="184" t="s">
        <v>1637</v>
      </c>
      <c r="D625" s="184" t="s">
        <v>133</v>
      </c>
      <c r="E625" s="185" t="s">
        <v>1638</v>
      </c>
      <c r="F625" s="186" t="s">
        <v>1639</v>
      </c>
      <c r="G625" s="187" t="s">
        <v>1462</v>
      </c>
      <c r="H625" s="188">
        <v>2</v>
      </c>
      <c r="I625" s="189"/>
      <c r="J625" s="190">
        <f>ROUND(I625*H625,2)</f>
        <v>0</v>
      </c>
      <c r="K625" s="186" t="s">
        <v>19</v>
      </c>
      <c r="L625" s="37"/>
      <c r="M625" s="191" t="s">
        <v>19</v>
      </c>
      <c r="N625" s="192" t="s">
        <v>43</v>
      </c>
      <c r="O625" s="62"/>
      <c r="P625" s="193">
        <f>O625*H625</f>
        <v>0</v>
      </c>
      <c r="Q625" s="193">
        <v>0</v>
      </c>
      <c r="R625" s="193">
        <f>Q625*H625</f>
        <v>0</v>
      </c>
      <c r="S625" s="193">
        <v>0</v>
      </c>
      <c r="T625" s="194">
        <f>S625*H625</f>
        <v>0</v>
      </c>
      <c r="AR625" s="195" t="s">
        <v>220</v>
      </c>
      <c r="AT625" s="195" t="s">
        <v>133</v>
      </c>
      <c r="AU625" s="195" t="s">
        <v>89</v>
      </c>
      <c r="AY625" s="16" t="s">
        <v>131</v>
      </c>
      <c r="BE625" s="196">
        <f>IF(N625="základní",J625,0)</f>
        <v>0</v>
      </c>
      <c r="BF625" s="196">
        <f>IF(N625="snížená",J625,0)</f>
        <v>0</v>
      </c>
      <c r="BG625" s="196">
        <f>IF(N625="zákl. přenesená",J625,0)</f>
        <v>0</v>
      </c>
      <c r="BH625" s="196">
        <f>IF(N625="sníž. přenesená",J625,0)</f>
        <v>0</v>
      </c>
      <c r="BI625" s="196">
        <f>IF(N625="nulová",J625,0)</f>
        <v>0</v>
      </c>
      <c r="BJ625" s="16" t="s">
        <v>79</v>
      </c>
      <c r="BK625" s="196">
        <f>ROUND(I625*H625,2)</f>
        <v>0</v>
      </c>
      <c r="BL625" s="16" t="s">
        <v>220</v>
      </c>
      <c r="BM625" s="195" t="s">
        <v>1640</v>
      </c>
    </row>
    <row r="626" spans="2:47" s="1" customFormat="1" ht="39">
      <c r="B626" s="33"/>
      <c r="C626" s="34"/>
      <c r="D626" s="197" t="s">
        <v>140</v>
      </c>
      <c r="E626" s="34"/>
      <c r="F626" s="198" t="s">
        <v>1641</v>
      </c>
      <c r="G626" s="34"/>
      <c r="H626" s="34"/>
      <c r="I626" s="114"/>
      <c r="J626" s="34"/>
      <c r="K626" s="34"/>
      <c r="L626" s="37"/>
      <c r="M626" s="199"/>
      <c r="N626" s="62"/>
      <c r="O626" s="62"/>
      <c r="P626" s="62"/>
      <c r="Q626" s="62"/>
      <c r="R626" s="62"/>
      <c r="S626" s="62"/>
      <c r="T626" s="63"/>
      <c r="AT626" s="16" t="s">
        <v>140</v>
      </c>
      <c r="AU626" s="16" t="s">
        <v>89</v>
      </c>
    </row>
    <row r="627" spans="2:65" s="1" customFormat="1" ht="48" customHeight="1">
      <c r="B627" s="33"/>
      <c r="C627" s="184" t="s">
        <v>1642</v>
      </c>
      <c r="D627" s="184" t="s">
        <v>133</v>
      </c>
      <c r="E627" s="185" t="s">
        <v>1643</v>
      </c>
      <c r="F627" s="186" t="s">
        <v>1644</v>
      </c>
      <c r="G627" s="187" t="s">
        <v>1462</v>
      </c>
      <c r="H627" s="188">
        <v>2</v>
      </c>
      <c r="I627" s="189"/>
      <c r="J627" s="190">
        <f>ROUND(I627*H627,2)</f>
        <v>0</v>
      </c>
      <c r="K627" s="186" t="s">
        <v>19</v>
      </c>
      <c r="L627" s="37"/>
      <c r="M627" s="191" t="s">
        <v>19</v>
      </c>
      <c r="N627" s="192" t="s">
        <v>43</v>
      </c>
      <c r="O627" s="62"/>
      <c r="P627" s="193">
        <f>O627*H627</f>
        <v>0</v>
      </c>
      <c r="Q627" s="193">
        <v>0</v>
      </c>
      <c r="R627" s="193">
        <f>Q627*H627</f>
        <v>0</v>
      </c>
      <c r="S627" s="193">
        <v>0</v>
      </c>
      <c r="T627" s="194">
        <f>S627*H627</f>
        <v>0</v>
      </c>
      <c r="AR627" s="195" t="s">
        <v>220</v>
      </c>
      <c r="AT627" s="195" t="s">
        <v>133</v>
      </c>
      <c r="AU627" s="195" t="s">
        <v>89</v>
      </c>
      <c r="AY627" s="16" t="s">
        <v>131</v>
      </c>
      <c r="BE627" s="196">
        <f>IF(N627="základní",J627,0)</f>
        <v>0</v>
      </c>
      <c r="BF627" s="196">
        <f>IF(N627="snížená",J627,0)</f>
        <v>0</v>
      </c>
      <c r="BG627" s="196">
        <f>IF(N627="zákl. přenesená",J627,0)</f>
        <v>0</v>
      </c>
      <c r="BH627" s="196">
        <f>IF(N627="sníž. přenesená",J627,0)</f>
        <v>0</v>
      </c>
      <c r="BI627" s="196">
        <f>IF(N627="nulová",J627,0)</f>
        <v>0</v>
      </c>
      <c r="BJ627" s="16" t="s">
        <v>79</v>
      </c>
      <c r="BK627" s="196">
        <f>ROUND(I627*H627,2)</f>
        <v>0</v>
      </c>
      <c r="BL627" s="16" t="s">
        <v>220</v>
      </c>
      <c r="BM627" s="195" t="s">
        <v>1645</v>
      </c>
    </row>
    <row r="628" spans="2:47" s="1" customFormat="1" ht="29.25">
      <c r="B628" s="33"/>
      <c r="C628" s="34"/>
      <c r="D628" s="197" t="s">
        <v>140</v>
      </c>
      <c r="E628" s="34"/>
      <c r="F628" s="198" t="s">
        <v>1646</v>
      </c>
      <c r="G628" s="34"/>
      <c r="H628" s="34"/>
      <c r="I628" s="114"/>
      <c r="J628" s="34"/>
      <c r="K628" s="34"/>
      <c r="L628" s="37"/>
      <c r="M628" s="199"/>
      <c r="N628" s="62"/>
      <c r="O628" s="62"/>
      <c r="P628" s="62"/>
      <c r="Q628" s="62"/>
      <c r="R628" s="62"/>
      <c r="S628" s="62"/>
      <c r="T628" s="63"/>
      <c r="AT628" s="16" t="s">
        <v>140</v>
      </c>
      <c r="AU628" s="16" t="s">
        <v>89</v>
      </c>
    </row>
    <row r="629" spans="2:65" s="1" customFormat="1" ht="36" customHeight="1">
      <c r="B629" s="33"/>
      <c r="C629" s="184" t="s">
        <v>1647</v>
      </c>
      <c r="D629" s="184" t="s">
        <v>133</v>
      </c>
      <c r="E629" s="185" t="s">
        <v>1648</v>
      </c>
      <c r="F629" s="186" t="s">
        <v>1649</v>
      </c>
      <c r="G629" s="187" t="s">
        <v>1462</v>
      </c>
      <c r="H629" s="188">
        <v>1</v>
      </c>
      <c r="I629" s="189"/>
      <c r="J629" s="190">
        <f>ROUND(I629*H629,2)</f>
        <v>0</v>
      </c>
      <c r="K629" s="186" t="s">
        <v>19</v>
      </c>
      <c r="L629" s="37"/>
      <c r="M629" s="191" t="s">
        <v>19</v>
      </c>
      <c r="N629" s="192" t="s">
        <v>43</v>
      </c>
      <c r="O629" s="62"/>
      <c r="P629" s="193">
        <f>O629*H629</f>
        <v>0</v>
      </c>
      <c r="Q629" s="193">
        <v>0</v>
      </c>
      <c r="R629" s="193">
        <f>Q629*H629</f>
        <v>0</v>
      </c>
      <c r="S629" s="193">
        <v>0</v>
      </c>
      <c r="T629" s="194">
        <f>S629*H629</f>
        <v>0</v>
      </c>
      <c r="AR629" s="195" t="s">
        <v>220</v>
      </c>
      <c r="AT629" s="195" t="s">
        <v>133</v>
      </c>
      <c r="AU629" s="195" t="s">
        <v>89</v>
      </c>
      <c r="AY629" s="16" t="s">
        <v>131</v>
      </c>
      <c r="BE629" s="196">
        <f>IF(N629="základní",J629,0)</f>
        <v>0</v>
      </c>
      <c r="BF629" s="196">
        <f>IF(N629="snížená",J629,0)</f>
        <v>0</v>
      </c>
      <c r="BG629" s="196">
        <f>IF(N629="zákl. přenesená",J629,0)</f>
        <v>0</v>
      </c>
      <c r="BH629" s="196">
        <f>IF(N629="sníž. přenesená",J629,0)</f>
        <v>0</v>
      </c>
      <c r="BI629" s="196">
        <f>IF(N629="nulová",J629,0)</f>
        <v>0</v>
      </c>
      <c r="BJ629" s="16" t="s">
        <v>79</v>
      </c>
      <c r="BK629" s="196">
        <f>ROUND(I629*H629,2)</f>
        <v>0</v>
      </c>
      <c r="BL629" s="16" t="s">
        <v>220</v>
      </c>
      <c r="BM629" s="195" t="s">
        <v>1650</v>
      </c>
    </row>
    <row r="630" spans="2:47" s="1" customFormat="1" ht="19.5">
      <c r="B630" s="33"/>
      <c r="C630" s="34"/>
      <c r="D630" s="197" t="s">
        <v>140</v>
      </c>
      <c r="E630" s="34"/>
      <c r="F630" s="198" t="s">
        <v>1651</v>
      </c>
      <c r="G630" s="34"/>
      <c r="H630" s="34"/>
      <c r="I630" s="114"/>
      <c r="J630" s="34"/>
      <c r="K630" s="34"/>
      <c r="L630" s="37"/>
      <c r="M630" s="199"/>
      <c r="N630" s="62"/>
      <c r="O630" s="62"/>
      <c r="P630" s="62"/>
      <c r="Q630" s="62"/>
      <c r="R630" s="62"/>
      <c r="S630" s="62"/>
      <c r="T630" s="63"/>
      <c r="AT630" s="16" t="s">
        <v>140</v>
      </c>
      <c r="AU630" s="16" t="s">
        <v>89</v>
      </c>
    </row>
    <row r="631" spans="2:65" s="1" customFormat="1" ht="48" customHeight="1">
      <c r="B631" s="33"/>
      <c r="C631" s="184" t="s">
        <v>1652</v>
      </c>
      <c r="D631" s="184" t="s">
        <v>133</v>
      </c>
      <c r="E631" s="185" t="s">
        <v>1653</v>
      </c>
      <c r="F631" s="186" t="s">
        <v>1654</v>
      </c>
      <c r="G631" s="187" t="s">
        <v>136</v>
      </c>
      <c r="H631" s="188">
        <v>60.4</v>
      </c>
      <c r="I631" s="189"/>
      <c r="J631" s="190">
        <f>ROUND(I631*H631,2)</f>
        <v>0</v>
      </c>
      <c r="K631" s="186" t="s">
        <v>19</v>
      </c>
      <c r="L631" s="37"/>
      <c r="M631" s="191" t="s">
        <v>19</v>
      </c>
      <c r="N631" s="192" t="s">
        <v>43</v>
      </c>
      <c r="O631" s="62"/>
      <c r="P631" s="193">
        <f>O631*H631</f>
        <v>0</v>
      </c>
      <c r="Q631" s="193">
        <v>0</v>
      </c>
      <c r="R631" s="193">
        <f>Q631*H631</f>
        <v>0</v>
      </c>
      <c r="S631" s="193">
        <v>0</v>
      </c>
      <c r="T631" s="194">
        <f>S631*H631</f>
        <v>0</v>
      </c>
      <c r="AR631" s="195" t="s">
        <v>220</v>
      </c>
      <c r="AT631" s="195" t="s">
        <v>133</v>
      </c>
      <c r="AU631" s="195" t="s">
        <v>89</v>
      </c>
      <c r="AY631" s="16" t="s">
        <v>131</v>
      </c>
      <c r="BE631" s="196">
        <f>IF(N631="základní",J631,0)</f>
        <v>0</v>
      </c>
      <c r="BF631" s="196">
        <f>IF(N631="snížená",J631,0)</f>
        <v>0</v>
      </c>
      <c r="BG631" s="196">
        <f>IF(N631="zákl. přenesená",J631,0)</f>
        <v>0</v>
      </c>
      <c r="BH631" s="196">
        <f>IF(N631="sníž. přenesená",J631,0)</f>
        <v>0</v>
      </c>
      <c r="BI631" s="196">
        <f>IF(N631="nulová",J631,0)</f>
        <v>0</v>
      </c>
      <c r="BJ631" s="16" t="s">
        <v>79</v>
      </c>
      <c r="BK631" s="196">
        <f>ROUND(I631*H631,2)</f>
        <v>0</v>
      </c>
      <c r="BL631" s="16" t="s">
        <v>220</v>
      </c>
      <c r="BM631" s="195" t="s">
        <v>1655</v>
      </c>
    </row>
    <row r="632" spans="2:47" s="1" customFormat="1" ht="29.25">
      <c r="B632" s="33"/>
      <c r="C632" s="34"/>
      <c r="D632" s="197" t="s">
        <v>140</v>
      </c>
      <c r="E632" s="34"/>
      <c r="F632" s="198" t="s">
        <v>1656</v>
      </c>
      <c r="G632" s="34"/>
      <c r="H632" s="34"/>
      <c r="I632" s="114"/>
      <c r="J632" s="34"/>
      <c r="K632" s="34"/>
      <c r="L632" s="37"/>
      <c r="M632" s="199"/>
      <c r="N632" s="62"/>
      <c r="O632" s="62"/>
      <c r="P632" s="62"/>
      <c r="Q632" s="62"/>
      <c r="R632" s="62"/>
      <c r="S632" s="62"/>
      <c r="T632" s="63"/>
      <c r="AT632" s="16" t="s">
        <v>140</v>
      </c>
      <c r="AU632" s="16" t="s">
        <v>89</v>
      </c>
    </row>
    <row r="633" spans="2:65" s="1" customFormat="1" ht="60" customHeight="1">
      <c r="B633" s="33"/>
      <c r="C633" s="184" t="s">
        <v>1657</v>
      </c>
      <c r="D633" s="184" t="s">
        <v>133</v>
      </c>
      <c r="E633" s="185" t="s">
        <v>1658</v>
      </c>
      <c r="F633" s="186" t="s">
        <v>1659</v>
      </c>
      <c r="G633" s="187" t="s">
        <v>1529</v>
      </c>
      <c r="H633" s="188">
        <v>1</v>
      </c>
      <c r="I633" s="189"/>
      <c r="J633" s="190">
        <f>ROUND(I633*H633,2)</f>
        <v>0</v>
      </c>
      <c r="K633" s="186" t="s">
        <v>19</v>
      </c>
      <c r="L633" s="37"/>
      <c r="M633" s="191" t="s">
        <v>19</v>
      </c>
      <c r="N633" s="192" t="s">
        <v>43</v>
      </c>
      <c r="O633" s="62"/>
      <c r="P633" s="193">
        <f>O633*H633</f>
        <v>0</v>
      </c>
      <c r="Q633" s="193">
        <v>0</v>
      </c>
      <c r="R633" s="193">
        <f>Q633*H633</f>
        <v>0</v>
      </c>
      <c r="S633" s="193">
        <v>0</v>
      </c>
      <c r="T633" s="194">
        <f>S633*H633</f>
        <v>0</v>
      </c>
      <c r="AR633" s="195" t="s">
        <v>220</v>
      </c>
      <c r="AT633" s="195" t="s">
        <v>133</v>
      </c>
      <c r="AU633" s="195" t="s">
        <v>89</v>
      </c>
      <c r="AY633" s="16" t="s">
        <v>131</v>
      </c>
      <c r="BE633" s="196">
        <f>IF(N633="základní",J633,0)</f>
        <v>0</v>
      </c>
      <c r="BF633" s="196">
        <f>IF(N633="snížená",J633,0)</f>
        <v>0</v>
      </c>
      <c r="BG633" s="196">
        <f>IF(N633="zákl. přenesená",J633,0)</f>
        <v>0</v>
      </c>
      <c r="BH633" s="196">
        <f>IF(N633="sníž. přenesená",J633,0)</f>
        <v>0</v>
      </c>
      <c r="BI633" s="196">
        <f>IF(N633="nulová",J633,0)</f>
        <v>0</v>
      </c>
      <c r="BJ633" s="16" t="s">
        <v>79</v>
      </c>
      <c r="BK633" s="196">
        <f>ROUND(I633*H633,2)</f>
        <v>0</v>
      </c>
      <c r="BL633" s="16" t="s">
        <v>220</v>
      </c>
      <c r="BM633" s="195" t="s">
        <v>1660</v>
      </c>
    </row>
    <row r="634" spans="2:47" s="1" customFormat="1" ht="39">
      <c r="B634" s="33"/>
      <c r="C634" s="34"/>
      <c r="D634" s="197" t="s">
        <v>140</v>
      </c>
      <c r="E634" s="34"/>
      <c r="F634" s="198" t="s">
        <v>1661</v>
      </c>
      <c r="G634" s="34"/>
      <c r="H634" s="34"/>
      <c r="I634" s="114"/>
      <c r="J634" s="34"/>
      <c r="K634" s="34"/>
      <c r="L634" s="37"/>
      <c r="M634" s="199"/>
      <c r="N634" s="62"/>
      <c r="O634" s="62"/>
      <c r="P634" s="62"/>
      <c r="Q634" s="62"/>
      <c r="R634" s="62"/>
      <c r="S634" s="62"/>
      <c r="T634" s="63"/>
      <c r="AT634" s="16" t="s">
        <v>140</v>
      </c>
      <c r="AU634" s="16" t="s">
        <v>89</v>
      </c>
    </row>
    <row r="635" spans="2:65" s="1" customFormat="1" ht="48" customHeight="1">
      <c r="B635" s="33"/>
      <c r="C635" s="184" t="s">
        <v>1662</v>
      </c>
      <c r="D635" s="184" t="s">
        <v>133</v>
      </c>
      <c r="E635" s="185" t="s">
        <v>1663</v>
      </c>
      <c r="F635" s="186" t="s">
        <v>1664</v>
      </c>
      <c r="G635" s="187" t="s">
        <v>1462</v>
      </c>
      <c r="H635" s="188">
        <v>1</v>
      </c>
      <c r="I635" s="189"/>
      <c r="J635" s="190">
        <f>ROUND(I635*H635,2)</f>
        <v>0</v>
      </c>
      <c r="K635" s="186" t="s">
        <v>19</v>
      </c>
      <c r="L635" s="37"/>
      <c r="M635" s="191" t="s">
        <v>19</v>
      </c>
      <c r="N635" s="192" t="s">
        <v>43</v>
      </c>
      <c r="O635" s="62"/>
      <c r="P635" s="193">
        <f>O635*H635</f>
        <v>0</v>
      </c>
      <c r="Q635" s="193">
        <v>0</v>
      </c>
      <c r="R635" s="193">
        <f>Q635*H635</f>
        <v>0</v>
      </c>
      <c r="S635" s="193">
        <v>0</v>
      </c>
      <c r="T635" s="194">
        <f>S635*H635</f>
        <v>0</v>
      </c>
      <c r="AR635" s="195" t="s">
        <v>220</v>
      </c>
      <c r="AT635" s="195" t="s">
        <v>133</v>
      </c>
      <c r="AU635" s="195" t="s">
        <v>89</v>
      </c>
      <c r="AY635" s="16" t="s">
        <v>131</v>
      </c>
      <c r="BE635" s="196">
        <f>IF(N635="základní",J635,0)</f>
        <v>0</v>
      </c>
      <c r="BF635" s="196">
        <f>IF(N635="snížená",J635,0)</f>
        <v>0</v>
      </c>
      <c r="BG635" s="196">
        <f>IF(N635="zákl. přenesená",J635,0)</f>
        <v>0</v>
      </c>
      <c r="BH635" s="196">
        <f>IF(N635="sníž. přenesená",J635,0)</f>
        <v>0</v>
      </c>
      <c r="BI635" s="196">
        <f>IF(N635="nulová",J635,0)</f>
        <v>0</v>
      </c>
      <c r="BJ635" s="16" t="s">
        <v>79</v>
      </c>
      <c r="BK635" s="196">
        <f>ROUND(I635*H635,2)</f>
        <v>0</v>
      </c>
      <c r="BL635" s="16" t="s">
        <v>220</v>
      </c>
      <c r="BM635" s="195" t="s">
        <v>1665</v>
      </c>
    </row>
    <row r="636" spans="2:47" s="1" customFormat="1" ht="29.25">
      <c r="B636" s="33"/>
      <c r="C636" s="34"/>
      <c r="D636" s="197" t="s">
        <v>140</v>
      </c>
      <c r="E636" s="34"/>
      <c r="F636" s="198" t="s">
        <v>1666</v>
      </c>
      <c r="G636" s="34"/>
      <c r="H636" s="34"/>
      <c r="I636" s="114"/>
      <c r="J636" s="34"/>
      <c r="K636" s="34"/>
      <c r="L636" s="37"/>
      <c r="M636" s="199"/>
      <c r="N636" s="62"/>
      <c r="O636" s="62"/>
      <c r="P636" s="62"/>
      <c r="Q636" s="62"/>
      <c r="R636" s="62"/>
      <c r="S636" s="62"/>
      <c r="T636" s="63"/>
      <c r="AT636" s="16" t="s">
        <v>140</v>
      </c>
      <c r="AU636" s="16" t="s">
        <v>89</v>
      </c>
    </row>
    <row r="637" spans="2:65" s="1" customFormat="1" ht="48" customHeight="1">
      <c r="B637" s="33"/>
      <c r="C637" s="184" t="s">
        <v>1667</v>
      </c>
      <c r="D637" s="184" t="s">
        <v>133</v>
      </c>
      <c r="E637" s="185" t="s">
        <v>1668</v>
      </c>
      <c r="F637" s="186" t="s">
        <v>1669</v>
      </c>
      <c r="G637" s="187" t="s">
        <v>136</v>
      </c>
      <c r="H637" s="188">
        <v>340</v>
      </c>
      <c r="I637" s="189"/>
      <c r="J637" s="190">
        <f>ROUND(I637*H637,2)</f>
        <v>0</v>
      </c>
      <c r="K637" s="186" t="s">
        <v>19</v>
      </c>
      <c r="L637" s="37"/>
      <c r="M637" s="191" t="s">
        <v>19</v>
      </c>
      <c r="N637" s="192" t="s">
        <v>43</v>
      </c>
      <c r="O637" s="62"/>
      <c r="P637" s="193">
        <f>O637*H637</f>
        <v>0</v>
      </c>
      <c r="Q637" s="193">
        <v>0</v>
      </c>
      <c r="R637" s="193">
        <f>Q637*H637</f>
        <v>0</v>
      </c>
      <c r="S637" s="193">
        <v>0</v>
      </c>
      <c r="T637" s="194">
        <f>S637*H637</f>
        <v>0</v>
      </c>
      <c r="AR637" s="195" t="s">
        <v>220</v>
      </c>
      <c r="AT637" s="195" t="s">
        <v>133</v>
      </c>
      <c r="AU637" s="195" t="s">
        <v>89</v>
      </c>
      <c r="AY637" s="16" t="s">
        <v>131</v>
      </c>
      <c r="BE637" s="196">
        <f>IF(N637="základní",J637,0)</f>
        <v>0</v>
      </c>
      <c r="BF637" s="196">
        <f>IF(N637="snížená",J637,0)</f>
        <v>0</v>
      </c>
      <c r="BG637" s="196">
        <f>IF(N637="zákl. přenesená",J637,0)</f>
        <v>0</v>
      </c>
      <c r="BH637" s="196">
        <f>IF(N637="sníž. přenesená",J637,0)</f>
        <v>0</v>
      </c>
      <c r="BI637" s="196">
        <f>IF(N637="nulová",J637,0)</f>
        <v>0</v>
      </c>
      <c r="BJ637" s="16" t="s">
        <v>79</v>
      </c>
      <c r="BK637" s="196">
        <f>ROUND(I637*H637,2)</f>
        <v>0</v>
      </c>
      <c r="BL637" s="16" t="s">
        <v>220</v>
      </c>
      <c r="BM637" s="195" t="s">
        <v>1670</v>
      </c>
    </row>
    <row r="638" spans="2:47" s="1" customFormat="1" ht="29.25">
      <c r="B638" s="33"/>
      <c r="C638" s="34"/>
      <c r="D638" s="197" t="s">
        <v>140</v>
      </c>
      <c r="E638" s="34"/>
      <c r="F638" s="198" t="s">
        <v>1671</v>
      </c>
      <c r="G638" s="34"/>
      <c r="H638" s="34"/>
      <c r="I638" s="114"/>
      <c r="J638" s="34"/>
      <c r="K638" s="34"/>
      <c r="L638" s="37"/>
      <c r="M638" s="199"/>
      <c r="N638" s="62"/>
      <c r="O638" s="62"/>
      <c r="P638" s="62"/>
      <c r="Q638" s="62"/>
      <c r="R638" s="62"/>
      <c r="S638" s="62"/>
      <c r="T638" s="63"/>
      <c r="AT638" s="16" t="s">
        <v>140</v>
      </c>
      <c r="AU638" s="16" t="s">
        <v>89</v>
      </c>
    </row>
    <row r="639" spans="2:65" s="1" customFormat="1" ht="36" customHeight="1">
      <c r="B639" s="33"/>
      <c r="C639" s="184" t="s">
        <v>1672</v>
      </c>
      <c r="D639" s="184" t="s">
        <v>133</v>
      </c>
      <c r="E639" s="185" t="s">
        <v>1673</v>
      </c>
      <c r="F639" s="186" t="s">
        <v>1674</v>
      </c>
      <c r="G639" s="187" t="s">
        <v>1462</v>
      </c>
      <c r="H639" s="188">
        <v>2</v>
      </c>
      <c r="I639" s="189"/>
      <c r="J639" s="190">
        <f>ROUND(I639*H639,2)</f>
        <v>0</v>
      </c>
      <c r="K639" s="186" t="s">
        <v>19</v>
      </c>
      <c r="L639" s="37"/>
      <c r="M639" s="191" t="s">
        <v>19</v>
      </c>
      <c r="N639" s="192" t="s">
        <v>43</v>
      </c>
      <c r="O639" s="62"/>
      <c r="P639" s="193">
        <f>O639*H639</f>
        <v>0</v>
      </c>
      <c r="Q639" s="193">
        <v>0</v>
      </c>
      <c r="R639" s="193">
        <f>Q639*H639</f>
        <v>0</v>
      </c>
      <c r="S639" s="193">
        <v>0</v>
      </c>
      <c r="T639" s="194">
        <f>S639*H639</f>
        <v>0</v>
      </c>
      <c r="AR639" s="195" t="s">
        <v>220</v>
      </c>
      <c r="AT639" s="195" t="s">
        <v>133</v>
      </c>
      <c r="AU639" s="195" t="s">
        <v>89</v>
      </c>
      <c r="AY639" s="16" t="s">
        <v>131</v>
      </c>
      <c r="BE639" s="196">
        <f>IF(N639="základní",J639,0)</f>
        <v>0</v>
      </c>
      <c r="BF639" s="196">
        <f>IF(N639="snížená",J639,0)</f>
        <v>0</v>
      </c>
      <c r="BG639" s="196">
        <f>IF(N639="zákl. přenesená",J639,0)</f>
        <v>0</v>
      </c>
      <c r="BH639" s="196">
        <f>IF(N639="sníž. přenesená",J639,0)</f>
        <v>0</v>
      </c>
      <c r="BI639" s="196">
        <f>IF(N639="nulová",J639,0)</f>
        <v>0</v>
      </c>
      <c r="BJ639" s="16" t="s">
        <v>79</v>
      </c>
      <c r="BK639" s="196">
        <f>ROUND(I639*H639,2)</f>
        <v>0</v>
      </c>
      <c r="BL639" s="16" t="s">
        <v>220</v>
      </c>
      <c r="BM639" s="195" t="s">
        <v>1675</v>
      </c>
    </row>
    <row r="640" spans="2:47" s="1" customFormat="1" ht="19.5">
      <c r="B640" s="33"/>
      <c r="C640" s="34"/>
      <c r="D640" s="197" t="s">
        <v>140</v>
      </c>
      <c r="E640" s="34"/>
      <c r="F640" s="198" t="s">
        <v>1676</v>
      </c>
      <c r="G640" s="34"/>
      <c r="H640" s="34"/>
      <c r="I640" s="114"/>
      <c r="J640" s="34"/>
      <c r="K640" s="34"/>
      <c r="L640" s="37"/>
      <c r="M640" s="199"/>
      <c r="N640" s="62"/>
      <c r="O640" s="62"/>
      <c r="P640" s="62"/>
      <c r="Q640" s="62"/>
      <c r="R640" s="62"/>
      <c r="S640" s="62"/>
      <c r="T640" s="63"/>
      <c r="AT640" s="16" t="s">
        <v>140</v>
      </c>
      <c r="AU640" s="16" t="s">
        <v>89</v>
      </c>
    </row>
    <row r="641" spans="2:65" s="1" customFormat="1" ht="36" customHeight="1">
      <c r="B641" s="33"/>
      <c r="C641" s="184" t="s">
        <v>1677</v>
      </c>
      <c r="D641" s="184" t="s">
        <v>133</v>
      </c>
      <c r="E641" s="185" t="s">
        <v>1678</v>
      </c>
      <c r="F641" s="186" t="s">
        <v>1679</v>
      </c>
      <c r="G641" s="187" t="s">
        <v>1462</v>
      </c>
      <c r="H641" s="188">
        <v>74</v>
      </c>
      <c r="I641" s="189"/>
      <c r="J641" s="190">
        <f>ROUND(I641*H641,2)</f>
        <v>0</v>
      </c>
      <c r="K641" s="186" t="s">
        <v>19</v>
      </c>
      <c r="L641" s="37"/>
      <c r="M641" s="191" t="s">
        <v>19</v>
      </c>
      <c r="N641" s="192" t="s">
        <v>43</v>
      </c>
      <c r="O641" s="62"/>
      <c r="P641" s="193">
        <f>O641*H641</f>
        <v>0</v>
      </c>
      <c r="Q641" s="193">
        <v>0</v>
      </c>
      <c r="R641" s="193">
        <f>Q641*H641</f>
        <v>0</v>
      </c>
      <c r="S641" s="193">
        <v>0</v>
      </c>
      <c r="T641" s="194">
        <f>S641*H641</f>
        <v>0</v>
      </c>
      <c r="AR641" s="195" t="s">
        <v>220</v>
      </c>
      <c r="AT641" s="195" t="s">
        <v>133</v>
      </c>
      <c r="AU641" s="195" t="s">
        <v>89</v>
      </c>
      <c r="AY641" s="16" t="s">
        <v>131</v>
      </c>
      <c r="BE641" s="196">
        <f>IF(N641="základní",J641,0)</f>
        <v>0</v>
      </c>
      <c r="BF641" s="196">
        <f>IF(N641="snížená",J641,0)</f>
        <v>0</v>
      </c>
      <c r="BG641" s="196">
        <f>IF(N641="zákl. přenesená",J641,0)</f>
        <v>0</v>
      </c>
      <c r="BH641" s="196">
        <f>IF(N641="sníž. přenesená",J641,0)</f>
        <v>0</v>
      </c>
      <c r="BI641" s="196">
        <f>IF(N641="nulová",J641,0)</f>
        <v>0</v>
      </c>
      <c r="BJ641" s="16" t="s">
        <v>79</v>
      </c>
      <c r="BK641" s="196">
        <f>ROUND(I641*H641,2)</f>
        <v>0</v>
      </c>
      <c r="BL641" s="16" t="s">
        <v>220</v>
      </c>
      <c r="BM641" s="195" t="s">
        <v>1680</v>
      </c>
    </row>
    <row r="642" spans="2:47" s="1" customFormat="1" ht="19.5">
      <c r="B642" s="33"/>
      <c r="C642" s="34"/>
      <c r="D642" s="197" t="s">
        <v>140</v>
      </c>
      <c r="E642" s="34"/>
      <c r="F642" s="198" t="s">
        <v>1681</v>
      </c>
      <c r="G642" s="34"/>
      <c r="H642" s="34"/>
      <c r="I642" s="114"/>
      <c r="J642" s="34"/>
      <c r="K642" s="34"/>
      <c r="L642" s="37"/>
      <c r="M642" s="199"/>
      <c r="N642" s="62"/>
      <c r="O642" s="62"/>
      <c r="P642" s="62"/>
      <c r="Q642" s="62"/>
      <c r="R642" s="62"/>
      <c r="S642" s="62"/>
      <c r="T642" s="63"/>
      <c r="AT642" s="16" t="s">
        <v>140</v>
      </c>
      <c r="AU642" s="16" t="s">
        <v>89</v>
      </c>
    </row>
    <row r="643" spans="2:65" s="1" customFormat="1" ht="36" customHeight="1">
      <c r="B643" s="33"/>
      <c r="C643" s="184" t="s">
        <v>1682</v>
      </c>
      <c r="D643" s="184" t="s">
        <v>133</v>
      </c>
      <c r="E643" s="185" t="s">
        <v>1683</v>
      </c>
      <c r="F643" s="186" t="s">
        <v>1684</v>
      </c>
      <c r="G643" s="187" t="s">
        <v>1518</v>
      </c>
      <c r="H643" s="188">
        <v>218</v>
      </c>
      <c r="I643" s="189"/>
      <c r="J643" s="190">
        <f>ROUND(I643*H643,2)</f>
        <v>0</v>
      </c>
      <c r="K643" s="186" t="s">
        <v>19</v>
      </c>
      <c r="L643" s="37"/>
      <c r="M643" s="191" t="s">
        <v>19</v>
      </c>
      <c r="N643" s="192" t="s">
        <v>43</v>
      </c>
      <c r="O643" s="62"/>
      <c r="P643" s="193">
        <f>O643*H643</f>
        <v>0</v>
      </c>
      <c r="Q643" s="193">
        <v>0</v>
      </c>
      <c r="R643" s="193">
        <f>Q643*H643</f>
        <v>0</v>
      </c>
      <c r="S643" s="193">
        <v>0</v>
      </c>
      <c r="T643" s="194">
        <f>S643*H643</f>
        <v>0</v>
      </c>
      <c r="AR643" s="195" t="s">
        <v>220</v>
      </c>
      <c r="AT643" s="195" t="s">
        <v>133</v>
      </c>
      <c r="AU643" s="195" t="s">
        <v>89</v>
      </c>
      <c r="AY643" s="16" t="s">
        <v>131</v>
      </c>
      <c r="BE643" s="196">
        <f>IF(N643="základní",J643,0)</f>
        <v>0</v>
      </c>
      <c r="BF643" s="196">
        <f>IF(N643="snížená",J643,0)</f>
        <v>0</v>
      </c>
      <c r="BG643" s="196">
        <f>IF(N643="zákl. přenesená",J643,0)</f>
        <v>0</v>
      </c>
      <c r="BH643" s="196">
        <f>IF(N643="sníž. přenesená",J643,0)</f>
        <v>0</v>
      </c>
      <c r="BI643" s="196">
        <f>IF(N643="nulová",J643,0)</f>
        <v>0</v>
      </c>
      <c r="BJ643" s="16" t="s">
        <v>79</v>
      </c>
      <c r="BK643" s="196">
        <f>ROUND(I643*H643,2)</f>
        <v>0</v>
      </c>
      <c r="BL643" s="16" t="s">
        <v>220</v>
      </c>
      <c r="BM643" s="195" t="s">
        <v>1685</v>
      </c>
    </row>
    <row r="644" spans="2:47" s="1" customFormat="1" ht="19.5">
      <c r="B644" s="33"/>
      <c r="C644" s="34"/>
      <c r="D644" s="197" t="s">
        <v>140</v>
      </c>
      <c r="E644" s="34"/>
      <c r="F644" s="198" t="s">
        <v>1686</v>
      </c>
      <c r="G644" s="34"/>
      <c r="H644" s="34"/>
      <c r="I644" s="114"/>
      <c r="J644" s="34"/>
      <c r="K644" s="34"/>
      <c r="L644" s="37"/>
      <c r="M644" s="199"/>
      <c r="N644" s="62"/>
      <c r="O644" s="62"/>
      <c r="P644" s="62"/>
      <c r="Q644" s="62"/>
      <c r="R644" s="62"/>
      <c r="S644" s="62"/>
      <c r="T644" s="63"/>
      <c r="AT644" s="16" t="s">
        <v>140</v>
      </c>
      <c r="AU644" s="16" t="s">
        <v>89</v>
      </c>
    </row>
    <row r="645" spans="2:65" s="1" customFormat="1" ht="60" customHeight="1">
      <c r="B645" s="33"/>
      <c r="C645" s="184" t="s">
        <v>1687</v>
      </c>
      <c r="D645" s="184" t="s">
        <v>133</v>
      </c>
      <c r="E645" s="185" t="s">
        <v>1688</v>
      </c>
      <c r="F645" s="186" t="s">
        <v>1689</v>
      </c>
      <c r="G645" s="187" t="s">
        <v>1462</v>
      </c>
      <c r="H645" s="188">
        <v>1</v>
      </c>
      <c r="I645" s="189"/>
      <c r="J645" s="190">
        <f>ROUND(I645*H645,2)</f>
        <v>0</v>
      </c>
      <c r="K645" s="186" t="s">
        <v>19</v>
      </c>
      <c r="L645" s="37"/>
      <c r="M645" s="191" t="s">
        <v>19</v>
      </c>
      <c r="N645" s="192" t="s">
        <v>43</v>
      </c>
      <c r="O645" s="62"/>
      <c r="P645" s="193">
        <f>O645*H645</f>
        <v>0</v>
      </c>
      <c r="Q645" s="193">
        <v>0</v>
      </c>
      <c r="R645" s="193">
        <f>Q645*H645</f>
        <v>0</v>
      </c>
      <c r="S645" s="193">
        <v>0</v>
      </c>
      <c r="T645" s="194">
        <f>S645*H645</f>
        <v>0</v>
      </c>
      <c r="AR645" s="195" t="s">
        <v>220</v>
      </c>
      <c r="AT645" s="195" t="s">
        <v>133</v>
      </c>
      <c r="AU645" s="195" t="s">
        <v>89</v>
      </c>
      <c r="AY645" s="16" t="s">
        <v>131</v>
      </c>
      <c r="BE645" s="196">
        <f>IF(N645="základní",J645,0)</f>
        <v>0</v>
      </c>
      <c r="BF645" s="196">
        <f>IF(N645="snížená",J645,0)</f>
        <v>0</v>
      </c>
      <c r="BG645" s="196">
        <f>IF(N645="zákl. přenesená",J645,0)</f>
        <v>0</v>
      </c>
      <c r="BH645" s="196">
        <f>IF(N645="sníž. přenesená",J645,0)</f>
        <v>0</v>
      </c>
      <c r="BI645" s="196">
        <f>IF(N645="nulová",J645,0)</f>
        <v>0</v>
      </c>
      <c r="BJ645" s="16" t="s">
        <v>79</v>
      </c>
      <c r="BK645" s="196">
        <f>ROUND(I645*H645,2)</f>
        <v>0</v>
      </c>
      <c r="BL645" s="16" t="s">
        <v>220</v>
      </c>
      <c r="BM645" s="195" t="s">
        <v>1690</v>
      </c>
    </row>
    <row r="646" spans="2:47" s="1" customFormat="1" ht="39">
      <c r="B646" s="33"/>
      <c r="C646" s="34"/>
      <c r="D646" s="197" t="s">
        <v>140</v>
      </c>
      <c r="E646" s="34"/>
      <c r="F646" s="198" t="s">
        <v>1691</v>
      </c>
      <c r="G646" s="34"/>
      <c r="H646" s="34"/>
      <c r="I646" s="114"/>
      <c r="J646" s="34"/>
      <c r="K646" s="34"/>
      <c r="L646" s="37"/>
      <c r="M646" s="199"/>
      <c r="N646" s="62"/>
      <c r="O646" s="62"/>
      <c r="P646" s="62"/>
      <c r="Q646" s="62"/>
      <c r="R646" s="62"/>
      <c r="S646" s="62"/>
      <c r="T646" s="63"/>
      <c r="AT646" s="16" t="s">
        <v>140</v>
      </c>
      <c r="AU646" s="16" t="s">
        <v>89</v>
      </c>
    </row>
    <row r="647" spans="2:65" s="1" customFormat="1" ht="36" customHeight="1">
      <c r="B647" s="33"/>
      <c r="C647" s="184" t="s">
        <v>1692</v>
      </c>
      <c r="D647" s="184" t="s">
        <v>133</v>
      </c>
      <c r="E647" s="185" t="s">
        <v>1693</v>
      </c>
      <c r="F647" s="186" t="s">
        <v>1694</v>
      </c>
      <c r="G647" s="187" t="s">
        <v>136</v>
      </c>
      <c r="H647" s="188">
        <v>47</v>
      </c>
      <c r="I647" s="189"/>
      <c r="J647" s="190">
        <f>ROUND(I647*H647,2)</f>
        <v>0</v>
      </c>
      <c r="K647" s="186" t="s">
        <v>19</v>
      </c>
      <c r="L647" s="37"/>
      <c r="M647" s="191" t="s">
        <v>19</v>
      </c>
      <c r="N647" s="192" t="s">
        <v>43</v>
      </c>
      <c r="O647" s="62"/>
      <c r="P647" s="193">
        <f>O647*H647</f>
        <v>0</v>
      </c>
      <c r="Q647" s="193">
        <v>0</v>
      </c>
      <c r="R647" s="193">
        <f>Q647*H647</f>
        <v>0</v>
      </c>
      <c r="S647" s="193">
        <v>0</v>
      </c>
      <c r="T647" s="194">
        <f>S647*H647</f>
        <v>0</v>
      </c>
      <c r="AR647" s="195" t="s">
        <v>220</v>
      </c>
      <c r="AT647" s="195" t="s">
        <v>133</v>
      </c>
      <c r="AU647" s="195" t="s">
        <v>89</v>
      </c>
      <c r="AY647" s="16" t="s">
        <v>131</v>
      </c>
      <c r="BE647" s="196">
        <f>IF(N647="základní",J647,0)</f>
        <v>0</v>
      </c>
      <c r="BF647" s="196">
        <f>IF(N647="snížená",J647,0)</f>
        <v>0</v>
      </c>
      <c r="BG647" s="196">
        <f>IF(N647="zákl. přenesená",J647,0)</f>
        <v>0</v>
      </c>
      <c r="BH647" s="196">
        <f>IF(N647="sníž. přenesená",J647,0)</f>
        <v>0</v>
      </c>
      <c r="BI647" s="196">
        <f>IF(N647="nulová",J647,0)</f>
        <v>0</v>
      </c>
      <c r="BJ647" s="16" t="s">
        <v>79</v>
      </c>
      <c r="BK647" s="196">
        <f>ROUND(I647*H647,2)</f>
        <v>0</v>
      </c>
      <c r="BL647" s="16" t="s">
        <v>220</v>
      </c>
      <c r="BM647" s="195" t="s">
        <v>1695</v>
      </c>
    </row>
    <row r="648" spans="2:47" s="1" customFormat="1" ht="29.25">
      <c r="B648" s="33"/>
      <c r="C648" s="34"/>
      <c r="D648" s="197" t="s">
        <v>140</v>
      </c>
      <c r="E648" s="34"/>
      <c r="F648" s="198" t="s">
        <v>1696</v>
      </c>
      <c r="G648" s="34"/>
      <c r="H648" s="34"/>
      <c r="I648" s="114"/>
      <c r="J648" s="34"/>
      <c r="K648" s="34"/>
      <c r="L648" s="37"/>
      <c r="M648" s="199"/>
      <c r="N648" s="62"/>
      <c r="O648" s="62"/>
      <c r="P648" s="62"/>
      <c r="Q648" s="62"/>
      <c r="R648" s="62"/>
      <c r="S648" s="62"/>
      <c r="T648" s="63"/>
      <c r="AT648" s="16" t="s">
        <v>140</v>
      </c>
      <c r="AU648" s="16" t="s">
        <v>89</v>
      </c>
    </row>
    <row r="649" spans="2:65" s="1" customFormat="1" ht="60" customHeight="1">
      <c r="B649" s="33"/>
      <c r="C649" s="184" t="s">
        <v>1697</v>
      </c>
      <c r="D649" s="184" t="s">
        <v>133</v>
      </c>
      <c r="E649" s="185" t="s">
        <v>1698</v>
      </c>
      <c r="F649" s="186" t="s">
        <v>1699</v>
      </c>
      <c r="G649" s="187" t="s">
        <v>1462</v>
      </c>
      <c r="H649" s="188">
        <v>4</v>
      </c>
      <c r="I649" s="189"/>
      <c r="J649" s="190">
        <f>ROUND(I649*H649,2)</f>
        <v>0</v>
      </c>
      <c r="K649" s="186" t="s">
        <v>19</v>
      </c>
      <c r="L649" s="37"/>
      <c r="M649" s="191" t="s">
        <v>19</v>
      </c>
      <c r="N649" s="192" t="s">
        <v>43</v>
      </c>
      <c r="O649" s="62"/>
      <c r="P649" s="193">
        <f>O649*H649</f>
        <v>0</v>
      </c>
      <c r="Q649" s="193">
        <v>0</v>
      </c>
      <c r="R649" s="193">
        <f>Q649*H649</f>
        <v>0</v>
      </c>
      <c r="S649" s="193">
        <v>0</v>
      </c>
      <c r="T649" s="194">
        <f>S649*H649</f>
        <v>0</v>
      </c>
      <c r="AR649" s="195" t="s">
        <v>220</v>
      </c>
      <c r="AT649" s="195" t="s">
        <v>133</v>
      </c>
      <c r="AU649" s="195" t="s">
        <v>89</v>
      </c>
      <c r="AY649" s="16" t="s">
        <v>131</v>
      </c>
      <c r="BE649" s="196">
        <f>IF(N649="základní",J649,0)</f>
        <v>0</v>
      </c>
      <c r="BF649" s="196">
        <f>IF(N649="snížená",J649,0)</f>
        <v>0</v>
      </c>
      <c r="BG649" s="196">
        <f>IF(N649="zákl. přenesená",J649,0)</f>
        <v>0</v>
      </c>
      <c r="BH649" s="196">
        <f>IF(N649="sníž. přenesená",J649,0)</f>
        <v>0</v>
      </c>
      <c r="BI649" s="196">
        <f>IF(N649="nulová",J649,0)</f>
        <v>0</v>
      </c>
      <c r="BJ649" s="16" t="s">
        <v>79</v>
      </c>
      <c r="BK649" s="196">
        <f>ROUND(I649*H649,2)</f>
        <v>0</v>
      </c>
      <c r="BL649" s="16" t="s">
        <v>220</v>
      </c>
      <c r="BM649" s="195" t="s">
        <v>1700</v>
      </c>
    </row>
    <row r="650" spans="2:47" s="1" customFormat="1" ht="39">
      <c r="B650" s="33"/>
      <c r="C650" s="34"/>
      <c r="D650" s="197" t="s">
        <v>140</v>
      </c>
      <c r="E650" s="34"/>
      <c r="F650" s="198" t="s">
        <v>1701</v>
      </c>
      <c r="G650" s="34"/>
      <c r="H650" s="34"/>
      <c r="I650" s="114"/>
      <c r="J650" s="34"/>
      <c r="K650" s="34"/>
      <c r="L650" s="37"/>
      <c r="M650" s="199"/>
      <c r="N650" s="62"/>
      <c r="O650" s="62"/>
      <c r="P650" s="62"/>
      <c r="Q650" s="62"/>
      <c r="R650" s="62"/>
      <c r="S650" s="62"/>
      <c r="T650" s="63"/>
      <c r="AT650" s="16" t="s">
        <v>140</v>
      </c>
      <c r="AU650" s="16" t="s">
        <v>89</v>
      </c>
    </row>
    <row r="651" spans="2:65" s="1" customFormat="1" ht="36" customHeight="1">
      <c r="B651" s="33"/>
      <c r="C651" s="184" t="s">
        <v>1702</v>
      </c>
      <c r="D651" s="184" t="s">
        <v>133</v>
      </c>
      <c r="E651" s="185" t="s">
        <v>1703</v>
      </c>
      <c r="F651" s="186" t="s">
        <v>1704</v>
      </c>
      <c r="G651" s="187" t="s">
        <v>1518</v>
      </c>
      <c r="H651" s="188">
        <v>104</v>
      </c>
      <c r="I651" s="189"/>
      <c r="J651" s="190">
        <f>ROUND(I651*H651,2)</f>
        <v>0</v>
      </c>
      <c r="K651" s="186" t="s">
        <v>19</v>
      </c>
      <c r="L651" s="37"/>
      <c r="M651" s="191" t="s">
        <v>19</v>
      </c>
      <c r="N651" s="192" t="s">
        <v>43</v>
      </c>
      <c r="O651" s="62"/>
      <c r="P651" s="193">
        <f>O651*H651</f>
        <v>0</v>
      </c>
      <c r="Q651" s="193">
        <v>0</v>
      </c>
      <c r="R651" s="193">
        <f>Q651*H651</f>
        <v>0</v>
      </c>
      <c r="S651" s="193">
        <v>0</v>
      </c>
      <c r="T651" s="194">
        <f>S651*H651</f>
        <v>0</v>
      </c>
      <c r="AR651" s="195" t="s">
        <v>220</v>
      </c>
      <c r="AT651" s="195" t="s">
        <v>133</v>
      </c>
      <c r="AU651" s="195" t="s">
        <v>89</v>
      </c>
      <c r="AY651" s="16" t="s">
        <v>131</v>
      </c>
      <c r="BE651" s="196">
        <f>IF(N651="základní",J651,0)</f>
        <v>0</v>
      </c>
      <c r="BF651" s="196">
        <f>IF(N651="snížená",J651,0)</f>
        <v>0</v>
      </c>
      <c r="BG651" s="196">
        <f>IF(N651="zákl. přenesená",J651,0)</f>
        <v>0</v>
      </c>
      <c r="BH651" s="196">
        <f>IF(N651="sníž. přenesená",J651,0)</f>
        <v>0</v>
      </c>
      <c r="BI651" s="196">
        <f>IF(N651="nulová",J651,0)</f>
        <v>0</v>
      </c>
      <c r="BJ651" s="16" t="s">
        <v>79</v>
      </c>
      <c r="BK651" s="196">
        <f>ROUND(I651*H651,2)</f>
        <v>0</v>
      </c>
      <c r="BL651" s="16" t="s">
        <v>220</v>
      </c>
      <c r="BM651" s="195" t="s">
        <v>1705</v>
      </c>
    </row>
    <row r="652" spans="2:47" s="1" customFormat="1" ht="29.25">
      <c r="B652" s="33"/>
      <c r="C652" s="34"/>
      <c r="D652" s="197" t="s">
        <v>140</v>
      </c>
      <c r="E652" s="34"/>
      <c r="F652" s="198" t="s">
        <v>1706</v>
      </c>
      <c r="G652" s="34"/>
      <c r="H652" s="34"/>
      <c r="I652" s="114"/>
      <c r="J652" s="34"/>
      <c r="K652" s="34"/>
      <c r="L652" s="37"/>
      <c r="M652" s="199"/>
      <c r="N652" s="62"/>
      <c r="O652" s="62"/>
      <c r="P652" s="62"/>
      <c r="Q652" s="62"/>
      <c r="R652" s="62"/>
      <c r="S652" s="62"/>
      <c r="T652" s="63"/>
      <c r="AT652" s="16" t="s">
        <v>140</v>
      </c>
      <c r="AU652" s="16" t="s">
        <v>89</v>
      </c>
    </row>
    <row r="653" spans="2:65" s="1" customFormat="1" ht="36" customHeight="1">
      <c r="B653" s="33"/>
      <c r="C653" s="184" t="s">
        <v>1707</v>
      </c>
      <c r="D653" s="184" t="s">
        <v>133</v>
      </c>
      <c r="E653" s="185" t="s">
        <v>1708</v>
      </c>
      <c r="F653" s="186" t="s">
        <v>1709</v>
      </c>
      <c r="G653" s="187" t="s">
        <v>1462</v>
      </c>
      <c r="H653" s="188">
        <v>8</v>
      </c>
      <c r="I653" s="189"/>
      <c r="J653" s="190">
        <f>ROUND(I653*H653,2)</f>
        <v>0</v>
      </c>
      <c r="K653" s="186" t="s">
        <v>19</v>
      </c>
      <c r="L653" s="37"/>
      <c r="M653" s="191" t="s">
        <v>19</v>
      </c>
      <c r="N653" s="192" t="s">
        <v>43</v>
      </c>
      <c r="O653" s="62"/>
      <c r="P653" s="193">
        <f>O653*H653</f>
        <v>0</v>
      </c>
      <c r="Q653" s="193">
        <v>0</v>
      </c>
      <c r="R653" s="193">
        <f>Q653*H653</f>
        <v>0</v>
      </c>
      <c r="S653" s="193">
        <v>0</v>
      </c>
      <c r="T653" s="194">
        <f>S653*H653</f>
        <v>0</v>
      </c>
      <c r="AR653" s="195" t="s">
        <v>220</v>
      </c>
      <c r="AT653" s="195" t="s">
        <v>133</v>
      </c>
      <c r="AU653" s="195" t="s">
        <v>89</v>
      </c>
      <c r="AY653" s="16" t="s">
        <v>131</v>
      </c>
      <c r="BE653" s="196">
        <f>IF(N653="základní",J653,0)</f>
        <v>0</v>
      </c>
      <c r="BF653" s="196">
        <f>IF(N653="snížená",J653,0)</f>
        <v>0</v>
      </c>
      <c r="BG653" s="196">
        <f>IF(N653="zákl. přenesená",J653,0)</f>
        <v>0</v>
      </c>
      <c r="BH653" s="196">
        <f>IF(N653="sníž. přenesená",J653,0)</f>
        <v>0</v>
      </c>
      <c r="BI653" s="196">
        <f>IF(N653="nulová",J653,0)</f>
        <v>0</v>
      </c>
      <c r="BJ653" s="16" t="s">
        <v>79</v>
      </c>
      <c r="BK653" s="196">
        <f>ROUND(I653*H653,2)</f>
        <v>0</v>
      </c>
      <c r="BL653" s="16" t="s">
        <v>220</v>
      </c>
      <c r="BM653" s="195" t="s">
        <v>1710</v>
      </c>
    </row>
    <row r="654" spans="2:47" s="1" customFormat="1" ht="29.25">
      <c r="B654" s="33"/>
      <c r="C654" s="34"/>
      <c r="D654" s="197" t="s">
        <v>140</v>
      </c>
      <c r="E654" s="34"/>
      <c r="F654" s="198" t="s">
        <v>1711</v>
      </c>
      <c r="G654" s="34"/>
      <c r="H654" s="34"/>
      <c r="I654" s="114"/>
      <c r="J654" s="34"/>
      <c r="K654" s="34"/>
      <c r="L654" s="37"/>
      <c r="M654" s="199"/>
      <c r="N654" s="62"/>
      <c r="O654" s="62"/>
      <c r="P654" s="62"/>
      <c r="Q654" s="62"/>
      <c r="R654" s="62"/>
      <c r="S654" s="62"/>
      <c r="T654" s="63"/>
      <c r="AT654" s="16" t="s">
        <v>140</v>
      </c>
      <c r="AU654" s="16" t="s">
        <v>89</v>
      </c>
    </row>
    <row r="655" spans="2:65" s="1" customFormat="1" ht="36" customHeight="1">
      <c r="B655" s="33"/>
      <c r="C655" s="184" t="s">
        <v>1712</v>
      </c>
      <c r="D655" s="184" t="s">
        <v>133</v>
      </c>
      <c r="E655" s="185" t="s">
        <v>1713</v>
      </c>
      <c r="F655" s="186" t="s">
        <v>1714</v>
      </c>
      <c r="G655" s="187" t="s">
        <v>1462</v>
      </c>
      <c r="H655" s="188">
        <v>2</v>
      </c>
      <c r="I655" s="189"/>
      <c r="J655" s="190">
        <f>ROUND(I655*H655,2)</f>
        <v>0</v>
      </c>
      <c r="K655" s="186" t="s">
        <v>19</v>
      </c>
      <c r="L655" s="37"/>
      <c r="M655" s="191" t="s">
        <v>19</v>
      </c>
      <c r="N655" s="192" t="s">
        <v>43</v>
      </c>
      <c r="O655" s="62"/>
      <c r="P655" s="193">
        <f>O655*H655</f>
        <v>0</v>
      </c>
      <c r="Q655" s="193">
        <v>0</v>
      </c>
      <c r="R655" s="193">
        <f>Q655*H655</f>
        <v>0</v>
      </c>
      <c r="S655" s="193">
        <v>0</v>
      </c>
      <c r="T655" s="194">
        <f>S655*H655</f>
        <v>0</v>
      </c>
      <c r="AR655" s="195" t="s">
        <v>220</v>
      </c>
      <c r="AT655" s="195" t="s">
        <v>133</v>
      </c>
      <c r="AU655" s="195" t="s">
        <v>89</v>
      </c>
      <c r="AY655" s="16" t="s">
        <v>131</v>
      </c>
      <c r="BE655" s="196">
        <f>IF(N655="základní",J655,0)</f>
        <v>0</v>
      </c>
      <c r="BF655" s="196">
        <f>IF(N655="snížená",J655,0)</f>
        <v>0</v>
      </c>
      <c r="BG655" s="196">
        <f>IF(N655="zákl. přenesená",J655,0)</f>
        <v>0</v>
      </c>
      <c r="BH655" s="196">
        <f>IF(N655="sníž. přenesená",J655,0)</f>
        <v>0</v>
      </c>
      <c r="BI655" s="196">
        <f>IF(N655="nulová",J655,0)</f>
        <v>0</v>
      </c>
      <c r="BJ655" s="16" t="s">
        <v>79</v>
      </c>
      <c r="BK655" s="196">
        <f>ROUND(I655*H655,2)</f>
        <v>0</v>
      </c>
      <c r="BL655" s="16" t="s">
        <v>220</v>
      </c>
      <c r="BM655" s="195" t="s">
        <v>1715</v>
      </c>
    </row>
    <row r="656" spans="2:47" s="1" customFormat="1" ht="19.5">
      <c r="B656" s="33"/>
      <c r="C656" s="34"/>
      <c r="D656" s="197" t="s">
        <v>140</v>
      </c>
      <c r="E656" s="34"/>
      <c r="F656" s="198" t="s">
        <v>1716</v>
      </c>
      <c r="G656" s="34"/>
      <c r="H656" s="34"/>
      <c r="I656" s="114"/>
      <c r="J656" s="34"/>
      <c r="K656" s="34"/>
      <c r="L656" s="37"/>
      <c r="M656" s="199"/>
      <c r="N656" s="62"/>
      <c r="O656" s="62"/>
      <c r="P656" s="62"/>
      <c r="Q656" s="62"/>
      <c r="R656" s="62"/>
      <c r="S656" s="62"/>
      <c r="T656" s="63"/>
      <c r="AT656" s="16" t="s">
        <v>140</v>
      </c>
      <c r="AU656" s="16" t="s">
        <v>89</v>
      </c>
    </row>
    <row r="657" spans="2:65" s="1" customFormat="1" ht="36" customHeight="1">
      <c r="B657" s="33"/>
      <c r="C657" s="184" t="s">
        <v>1717</v>
      </c>
      <c r="D657" s="184" t="s">
        <v>133</v>
      </c>
      <c r="E657" s="185" t="s">
        <v>1718</v>
      </c>
      <c r="F657" s="186" t="s">
        <v>1719</v>
      </c>
      <c r="G657" s="187" t="s">
        <v>1462</v>
      </c>
      <c r="H657" s="188">
        <v>2</v>
      </c>
      <c r="I657" s="189"/>
      <c r="J657" s="190">
        <f>ROUND(I657*H657,2)</f>
        <v>0</v>
      </c>
      <c r="K657" s="186" t="s">
        <v>19</v>
      </c>
      <c r="L657" s="37"/>
      <c r="M657" s="191" t="s">
        <v>19</v>
      </c>
      <c r="N657" s="192" t="s">
        <v>43</v>
      </c>
      <c r="O657" s="62"/>
      <c r="P657" s="193">
        <f>O657*H657</f>
        <v>0</v>
      </c>
      <c r="Q657" s="193">
        <v>0</v>
      </c>
      <c r="R657" s="193">
        <f>Q657*H657</f>
        <v>0</v>
      </c>
      <c r="S657" s="193">
        <v>0</v>
      </c>
      <c r="T657" s="194">
        <f>S657*H657</f>
        <v>0</v>
      </c>
      <c r="AR657" s="195" t="s">
        <v>220</v>
      </c>
      <c r="AT657" s="195" t="s">
        <v>133</v>
      </c>
      <c r="AU657" s="195" t="s">
        <v>89</v>
      </c>
      <c r="AY657" s="16" t="s">
        <v>131</v>
      </c>
      <c r="BE657" s="196">
        <f>IF(N657="základní",J657,0)</f>
        <v>0</v>
      </c>
      <c r="BF657" s="196">
        <f>IF(N657="snížená",J657,0)</f>
        <v>0</v>
      </c>
      <c r="BG657" s="196">
        <f>IF(N657="zákl. přenesená",J657,0)</f>
        <v>0</v>
      </c>
      <c r="BH657" s="196">
        <f>IF(N657="sníž. přenesená",J657,0)</f>
        <v>0</v>
      </c>
      <c r="BI657" s="196">
        <f>IF(N657="nulová",J657,0)</f>
        <v>0</v>
      </c>
      <c r="BJ657" s="16" t="s">
        <v>79</v>
      </c>
      <c r="BK657" s="196">
        <f>ROUND(I657*H657,2)</f>
        <v>0</v>
      </c>
      <c r="BL657" s="16" t="s">
        <v>220</v>
      </c>
      <c r="BM657" s="195" t="s">
        <v>1720</v>
      </c>
    </row>
    <row r="658" spans="2:47" s="1" customFormat="1" ht="19.5">
      <c r="B658" s="33"/>
      <c r="C658" s="34"/>
      <c r="D658" s="197" t="s">
        <v>140</v>
      </c>
      <c r="E658" s="34"/>
      <c r="F658" s="198" t="s">
        <v>1721</v>
      </c>
      <c r="G658" s="34"/>
      <c r="H658" s="34"/>
      <c r="I658" s="114"/>
      <c r="J658" s="34"/>
      <c r="K658" s="34"/>
      <c r="L658" s="37"/>
      <c r="M658" s="199"/>
      <c r="N658" s="62"/>
      <c r="O658" s="62"/>
      <c r="P658" s="62"/>
      <c r="Q658" s="62"/>
      <c r="R658" s="62"/>
      <c r="S658" s="62"/>
      <c r="T658" s="63"/>
      <c r="AT658" s="16" t="s">
        <v>140</v>
      </c>
      <c r="AU658" s="16" t="s">
        <v>89</v>
      </c>
    </row>
    <row r="659" spans="2:65" s="1" customFormat="1" ht="36" customHeight="1">
      <c r="B659" s="33"/>
      <c r="C659" s="184" t="s">
        <v>1722</v>
      </c>
      <c r="D659" s="184" t="s">
        <v>133</v>
      </c>
      <c r="E659" s="185" t="s">
        <v>1723</v>
      </c>
      <c r="F659" s="186" t="s">
        <v>1724</v>
      </c>
      <c r="G659" s="187" t="s">
        <v>1462</v>
      </c>
      <c r="H659" s="188">
        <v>4</v>
      </c>
      <c r="I659" s="189"/>
      <c r="J659" s="190">
        <f>ROUND(I659*H659,2)</f>
        <v>0</v>
      </c>
      <c r="K659" s="186" t="s">
        <v>19</v>
      </c>
      <c r="L659" s="37"/>
      <c r="M659" s="191" t="s">
        <v>19</v>
      </c>
      <c r="N659" s="192" t="s">
        <v>43</v>
      </c>
      <c r="O659" s="62"/>
      <c r="P659" s="193">
        <f>O659*H659</f>
        <v>0</v>
      </c>
      <c r="Q659" s="193">
        <v>0</v>
      </c>
      <c r="R659" s="193">
        <f>Q659*H659</f>
        <v>0</v>
      </c>
      <c r="S659" s="193">
        <v>0</v>
      </c>
      <c r="T659" s="194">
        <f>S659*H659</f>
        <v>0</v>
      </c>
      <c r="AR659" s="195" t="s">
        <v>220</v>
      </c>
      <c r="AT659" s="195" t="s">
        <v>133</v>
      </c>
      <c r="AU659" s="195" t="s">
        <v>89</v>
      </c>
      <c r="AY659" s="16" t="s">
        <v>131</v>
      </c>
      <c r="BE659" s="196">
        <f>IF(N659="základní",J659,0)</f>
        <v>0</v>
      </c>
      <c r="BF659" s="196">
        <f>IF(N659="snížená",J659,0)</f>
        <v>0</v>
      </c>
      <c r="BG659" s="196">
        <f>IF(N659="zákl. přenesená",J659,0)</f>
        <v>0</v>
      </c>
      <c r="BH659" s="196">
        <f>IF(N659="sníž. přenesená",J659,0)</f>
        <v>0</v>
      </c>
      <c r="BI659" s="196">
        <f>IF(N659="nulová",J659,0)</f>
        <v>0</v>
      </c>
      <c r="BJ659" s="16" t="s">
        <v>79</v>
      </c>
      <c r="BK659" s="196">
        <f>ROUND(I659*H659,2)</f>
        <v>0</v>
      </c>
      <c r="BL659" s="16" t="s">
        <v>220</v>
      </c>
      <c r="BM659" s="195" t="s">
        <v>1725</v>
      </c>
    </row>
    <row r="660" spans="2:47" s="1" customFormat="1" ht="19.5">
      <c r="B660" s="33"/>
      <c r="C660" s="34"/>
      <c r="D660" s="197" t="s">
        <v>140</v>
      </c>
      <c r="E660" s="34"/>
      <c r="F660" s="198" t="s">
        <v>1726</v>
      </c>
      <c r="G660" s="34"/>
      <c r="H660" s="34"/>
      <c r="I660" s="114"/>
      <c r="J660" s="34"/>
      <c r="K660" s="34"/>
      <c r="L660" s="37"/>
      <c r="M660" s="199"/>
      <c r="N660" s="62"/>
      <c r="O660" s="62"/>
      <c r="P660" s="62"/>
      <c r="Q660" s="62"/>
      <c r="R660" s="62"/>
      <c r="S660" s="62"/>
      <c r="T660" s="63"/>
      <c r="AT660" s="16" t="s">
        <v>140</v>
      </c>
      <c r="AU660" s="16" t="s">
        <v>89</v>
      </c>
    </row>
    <row r="661" spans="2:65" s="1" customFormat="1" ht="36" customHeight="1">
      <c r="B661" s="33"/>
      <c r="C661" s="184" t="s">
        <v>1727</v>
      </c>
      <c r="D661" s="184" t="s">
        <v>133</v>
      </c>
      <c r="E661" s="185" t="s">
        <v>1728</v>
      </c>
      <c r="F661" s="186" t="s">
        <v>1729</v>
      </c>
      <c r="G661" s="187" t="s">
        <v>1462</v>
      </c>
      <c r="H661" s="188">
        <v>48</v>
      </c>
      <c r="I661" s="189"/>
      <c r="J661" s="190">
        <f>ROUND(I661*H661,2)</f>
        <v>0</v>
      </c>
      <c r="K661" s="186" t="s">
        <v>19</v>
      </c>
      <c r="L661" s="37"/>
      <c r="M661" s="191" t="s">
        <v>19</v>
      </c>
      <c r="N661" s="192" t="s">
        <v>43</v>
      </c>
      <c r="O661" s="62"/>
      <c r="P661" s="193">
        <f>O661*H661</f>
        <v>0</v>
      </c>
      <c r="Q661" s="193">
        <v>0</v>
      </c>
      <c r="R661" s="193">
        <f>Q661*H661</f>
        <v>0</v>
      </c>
      <c r="S661" s="193">
        <v>0</v>
      </c>
      <c r="T661" s="194">
        <f>S661*H661</f>
        <v>0</v>
      </c>
      <c r="AR661" s="195" t="s">
        <v>220</v>
      </c>
      <c r="AT661" s="195" t="s">
        <v>133</v>
      </c>
      <c r="AU661" s="195" t="s">
        <v>89</v>
      </c>
      <c r="AY661" s="16" t="s">
        <v>131</v>
      </c>
      <c r="BE661" s="196">
        <f>IF(N661="základní",J661,0)</f>
        <v>0</v>
      </c>
      <c r="BF661" s="196">
        <f>IF(N661="snížená",J661,0)</f>
        <v>0</v>
      </c>
      <c r="BG661" s="196">
        <f>IF(N661="zákl. přenesená",J661,0)</f>
        <v>0</v>
      </c>
      <c r="BH661" s="196">
        <f>IF(N661="sníž. přenesená",J661,0)</f>
        <v>0</v>
      </c>
      <c r="BI661" s="196">
        <f>IF(N661="nulová",J661,0)</f>
        <v>0</v>
      </c>
      <c r="BJ661" s="16" t="s">
        <v>79</v>
      </c>
      <c r="BK661" s="196">
        <f>ROUND(I661*H661,2)</f>
        <v>0</v>
      </c>
      <c r="BL661" s="16" t="s">
        <v>220</v>
      </c>
      <c r="BM661" s="195" t="s">
        <v>1730</v>
      </c>
    </row>
    <row r="662" spans="2:47" s="1" customFormat="1" ht="29.25">
      <c r="B662" s="33"/>
      <c r="C662" s="34"/>
      <c r="D662" s="197" t="s">
        <v>140</v>
      </c>
      <c r="E662" s="34"/>
      <c r="F662" s="198" t="s">
        <v>1731</v>
      </c>
      <c r="G662" s="34"/>
      <c r="H662" s="34"/>
      <c r="I662" s="114"/>
      <c r="J662" s="34"/>
      <c r="K662" s="34"/>
      <c r="L662" s="37"/>
      <c r="M662" s="199"/>
      <c r="N662" s="62"/>
      <c r="O662" s="62"/>
      <c r="P662" s="62"/>
      <c r="Q662" s="62"/>
      <c r="R662" s="62"/>
      <c r="S662" s="62"/>
      <c r="T662" s="63"/>
      <c r="AT662" s="16" t="s">
        <v>140</v>
      </c>
      <c r="AU662" s="16" t="s">
        <v>89</v>
      </c>
    </row>
    <row r="663" spans="2:65" s="1" customFormat="1" ht="36" customHeight="1">
      <c r="B663" s="33"/>
      <c r="C663" s="184" t="s">
        <v>1732</v>
      </c>
      <c r="D663" s="184" t="s">
        <v>133</v>
      </c>
      <c r="E663" s="185" t="s">
        <v>1733</v>
      </c>
      <c r="F663" s="186" t="s">
        <v>1734</v>
      </c>
      <c r="G663" s="187" t="s">
        <v>1462</v>
      </c>
      <c r="H663" s="188">
        <v>8</v>
      </c>
      <c r="I663" s="189"/>
      <c r="J663" s="190">
        <f>ROUND(I663*H663,2)</f>
        <v>0</v>
      </c>
      <c r="K663" s="186" t="s">
        <v>19</v>
      </c>
      <c r="L663" s="37"/>
      <c r="M663" s="191" t="s">
        <v>19</v>
      </c>
      <c r="N663" s="192" t="s">
        <v>43</v>
      </c>
      <c r="O663" s="62"/>
      <c r="P663" s="193">
        <f>O663*H663</f>
        <v>0</v>
      </c>
      <c r="Q663" s="193">
        <v>0</v>
      </c>
      <c r="R663" s="193">
        <f>Q663*H663</f>
        <v>0</v>
      </c>
      <c r="S663" s="193">
        <v>0</v>
      </c>
      <c r="T663" s="194">
        <f>S663*H663</f>
        <v>0</v>
      </c>
      <c r="AR663" s="195" t="s">
        <v>220</v>
      </c>
      <c r="AT663" s="195" t="s">
        <v>133</v>
      </c>
      <c r="AU663" s="195" t="s">
        <v>89</v>
      </c>
      <c r="AY663" s="16" t="s">
        <v>131</v>
      </c>
      <c r="BE663" s="196">
        <f>IF(N663="základní",J663,0)</f>
        <v>0</v>
      </c>
      <c r="BF663" s="196">
        <f>IF(N663="snížená",J663,0)</f>
        <v>0</v>
      </c>
      <c r="BG663" s="196">
        <f>IF(N663="zákl. přenesená",J663,0)</f>
        <v>0</v>
      </c>
      <c r="BH663" s="196">
        <f>IF(N663="sníž. přenesená",J663,0)</f>
        <v>0</v>
      </c>
      <c r="BI663" s="196">
        <f>IF(N663="nulová",J663,0)</f>
        <v>0</v>
      </c>
      <c r="BJ663" s="16" t="s">
        <v>79</v>
      </c>
      <c r="BK663" s="196">
        <f>ROUND(I663*H663,2)</f>
        <v>0</v>
      </c>
      <c r="BL663" s="16" t="s">
        <v>220</v>
      </c>
      <c r="BM663" s="195" t="s">
        <v>1735</v>
      </c>
    </row>
    <row r="664" spans="2:47" s="1" customFormat="1" ht="29.25">
      <c r="B664" s="33"/>
      <c r="C664" s="34"/>
      <c r="D664" s="197" t="s">
        <v>140</v>
      </c>
      <c r="E664" s="34"/>
      <c r="F664" s="198" t="s">
        <v>1736</v>
      </c>
      <c r="G664" s="34"/>
      <c r="H664" s="34"/>
      <c r="I664" s="114"/>
      <c r="J664" s="34"/>
      <c r="K664" s="34"/>
      <c r="L664" s="37"/>
      <c r="M664" s="199"/>
      <c r="N664" s="62"/>
      <c r="O664" s="62"/>
      <c r="P664" s="62"/>
      <c r="Q664" s="62"/>
      <c r="R664" s="62"/>
      <c r="S664" s="62"/>
      <c r="T664" s="63"/>
      <c r="AT664" s="16" t="s">
        <v>140</v>
      </c>
      <c r="AU664" s="16" t="s">
        <v>89</v>
      </c>
    </row>
    <row r="665" spans="2:65" s="1" customFormat="1" ht="36" customHeight="1">
      <c r="B665" s="33"/>
      <c r="C665" s="184" t="s">
        <v>1737</v>
      </c>
      <c r="D665" s="184" t="s">
        <v>133</v>
      </c>
      <c r="E665" s="185" t="s">
        <v>1738</v>
      </c>
      <c r="F665" s="186" t="s">
        <v>1739</v>
      </c>
      <c r="G665" s="187" t="s">
        <v>1462</v>
      </c>
      <c r="H665" s="188">
        <v>8</v>
      </c>
      <c r="I665" s="189"/>
      <c r="J665" s="190">
        <f>ROUND(I665*H665,2)</f>
        <v>0</v>
      </c>
      <c r="K665" s="186" t="s">
        <v>19</v>
      </c>
      <c r="L665" s="37"/>
      <c r="M665" s="191" t="s">
        <v>19</v>
      </c>
      <c r="N665" s="192" t="s">
        <v>43</v>
      </c>
      <c r="O665" s="62"/>
      <c r="P665" s="193">
        <f>O665*H665</f>
        <v>0</v>
      </c>
      <c r="Q665" s="193">
        <v>0</v>
      </c>
      <c r="R665" s="193">
        <f>Q665*H665</f>
        <v>0</v>
      </c>
      <c r="S665" s="193">
        <v>0</v>
      </c>
      <c r="T665" s="194">
        <f>S665*H665</f>
        <v>0</v>
      </c>
      <c r="AR665" s="195" t="s">
        <v>220</v>
      </c>
      <c r="AT665" s="195" t="s">
        <v>133</v>
      </c>
      <c r="AU665" s="195" t="s">
        <v>89</v>
      </c>
      <c r="AY665" s="16" t="s">
        <v>131</v>
      </c>
      <c r="BE665" s="196">
        <f>IF(N665="základní",J665,0)</f>
        <v>0</v>
      </c>
      <c r="BF665" s="196">
        <f>IF(N665="snížená",J665,0)</f>
        <v>0</v>
      </c>
      <c r="BG665" s="196">
        <f>IF(N665="zákl. přenesená",J665,0)</f>
        <v>0</v>
      </c>
      <c r="BH665" s="196">
        <f>IF(N665="sníž. přenesená",J665,0)</f>
        <v>0</v>
      </c>
      <c r="BI665" s="196">
        <f>IF(N665="nulová",J665,0)</f>
        <v>0</v>
      </c>
      <c r="BJ665" s="16" t="s">
        <v>79</v>
      </c>
      <c r="BK665" s="196">
        <f>ROUND(I665*H665,2)</f>
        <v>0</v>
      </c>
      <c r="BL665" s="16" t="s">
        <v>220</v>
      </c>
      <c r="BM665" s="195" t="s">
        <v>1740</v>
      </c>
    </row>
    <row r="666" spans="2:47" s="1" customFormat="1" ht="19.5">
      <c r="B666" s="33"/>
      <c r="C666" s="34"/>
      <c r="D666" s="197" t="s">
        <v>140</v>
      </c>
      <c r="E666" s="34"/>
      <c r="F666" s="198" t="s">
        <v>1741</v>
      </c>
      <c r="G666" s="34"/>
      <c r="H666" s="34"/>
      <c r="I666" s="114"/>
      <c r="J666" s="34"/>
      <c r="K666" s="34"/>
      <c r="L666" s="37"/>
      <c r="M666" s="199"/>
      <c r="N666" s="62"/>
      <c r="O666" s="62"/>
      <c r="P666" s="62"/>
      <c r="Q666" s="62"/>
      <c r="R666" s="62"/>
      <c r="S666" s="62"/>
      <c r="T666" s="63"/>
      <c r="AT666" s="16" t="s">
        <v>140</v>
      </c>
      <c r="AU666" s="16" t="s">
        <v>89</v>
      </c>
    </row>
    <row r="667" spans="2:65" s="1" customFormat="1" ht="36" customHeight="1">
      <c r="B667" s="33"/>
      <c r="C667" s="184" t="s">
        <v>1742</v>
      </c>
      <c r="D667" s="184" t="s">
        <v>133</v>
      </c>
      <c r="E667" s="185" t="s">
        <v>1743</v>
      </c>
      <c r="F667" s="186" t="s">
        <v>1744</v>
      </c>
      <c r="G667" s="187" t="s">
        <v>1462</v>
      </c>
      <c r="H667" s="188">
        <v>8</v>
      </c>
      <c r="I667" s="189"/>
      <c r="J667" s="190">
        <f>ROUND(I667*H667,2)</f>
        <v>0</v>
      </c>
      <c r="K667" s="186" t="s">
        <v>19</v>
      </c>
      <c r="L667" s="37"/>
      <c r="M667" s="191" t="s">
        <v>19</v>
      </c>
      <c r="N667" s="192" t="s">
        <v>43</v>
      </c>
      <c r="O667" s="62"/>
      <c r="P667" s="193">
        <f>O667*H667</f>
        <v>0</v>
      </c>
      <c r="Q667" s="193">
        <v>0</v>
      </c>
      <c r="R667" s="193">
        <f>Q667*H667</f>
        <v>0</v>
      </c>
      <c r="S667" s="193">
        <v>0</v>
      </c>
      <c r="T667" s="194">
        <f>S667*H667</f>
        <v>0</v>
      </c>
      <c r="AR667" s="195" t="s">
        <v>220</v>
      </c>
      <c r="AT667" s="195" t="s">
        <v>133</v>
      </c>
      <c r="AU667" s="195" t="s">
        <v>89</v>
      </c>
      <c r="AY667" s="16" t="s">
        <v>131</v>
      </c>
      <c r="BE667" s="196">
        <f>IF(N667="základní",J667,0)</f>
        <v>0</v>
      </c>
      <c r="BF667" s="196">
        <f>IF(N667="snížená",J667,0)</f>
        <v>0</v>
      </c>
      <c r="BG667" s="196">
        <f>IF(N667="zákl. přenesená",J667,0)</f>
        <v>0</v>
      </c>
      <c r="BH667" s="196">
        <f>IF(N667="sníž. přenesená",J667,0)</f>
        <v>0</v>
      </c>
      <c r="BI667" s="196">
        <f>IF(N667="nulová",J667,0)</f>
        <v>0</v>
      </c>
      <c r="BJ667" s="16" t="s">
        <v>79</v>
      </c>
      <c r="BK667" s="196">
        <f>ROUND(I667*H667,2)</f>
        <v>0</v>
      </c>
      <c r="BL667" s="16" t="s">
        <v>220</v>
      </c>
      <c r="BM667" s="195" t="s">
        <v>1745</v>
      </c>
    </row>
    <row r="668" spans="2:47" s="1" customFormat="1" ht="19.5">
      <c r="B668" s="33"/>
      <c r="C668" s="34"/>
      <c r="D668" s="197" t="s">
        <v>140</v>
      </c>
      <c r="E668" s="34"/>
      <c r="F668" s="198" t="s">
        <v>1746</v>
      </c>
      <c r="G668" s="34"/>
      <c r="H668" s="34"/>
      <c r="I668" s="114"/>
      <c r="J668" s="34"/>
      <c r="K668" s="34"/>
      <c r="L668" s="37"/>
      <c r="M668" s="199"/>
      <c r="N668" s="62"/>
      <c r="O668" s="62"/>
      <c r="P668" s="62"/>
      <c r="Q668" s="62"/>
      <c r="R668" s="62"/>
      <c r="S668" s="62"/>
      <c r="T668" s="63"/>
      <c r="AT668" s="16" t="s">
        <v>140</v>
      </c>
      <c r="AU668" s="16" t="s">
        <v>89</v>
      </c>
    </row>
    <row r="669" spans="2:65" s="1" customFormat="1" ht="36" customHeight="1">
      <c r="B669" s="33"/>
      <c r="C669" s="184" t="s">
        <v>1747</v>
      </c>
      <c r="D669" s="184" t="s">
        <v>133</v>
      </c>
      <c r="E669" s="185" t="s">
        <v>1748</v>
      </c>
      <c r="F669" s="186" t="s">
        <v>1749</v>
      </c>
      <c r="G669" s="187" t="s">
        <v>1518</v>
      </c>
      <c r="H669" s="188">
        <v>150</v>
      </c>
      <c r="I669" s="189"/>
      <c r="J669" s="190">
        <f>ROUND(I669*H669,2)</f>
        <v>0</v>
      </c>
      <c r="K669" s="186" t="s">
        <v>19</v>
      </c>
      <c r="L669" s="37"/>
      <c r="M669" s="191" t="s">
        <v>19</v>
      </c>
      <c r="N669" s="192" t="s">
        <v>43</v>
      </c>
      <c r="O669" s="62"/>
      <c r="P669" s="193">
        <f>O669*H669</f>
        <v>0</v>
      </c>
      <c r="Q669" s="193">
        <v>0</v>
      </c>
      <c r="R669" s="193">
        <f>Q669*H669</f>
        <v>0</v>
      </c>
      <c r="S669" s="193">
        <v>0</v>
      </c>
      <c r="T669" s="194">
        <f>S669*H669</f>
        <v>0</v>
      </c>
      <c r="AR669" s="195" t="s">
        <v>220</v>
      </c>
      <c r="AT669" s="195" t="s">
        <v>133</v>
      </c>
      <c r="AU669" s="195" t="s">
        <v>89</v>
      </c>
      <c r="AY669" s="16" t="s">
        <v>131</v>
      </c>
      <c r="BE669" s="196">
        <f>IF(N669="základní",J669,0)</f>
        <v>0</v>
      </c>
      <c r="BF669" s="196">
        <f>IF(N669="snížená",J669,0)</f>
        <v>0</v>
      </c>
      <c r="BG669" s="196">
        <f>IF(N669="zákl. přenesená",J669,0)</f>
        <v>0</v>
      </c>
      <c r="BH669" s="196">
        <f>IF(N669="sníž. přenesená",J669,0)</f>
        <v>0</v>
      </c>
      <c r="BI669" s="196">
        <f>IF(N669="nulová",J669,0)</f>
        <v>0</v>
      </c>
      <c r="BJ669" s="16" t="s">
        <v>79</v>
      </c>
      <c r="BK669" s="196">
        <f>ROUND(I669*H669,2)</f>
        <v>0</v>
      </c>
      <c r="BL669" s="16" t="s">
        <v>220</v>
      </c>
      <c r="BM669" s="195" t="s">
        <v>1750</v>
      </c>
    </row>
    <row r="670" spans="2:47" s="1" customFormat="1" ht="19.5">
      <c r="B670" s="33"/>
      <c r="C670" s="34"/>
      <c r="D670" s="197" t="s">
        <v>140</v>
      </c>
      <c r="E670" s="34"/>
      <c r="F670" s="198" t="s">
        <v>1751</v>
      </c>
      <c r="G670" s="34"/>
      <c r="H670" s="34"/>
      <c r="I670" s="114"/>
      <c r="J670" s="34"/>
      <c r="K670" s="34"/>
      <c r="L670" s="37"/>
      <c r="M670" s="199"/>
      <c r="N670" s="62"/>
      <c r="O670" s="62"/>
      <c r="P670" s="62"/>
      <c r="Q670" s="62"/>
      <c r="R670" s="62"/>
      <c r="S670" s="62"/>
      <c r="T670" s="63"/>
      <c r="AT670" s="16" t="s">
        <v>140</v>
      </c>
      <c r="AU670" s="16" t="s">
        <v>89</v>
      </c>
    </row>
    <row r="671" spans="2:65" s="1" customFormat="1" ht="36" customHeight="1">
      <c r="B671" s="33"/>
      <c r="C671" s="184" t="s">
        <v>1752</v>
      </c>
      <c r="D671" s="184" t="s">
        <v>133</v>
      </c>
      <c r="E671" s="185" t="s">
        <v>1753</v>
      </c>
      <c r="F671" s="186" t="s">
        <v>1754</v>
      </c>
      <c r="G671" s="187" t="s">
        <v>1462</v>
      </c>
      <c r="H671" s="188">
        <v>41</v>
      </c>
      <c r="I671" s="189"/>
      <c r="J671" s="190">
        <f>ROUND(I671*H671,2)</f>
        <v>0</v>
      </c>
      <c r="K671" s="186" t="s">
        <v>19</v>
      </c>
      <c r="L671" s="37"/>
      <c r="M671" s="191" t="s">
        <v>19</v>
      </c>
      <c r="N671" s="192" t="s">
        <v>43</v>
      </c>
      <c r="O671" s="62"/>
      <c r="P671" s="193">
        <f>O671*H671</f>
        <v>0</v>
      </c>
      <c r="Q671" s="193">
        <v>0</v>
      </c>
      <c r="R671" s="193">
        <f>Q671*H671</f>
        <v>0</v>
      </c>
      <c r="S671" s="193">
        <v>0</v>
      </c>
      <c r="T671" s="194">
        <f>S671*H671</f>
        <v>0</v>
      </c>
      <c r="AR671" s="195" t="s">
        <v>220</v>
      </c>
      <c r="AT671" s="195" t="s">
        <v>133</v>
      </c>
      <c r="AU671" s="195" t="s">
        <v>89</v>
      </c>
      <c r="AY671" s="16" t="s">
        <v>131</v>
      </c>
      <c r="BE671" s="196">
        <f>IF(N671="základní",J671,0)</f>
        <v>0</v>
      </c>
      <c r="BF671" s="196">
        <f>IF(N671="snížená",J671,0)</f>
        <v>0</v>
      </c>
      <c r="BG671" s="196">
        <f>IF(N671="zákl. přenesená",J671,0)</f>
        <v>0</v>
      </c>
      <c r="BH671" s="196">
        <f>IF(N671="sníž. přenesená",J671,0)</f>
        <v>0</v>
      </c>
      <c r="BI671" s="196">
        <f>IF(N671="nulová",J671,0)</f>
        <v>0</v>
      </c>
      <c r="BJ671" s="16" t="s">
        <v>79</v>
      </c>
      <c r="BK671" s="196">
        <f>ROUND(I671*H671,2)</f>
        <v>0</v>
      </c>
      <c r="BL671" s="16" t="s">
        <v>220</v>
      </c>
      <c r="BM671" s="195" t="s">
        <v>1755</v>
      </c>
    </row>
    <row r="672" spans="2:47" s="1" customFormat="1" ht="29.25">
      <c r="B672" s="33"/>
      <c r="C672" s="34"/>
      <c r="D672" s="197" t="s">
        <v>140</v>
      </c>
      <c r="E672" s="34"/>
      <c r="F672" s="198" t="s">
        <v>1756</v>
      </c>
      <c r="G672" s="34"/>
      <c r="H672" s="34"/>
      <c r="I672" s="114"/>
      <c r="J672" s="34"/>
      <c r="K672" s="34"/>
      <c r="L672" s="37"/>
      <c r="M672" s="199"/>
      <c r="N672" s="62"/>
      <c r="O672" s="62"/>
      <c r="P672" s="62"/>
      <c r="Q672" s="62"/>
      <c r="R672" s="62"/>
      <c r="S672" s="62"/>
      <c r="T672" s="63"/>
      <c r="AT672" s="16" t="s">
        <v>140</v>
      </c>
      <c r="AU672" s="16" t="s">
        <v>89</v>
      </c>
    </row>
    <row r="673" spans="2:65" s="1" customFormat="1" ht="36" customHeight="1">
      <c r="B673" s="33"/>
      <c r="C673" s="184" t="s">
        <v>1757</v>
      </c>
      <c r="D673" s="184" t="s">
        <v>133</v>
      </c>
      <c r="E673" s="185" t="s">
        <v>1758</v>
      </c>
      <c r="F673" s="186" t="s">
        <v>1759</v>
      </c>
      <c r="G673" s="187" t="s">
        <v>1462</v>
      </c>
      <c r="H673" s="188">
        <v>33</v>
      </c>
      <c r="I673" s="189"/>
      <c r="J673" s="190">
        <f>ROUND(I673*H673,2)</f>
        <v>0</v>
      </c>
      <c r="K673" s="186" t="s">
        <v>19</v>
      </c>
      <c r="L673" s="37"/>
      <c r="M673" s="191" t="s">
        <v>19</v>
      </c>
      <c r="N673" s="192" t="s">
        <v>43</v>
      </c>
      <c r="O673" s="62"/>
      <c r="P673" s="193">
        <f>O673*H673</f>
        <v>0</v>
      </c>
      <c r="Q673" s="193">
        <v>0</v>
      </c>
      <c r="R673" s="193">
        <f>Q673*H673</f>
        <v>0</v>
      </c>
      <c r="S673" s="193">
        <v>0</v>
      </c>
      <c r="T673" s="194">
        <f>S673*H673</f>
        <v>0</v>
      </c>
      <c r="AR673" s="195" t="s">
        <v>220</v>
      </c>
      <c r="AT673" s="195" t="s">
        <v>133</v>
      </c>
      <c r="AU673" s="195" t="s">
        <v>89</v>
      </c>
      <c r="AY673" s="16" t="s">
        <v>131</v>
      </c>
      <c r="BE673" s="196">
        <f>IF(N673="základní",J673,0)</f>
        <v>0</v>
      </c>
      <c r="BF673" s="196">
        <f>IF(N673="snížená",J673,0)</f>
        <v>0</v>
      </c>
      <c r="BG673" s="196">
        <f>IF(N673="zákl. přenesená",J673,0)</f>
        <v>0</v>
      </c>
      <c r="BH673" s="196">
        <f>IF(N673="sníž. přenesená",J673,0)</f>
        <v>0</v>
      </c>
      <c r="BI673" s="196">
        <f>IF(N673="nulová",J673,0)</f>
        <v>0</v>
      </c>
      <c r="BJ673" s="16" t="s">
        <v>79</v>
      </c>
      <c r="BK673" s="196">
        <f>ROUND(I673*H673,2)</f>
        <v>0</v>
      </c>
      <c r="BL673" s="16" t="s">
        <v>220</v>
      </c>
      <c r="BM673" s="195" t="s">
        <v>1760</v>
      </c>
    </row>
    <row r="674" spans="2:47" s="1" customFormat="1" ht="29.25">
      <c r="B674" s="33"/>
      <c r="C674" s="34"/>
      <c r="D674" s="197" t="s">
        <v>140</v>
      </c>
      <c r="E674" s="34"/>
      <c r="F674" s="198" t="s">
        <v>1761</v>
      </c>
      <c r="G674" s="34"/>
      <c r="H674" s="34"/>
      <c r="I674" s="114"/>
      <c r="J674" s="34"/>
      <c r="K674" s="34"/>
      <c r="L674" s="37"/>
      <c r="M674" s="199"/>
      <c r="N674" s="62"/>
      <c r="O674" s="62"/>
      <c r="P674" s="62"/>
      <c r="Q674" s="62"/>
      <c r="R674" s="62"/>
      <c r="S674" s="62"/>
      <c r="T674" s="63"/>
      <c r="AT674" s="16" t="s">
        <v>140</v>
      </c>
      <c r="AU674" s="16" t="s">
        <v>89</v>
      </c>
    </row>
    <row r="675" spans="2:65" s="1" customFormat="1" ht="48" customHeight="1">
      <c r="B675" s="33"/>
      <c r="C675" s="184" t="s">
        <v>1762</v>
      </c>
      <c r="D675" s="184" t="s">
        <v>133</v>
      </c>
      <c r="E675" s="185" t="s">
        <v>1763</v>
      </c>
      <c r="F675" s="186" t="s">
        <v>1764</v>
      </c>
      <c r="G675" s="187" t="s">
        <v>1462</v>
      </c>
      <c r="H675" s="188">
        <v>9</v>
      </c>
      <c r="I675" s="189"/>
      <c r="J675" s="190">
        <f>ROUND(I675*H675,2)</f>
        <v>0</v>
      </c>
      <c r="K675" s="186" t="s">
        <v>19</v>
      </c>
      <c r="L675" s="37"/>
      <c r="M675" s="191" t="s">
        <v>19</v>
      </c>
      <c r="N675" s="192" t="s">
        <v>43</v>
      </c>
      <c r="O675" s="62"/>
      <c r="P675" s="193">
        <f>O675*H675</f>
        <v>0</v>
      </c>
      <c r="Q675" s="193">
        <v>0</v>
      </c>
      <c r="R675" s="193">
        <f>Q675*H675</f>
        <v>0</v>
      </c>
      <c r="S675" s="193">
        <v>0</v>
      </c>
      <c r="T675" s="194">
        <f>S675*H675</f>
        <v>0</v>
      </c>
      <c r="AR675" s="195" t="s">
        <v>220</v>
      </c>
      <c r="AT675" s="195" t="s">
        <v>133</v>
      </c>
      <c r="AU675" s="195" t="s">
        <v>89</v>
      </c>
      <c r="AY675" s="16" t="s">
        <v>131</v>
      </c>
      <c r="BE675" s="196">
        <f>IF(N675="základní",J675,0)</f>
        <v>0</v>
      </c>
      <c r="BF675" s="196">
        <f>IF(N675="snížená",J675,0)</f>
        <v>0</v>
      </c>
      <c r="BG675" s="196">
        <f>IF(N675="zákl. přenesená",J675,0)</f>
        <v>0</v>
      </c>
      <c r="BH675" s="196">
        <f>IF(N675="sníž. přenesená",J675,0)</f>
        <v>0</v>
      </c>
      <c r="BI675" s="196">
        <f>IF(N675="nulová",J675,0)</f>
        <v>0</v>
      </c>
      <c r="BJ675" s="16" t="s">
        <v>79</v>
      </c>
      <c r="BK675" s="196">
        <f>ROUND(I675*H675,2)</f>
        <v>0</v>
      </c>
      <c r="BL675" s="16" t="s">
        <v>220</v>
      </c>
      <c r="BM675" s="195" t="s">
        <v>1765</v>
      </c>
    </row>
    <row r="676" spans="2:47" s="1" customFormat="1" ht="29.25">
      <c r="B676" s="33"/>
      <c r="C676" s="34"/>
      <c r="D676" s="197" t="s">
        <v>140</v>
      </c>
      <c r="E676" s="34"/>
      <c r="F676" s="198" t="s">
        <v>1766</v>
      </c>
      <c r="G676" s="34"/>
      <c r="H676" s="34"/>
      <c r="I676" s="114"/>
      <c r="J676" s="34"/>
      <c r="K676" s="34"/>
      <c r="L676" s="37"/>
      <c r="M676" s="199"/>
      <c r="N676" s="62"/>
      <c r="O676" s="62"/>
      <c r="P676" s="62"/>
      <c r="Q676" s="62"/>
      <c r="R676" s="62"/>
      <c r="S676" s="62"/>
      <c r="T676" s="63"/>
      <c r="AT676" s="16" t="s">
        <v>140</v>
      </c>
      <c r="AU676" s="16" t="s">
        <v>89</v>
      </c>
    </row>
    <row r="677" spans="2:65" s="1" customFormat="1" ht="36" customHeight="1">
      <c r="B677" s="33"/>
      <c r="C677" s="184" t="s">
        <v>1767</v>
      </c>
      <c r="D677" s="184" t="s">
        <v>133</v>
      </c>
      <c r="E677" s="185" t="s">
        <v>1768</v>
      </c>
      <c r="F677" s="186" t="s">
        <v>1769</v>
      </c>
      <c r="G677" s="187" t="s">
        <v>1518</v>
      </c>
      <c r="H677" s="188">
        <v>58</v>
      </c>
      <c r="I677" s="189"/>
      <c r="J677" s="190">
        <f>ROUND(I677*H677,2)</f>
        <v>0</v>
      </c>
      <c r="K677" s="186" t="s">
        <v>19</v>
      </c>
      <c r="L677" s="37"/>
      <c r="M677" s="191" t="s">
        <v>19</v>
      </c>
      <c r="N677" s="192" t="s">
        <v>43</v>
      </c>
      <c r="O677" s="62"/>
      <c r="P677" s="193">
        <f>O677*H677</f>
        <v>0</v>
      </c>
      <c r="Q677" s="193">
        <v>0</v>
      </c>
      <c r="R677" s="193">
        <f>Q677*H677</f>
        <v>0</v>
      </c>
      <c r="S677" s="193">
        <v>0</v>
      </c>
      <c r="T677" s="194">
        <f>S677*H677</f>
        <v>0</v>
      </c>
      <c r="AR677" s="195" t="s">
        <v>220</v>
      </c>
      <c r="AT677" s="195" t="s">
        <v>133</v>
      </c>
      <c r="AU677" s="195" t="s">
        <v>89</v>
      </c>
      <c r="AY677" s="16" t="s">
        <v>131</v>
      </c>
      <c r="BE677" s="196">
        <f>IF(N677="základní",J677,0)</f>
        <v>0</v>
      </c>
      <c r="BF677" s="196">
        <f>IF(N677="snížená",J677,0)</f>
        <v>0</v>
      </c>
      <c r="BG677" s="196">
        <f>IF(N677="zákl. přenesená",J677,0)</f>
        <v>0</v>
      </c>
      <c r="BH677" s="196">
        <f>IF(N677="sníž. přenesená",J677,0)</f>
        <v>0</v>
      </c>
      <c r="BI677" s="196">
        <f>IF(N677="nulová",J677,0)</f>
        <v>0</v>
      </c>
      <c r="BJ677" s="16" t="s">
        <v>79</v>
      </c>
      <c r="BK677" s="196">
        <f>ROUND(I677*H677,2)</f>
        <v>0</v>
      </c>
      <c r="BL677" s="16" t="s">
        <v>220</v>
      </c>
      <c r="BM677" s="195" t="s">
        <v>1770</v>
      </c>
    </row>
    <row r="678" spans="2:47" s="1" customFormat="1" ht="19.5">
      <c r="B678" s="33"/>
      <c r="C678" s="34"/>
      <c r="D678" s="197" t="s">
        <v>140</v>
      </c>
      <c r="E678" s="34"/>
      <c r="F678" s="198" t="s">
        <v>1771</v>
      </c>
      <c r="G678" s="34"/>
      <c r="H678" s="34"/>
      <c r="I678" s="114"/>
      <c r="J678" s="34"/>
      <c r="K678" s="34"/>
      <c r="L678" s="37"/>
      <c r="M678" s="199"/>
      <c r="N678" s="62"/>
      <c r="O678" s="62"/>
      <c r="P678" s="62"/>
      <c r="Q678" s="62"/>
      <c r="R678" s="62"/>
      <c r="S678" s="62"/>
      <c r="T678" s="63"/>
      <c r="AT678" s="16" t="s">
        <v>140</v>
      </c>
      <c r="AU678" s="16" t="s">
        <v>89</v>
      </c>
    </row>
    <row r="679" spans="2:65" s="1" customFormat="1" ht="60" customHeight="1">
      <c r="B679" s="33"/>
      <c r="C679" s="184" t="s">
        <v>1772</v>
      </c>
      <c r="D679" s="184" t="s">
        <v>133</v>
      </c>
      <c r="E679" s="185" t="s">
        <v>1773</v>
      </c>
      <c r="F679" s="186" t="s">
        <v>1774</v>
      </c>
      <c r="G679" s="187" t="s">
        <v>1518</v>
      </c>
      <c r="H679" s="188">
        <v>115</v>
      </c>
      <c r="I679" s="189"/>
      <c r="J679" s="190">
        <f>ROUND(I679*H679,2)</f>
        <v>0</v>
      </c>
      <c r="K679" s="186" t="s">
        <v>19</v>
      </c>
      <c r="L679" s="37"/>
      <c r="M679" s="191" t="s">
        <v>19</v>
      </c>
      <c r="N679" s="192" t="s">
        <v>43</v>
      </c>
      <c r="O679" s="62"/>
      <c r="P679" s="193">
        <f>O679*H679</f>
        <v>0</v>
      </c>
      <c r="Q679" s="193">
        <v>0</v>
      </c>
      <c r="R679" s="193">
        <f>Q679*H679</f>
        <v>0</v>
      </c>
      <c r="S679" s="193">
        <v>0</v>
      </c>
      <c r="T679" s="194">
        <f>S679*H679</f>
        <v>0</v>
      </c>
      <c r="AR679" s="195" t="s">
        <v>220</v>
      </c>
      <c r="AT679" s="195" t="s">
        <v>133</v>
      </c>
      <c r="AU679" s="195" t="s">
        <v>89</v>
      </c>
      <c r="AY679" s="16" t="s">
        <v>131</v>
      </c>
      <c r="BE679" s="196">
        <f>IF(N679="základní",J679,0)</f>
        <v>0</v>
      </c>
      <c r="BF679" s="196">
        <f>IF(N679="snížená",J679,0)</f>
        <v>0</v>
      </c>
      <c r="BG679" s="196">
        <f>IF(N679="zákl. přenesená",J679,0)</f>
        <v>0</v>
      </c>
      <c r="BH679" s="196">
        <f>IF(N679="sníž. přenesená",J679,0)</f>
        <v>0</v>
      </c>
      <c r="BI679" s="196">
        <f>IF(N679="nulová",J679,0)</f>
        <v>0</v>
      </c>
      <c r="BJ679" s="16" t="s">
        <v>79</v>
      </c>
      <c r="BK679" s="196">
        <f>ROUND(I679*H679,2)</f>
        <v>0</v>
      </c>
      <c r="BL679" s="16" t="s">
        <v>220</v>
      </c>
      <c r="BM679" s="195" t="s">
        <v>1775</v>
      </c>
    </row>
    <row r="680" spans="2:47" s="1" customFormat="1" ht="39">
      <c r="B680" s="33"/>
      <c r="C680" s="34"/>
      <c r="D680" s="197" t="s">
        <v>140</v>
      </c>
      <c r="E680" s="34"/>
      <c r="F680" s="198" t="s">
        <v>1776</v>
      </c>
      <c r="G680" s="34"/>
      <c r="H680" s="34"/>
      <c r="I680" s="114"/>
      <c r="J680" s="34"/>
      <c r="K680" s="34"/>
      <c r="L680" s="37"/>
      <c r="M680" s="199"/>
      <c r="N680" s="62"/>
      <c r="O680" s="62"/>
      <c r="P680" s="62"/>
      <c r="Q680" s="62"/>
      <c r="R680" s="62"/>
      <c r="S680" s="62"/>
      <c r="T680" s="63"/>
      <c r="AT680" s="16" t="s">
        <v>140</v>
      </c>
      <c r="AU680" s="16" t="s">
        <v>89</v>
      </c>
    </row>
    <row r="681" spans="2:65" s="1" customFormat="1" ht="36" customHeight="1">
      <c r="B681" s="33"/>
      <c r="C681" s="184" t="s">
        <v>1777</v>
      </c>
      <c r="D681" s="184" t="s">
        <v>133</v>
      </c>
      <c r="E681" s="185" t="s">
        <v>1778</v>
      </c>
      <c r="F681" s="186" t="s">
        <v>1779</v>
      </c>
      <c r="G681" s="187" t="s">
        <v>1518</v>
      </c>
      <c r="H681" s="188">
        <v>250</v>
      </c>
      <c r="I681" s="189"/>
      <c r="J681" s="190">
        <f>ROUND(I681*H681,2)</f>
        <v>0</v>
      </c>
      <c r="K681" s="186" t="s">
        <v>19</v>
      </c>
      <c r="L681" s="37"/>
      <c r="M681" s="191" t="s">
        <v>19</v>
      </c>
      <c r="N681" s="192" t="s">
        <v>43</v>
      </c>
      <c r="O681" s="62"/>
      <c r="P681" s="193">
        <f>O681*H681</f>
        <v>0</v>
      </c>
      <c r="Q681" s="193">
        <v>0</v>
      </c>
      <c r="R681" s="193">
        <f>Q681*H681</f>
        <v>0</v>
      </c>
      <c r="S681" s="193">
        <v>0</v>
      </c>
      <c r="T681" s="194">
        <f>S681*H681</f>
        <v>0</v>
      </c>
      <c r="AR681" s="195" t="s">
        <v>220</v>
      </c>
      <c r="AT681" s="195" t="s">
        <v>133</v>
      </c>
      <c r="AU681" s="195" t="s">
        <v>89</v>
      </c>
      <c r="AY681" s="16" t="s">
        <v>131</v>
      </c>
      <c r="BE681" s="196">
        <f>IF(N681="základní",J681,0)</f>
        <v>0</v>
      </c>
      <c r="BF681" s="196">
        <f>IF(N681="snížená",J681,0)</f>
        <v>0</v>
      </c>
      <c r="BG681" s="196">
        <f>IF(N681="zákl. přenesená",J681,0)</f>
        <v>0</v>
      </c>
      <c r="BH681" s="196">
        <f>IF(N681="sníž. přenesená",J681,0)</f>
        <v>0</v>
      </c>
      <c r="BI681" s="196">
        <f>IF(N681="nulová",J681,0)</f>
        <v>0</v>
      </c>
      <c r="BJ681" s="16" t="s">
        <v>79</v>
      </c>
      <c r="BK681" s="196">
        <f>ROUND(I681*H681,2)</f>
        <v>0</v>
      </c>
      <c r="BL681" s="16" t="s">
        <v>220</v>
      </c>
      <c r="BM681" s="195" t="s">
        <v>1780</v>
      </c>
    </row>
    <row r="682" spans="2:47" s="1" customFormat="1" ht="19.5">
      <c r="B682" s="33"/>
      <c r="C682" s="34"/>
      <c r="D682" s="197" t="s">
        <v>140</v>
      </c>
      <c r="E682" s="34"/>
      <c r="F682" s="198" t="s">
        <v>1781</v>
      </c>
      <c r="G682" s="34"/>
      <c r="H682" s="34"/>
      <c r="I682" s="114"/>
      <c r="J682" s="34"/>
      <c r="K682" s="34"/>
      <c r="L682" s="37"/>
      <c r="M682" s="199"/>
      <c r="N682" s="62"/>
      <c r="O682" s="62"/>
      <c r="P682" s="62"/>
      <c r="Q682" s="62"/>
      <c r="R682" s="62"/>
      <c r="S682" s="62"/>
      <c r="T682" s="63"/>
      <c r="AT682" s="16" t="s">
        <v>140</v>
      </c>
      <c r="AU682" s="16" t="s">
        <v>89</v>
      </c>
    </row>
    <row r="683" spans="2:65" s="1" customFormat="1" ht="48" customHeight="1">
      <c r="B683" s="33"/>
      <c r="C683" s="184" t="s">
        <v>1782</v>
      </c>
      <c r="D683" s="184" t="s">
        <v>133</v>
      </c>
      <c r="E683" s="185" t="s">
        <v>1783</v>
      </c>
      <c r="F683" s="186" t="s">
        <v>1784</v>
      </c>
      <c r="G683" s="187" t="s">
        <v>1462</v>
      </c>
      <c r="H683" s="188">
        <v>1</v>
      </c>
      <c r="I683" s="189"/>
      <c r="J683" s="190">
        <f>ROUND(I683*H683,2)</f>
        <v>0</v>
      </c>
      <c r="K683" s="186" t="s">
        <v>19</v>
      </c>
      <c r="L683" s="37"/>
      <c r="M683" s="191" t="s">
        <v>19</v>
      </c>
      <c r="N683" s="192" t="s">
        <v>43</v>
      </c>
      <c r="O683" s="62"/>
      <c r="P683" s="193">
        <f>O683*H683</f>
        <v>0</v>
      </c>
      <c r="Q683" s="193">
        <v>0</v>
      </c>
      <c r="R683" s="193">
        <f>Q683*H683</f>
        <v>0</v>
      </c>
      <c r="S683" s="193">
        <v>0</v>
      </c>
      <c r="T683" s="194">
        <f>S683*H683</f>
        <v>0</v>
      </c>
      <c r="AR683" s="195" t="s">
        <v>220</v>
      </c>
      <c r="AT683" s="195" t="s">
        <v>133</v>
      </c>
      <c r="AU683" s="195" t="s">
        <v>89</v>
      </c>
      <c r="AY683" s="16" t="s">
        <v>131</v>
      </c>
      <c r="BE683" s="196">
        <f>IF(N683="základní",J683,0)</f>
        <v>0</v>
      </c>
      <c r="BF683" s="196">
        <f>IF(N683="snížená",J683,0)</f>
        <v>0</v>
      </c>
      <c r="BG683" s="196">
        <f>IF(N683="zákl. přenesená",J683,0)</f>
        <v>0</v>
      </c>
      <c r="BH683" s="196">
        <f>IF(N683="sníž. přenesená",J683,0)</f>
        <v>0</v>
      </c>
      <c r="BI683" s="196">
        <f>IF(N683="nulová",J683,0)</f>
        <v>0</v>
      </c>
      <c r="BJ683" s="16" t="s">
        <v>79</v>
      </c>
      <c r="BK683" s="196">
        <f>ROUND(I683*H683,2)</f>
        <v>0</v>
      </c>
      <c r="BL683" s="16" t="s">
        <v>220</v>
      </c>
      <c r="BM683" s="195" t="s">
        <v>1785</v>
      </c>
    </row>
    <row r="684" spans="2:47" s="1" customFormat="1" ht="29.25">
      <c r="B684" s="33"/>
      <c r="C684" s="34"/>
      <c r="D684" s="197" t="s">
        <v>140</v>
      </c>
      <c r="E684" s="34"/>
      <c r="F684" s="198" t="s">
        <v>1786</v>
      </c>
      <c r="G684" s="34"/>
      <c r="H684" s="34"/>
      <c r="I684" s="114"/>
      <c r="J684" s="34"/>
      <c r="K684" s="34"/>
      <c r="L684" s="37"/>
      <c r="M684" s="199"/>
      <c r="N684" s="62"/>
      <c r="O684" s="62"/>
      <c r="P684" s="62"/>
      <c r="Q684" s="62"/>
      <c r="R684" s="62"/>
      <c r="S684" s="62"/>
      <c r="T684" s="63"/>
      <c r="AT684" s="16" t="s">
        <v>140</v>
      </c>
      <c r="AU684" s="16" t="s">
        <v>89</v>
      </c>
    </row>
    <row r="685" spans="2:65" s="1" customFormat="1" ht="48" customHeight="1">
      <c r="B685" s="33"/>
      <c r="C685" s="184" t="s">
        <v>1787</v>
      </c>
      <c r="D685" s="184" t="s">
        <v>133</v>
      </c>
      <c r="E685" s="185" t="s">
        <v>1788</v>
      </c>
      <c r="F685" s="186" t="s">
        <v>1789</v>
      </c>
      <c r="G685" s="187" t="s">
        <v>1462</v>
      </c>
      <c r="H685" s="188">
        <v>1</v>
      </c>
      <c r="I685" s="189"/>
      <c r="J685" s="190">
        <f>ROUND(I685*H685,2)</f>
        <v>0</v>
      </c>
      <c r="K685" s="186" t="s">
        <v>19</v>
      </c>
      <c r="L685" s="37"/>
      <c r="M685" s="191" t="s">
        <v>19</v>
      </c>
      <c r="N685" s="192" t="s">
        <v>43</v>
      </c>
      <c r="O685" s="62"/>
      <c r="P685" s="193">
        <f>O685*H685</f>
        <v>0</v>
      </c>
      <c r="Q685" s="193">
        <v>0</v>
      </c>
      <c r="R685" s="193">
        <f>Q685*H685</f>
        <v>0</v>
      </c>
      <c r="S685" s="193">
        <v>0</v>
      </c>
      <c r="T685" s="194">
        <f>S685*H685</f>
        <v>0</v>
      </c>
      <c r="AR685" s="195" t="s">
        <v>220</v>
      </c>
      <c r="AT685" s="195" t="s">
        <v>133</v>
      </c>
      <c r="AU685" s="195" t="s">
        <v>89</v>
      </c>
      <c r="AY685" s="16" t="s">
        <v>131</v>
      </c>
      <c r="BE685" s="196">
        <f>IF(N685="základní",J685,0)</f>
        <v>0</v>
      </c>
      <c r="BF685" s="196">
        <f>IF(N685="snížená",J685,0)</f>
        <v>0</v>
      </c>
      <c r="BG685" s="196">
        <f>IF(N685="zákl. přenesená",J685,0)</f>
        <v>0</v>
      </c>
      <c r="BH685" s="196">
        <f>IF(N685="sníž. přenesená",J685,0)</f>
        <v>0</v>
      </c>
      <c r="BI685" s="196">
        <f>IF(N685="nulová",J685,0)</f>
        <v>0</v>
      </c>
      <c r="BJ685" s="16" t="s">
        <v>79</v>
      </c>
      <c r="BK685" s="196">
        <f>ROUND(I685*H685,2)</f>
        <v>0</v>
      </c>
      <c r="BL685" s="16" t="s">
        <v>220</v>
      </c>
      <c r="BM685" s="195" t="s">
        <v>1790</v>
      </c>
    </row>
    <row r="686" spans="2:47" s="1" customFormat="1" ht="29.25">
      <c r="B686" s="33"/>
      <c r="C686" s="34"/>
      <c r="D686" s="197" t="s">
        <v>140</v>
      </c>
      <c r="E686" s="34"/>
      <c r="F686" s="198" t="s">
        <v>1791</v>
      </c>
      <c r="G686" s="34"/>
      <c r="H686" s="34"/>
      <c r="I686" s="114"/>
      <c r="J686" s="34"/>
      <c r="K686" s="34"/>
      <c r="L686" s="37"/>
      <c r="M686" s="199"/>
      <c r="N686" s="62"/>
      <c r="O686" s="62"/>
      <c r="P686" s="62"/>
      <c r="Q686" s="62"/>
      <c r="R686" s="62"/>
      <c r="S686" s="62"/>
      <c r="T686" s="63"/>
      <c r="AT686" s="16" t="s">
        <v>140</v>
      </c>
      <c r="AU686" s="16" t="s">
        <v>89</v>
      </c>
    </row>
    <row r="687" spans="2:63" s="11" customFormat="1" ht="20.85" customHeight="1">
      <c r="B687" s="168"/>
      <c r="C687" s="169"/>
      <c r="D687" s="170" t="s">
        <v>71</v>
      </c>
      <c r="E687" s="182" t="s">
        <v>1792</v>
      </c>
      <c r="F687" s="182" t="s">
        <v>1793</v>
      </c>
      <c r="G687" s="169"/>
      <c r="H687" s="169"/>
      <c r="I687" s="172"/>
      <c r="J687" s="183">
        <f>BK687</f>
        <v>0</v>
      </c>
      <c r="K687" s="169"/>
      <c r="L687" s="174"/>
      <c r="M687" s="175"/>
      <c r="N687" s="176"/>
      <c r="O687" s="176"/>
      <c r="P687" s="177">
        <f>SUM(P688:P825)</f>
        <v>0</v>
      </c>
      <c r="Q687" s="176"/>
      <c r="R687" s="177">
        <f>SUM(R688:R825)</f>
        <v>0</v>
      </c>
      <c r="S687" s="176"/>
      <c r="T687" s="178">
        <f>SUM(T688:T825)</f>
        <v>0</v>
      </c>
      <c r="AR687" s="179" t="s">
        <v>81</v>
      </c>
      <c r="AT687" s="180" t="s">
        <v>71</v>
      </c>
      <c r="AU687" s="180" t="s">
        <v>81</v>
      </c>
      <c r="AY687" s="179" t="s">
        <v>131</v>
      </c>
      <c r="BK687" s="181">
        <f>SUM(BK688:BK825)</f>
        <v>0</v>
      </c>
    </row>
    <row r="688" spans="2:65" s="1" customFormat="1" ht="24" customHeight="1">
      <c r="B688" s="33"/>
      <c r="C688" s="184" t="s">
        <v>1794</v>
      </c>
      <c r="D688" s="184" t="s">
        <v>133</v>
      </c>
      <c r="E688" s="185" t="s">
        <v>1795</v>
      </c>
      <c r="F688" s="186" t="s">
        <v>1796</v>
      </c>
      <c r="G688" s="187" t="s">
        <v>1462</v>
      </c>
      <c r="H688" s="188">
        <v>1</v>
      </c>
      <c r="I688" s="189"/>
      <c r="J688" s="190">
        <f>ROUND(I688*H688,2)</f>
        <v>0</v>
      </c>
      <c r="K688" s="186" t="s">
        <v>19</v>
      </c>
      <c r="L688" s="37"/>
      <c r="M688" s="191" t="s">
        <v>19</v>
      </c>
      <c r="N688" s="192" t="s">
        <v>43</v>
      </c>
      <c r="O688" s="62"/>
      <c r="P688" s="193">
        <f>O688*H688</f>
        <v>0</v>
      </c>
      <c r="Q688" s="193">
        <v>0</v>
      </c>
      <c r="R688" s="193">
        <f>Q688*H688</f>
        <v>0</v>
      </c>
      <c r="S688" s="193">
        <v>0</v>
      </c>
      <c r="T688" s="194">
        <f>S688*H688</f>
        <v>0</v>
      </c>
      <c r="AR688" s="195" t="s">
        <v>220</v>
      </c>
      <c r="AT688" s="195" t="s">
        <v>133</v>
      </c>
      <c r="AU688" s="195" t="s">
        <v>89</v>
      </c>
      <c r="AY688" s="16" t="s">
        <v>131</v>
      </c>
      <c r="BE688" s="196">
        <f>IF(N688="základní",J688,0)</f>
        <v>0</v>
      </c>
      <c r="BF688" s="196">
        <f>IF(N688="snížená",J688,0)</f>
        <v>0</v>
      </c>
      <c r="BG688" s="196">
        <f>IF(N688="zákl. přenesená",J688,0)</f>
        <v>0</v>
      </c>
      <c r="BH688" s="196">
        <f>IF(N688="sníž. přenesená",J688,0)</f>
        <v>0</v>
      </c>
      <c r="BI688" s="196">
        <f>IF(N688="nulová",J688,0)</f>
        <v>0</v>
      </c>
      <c r="BJ688" s="16" t="s">
        <v>79</v>
      </c>
      <c r="BK688" s="196">
        <f>ROUND(I688*H688,2)</f>
        <v>0</v>
      </c>
      <c r="BL688" s="16" t="s">
        <v>220</v>
      </c>
      <c r="BM688" s="195" t="s">
        <v>1797</v>
      </c>
    </row>
    <row r="689" spans="2:47" s="1" customFormat="1" ht="19.5">
      <c r="B689" s="33"/>
      <c r="C689" s="34"/>
      <c r="D689" s="197" t="s">
        <v>140</v>
      </c>
      <c r="E689" s="34"/>
      <c r="F689" s="198" t="s">
        <v>1798</v>
      </c>
      <c r="G689" s="34"/>
      <c r="H689" s="34"/>
      <c r="I689" s="114"/>
      <c r="J689" s="34"/>
      <c r="K689" s="34"/>
      <c r="L689" s="37"/>
      <c r="M689" s="199"/>
      <c r="N689" s="62"/>
      <c r="O689" s="62"/>
      <c r="P689" s="62"/>
      <c r="Q689" s="62"/>
      <c r="R689" s="62"/>
      <c r="S689" s="62"/>
      <c r="T689" s="63"/>
      <c r="AT689" s="16" t="s">
        <v>140</v>
      </c>
      <c r="AU689" s="16" t="s">
        <v>89</v>
      </c>
    </row>
    <row r="690" spans="2:65" s="1" customFormat="1" ht="36" customHeight="1">
      <c r="B690" s="33"/>
      <c r="C690" s="184" t="s">
        <v>1799</v>
      </c>
      <c r="D690" s="184" t="s">
        <v>133</v>
      </c>
      <c r="E690" s="185" t="s">
        <v>1800</v>
      </c>
      <c r="F690" s="186" t="s">
        <v>1801</v>
      </c>
      <c r="G690" s="187" t="s">
        <v>1462</v>
      </c>
      <c r="H690" s="188">
        <v>1</v>
      </c>
      <c r="I690" s="189"/>
      <c r="J690" s="190">
        <f>ROUND(I690*H690,2)</f>
        <v>0</v>
      </c>
      <c r="K690" s="186" t="s">
        <v>19</v>
      </c>
      <c r="L690" s="37"/>
      <c r="M690" s="191" t="s">
        <v>19</v>
      </c>
      <c r="N690" s="192" t="s">
        <v>43</v>
      </c>
      <c r="O690" s="62"/>
      <c r="P690" s="193">
        <f>O690*H690</f>
        <v>0</v>
      </c>
      <c r="Q690" s="193">
        <v>0</v>
      </c>
      <c r="R690" s="193">
        <f>Q690*H690</f>
        <v>0</v>
      </c>
      <c r="S690" s="193">
        <v>0</v>
      </c>
      <c r="T690" s="194">
        <f>S690*H690</f>
        <v>0</v>
      </c>
      <c r="AR690" s="195" t="s">
        <v>220</v>
      </c>
      <c r="AT690" s="195" t="s">
        <v>133</v>
      </c>
      <c r="AU690" s="195" t="s">
        <v>89</v>
      </c>
      <c r="AY690" s="16" t="s">
        <v>131</v>
      </c>
      <c r="BE690" s="196">
        <f>IF(N690="základní",J690,0)</f>
        <v>0</v>
      </c>
      <c r="BF690" s="196">
        <f>IF(N690="snížená",J690,0)</f>
        <v>0</v>
      </c>
      <c r="BG690" s="196">
        <f>IF(N690="zákl. přenesená",J690,0)</f>
        <v>0</v>
      </c>
      <c r="BH690" s="196">
        <f>IF(N690="sníž. přenesená",J690,0)</f>
        <v>0</v>
      </c>
      <c r="BI690" s="196">
        <f>IF(N690="nulová",J690,0)</f>
        <v>0</v>
      </c>
      <c r="BJ690" s="16" t="s">
        <v>79</v>
      </c>
      <c r="BK690" s="196">
        <f>ROUND(I690*H690,2)</f>
        <v>0</v>
      </c>
      <c r="BL690" s="16" t="s">
        <v>220</v>
      </c>
      <c r="BM690" s="195" t="s">
        <v>1802</v>
      </c>
    </row>
    <row r="691" spans="2:47" s="1" customFormat="1" ht="19.5">
      <c r="B691" s="33"/>
      <c r="C691" s="34"/>
      <c r="D691" s="197" t="s">
        <v>140</v>
      </c>
      <c r="E691" s="34"/>
      <c r="F691" s="198" t="s">
        <v>1801</v>
      </c>
      <c r="G691" s="34"/>
      <c r="H691" s="34"/>
      <c r="I691" s="114"/>
      <c r="J691" s="34"/>
      <c r="K691" s="34"/>
      <c r="L691" s="37"/>
      <c r="M691" s="199"/>
      <c r="N691" s="62"/>
      <c r="O691" s="62"/>
      <c r="P691" s="62"/>
      <c r="Q691" s="62"/>
      <c r="R691" s="62"/>
      <c r="S691" s="62"/>
      <c r="T691" s="63"/>
      <c r="AT691" s="16" t="s">
        <v>140</v>
      </c>
      <c r="AU691" s="16" t="s">
        <v>89</v>
      </c>
    </row>
    <row r="692" spans="2:65" s="1" customFormat="1" ht="24" customHeight="1">
      <c r="B692" s="33"/>
      <c r="C692" s="184" t="s">
        <v>1803</v>
      </c>
      <c r="D692" s="184" t="s">
        <v>133</v>
      </c>
      <c r="E692" s="185" t="s">
        <v>1804</v>
      </c>
      <c r="F692" s="186" t="s">
        <v>1805</v>
      </c>
      <c r="G692" s="187" t="s">
        <v>1462</v>
      </c>
      <c r="H692" s="188">
        <v>1</v>
      </c>
      <c r="I692" s="189"/>
      <c r="J692" s="190">
        <f>ROUND(I692*H692,2)</f>
        <v>0</v>
      </c>
      <c r="K692" s="186" t="s">
        <v>19</v>
      </c>
      <c r="L692" s="37"/>
      <c r="M692" s="191" t="s">
        <v>19</v>
      </c>
      <c r="N692" s="192" t="s">
        <v>43</v>
      </c>
      <c r="O692" s="62"/>
      <c r="P692" s="193">
        <f>O692*H692</f>
        <v>0</v>
      </c>
      <c r="Q692" s="193">
        <v>0</v>
      </c>
      <c r="R692" s="193">
        <f>Q692*H692</f>
        <v>0</v>
      </c>
      <c r="S692" s="193">
        <v>0</v>
      </c>
      <c r="T692" s="194">
        <f>S692*H692</f>
        <v>0</v>
      </c>
      <c r="AR692" s="195" t="s">
        <v>220</v>
      </c>
      <c r="AT692" s="195" t="s">
        <v>133</v>
      </c>
      <c r="AU692" s="195" t="s">
        <v>89</v>
      </c>
      <c r="AY692" s="16" t="s">
        <v>131</v>
      </c>
      <c r="BE692" s="196">
        <f>IF(N692="základní",J692,0)</f>
        <v>0</v>
      </c>
      <c r="BF692" s="196">
        <f>IF(N692="snížená",J692,0)</f>
        <v>0</v>
      </c>
      <c r="BG692" s="196">
        <f>IF(N692="zákl. přenesená",J692,0)</f>
        <v>0</v>
      </c>
      <c r="BH692" s="196">
        <f>IF(N692="sníž. přenesená",J692,0)</f>
        <v>0</v>
      </c>
      <c r="BI692" s="196">
        <f>IF(N692="nulová",J692,0)</f>
        <v>0</v>
      </c>
      <c r="BJ692" s="16" t="s">
        <v>79</v>
      </c>
      <c r="BK692" s="196">
        <f>ROUND(I692*H692,2)</f>
        <v>0</v>
      </c>
      <c r="BL692" s="16" t="s">
        <v>220</v>
      </c>
      <c r="BM692" s="195" t="s">
        <v>1806</v>
      </c>
    </row>
    <row r="693" spans="2:47" s="1" customFormat="1" ht="19.5">
      <c r="B693" s="33"/>
      <c r="C693" s="34"/>
      <c r="D693" s="197" t="s">
        <v>140</v>
      </c>
      <c r="E693" s="34"/>
      <c r="F693" s="198" t="s">
        <v>1805</v>
      </c>
      <c r="G693" s="34"/>
      <c r="H693" s="34"/>
      <c r="I693" s="114"/>
      <c r="J693" s="34"/>
      <c r="K693" s="34"/>
      <c r="L693" s="37"/>
      <c r="M693" s="199"/>
      <c r="N693" s="62"/>
      <c r="O693" s="62"/>
      <c r="P693" s="62"/>
      <c r="Q693" s="62"/>
      <c r="R693" s="62"/>
      <c r="S693" s="62"/>
      <c r="T693" s="63"/>
      <c r="AT693" s="16" t="s">
        <v>140</v>
      </c>
      <c r="AU693" s="16" t="s">
        <v>89</v>
      </c>
    </row>
    <row r="694" spans="2:65" s="1" customFormat="1" ht="24" customHeight="1">
      <c r="B694" s="33"/>
      <c r="C694" s="184" t="s">
        <v>1807</v>
      </c>
      <c r="D694" s="184" t="s">
        <v>133</v>
      </c>
      <c r="E694" s="185" t="s">
        <v>1808</v>
      </c>
      <c r="F694" s="186" t="s">
        <v>1809</v>
      </c>
      <c r="G694" s="187" t="s">
        <v>1462</v>
      </c>
      <c r="H694" s="188">
        <v>3</v>
      </c>
      <c r="I694" s="189"/>
      <c r="J694" s="190">
        <f>ROUND(I694*H694,2)</f>
        <v>0</v>
      </c>
      <c r="K694" s="186" t="s">
        <v>19</v>
      </c>
      <c r="L694" s="37"/>
      <c r="M694" s="191" t="s">
        <v>19</v>
      </c>
      <c r="N694" s="192" t="s">
        <v>43</v>
      </c>
      <c r="O694" s="62"/>
      <c r="P694" s="193">
        <f>O694*H694</f>
        <v>0</v>
      </c>
      <c r="Q694" s="193">
        <v>0</v>
      </c>
      <c r="R694" s="193">
        <f>Q694*H694</f>
        <v>0</v>
      </c>
      <c r="S694" s="193">
        <v>0</v>
      </c>
      <c r="T694" s="194">
        <f>S694*H694</f>
        <v>0</v>
      </c>
      <c r="AR694" s="195" t="s">
        <v>220</v>
      </c>
      <c r="AT694" s="195" t="s">
        <v>133</v>
      </c>
      <c r="AU694" s="195" t="s">
        <v>89</v>
      </c>
      <c r="AY694" s="16" t="s">
        <v>131</v>
      </c>
      <c r="BE694" s="196">
        <f>IF(N694="základní",J694,0)</f>
        <v>0</v>
      </c>
      <c r="BF694" s="196">
        <f>IF(N694="snížená",J694,0)</f>
        <v>0</v>
      </c>
      <c r="BG694" s="196">
        <f>IF(N694="zákl. přenesená",J694,0)</f>
        <v>0</v>
      </c>
      <c r="BH694" s="196">
        <f>IF(N694="sníž. přenesená",J694,0)</f>
        <v>0</v>
      </c>
      <c r="BI694" s="196">
        <f>IF(N694="nulová",J694,0)</f>
        <v>0</v>
      </c>
      <c r="BJ694" s="16" t="s">
        <v>79</v>
      </c>
      <c r="BK694" s="196">
        <f>ROUND(I694*H694,2)</f>
        <v>0</v>
      </c>
      <c r="BL694" s="16" t="s">
        <v>220</v>
      </c>
      <c r="BM694" s="195" t="s">
        <v>1810</v>
      </c>
    </row>
    <row r="695" spans="2:47" s="1" customFormat="1" ht="19.5">
      <c r="B695" s="33"/>
      <c r="C695" s="34"/>
      <c r="D695" s="197" t="s">
        <v>140</v>
      </c>
      <c r="E695" s="34"/>
      <c r="F695" s="198" t="s">
        <v>1809</v>
      </c>
      <c r="G695" s="34"/>
      <c r="H695" s="34"/>
      <c r="I695" s="114"/>
      <c r="J695" s="34"/>
      <c r="K695" s="34"/>
      <c r="L695" s="37"/>
      <c r="M695" s="199"/>
      <c r="N695" s="62"/>
      <c r="O695" s="62"/>
      <c r="P695" s="62"/>
      <c r="Q695" s="62"/>
      <c r="R695" s="62"/>
      <c r="S695" s="62"/>
      <c r="T695" s="63"/>
      <c r="AT695" s="16" t="s">
        <v>140</v>
      </c>
      <c r="AU695" s="16" t="s">
        <v>89</v>
      </c>
    </row>
    <row r="696" spans="2:65" s="1" customFormat="1" ht="36" customHeight="1">
      <c r="B696" s="33"/>
      <c r="C696" s="184" t="s">
        <v>1811</v>
      </c>
      <c r="D696" s="184" t="s">
        <v>133</v>
      </c>
      <c r="E696" s="185" t="s">
        <v>1812</v>
      </c>
      <c r="F696" s="186" t="s">
        <v>1813</v>
      </c>
      <c r="G696" s="187" t="s">
        <v>1462</v>
      </c>
      <c r="H696" s="188">
        <v>9</v>
      </c>
      <c r="I696" s="189"/>
      <c r="J696" s="190">
        <f>ROUND(I696*H696,2)</f>
        <v>0</v>
      </c>
      <c r="K696" s="186" t="s">
        <v>19</v>
      </c>
      <c r="L696" s="37"/>
      <c r="M696" s="191" t="s">
        <v>19</v>
      </c>
      <c r="N696" s="192" t="s">
        <v>43</v>
      </c>
      <c r="O696" s="62"/>
      <c r="P696" s="193">
        <f>O696*H696</f>
        <v>0</v>
      </c>
      <c r="Q696" s="193">
        <v>0</v>
      </c>
      <c r="R696" s="193">
        <f>Q696*H696</f>
        <v>0</v>
      </c>
      <c r="S696" s="193">
        <v>0</v>
      </c>
      <c r="T696" s="194">
        <f>S696*H696</f>
        <v>0</v>
      </c>
      <c r="AR696" s="195" t="s">
        <v>220</v>
      </c>
      <c r="AT696" s="195" t="s">
        <v>133</v>
      </c>
      <c r="AU696" s="195" t="s">
        <v>89</v>
      </c>
      <c r="AY696" s="16" t="s">
        <v>131</v>
      </c>
      <c r="BE696" s="196">
        <f>IF(N696="základní",J696,0)</f>
        <v>0</v>
      </c>
      <c r="BF696" s="196">
        <f>IF(N696="snížená",J696,0)</f>
        <v>0</v>
      </c>
      <c r="BG696" s="196">
        <f>IF(N696="zákl. přenesená",J696,0)</f>
        <v>0</v>
      </c>
      <c r="BH696" s="196">
        <f>IF(N696="sníž. přenesená",J696,0)</f>
        <v>0</v>
      </c>
      <c r="BI696" s="196">
        <f>IF(N696="nulová",J696,0)</f>
        <v>0</v>
      </c>
      <c r="BJ696" s="16" t="s">
        <v>79</v>
      </c>
      <c r="BK696" s="196">
        <f>ROUND(I696*H696,2)</f>
        <v>0</v>
      </c>
      <c r="BL696" s="16" t="s">
        <v>220</v>
      </c>
      <c r="BM696" s="195" t="s">
        <v>1814</v>
      </c>
    </row>
    <row r="697" spans="2:47" s="1" customFormat="1" ht="19.5">
      <c r="B697" s="33"/>
      <c r="C697" s="34"/>
      <c r="D697" s="197" t="s">
        <v>140</v>
      </c>
      <c r="E697" s="34"/>
      <c r="F697" s="198" t="s">
        <v>1813</v>
      </c>
      <c r="G697" s="34"/>
      <c r="H697" s="34"/>
      <c r="I697" s="114"/>
      <c r="J697" s="34"/>
      <c r="K697" s="34"/>
      <c r="L697" s="37"/>
      <c r="M697" s="199"/>
      <c r="N697" s="62"/>
      <c r="O697" s="62"/>
      <c r="P697" s="62"/>
      <c r="Q697" s="62"/>
      <c r="R697" s="62"/>
      <c r="S697" s="62"/>
      <c r="T697" s="63"/>
      <c r="AT697" s="16" t="s">
        <v>140</v>
      </c>
      <c r="AU697" s="16" t="s">
        <v>89</v>
      </c>
    </row>
    <row r="698" spans="2:65" s="1" customFormat="1" ht="36" customHeight="1">
      <c r="B698" s="33"/>
      <c r="C698" s="184" t="s">
        <v>1815</v>
      </c>
      <c r="D698" s="184" t="s">
        <v>133</v>
      </c>
      <c r="E698" s="185" t="s">
        <v>1816</v>
      </c>
      <c r="F698" s="186" t="s">
        <v>1817</v>
      </c>
      <c r="G698" s="187" t="s">
        <v>1462</v>
      </c>
      <c r="H698" s="188">
        <v>18</v>
      </c>
      <c r="I698" s="189"/>
      <c r="J698" s="190">
        <f>ROUND(I698*H698,2)</f>
        <v>0</v>
      </c>
      <c r="K698" s="186" t="s">
        <v>19</v>
      </c>
      <c r="L698" s="37"/>
      <c r="M698" s="191" t="s">
        <v>19</v>
      </c>
      <c r="N698" s="192" t="s">
        <v>43</v>
      </c>
      <c r="O698" s="62"/>
      <c r="P698" s="193">
        <f>O698*H698</f>
        <v>0</v>
      </c>
      <c r="Q698" s="193">
        <v>0</v>
      </c>
      <c r="R698" s="193">
        <f>Q698*H698</f>
        <v>0</v>
      </c>
      <c r="S698" s="193">
        <v>0</v>
      </c>
      <c r="T698" s="194">
        <f>S698*H698</f>
        <v>0</v>
      </c>
      <c r="AR698" s="195" t="s">
        <v>220</v>
      </c>
      <c r="AT698" s="195" t="s">
        <v>133</v>
      </c>
      <c r="AU698" s="195" t="s">
        <v>89</v>
      </c>
      <c r="AY698" s="16" t="s">
        <v>131</v>
      </c>
      <c r="BE698" s="196">
        <f>IF(N698="základní",J698,0)</f>
        <v>0</v>
      </c>
      <c r="BF698" s="196">
        <f>IF(N698="snížená",J698,0)</f>
        <v>0</v>
      </c>
      <c r="BG698" s="196">
        <f>IF(N698="zákl. přenesená",J698,0)</f>
        <v>0</v>
      </c>
      <c r="BH698" s="196">
        <f>IF(N698="sníž. přenesená",J698,0)</f>
        <v>0</v>
      </c>
      <c r="BI698" s="196">
        <f>IF(N698="nulová",J698,0)</f>
        <v>0</v>
      </c>
      <c r="BJ698" s="16" t="s">
        <v>79</v>
      </c>
      <c r="BK698" s="196">
        <f>ROUND(I698*H698,2)</f>
        <v>0</v>
      </c>
      <c r="BL698" s="16" t="s">
        <v>220</v>
      </c>
      <c r="BM698" s="195" t="s">
        <v>1818</v>
      </c>
    </row>
    <row r="699" spans="2:47" s="1" customFormat="1" ht="19.5">
      <c r="B699" s="33"/>
      <c r="C699" s="34"/>
      <c r="D699" s="197" t="s">
        <v>140</v>
      </c>
      <c r="E699" s="34"/>
      <c r="F699" s="198" t="s">
        <v>1817</v>
      </c>
      <c r="G699" s="34"/>
      <c r="H699" s="34"/>
      <c r="I699" s="114"/>
      <c r="J699" s="34"/>
      <c r="K699" s="34"/>
      <c r="L699" s="37"/>
      <c r="M699" s="199"/>
      <c r="N699" s="62"/>
      <c r="O699" s="62"/>
      <c r="P699" s="62"/>
      <c r="Q699" s="62"/>
      <c r="R699" s="62"/>
      <c r="S699" s="62"/>
      <c r="T699" s="63"/>
      <c r="AT699" s="16" t="s">
        <v>140</v>
      </c>
      <c r="AU699" s="16" t="s">
        <v>89</v>
      </c>
    </row>
    <row r="700" spans="2:65" s="1" customFormat="1" ht="36" customHeight="1">
      <c r="B700" s="33"/>
      <c r="C700" s="184" t="s">
        <v>1819</v>
      </c>
      <c r="D700" s="184" t="s">
        <v>133</v>
      </c>
      <c r="E700" s="185" t="s">
        <v>1820</v>
      </c>
      <c r="F700" s="186" t="s">
        <v>1821</v>
      </c>
      <c r="G700" s="187" t="s">
        <v>1529</v>
      </c>
      <c r="H700" s="188">
        <v>2</v>
      </c>
      <c r="I700" s="189"/>
      <c r="J700" s="190">
        <f>ROUND(I700*H700,2)</f>
        <v>0</v>
      </c>
      <c r="K700" s="186" t="s">
        <v>19</v>
      </c>
      <c r="L700" s="37"/>
      <c r="M700" s="191" t="s">
        <v>19</v>
      </c>
      <c r="N700" s="192" t="s">
        <v>43</v>
      </c>
      <c r="O700" s="62"/>
      <c r="P700" s="193">
        <f>O700*H700</f>
        <v>0</v>
      </c>
      <c r="Q700" s="193">
        <v>0</v>
      </c>
      <c r="R700" s="193">
        <f>Q700*H700</f>
        <v>0</v>
      </c>
      <c r="S700" s="193">
        <v>0</v>
      </c>
      <c r="T700" s="194">
        <f>S700*H700</f>
        <v>0</v>
      </c>
      <c r="AR700" s="195" t="s">
        <v>220</v>
      </c>
      <c r="AT700" s="195" t="s">
        <v>133</v>
      </c>
      <c r="AU700" s="195" t="s">
        <v>89</v>
      </c>
      <c r="AY700" s="16" t="s">
        <v>131</v>
      </c>
      <c r="BE700" s="196">
        <f>IF(N700="základní",J700,0)</f>
        <v>0</v>
      </c>
      <c r="BF700" s="196">
        <f>IF(N700="snížená",J700,0)</f>
        <v>0</v>
      </c>
      <c r="BG700" s="196">
        <f>IF(N700="zákl. přenesená",J700,0)</f>
        <v>0</v>
      </c>
      <c r="BH700" s="196">
        <f>IF(N700="sníž. přenesená",J700,0)</f>
        <v>0</v>
      </c>
      <c r="BI700" s="196">
        <f>IF(N700="nulová",J700,0)</f>
        <v>0</v>
      </c>
      <c r="BJ700" s="16" t="s">
        <v>79</v>
      </c>
      <c r="BK700" s="196">
        <f>ROUND(I700*H700,2)</f>
        <v>0</v>
      </c>
      <c r="BL700" s="16" t="s">
        <v>220</v>
      </c>
      <c r="BM700" s="195" t="s">
        <v>1822</v>
      </c>
    </row>
    <row r="701" spans="2:47" s="1" customFormat="1" ht="29.25">
      <c r="B701" s="33"/>
      <c r="C701" s="34"/>
      <c r="D701" s="197" t="s">
        <v>140</v>
      </c>
      <c r="E701" s="34"/>
      <c r="F701" s="198" t="s">
        <v>1821</v>
      </c>
      <c r="G701" s="34"/>
      <c r="H701" s="34"/>
      <c r="I701" s="114"/>
      <c r="J701" s="34"/>
      <c r="K701" s="34"/>
      <c r="L701" s="37"/>
      <c r="M701" s="199"/>
      <c r="N701" s="62"/>
      <c r="O701" s="62"/>
      <c r="P701" s="62"/>
      <c r="Q701" s="62"/>
      <c r="R701" s="62"/>
      <c r="S701" s="62"/>
      <c r="T701" s="63"/>
      <c r="AT701" s="16" t="s">
        <v>140</v>
      </c>
      <c r="AU701" s="16" t="s">
        <v>89</v>
      </c>
    </row>
    <row r="702" spans="2:65" s="1" customFormat="1" ht="36" customHeight="1">
      <c r="B702" s="33"/>
      <c r="C702" s="184" t="s">
        <v>1823</v>
      </c>
      <c r="D702" s="184" t="s">
        <v>133</v>
      </c>
      <c r="E702" s="185" t="s">
        <v>1824</v>
      </c>
      <c r="F702" s="186" t="s">
        <v>1825</v>
      </c>
      <c r="G702" s="187" t="s">
        <v>1529</v>
      </c>
      <c r="H702" s="188">
        <v>1</v>
      </c>
      <c r="I702" s="189"/>
      <c r="J702" s="190">
        <f>ROUND(I702*H702,2)</f>
        <v>0</v>
      </c>
      <c r="K702" s="186" t="s">
        <v>19</v>
      </c>
      <c r="L702" s="37"/>
      <c r="M702" s="191" t="s">
        <v>19</v>
      </c>
      <c r="N702" s="192" t="s">
        <v>43</v>
      </c>
      <c r="O702" s="62"/>
      <c r="P702" s="193">
        <f>O702*H702</f>
        <v>0</v>
      </c>
      <c r="Q702" s="193">
        <v>0</v>
      </c>
      <c r="R702" s="193">
        <f>Q702*H702</f>
        <v>0</v>
      </c>
      <c r="S702" s="193">
        <v>0</v>
      </c>
      <c r="T702" s="194">
        <f>S702*H702</f>
        <v>0</v>
      </c>
      <c r="AR702" s="195" t="s">
        <v>220</v>
      </c>
      <c r="AT702" s="195" t="s">
        <v>133</v>
      </c>
      <c r="AU702" s="195" t="s">
        <v>89</v>
      </c>
      <c r="AY702" s="16" t="s">
        <v>131</v>
      </c>
      <c r="BE702" s="196">
        <f>IF(N702="základní",J702,0)</f>
        <v>0</v>
      </c>
      <c r="BF702" s="196">
        <f>IF(N702="snížená",J702,0)</f>
        <v>0</v>
      </c>
      <c r="BG702" s="196">
        <f>IF(N702="zákl. přenesená",J702,0)</f>
        <v>0</v>
      </c>
      <c r="BH702" s="196">
        <f>IF(N702="sníž. přenesená",J702,0)</f>
        <v>0</v>
      </c>
      <c r="BI702" s="196">
        <f>IF(N702="nulová",J702,0)</f>
        <v>0</v>
      </c>
      <c r="BJ702" s="16" t="s">
        <v>79</v>
      </c>
      <c r="BK702" s="196">
        <f>ROUND(I702*H702,2)</f>
        <v>0</v>
      </c>
      <c r="BL702" s="16" t="s">
        <v>220</v>
      </c>
      <c r="BM702" s="195" t="s">
        <v>1826</v>
      </c>
    </row>
    <row r="703" spans="2:47" s="1" customFormat="1" ht="19.5">
      <c r="B703" s="33"/>
      <c r="C703" s="34"/>
      <c r="D703" s="197" t="s">
        <v>140</v>
      </c>
      <c r="E703" s="34"/>
      <c r="F703" s="198" t="s">
        <v>1825</v>
      </c>
      <c r="G703" s="34"/>
      <c r="H703" s="34"/>
      <c r="I703" s="114"/>
      <c r="J703" s="34"/>
      <c r="K703" s="34"/>
      <c r="L703" s="37"/>
      <c r="M703" s="199"/>
      <c r="N703" s="62"/>
      <c r="O703" s="62"/>
      <c r="P703" s="62"/>
      <c r="Q703" s="62"/>
      <c r="R703" s="62"/>
      <c r="S703" s="62"/>
      <c r="T703" s="63"/>
      <c r="AT703" s="16" t="s">
        <v>140</v>
      </c>
      <c r="AU703" s="16" t="s">
        <v>89</v>
      </c>
    </row>
    <row r="704" spans="2:65" s="1" customFormat="1" ht="36" customHeight="1">
      <c r="B704" s="33"/>
      <c r="C704" s="184" t="s">
        <v>1827</v>
      </c>
      <c r="D704" s="184" t="s">
        <v>133</v>
      </c>
      <c r="E704" s="185" t="s">
        <v>1828</v>
      </c>
      <c r="F704" s="186" t="s">
        <v>1829</v>
      </c>
      <c r="G704" s="187" t="s">
        <v>1462</v>
      </c>
      <c r="H704" s="188">
        <v>3</v>
      </c>
      <c r="I704" s="189"/>
      <c r="J704" s="190">
        <f>ROUND(I704*H704,2)</f>
        <v>0</v>
      </c>
      <c r="K704" s="186" t="s">
        <v>19</v>
      </c>
      <c r="L704" s="37"/>
      <c r="M704" s="191" t="s">
        <v>19</v>
      </c>
      <c r="N704" s="192" t="s">
        <v>43</v>
      </c>
      <c r="O704" s="62"/>
      <c r="P704" s="193">
        <f>O704*H704</f>
        <v>0</v>
      </c>
      <c r="Q704" s="193">
        <v>0</v>
      </c>
      <c r="R704" s="193">
        <f>Q704*H704</f>
        <v>0</v>
      </c>
      <c r="S704" s="193">
        <v>0</v>
      </c>
      <c r="T704" s="194">
        <f>S704*H704</f>
        <v>0</v>
      </c>
      <c r="AR704" s="195" t="s">
        <v>220</v>
      </c>
      <c r="AT704" s="195" t="s">
        <v>133</v>
      </c>
      <c r="AU704" s="195" t="s">
        <v>89</v>
      </c>
      <c r="AY704" s="16" t="s">
        <v>131</v>
      </c>
      <c r="BE704" s="196">
        <f>IF(N704="základní",J704,0)</f>
        <v>0</v>
      </c>
      <c r="BF704" s="196">
        <f>IF(N704="snížená",J704,0)</f>
        <v>0</v>
      </c>
      <c r="BG704" s="196">
        <f>IF(N704="zákl. přenesená",J704,0)</f>
        <v>0</v>
      </c>
      <c r="BH704" s="196">
        <f>IF(N704="sníž. přenesená",J704,0)</f>
        <v>0</v>
      </c>
      <c r="BI704" s="196">
        <f>IF(N704="nulová",J704,0)</f>
        <v>0</v>
      </c>
      <c r="BJ704" s="16" t="s">
        <v>79</v>
      </c>
      <c r="BK704" s="196">
        <f>ROUND(I704*H704,2)</f>
        <v>0</v>
      </c>
      <c r="BL704" s="16" t="s">
        <v>220</v>
      </c>
      <c r="BM704" s="195" t="s">
        <v>1830</v>
      </c>
    </row>
    <row r="705" spans="2:47" s="1" customFormat="1" ht="19.5">
      <c r="B705" s="33"/>
      <c r="C705" s="34"/>
      <c r="D705" s="197" t="s">
        <v>140</v>
      </c>
      <c r="E705" s="34"/>
      <c r="F705" s="198" t="s">
        <v>1829</v>
      </c>
      <c r="G705" s="34"/>
      <c r="H705" s="34"/>
      <c r="I705" s="114"/>
      <c r="J705" s="34"/>
      <c r="K705" s="34"/>
      <c r="L705" s="37"/>
      <c r="M705" s="199"/>
      <c r="N705" s="62"/>
      <c r="O705" s="62"/>
      <c r="P705" s="62"/>
      <c r="Q705" s="62"/>
      <c r="R705" s="62"/>
      <c r="S705" s="62"/>
      <c r="T705" s="63"/>
      <c r="AT705" s="16" t="s">
        <v>140</v>
      </c>
      <c r="AU705" s="16" t="s">
        <v>89</v>
      </c>
    </row>
    <row r="706" spans="2:65" s="1" customFormat="1" ht="24" customHeight="1">
      <c r="B706" s="33"/>
      <c r="C706" s="184" t="s">
        <v>1831</v>
      </c>
      <c r="D706" s="184" t="s">
        <v>133</v>
      </c>
      <c r="E706" s="185" t="s">
        <v>1832</v>
      </c>
      <c r="F706" s="186" t="s">
        <v>1833</v>
      </c>
      <c r="G706" s="187" t="s">
        <v>1462</v>
      </c>
      <c r="H706" s="188">
        <v>1</v>
      </c>
      <c r="I706" s="189"/>
      <c r="J706" s="190">
        <f>ROUND(I706*H706,2)</f>
        <v>0</v>
      </c>
      <c r="K706" s="186" t="s">
        <v>19</v>
      </c>
      <c r="L706" s="37"/>
      <c r="M706" s="191" t="s">
        <v>19</v>
      </c>
      <c r="N706" s="192" t="s">
        <v>43</v>
      </c>
      <c r="O706" s="62"/>
      <c r="P706" s="193">
        <f>O706*H706</f>
        <v>0</v>
      </c>
      <c r="Q706" s="193">
        <v>0</v>
      </c>
      <c r="R706" s="193">
        <f>Q706*H706</f>
        <v>0</v>
      </c>
      <c r="S706" s="193">
        <v>0</v>
      </c>
      <c r="T706" s="194">
        <f>S706*H706</f>
        <v>0</v>
      </c>
      <c r="AR706" s="195" t="s">
        <v>220</v>
      </c>
      <c r="AT706" s="195" t="s">
        <v>133</v>
      </c>
      <c r="AU706" s="195" t="s">
        <v>89</v>
      </c>
      <c r="AY706" s="16" t="s">
        <v>131</v>
      </c>
      <c r="BE706" s="196">
        <f>IF(N706="základní",J706,0)</f>
        <v>0</v>
      </c>
      <c r="BF706" s="196">
        <f>IF(N706="snížená",J706,0)</f>
        <v>0</v>
      </c>
      <c r="BG706" s="196">
        <f>IF(N706="zákl. přenesená",J706,0)</f>
        <v>0</v>
      </c>
      <c r="BH706" s="196">
        <f>IF(N706="sníž. přenesená",J706,0)</f>
        <v>0</v>
      </c>
      <c r="BI706" s="196">
        <f>IF(N706="nulová",J706,0)</f>
        <v>0</v>
      </c>
      <c r="BJ706" s="16" t="s">
        <v>79</v>
      </c>
      <c r="BK706" s="196">
        <f>ROUND(I706*H706,2)</f>
        <v>0</v>
      </c>
      <c r="BL706" s="16" t="s">
        <v>220</v>
      </c>
      <c r="BM706" s="195" t="s">
        <v>1834</v>
      </c>
    </row>
    <row r="707" spans="2:47" s="1" customFormat="1" ht="19.5">
      <c r="B707" s="33"/>
      <c r="C707" s="34"/>
      <c r="D707" s="197" t="s">
        <v>140</v>
      </c>
      <c r="E707" s="34"/>
      <c r="F707" s="198" t="s">
        <v>1833</v>
      </c>
      <c r="G707" s="34"/>
      <c r="H707" s="34"/>
      <c r="I707" s="114"/>
      <c r="J707" s="34"/>
      <c r="K707" s="34"/>
      <c r="L707" s="37"/>
      <c r="M707" s="199"/>
      <c r="N707" s="62"/>
      <c r="O707" s="62"/>
      <c r="P707" s="62"/>
      <c r="Q707" s="62"/>
      <c r="R707" s="62"/>
      <c r="S707" s="62"/>
      <c r="T707" s="63"/>
      <c r="AT707" s="16" t="s">
        <v>140</v>
      </c>
      <c r="AU707" s="16" t="s">
        <v>89</v>
      </c>
    </row>
    <row r="708" spans="2:65" s="1" customFormat="1" ht="24" customHeight="1">
      <c r="B708" s="33"/>
      <c r="C708" s="184" t="s">
        <v>1835</v>
      </c>
      <c r="D708" s="184" t="s">
        <v>133</v>
      </c>
      <c r="E708" s="185" t="s">
        <v>1836</v>
      </c>
      <c r="F708" s="186" t="s">
        <v>1837</v>
      </c>
      <c r="G708" s="187" t="s">
        <v>1462</v>
      </c>
      <c r="H708" s="188">
        <v>2</v>
      </c>
      <c r="I708" s="189"/>
      <c r="J708" s="190">
        <f>ROUND(I708*H708,2)</f>
        <v>0</v>
      </c>
      <c r="K708" s="186" t="s">
        <v>19</v>
      </c>
      <c r="L708" s="37"/>
      <c r="M708" s="191" t="s">
        <v>19</v>
      </c>
      <c r="N708" s="192" t="s">
        <v>43</v>
      </c>
      <c r="O708" s="62"/>
      <c r="P708" s="193">
        <f>O708*H708</f>
        <v>0</v>
      </c>
      <c r="Q708" s="193">
        <v>0</v>
      </c>
      <c r="R708" s="193">
        <f>Q708*H708</f>
        <v>0</v>
      </c>
      <c r="S708" s="193">
        <v>0</v>
      </c>
      <c r="T708" s="194">
        <f>S708*H708</f>
        <v>0</v>
      </c>
      <c r="AR708" s="195" t="s">
        <v>220</v>
      </c>
      <c r="AT708" s="195" t="s">
        <v>133</v>
      </c>
      <c r="AU708" s="195" t="s">
        <v>89</v>
      </c>
      <c r="AY708" s="16" t="s">
        <v>131</v>
      </c>
      <c r="BE708" s="196">
        <f>IF(N708="základní",J708,0)</f>
        <v>0</v>
      </c>
      <c r="BF708" s="196">
        <f>IF(N708="snížená",J708,0)</f>
        <v>0</v>
      </c>
      <c r="BG708" s="196">
        <f>IF(N708="zákl. přenesená",J708,0)</f>
        <v>0</v>
      </c>
      <c r="BH708" s="196">
        <f>IF(N708="sníž. přenesená",J708,0)</f>
        <v>0</v>
      </c>
      <c r="BI708" s="196">
        <f>IF(N708="nulová",J708,0)</f>
        <v>0</v>
      </c>
      <c r="BJ708" s="16" t="s">
        <v>79</v>
      </c>
      <c r="BK708" s="196">
        <f>ROUND(I708*H708,2)</f>
        <v>0</v>
      </c>
      <c r="BL708" s="16" t="s">
        <v>220</v>
      </c>
      <c r="BM708" s="195" t="s">
        <v>1838</v>
      </c>
    </row>
    <row r="709" spans="2:47" s="1" customFormat="1" ht="19.5">
      <c r="B709" s="33"/>
      <c r="C709" s="34"/>
      <c r="D709" s="197" t="s">
        <v>140</v>
      </c>
      <c r="E709" s="34"/>
      <c r="F709" s="198" t="s">
        <v>1837</v>
      </c>
      <c r="G709" s="34"/>
      <c r="H709" s="34"/>
      <c r="I709" s="114"/>
      <c r="J709" s="34"/>
      <c r="K709" s="34"/>
      <c r="L709" s="37"/>
      <c r="M709" s="199"/>
      <c r="N709" s="62"/>
      <c r="O709" s="62"/>
      <c r="P709" s="62"/>
      <c r="Q709" s="62"/>
      <c r="R709" s="62"/>
      <c r="S709" s="62"/>
      <c r="T709" s="63"/>
      <c r="AT709" s="16" t="s">
        <v>140</v>
      </c>
      <c r="AU709" s="16" t="s">
        <v>89</v>
      </c>
    </row>
    <row r="710" spans="2:65" s="1" customFormat="1" ht="36" customHeight="1">
      <c r="B710" s="33"/>
      <c r="C710" s="184" t="s">
        <v>1839</v>
      </c>
      <c r="D710" s="184" t="s">
        <v>133</v>
      </c>
      <c r="E710" s="185" t="s">
        <v>1840</v>
      </c>
      <c r="F710" s="186" t="s">
        <v>1841</v>
      </c>
      <c r="G710" s="187" t="s">
        <v>1462</v>
      </c>
      <c r="H710" s="188">
        <v>3</v>
      </c>
      <c r="I710" s="189"/>
      <c r="J710" s="190">
        <f>ROUND(I710*H710,2)</f>
        <v>0</v>
      </c>
      <c r="K710" s="186" t="s">
        <v>19</v>
      </c>
      <c r="L710" s="37"/>
      <c r="M710" s="191" t="s">
        <v>19</v>
      </c>
      <c r="N710" s="192" t="s">
        <v>43</v>
      </c>
      <c r="O710" s="62"/>
      <c r="P710" s="193">
        <f>O710*H710</f>
        <v>0</v>
      </c>
      <c r="Q710" s="193">
        <v>0</v>
      </c>
      <c r="R710" s="193">
        <f>Q710*H710</f>
        <v>0</v>
      </c>
      <c r="S710" s="193">
        <v>0</v>
      </c>
      <c r="T710" s="194">
        <f>S710*H710</f>
        <v>0</v>
      </c>
      <c r="AR710" s="195" t="s">
        <v>220</v>
      </c>
      <c r="AT710" s="195" t="s">
        <v>133</v>
      </c>
      <c r="AU710" s="195" t="s">
        <v>89</v>
      </c>
      <c r="AY710" s="16" t="s">
        <v>131</v>
      </c>
      <c r="BE710" s="196">
        <f>IF(N710="základní",J710,0)</f>
        <v>0</v>
      </c>
      <c r="BF710" s="196">
        <f>IF(N710="snížená",J710,0)</f>
        <v>0</v>
      </c>
      <c r="BG710" s="196">
        <f>IF(N710="zákl. přenesená",J710,0)</f>
        <v>0</v>
      </c>
      <c r="BH710" s="196">
        <f>IF(N710="sníž. přenesená",J710,0)</f>
        <v>0</v>
      </c>
      <c r="BI710" s="196">
        <f>IF(N710="nulová",J710,0)</f>
        <v>0</v>
      </c>
      <c r="BJ710" s="16" t="s">
        <v>79</v>
      </c>
      <c r="BK710" s="196">
        <f>ROUND(I710*H710,2)</f>
        <v>0</v>
      </c>
      <c r="BL710" s="16" t="s">
        <v>220</v>
      </c>
      <c r="BM710" s="195" t="s">
        <v>1842</v>
      </c>
    </row>
    <row r="711" spans="2:47" s="1" customFormat="1" ht="19.5">
      <c r="B711" s="33"/>
      <c r="C711" s="34"/>
      <c r="D711" s="197" t="s">
        <v>140</v>
      </c>
      <c r="E711" s="34"/>
      <c r="F711" s="198" t="s">
        <v>1841</v>
      </c>
      <c r="G711" s="34"/>
      <c r="H711" s="34"/>
      <c r="I711" s="114"/>
      <c r="J711" s="34"/>
      <c r="K711" s="34"/>
      <c r="L711" s="37"/>
      <c r="M711" s="199"/>
      <c r="N711" s="62"/>
      <c r="O711" s="62"/>
      <c r="P711" s="62"/>
      <c r="Q711" s="62"/>
      <c r="R711" s="62"/>
      <c r="S711" s="62"/>
      <c r="T711" s="63"/>
      <c r="AT711" s="16" t="s">
        <v>140</v>
      </c>
      <c r="AU711" s="16" t="s">
        <v>89</v>
      </c>
    </row>
    <row r="712" spans="2:65" s="1" customFormat="1" ht="36" customHeight="1">
      <c r="B712" s="33"/>
      <c r="C712" s="184" t="s">
        <v>1843</v>
      </c>
      <c r="D712" s="184" t="s">
        <v>133</v>
      </c>
      <c r="E712" s="185" t="s">
        <v>1844</v>
      </c>
      <c r="F712" s="186" t="s">
        <v>1845</v>
      </c>
      <c r="G712" s="187" t="s">
        <v>1462</v>
      </c>
      <c r="H712" s="188">
        <v>6</v>
      </c>
      <c r="I712" s="189"/>
      <c r="J712" s="190">
        <f>ROUND(I712*H712,2)</f>
        <v>0</v>
      </c>
      <c r="K712" s="186" t="s">
        <v>19</v>
      </c>
      <c r="L712" s="37"/>
      <c r="M712" s="191" t="s">
        <v>19</v>
      </c>
      <c r="N712" s="192" t="s">
        <v>43</v>
      </c>
      <c r="O712" s="62"/>
      <c r="P712" s="193">
        <f>O712*H712</f>
        <v>0</v>
      </c>
      <c r="Q712" s="193">
        <v>0</v>
      </c>
      <c r="R712" s="193">
        <f>Q712*H712</f>
        <v>0</v>
      </c>
      <c r="S712" s="193">
        <v>0</v>
      </c>
      <c r="T712" s="194">
        <f>S712*H712</f>
        <v>0</v>
      </c>
      <c r="AR712" s="195" t="s">
        <v>220</v>
      </c>
      <c r="AT712" s="195" t="s">
        <v>133</v>
      </c>
      <c r="AU712" s="195" t="s">
        <v>89</v>
      </c>
      <c r="AY712" s="16" t="s">
        <v>131</v>
      </c>
      <c r="BE712" s="196">
        <f>IF(N712="základní",J712,0)</f>
        <v>0</v>
      </c>
      <c r="BF712" s="196">
        <f>IF(N712="snížená",J712,0)</f>
        <v>0</v>
      </c>
      <c r="BG712" s="196">
        <f>IF(N712="zákl. přenesená",J712,0)</f>
        <v>0</v>
      </c>
      <c r="BH712" s="196">
        <f>IF(N712="sníž. přenesená",J712,0)</f>
        <v>0</v>
      </c>
      <c r="BI712" s="196">
        <f>IF(N712="nulová",J712,0)</f>
        <v>0</v>
      </c>
      <c r="BJ712" s="16" t="s">
        <v>79</v>
      </c>
      <c r="BK712" s="196">
        <f>ROUND(I712*H712,2)</f>
        <v>0</v>
      </c>
      <c r="BL712" s="16" t="s">
        <v>220</v>
      </c>
      <c r="BM712" s="195" t="s">
        <v>1846</v>
      </c>
    </row>
    <row r="713" spans="2:47" s="1" customFormat="1" ht="19.5">
      <c r="B713" s="33"/>
      <c r="C713" s="34"/>
      <c r="D713" s="197" t="s">
        <v>140</v>
      </c>
      <c r="E713" s="34"/>
      <c r="F713" s="198" t="s">
        <v>1845</v>
      </c>
      <c r="G713" s="34"/>
      <c r="H713" s="34"/>
      <c r="I713" s="114"/>
      <c r="J713" s="34"/>
      <c r="K713" s="34"/>
      <c r="L713" s="37"/>
      <c r="M713" s="199"/>
      <c r="N713" s="62"/>
      <c r="O713" s="62"/>
      <c r="P713" s="62"/>
      <c r="Q713" s="62"/>
      <c r="R713" s="62"/>
      <c r="S713" s="62"/>
      <c r="T713" s="63"/>
      <c r="AT713" s="16" t="s">
        <v>140</v>
      </c>
      <c r="AU713" s="16" t="s">
        <v>89</v>
      </c>
    </row>
    <row r="714" spans="2:65" s="1" customFormat="1" ht="36" customHeight="1">
      <c r="B714" s="33"/>
      <c r="C714" s="184" t="s">
        <v>1847</v>
      </c>
      <c r="D714" s="184" t="s">
        <v>133</v>
      </c>
      <c r="E714" s="185" t="s">
        <v>1848</v>
      </c>
      <c r="F714" s="186" t="s">
        <v>1849</v>
      </c>
      <c r="G714" s="187" t="s">
        <v>1462</v>
      </c>
      <c r="H714" s="188">
        <v>1</v>
      </c>
      <c r="I714" s="189"/>
      <c r="J714" s="190">
        <f>ROUND(I714*H714,2)</f>
        <v>0</v>
      </c>
      <c r="K714" s="186" t="s">
        <v>19</v>
      </c>
      <c r="L714" s="37"/>
      <c r="M714" s="191" t="s">
        <v>19</v>
      </c>
      <c r="N714" s="192" t="s">
        <v>43</v>
      </c>
      <c r="O714" s="62"/>
      <c r="P714" s="193">
        <f>O714*H714</f>
        <v>0</v>
      </c>
      <c r="Q714" s="193">
        <v>0</v>
      </c>
      <c r="R714" s="193">
        <f>Q714*H714</f>
        <v>0</v>
      </c>
      <c r="S714" s="193">
        <v>0</v>
      </c>
      <c r="T714" s="194">
        <f>S714*H714</f>
        <v>0</v>
      </c>
      <c r="AR714" s="195" t="s">
        <v>220</v>
      </c>
      <c r="AT714" s="195" t="s">
        <v>133</v>
      </c>
      <c r="AU714" s="195" t="s">
        <v>89</v>
      </c>
      <c r="AY714" s="16" t="s">
        <v>131</v>
      </c>
      <c r="BE714" s="196">
        <f>IF(N714="základní",J714,0)</f>
        <v>0</v>
      </c>
      <c r="BF714" s="196">
        <f>IF(N714="snížená",J714,0)</f>
        <v>0</v>
      </c>
      <c r="BG714" s="196">
        <f>IF(N714="zákl. přenesená",J714,0)</f>
        <v>0</v>
      </c>
      <c r="BH714" s="196">
        <f>IF(N714="sníž. přenesená",J714,0)</f>
        <v>0</v>
      </c>
      <c r="BI714" s="196">
        <f>IF(N714="nulová",J714,0)</f>
        <v>0</v>
      </c>
      <c r="BJ714" s="16" t="s">
        <v>79</v>
      </c>
      <c r="BK714" s="196">
        <f>ROUND(I714*H714,2)</f>
        <v>0</v>
      </c>
      <c r="BL714" s="16" t="s">
        <v>220</v>
      </c>
      <c r="BM714" s="195" t="s">
        <v>1850</v>
      </c>
    </row>
    <row r="715" spans="2:47" s="1" customFormat="1" ht="19.5">
      <c r="B715" s="33"/>
      <c r="C715" s="34"/>
      <c r="D715" s="197" t="s">
        <v>140</v>
      </c>
      <c r="E715" s="34"/>
      <c r="F715" s="198" t="s">
        <v>1849</v>
      </c>
      <c r="G715" s="34"/>
      <c r="H715" s="34"/>
      <c r="I715" s="114"/>
      <c r="J715" s="34"/>
      <c r="K715" s="34"/>
      <c r="L715" s="37"/>
      <c r="M715" s="199"/>
      <c r="N715" s="62"/>
      <c r="O715" s="62"/>
      <c r="P715" s="62"/>
      <c r="Q715" s="62"/>
      <c r="R715" s="62"/>
      <c r="S715" s="62"/>
      <c r="T715" s="63"/>
      <c r="AT715" s="16" t="s">
        <v>140</v>
      </c>
      <c r="AU715" s="16" t="s">
        <v>89</v>
      </c>
    </row>
    <row r="716" spans="2:65" s="1" customFormat="1" ht="36" customHeight="1">
      <c r="B716" s="33"/>
      <c r="C716" s="184" t="s">
        <v>1851</v>
      </c>
      <c r="D716" s="184" t="s">
        <v>133</v>
      </c>
      <c r="E716" s="185" t="s">
        <v>1852</v>
      </c>
      <c r="F716" s="186" t="s">
        <v>1853</v>
      </c>
      <c r="G716" s="187" t="s">
        <v>1462</v>
      </c>
      <c r="H716" s="188">
        <v>1</v>
      </c>
      <c r="I716" s="189"/>
      <c r="J716" s="190">
        <f>ROUND(I716*H716,2)</f>
        <v>0</v>
      </c>
      <c r="K716" s="186" t="s">
        <v>19</v>
      </c>
      <c r="L716" s="37"/>
      <c r="M716" s="191" t="s">
        <v>19</v>
      </c>
      <c r="N716" s="192" t="s">
        <v>43</v>
      </c>
      <c r="O716" s="62"/>
      <c r="P716" s="193">
        <f>O716*H716</f>
        <v>0</v>
      </c>
      <c r="Q716" s="193">
        <v>0</v>
      </c>
      <c r="R716" s="193">
        <f>Q716*H716</f>
        <v>0</v>
      </c>
      <c r="S716" s="193">
        <v>0</v>
      </c>
      <c r="T716" s="194">
        <f>S716*H716</f>
        <v>0</v>
      </c>
      <c r="AR716" s="195" t="s">
        <v>220</v>
      </c>
      <c r="AT716" s="195" t="s">
        <v>133</v>
      </c>
      <c r="AU716" s="195" t="s">
        <v>89</v>
      </c>
      <c r="AY716" s="16" t="s">
        <v>131</v>
      </c>
      <c r="BE716" s="196">
        <f>IF(N716="základní",J716,0)</f>
        <v>0</v>
      </c>
      <c r="BF716" s="196">
        <f>IF(N716="snížená",J716,0)</f>
        <v>0</v>
      </c>
      <c r="BG716" s="196">
        <f>IF(N716="zákl. přenesená",J716,0)</f>
        <v>0</v>
      </c>
      <c r="BH716" s="196">
        <f>IF(N716="sníž. přenesená",J716,0)</f>
        <v>0</v>
      </c>
      <c r="BI716" s="196">
        <f>IF(N716="nulová",J716,0)</f>
        <v>0</v>
      </c>
      <c r="BJ716" s="16" t="s">
        <v>79</v>
      </c>
      <c r="BK716" s="196">
        <f>ROUND(I716*H716,2)</f>
        <v>0</v>
      </c>
      <c r="BL716" s="16" t="s">
        <v>220</v>
      </c>
      <c r="BM716" s="195" t="s">
        <v>1854</v>
      </c>
    </row>
    <row r="717" spans="2:47" s="1" customFormat="1" ht="19.5">
      <c r="B717" s="33"/>
      <c r="C717" s="34"/>
      <c r="D717" s="197" t="s">
        <v>140</v>
      </c>
      <c r="E717" s="34"/>
      <c r="F717" s="198" t="s">
        <v>1853</v>
      </c>
      <c r="G717" s="34"/>
      <c r="H717" s="34"/>
      <c r="I717" s="114"/>
      <c r="J717" s="34"/>
      <c r="K717" s="34"/>
      <c r="L717" s="37"/>
      <c r="M717" s="199"/>
      <c r="N717" s="62"/>
      <c r="O717" s="62"/>
      <c r="P717" s="62"/>
      <c r="Q717" s="62"/>
      <c r="R717" s="62"/>
      <c r="S717" s="62"/>
      <c r="T717" s="63"/>
      <c r="AT717" s="16" t="s">
        <v>140</v>
      </c>
      <c r="AU717" s="16" t="s">
        <v>89</v>
      </c>
    </row>
    <row r="718" spans="2:65" s="1" customFormat="1" ht="36" customHeight="1">
      <c r="B718" s="33"/>
      <c r="C718" s="184" t="s">
        <v>1855</v>
      </c>
      <c r="D718" s="184" t="s">
        <v>133</v>
      </c>
      <c r="E718" s="185" t="s">
        <v>1856</v>
      </c>
      <c r="F718" s="186" t="s">
        <v>1857</v>
      </c>
      <c r="G718" s="187" t="s">
        <v>1462</v>
      </c>
      <c r="H718" s="188">
        <v>1</v>
      </c>
      <c r="I718" s="189"/>
      <c r="J718" s="190">
        <f>ROUND(I718*H718,2)</f>
        <v>0</v>
      </c>
      <c r="K718" s="186" t="s">
        <v>19</v>
      </c>
      <c r="L718" s="37"/>
      <c r="M718" s="191" t="s">
        <v>19</v>
      </c>
      <c r="N718" s="192" t="s">
        <v>43</v>
      </c>
      <c r="O718" s="62"/>
      <c r="P718" s="193">
        <f>O718*H718</f>
        <v>0</v>
      </c>
      <c r="Q718" s="193">
        <v>0</v>
      </c>
      <c r="R718" s="193">
        <f>Q718*H718</f>
        <v>0</v>
      </c>
      <c r="S718" s="193">
        <v>0</v>
      </c>
      <c r="T718" s="194">
        <f>S718*H718</f>
        <v>0</v>
      </c>
      <c r="AR718" s="195" t="s">
        <v>220</v>
      </c>
      <c r="AT718" s="195" t="s">
        <v>133</v>
      </c>
      <c r="AU718" s="195" t="s">
        <v>89</v>
      </c>
      <c r="AY718" s="16" t="s">
        <v>131</v>
      </c>
      <c r="BE718" s="196">
        <f>IF(N718="základní",J718,0)</f>
        <v>0</v>
      </c>
      <c r="BF718" s="196">
        <f>IF(N718="snížená",J718,0)</f>
        <v>0</v>
      </c>
      <c r="BG718" s="196">
        <f>IF(N718="zákl. přenesená",J718,0)</f>
        <v>0</v>
      </c>
      <c r="BH718" s="196">
        <f>IF(N718="sníž. přenesená",J718,0)</f>
        <v>0</v>
      </c>
      <c r="BI718" s="196">
        <f>IF(N718="nulová",J718,0)</f>
        <v>0</v>
      </c>
      <c r="BJ718" s="16" t="s">
        <v>79</v>
      </c>
      <c r="BK718" s="196">
        <f>ROUND(I718*H718,2)</f>
        <v>0</v>
      </c>
      <c r="BL718" s="16" t="s">
        <v>220</v>
      </c>
      <c r="BM718" s="195" t="s">
        <v>1858</v>
      </c>
    </row>
    <row r="719" spans="2:47" s="1" customFormat="1" ht="29.25">
      <c r="B719" s="33"/>
      <c r="C719" s="34"/>
      <c r="D719" s="197" t="s">
        <v>140</v>
      </c>
      <c r="E719" s="34"/>
      <c r="F719" s="198" t="s">
        <v>1857</v>
      </c>
      <c r="G719" s="34"/>
      <c r="H719" s="34"/>
      <c r="I719" s="114"/>
      <c r="J719" s="34"/>
      <c r="K719" s="34"/>
      <c r="L719" s="37"/>
      <c r="M719" s="199"/>
      <c r="N719" s="62"/>
      <c r="O719" s="62"/>
      <c r="P719" s="62"/>
      <c r="Q719" s="62"/>
      <c r="R719" s="62"/>
      <c r="S719" s="62"/>
      <c r="T719" s="63"/>
      <c r="AT719" s="16" t="s">
        <v>140</v>
      </c>
      <c r="AU719" s="16" t="s">
        <v>89</v>
      </c>
    </row>
    <row r="720" spans="2:65" s="1" customFormat="1" ht="24" customHeight="1">
      <c r="B720" s="33"/>
      <c r="C720" s="184" t="s">
        <v>1859</v>
      </c>
      <c r="D720" s="184" t="s">
        <v>133</v>
      </c>
      <c r="E720" s="185" t="s">
        <v>1860</v>
      </c>
      <c r="F720" s="186" t="s">
        <v>1861</v>
      </c>
      <c r="G720" s="187" t="s">
        <v>1462</v>
      </c>
      <c r="H720" s="188">
        <v>1</v>
      </c>
      <c r="I720" s="189"/>
      <c r="J720" s="190">
        <f>ROUND(I720*H720,2)</f>
        <v>0</v>
      </c>
      <c r="K720" s="186" t="s">
        <v>19</v>
      </c>
      <c r="L720" s="37"/>
      <c r="M720" s="191" t="s">
        <v>19</v>
      </c>
      <c r="N720" s="192" t="s">
        <v>43</v>
      </c>
      <c r="O720" s="62"/>
      <c r="P720" s="193">
        <f>O720*H720</f>
        <v>0</v>
      </c>
      <c r="Q720" s="193">
        <v>0</v>
      </c>
      <c r="R720" s="193">
        <f>Q720*H720</f>
        <v>0</v>
      </c>
      <c r="S720" s="193">
        <v>0</v>
      </c>
      <c r="T720" s="194">
        <f>S720*H720</f>
        <v>0</v>
      </c>
      <c r="AR720" s="195" t="s">
        <v>220</v>
      </c>
      <c r="AT720" s="195" t="s">
        <v>133</v>
      </c>
      <c r="AU720" s="195" t="s">
        <v>89</v>
      </c>
      <c r="AY720" s="16" t="s">
        <v>131</v>
      </c>
      <c r="BE720" s="196">
        <f>IF(N720="základní",J720,0)</f>
        <v>0</v>
      </c>
      <c r="BF720" s="196">
        <f>IF(N720="snížená",J720,0)</f>
        <v>0</v>
      </c>
      <c r="BG720" s="196">
        <f>IF(N720="zákl. přenesená",J720,0)</f>
        <v>0</v>
      </c>
      <c r="BH720" s="196">
        <f>IF(N720="sníž. přenesená",J720,0)</f>
        <v>0</v>
      </c>
      <c r="BI720" s="196">
        <f>IF(N720="nulová",J720,0)</f>
        <v>0</v>
      </c>
      <c r="BJ720" s="16" t="s">
        <v>79</v>
      </c>
      <c r="BK720" s="196">
        <f>ROUND(I720*H720,2)</f>
        <v>0</v>
      </c>
      <c r="BL720" s="16" t="s">
        <v>220</v>
      </c>
      <c r="BM720" s="195" t="s">
        <v>1862</v>
      </c>
    </row>
    <row r="721" spans="2:47" s="1" customFormat="1" ht="19.5">
      <c r="B721" s="33"/>
      <c r="C721" s="34"/>
      <c r="D721" s="197" t="s">
        <v>140</v>
      </c>
      <c r="E721" s="34"/>
      <c r="F721" s="198" t="s">
        <v>1861</v>
      </c>
      <c r="G721" s="34"/>
      <c r="H721" s="34"/>
      <c r="I721" s="114"/>
      <c r="J721" s="34"/>
      <c r="K721" s="34"/>
      <c r="L721" s="37"/>
      <c r="M721" s="199"/>
      <c r="N721" s="62"/>
      <c r="O721" s="62"/>
      <c r="P721" s="62"/>
      <c r="Q721" s="62"/>
      <c r="R721" s="62"/>
      <c r="S721" s="62"/>
      <c r="T721" s="63"/>
      <c r="AT721" s="16" t="s">
        <v>140</v>
      </c>
      <c r="AU721" s="16" t="s">
        <v>89</v>
      </c>
    </row>
    <row r="722" spans="2:65" s="1" customFormat="1" ht="24" customHeight="1">
      <c r="B722" s="33"/>
      <c r="C722" s="184" t="s">
        <v>1863</v>
      </c>
      <c r="D722" s="184" t="s">
        <v>133</v>
      </c>
      <c r="E722" s="185" t="s">
        <v>1864</v>
      </c>
      <c r="F722" s="186" t="s">
        <v>1865</v>
      </c>
      <c r="G722" s="187" t="s">
        <v>1462</v>
      </c>
      <c r="H722" s="188">
        <v>1</v>
      </c>
      <c r="I722" s="189"/>
      <c r="J722" s="190">
        <f>ROUND(I722*H722,2)</f>
        <v>0</v>
      </c>
      <c r="K722" s="186" t="s">
        <v>19</v>
      </c>
      <c r="L722" s="37"/>
      <c r="M722" s="191" t="s">
        <v>19</v>
      </c>
      <c r="N722" s="192" t="s">
        <v>43</v>
      </c>
      <c r="O722" s="62"/>
      <c r="P722" s="193">
        <f>O722*H722</f>
        <v>0</v>
      </c>
      <c r="Q722" s="193">
        <v>0</v>
      </c>
      <c r="R722" s="193">
        <f>Q722*H722</f>
        <v>0</v>
      </c>
      <c r="S722" s="193">
        <v>0</v>
      </c>
      <c r="T722" s="194">
        <f>S722*H722</f>
        <v>0</v>
      </c>
      <c r="AR722" s="195" t="s">
        <v>220</v>
      </c>
      <c r="AT722" s="195" t="s">
        <v>133</v>
      </c>
      <c r="AU722" s="195" t="s">
        <v>89</v>
      </c>
      <c r="AY722" s="16" t="s">
        <v>131</v>
      </c>
      <c r="BE722" s="196">
        <f>IF(N722="základní",J722,0)</f>
        <v>0</v>
      </c>
      <c r="BF722" s="196">
        <f>IF(N722="snížená",J722,0)</f>
        <v>0</v>
      </c>
      <c r="BG722" s="196">
        <f>IF(N722="zákl. přenesená",J722,0)</f>
        <v>0</v>
      </c>
      <c r="BH722" s="196">
        <f>IF(N722="sníž. přenesená",J722,0)</f>
        <v>0</v>
      </c>
      <c r="BI722" s="196">
        <f>IF(N722="nulová",J722,0)</f>
        <v>0</v>
      </c>
      <c r="BJ722" s="16" t="s">
        <v>79</v>
      </c>
      <c r="BK722" s="196">
        <f>ROUND(I722*H722,2)</f>
        <v>0</v>
      </c>
      <c r="BL722" s="16" t="s">
        <v>220</v>
      </c>
      <c r="BM722" s="195" t="s">
        <v>1866</v>
      </c>
    </row>
    <row r="723" spans="2:47" s="1" customFormat="1" ht="19.5">
      <c r="B723" s="33"/>
      <c r="C723" s="34"/>
      <c r="D723" s="197" t="s">
        <v>140</v>
      </c>
      <c r="E723" s="34"/>
      <c r="F723" s="198" t="s">
        <v>1865</v>
      </c>
      <c r="G723" s="34"/>
      <c r="H723" s="34"/>
      <c r="I723" s="114"/>
      <c r="J723" s="34"/>
      <c r="K723" s="34"/>
      <c r="L723" s="37"/>
      <c r="M723" s="199"/>
      <c r="N723" s="62"/>
      <c r="O723" s="62"/>
      <c r="P723" s="62"/>
      <c r="Q723" s="62"/>
      <c r="R723" s="62"/>
      <c r="S723" s="62"/>
      <c r="T723" s="63"/>
      <c r="AT723" s="16" t="s">
        <v>140</v>
      </c>
      <c r="AU723" s="16" t="s">
        <v>89</v>
      </c>
    </row>
    <row r="724" spans="2:65" s="1" customFormat="1" ht="36" customHeight="1">
      <c r="B724" s="33"/>
      <c r="C724" s="184" t="s">
        <v>1867</v>
      </c>
      <c r="D724" s="184" t="s">
        <v>133</v>
      </c>
      <c r="E724" s="185" t="s">
        <v>1868</v>
      </c>
      <c r="F724" s="186" t="s">
        <v>1869</v>
      </c>
      <c r="G724" s="187" t="s">
        <v>1462</v>
      </c>
      <c r="H724" s="188">
        <v>1</v>
      </c>
      <c r="I724" s="189"/>
      <c r="J724" s="190">
        <f>ROUND(I724*H724,2)</f>
        <v>0</v>
      </c>
      <c r="K724" s="186" t="s">
        <v>19</v>
      </c>
      <c r="L724" s="37"/>
      <c r="M724" s="191" t="s">
        <v>19</v>
      </c>
      <c r="N724" s="192" t="s">
        <v>43</v>
      </c>
      <c r="O724" s="62"/>
      <c r="P724" s="193">
        <f>O724*H724</f>
        <v>0</v>
      </c>
      <c r="Q724" s="193">
        <v>0</v>
      </c>
      <c r="R724" s="193">
        <f>Q724*H724</f>
        <v>0</v>
      </c>
      <c r="S724" s="193">
        <v>0</v>
      </c>
      <c r="T724" s="194">
        <f>S724*H724</f>
        <v>0</v>
      </c>
      <c r="AR724" s="195" t="s">
        <v>220</v>
      </c>
      <c r="AT724" s="195" t="s">
        <v>133</v>
      </c>
      <c r="AU724" s="195" t="s">
        <v>89</v>
      </c>
      <c r="AY724" s="16" t="s">
        <v>131</v>
      </c>
      <c r="BE724" s="196">
        <f>IF(N724="základní",J724,0)</f>
        <v>0</v>
      </c>
      <c r="BF724" s="196">
        <f>IF(N724="snížená",J724,0)</f>
        <v>0</v>
      </c>
      <c r="BG724" s="196">
        <f>IF(N724="zákl. přenesená",J724,0)</f>
        <v>0</v>
      </c>
      <c r="BH724" s="196">
        <f>IF(N724="sníž. přenesená",J724,0)</f>
        <v>0</v>
      </c>
      <c r="BI724" s="196">
        <f>IF(N724="nulová",J724,0)</f>
        <v>0</v>
      </c>
      <c r="BJ724" s="16" t="s">
        <v>79</v>
      </c>
      <c r="BK724" s="196">
        <f>ROUND(I724*H724,2)</f>
        <v>0</v>
      </c>
      <c r="BL724" s="16" t="s">
        <v>220</v>
      </c>
      <c r="BM724" s="195" t="s">
        <v>1870</v>
      </c>
    </row>
    <row r="725" spans="2:47" s="1" customFormat="1" ht="29.25">
      <c r="B725" s="33"/>
      <c r="C725" s="34"/>
      <c r="D725" s="197" t="s">
        <v>140</v>
      </c>
      <c r="E725" s="34"/>
      <c r="F725" s="198" t="s">
        <v>1869</v>
      </c>
      <c r="G725" s="34"/>
      <c r="H725" s="34"/>
      <c r="I725" s="114"/>
      <c r="J725" s="34"/>
      <c r="K725" s="34"/>
      <c r="L725" s="37"/>
      <c r="M725" s="199"/>
      <c r="N725" s="62"/>
      <c r="O725" s="62"/>
      <c r="P725" s="62"/>
      <c r="Q725" s="62"/>
      <c r="R725" s="62"/>
      <c r="S725" s="62"/>
      <c r="T725" s="63"/>
      <c r="AT725" s="16" t="s">
        <v>140</v>
      </c>
      <c r="AU725" s="16" t="s">
        <v>89</v>
      </c>
    </row>
    <row r="726" spans="2:65" s="1" customFormat="1" ht="24" customHeight="1">
      <c r="B726" s="33"/>
      <c r="C726" s="184" t="s">
        <v>1871</v>
      </c>
      <c r="D726" s="184" t="s">
        <v>133</v>
      </c>
      <c r="E726" s="185" t="s">
        <v>1872</v>
      </c>
      <c r="F726" s="186" t="s">
        <v>1873</v>
      </c>
      <c r="G726" s="187" t="s">
        <v>1462</v>
      </c>
      <c r="H726" s="188">
        <v>14</v>
      </c>
      <c r="I726" s="189"/>
      <c r="J726" s="190">
        <f>ROUND(I726*H726,2)</f>
        <v>0</v>
      </c>
      <c r="K726" s="186" t="s">
        <v>19</v>
      </c>
      <c r="L726" s="37"/>
      <c r="M726" s="191" t="s">
        <v>19</v>
      </c>
      <c r="N726" s="192" t="s">
        <v>43</v>
      </c>
      <c r="O726" s="62"/>
      <c r="P726" s="193">
        <f>O726*H726</f>
        <v>0</v>
      </c>
      <c r="Q726" s="193">
        <v>0</v>
      </c>
      <c r="R726" s="193">
        <f>Q726*H726</f>
        <v>0</v>
      </c>
      <c r="S726" s="193">
        <v>0</v>
      </c>
      <c r="T726" s="194">
        <f>S726*H726</f>
        <v>0</v>
      </c>
      <c r="AR726" s="195" t="s">
        <v>220</v>
      </c>
      <c r="AT726" s="195" t="s">
        <v>133</v>
      </c>
      <c r="AU726" s="195" t="s">
        <v>89</v>
      </c>
      <c r="AY726" s="16" t="s">
        <v>131</v>
      </c>
      <c r="BE726" s="196">
        <f>IF(N726="základní",J726,0)</f>
        <v>0</v>
      </c>
      <c r="BF726" s="196">
        <f>IF(N726="snížená",J726,0)</f>
        <v>0</v>
      </c>
      <c r="BG726" s="196">
        <f>IF(N726="zákl. přenesená",J726,0)</f>
        <v>0</v>
      </c>
      <c r="BH726" s="196">
        <f>IF(N726="sníž. přenesená",J726,0)</f>
        <v>0</v>
      </c>
      <c r="BI726" s="196">
        <f>IF(N726="nulová",J726,0)</f>
        <v>0</v>
      </c>
      <c r="BJ726" s="16" t="s">
        <v>79</v>
      </c>
      <c r="BK726" s="196">
        <f>ROUND(I726*H726,2)</f>
        <v>0</v>
      </c>
      <c r="BL726" s="16" t="s">
        <v>220</v>
      </c>
      <c r="BM726" s="195" t="s">
        <v>1874</v>
      </c>
    </row>
    <row r="727" spans="2:47" s="1" customFormat="1" ht="19.5">
      <c r="B727" s="33"/>
      <c r="C727" s="34"/>
      <c r="D727" s="197" t="s">
        <v>140</v>
      </c>
      <c r="E727" s="34"/>
      <c r="F727" s="198" t="s">
        <v>1873</v>
      </c>
      <c r="G727" s="34"/>
      <c r="H727" s="34"/>
      <c r="I727" s="114"/>
      <c r="J727" s="34"/>
      <c r="K727" s="34"/>
      <c r="L727" s="37"/>
      <c r="M727" s="199"/>
      <c r="N727" s="62"/>
      <c r="O727" s="62"/>
      <c r="P727" s="62"/>
      <c r="Q727" s="62"/>
      <c r="R727" s="62"/>
      <c r="S727" s="62"/>
      <c r="T727" s="63"/>
      <c r="AT727" s="16" t="s">
        <v>140</v>
      </c>
      <c r="AU727" s="16" t="s">
        <v>89</v>
      </c>
    </row>
    <row r="728" spans="2:65" s="1" customFormat="1" ht="36" customHeight="1">
      <c r="B728" s="33"/>
      <c r="C728" s="184" t="s">
        <v>1875</v>
      </c>
      <c r="D728" s="184" t="s">
        <v>133</v>
      </c>
      <c r="E728" s="185" t="s">
        <v>1876</v>
      </c>
      <c r="F728" s="186" t="s">
        <v>1877</v>
      </c>
      <c r="G728" s="187" t="s">
        <v>1462</v>
      </c>
      <c r="H728" s="188">
        <v>1</v>
      </c>
      <c r="I728" s="189"/>
      <c r="J728" s="190">
        <f>ROUND(I728*H728,2)</f>
        <v>0</v>
      </c>
      <c r="K728" s="186" t="s">
        <v>19</v>
      </c>
      <c r="L728" s="37"/>
      <c r="M728" s="191" t="s">
        <v>19</v>
      </c>
      <c r="N728" s="192" t="s">
        <v>43</v>
      </c>
      <c r="O728" s="62"/>
      <c r="P728" s="193">
        <f>O728*H728</f>
        <v>0</v>
      </c>
      <c r="Q728" s="193">
        <v>0</v>
      </c>
      <c r="R728" s="193">
        <f>Q728*H728</f>
        <v>0</v>
      </c>
      <c r="S728" s="193">
        <v>0</v>
      </c>
      <c r="T728" s="194">
        <f>S728*H728</f>
        <v>0</v>
      </c>
      <c r="AR728" s="195" t="s">
        <v>220</v>
      </c>
      <c r="AT728" s="195" t="s">
        <v>133</v>
      </c>
      <c r="AU728" s="195" t="s">
        <v>89</v>
      </c>
      <c r="AY728" s="16" t="s">
        <v>131</v>
      </c>
      <c r="BE728" s="196">
        <f>IF(N728="základní",J728,0)</f>
        <v>0</v>
      </c>
      <c r="BF728" s="196">
        <f>IF(N728="snížená",J728,0)</f>
        <v>0</v>
      </c>
      <c r="BG728" s="196">
        <f>IF(N728="zákl. přenesená",J728,0)</f>
        <v>0</v>
      </c>
      <c r="BH728" s="196">
        <f>IF(N728="sníž. přenesená",J728,0)</f>
        <v>0</v>
      </c>
      <c r="BI728" s="196">
        <f>IF(N728="nulová",J728,0)</f>
        <v>0</v>
      </c>
      <c r="BJ728" s="16" t="s">
        <v>79</v>
      </c>
      <c r="BK728" s="196">
        <f>ROUND(I728*H728,2)</f>
        <v>0</v>
      </c>
      <c r="BL728" s="16" t="s">
        <v>220</v>
      </c>
      <c r="BM728" s="195" t="s">
        <v>1878</v>
      </c>
    </row>
    <row r="729" spans="2:47" s="1" customFormat="1" ht="19.5">
      <c r="B729" s="33"/>
      <c r="C729" s="34"/>
      <c r="D729" s="197" t="s">
        <v>140</v>
      </c>
      <c r="E729" s="34"/>
      <c r="F729" s="198" t="s">
        <v>1877</v>
      </c>
      <c r="G729" s="34"/>
      <c r="H729" s="34"/>
      <c r="I729" s="114"/>
      <c r="J729" s="34"/>
      <c r="K729" s="34"/>
      <c r="L729" s="37"/>
      <c r="M729" s="199"/>
      <c r="N729" s="62"/>
      <c r="O729" s="62"/>
      <c r="P729" s="62"/>
      <c r="Q729" s="62"/>
      <c r="R729" s="62"/>
      <c r="S729" s="62"/>
      <c r="T729" s="63"/>
      <c r="AT729" s="16" t="s">
        <v>140</v>
      </c>
      <c r="AU729" s="16" t="s">
        <v>89</v>
      </c>
    </row>
    <row r="730" spans="2:65" s="1" customFormat="1" ht="36" customHeight="1">
      <c r="B730" s="33"/>
      <c r="C730" s="184" t="s">
        <v>1879</v>
      </c>
      <c r="D730" s="184" t="s">
        <v>133</v>
      </c>
      <c r="E730" s="185" t="s">
        <v>1880</v>
      </c>
      <c r="F730" s="186" t="s">
        <v>1881</v>
      </c>
      <c r="G730" s="187" t="s">
        <v>1462</v>
      </c>
      <c r="H730" s="188">
        <v>1</v>
      </c>
      <c r="I730" s="189"/>
      <c r="J730" s="190">
        <f>ROUND(I730*H730,2)</f>
        <v>0</v>
      </c>
      <c r="K730" s="186" t="s">
        <v>19</v>
      </c>
      <c r="L730" s="37"/>
      <c r="M730" s="191" t="s">
        <v>19</v>
      </c>
      <c r="N730" s="192" t="s">
        <v>43</v>
      </c>
      <c r="O730" s="62"/>
      <c r="P730" s="193">
        <f>O730*H730</f>
        <v>0</v>
      </c>
      <c r="Q730" s="193">
        <v>0</v>
      </c>
      <c r="R730" s="193">
        <f>Q730*H730</f>
        <v>0</v>
      </c>
      <c r="S730" s="193">
        <v>0</v>
      </c>
      <c r="T730" s="194">
        <f>S730*H730</f>
        <v>0</v>
      </c>
      <c r="AR730" s="195" t="s">
        <v>220</v>
      </c>
      <c r="AT730" s="195" t="s">
        <v>133</v>
      </c>
      <c r="AU730" s="195" t="s">
        <v>89</v>
      </c>
      <c r="AY730" s="16" t="s">
        <v>131</v>
      </c>
      <c r="BE730" s="196">
        <f>IF(N730="základní",J730,0)</f>
        <v>0</v>
      </c>
      <c r="BF730" s="196">
        <f>IF(N730="snížená",J730,0)</f>
        <v>0</v>
      </c>
      <c r="BG730" s="196">
        <f>IF(N730="zákl. přenesená",J730,0)</f>
        <v>0</v>
      </c>
      <c r="BH730" s="196">
        <f>IF(N730="sníž. přenesená",J730,0)</f>
        <v>0</v>
      </c>
      <c r="BI730" s="196">
        <f>IF(N730="nulová",J730,0)</f>
        <v>0</v>
      </c>
      <c r="BJ730" s="16" t="s">
        <v>79</v>
      </c>
      <c r="BK730" s="196">
        <f>ROUND(I730*H730,2)</f>
        <v>0</v>
      </c>
      <c r="BL730" s="16" t="s">
        <v>220</v>
      </c>
      <c r="BM730" s="195" t="s">
        <v>1882</v>
      </c>
    </row>
    <row r="731" spans="2:47" s="1" customFormat="1" ht="29.25">
      <c r="B731" s="33"/>
      <c r="C731" s="34"/>
      <c r="D731" s="197" t="s">
        <v>140</v>
      </c>
      <c r="E731" s="34"/>
      <c r="F731" s="198" t="s">
        <v>1881</v>
      </c>
      <c r="G731" s="34"/>
      <c r="H731" s="34"/>
      <c r="I731" s="114"/>
      <c r="J731" s="34"/>
      <c r="K731" s="34"/>
      <c r="L731" s="37"/>
      <c r="M731" s="199"/>
      <c r="N731" s="62"/>
      <c r="O731" s="62"/>
      <c r="P731" s="62"/>
      <c r="Q731" s="62"/>
      <c r="R731" s="62"/>
      <c r="S731" s="62"/>
      <c r="T731" s="63"/>
      <c r="AT731" s="16" t="s">
        <v>140</v>
      </c>
      <c r="AU731" s="16" t="s">
        <v>89</v>
      </c>
    </row>
    <row r="732" spans="2:65" s="1" customFormat="1" ht="36" customHeight="1">
      <c r="B732" s="33"/>
      <c r="C732" s="184" t="s">
        <v>1883</v>
      </c>
      <c r="D732" s="184" t="s">
        <v>133</v>
      </c>
      <c r="E732" s="185" t="s">
        <v>1884</v>
      </c>
      <c r="F732" s="186" t="s">
        <v>1885</v>
      </c>
      <c r="G732" s="187" t="s">
        <v>1462</v>
      </c>
      <c r="H732" s="188">
        <v>1</v>
      </c>
      <c r="I732" s="189"/>
      <c r="J732" s="190">
        <f>ROUND(I732*H732,2)</f>
        <v>0</v>
      </c>
      <c r="K732" s="186" t="s">
        <v>19</v>
      </c>
      <c r="L732" s="37"/>
      <c r="M732" s="191" t="s">
        <v>19</v>
      </c>
      <c r="N732" s="192" t="s">
        <v>43</v>
      </c>
      <c r="O732" s="62"/>
      <c r="P732" s="193">
        <f>O732*H732</f>
        <v>0</v>
      </c>
      <c r="Q732" s="193">
        <v>0</v>
      </c>
      <c r="R732" s="193">
        <f>Q732*H732</f>
        <v>0</v>
      </c>
      <c r="S732" s="193">
        <v>0</v>
      </c>
      <c r="T732" s="194">
        <f>S732*H732</f>
        <v>0</v>
      </c>
      <c r="AR732" s="195" t="s">
        <v>220</v>
      </c>
      <c r="AT732" s="195" t="s">
        <v>133</v>
      </c>
      <c r="AU732" s="195" t="s">
        <v>89</v>
      </c>
      <c r="AY732" s="16" t="s">
        <v>131</v>
      </c>
      <c r="BE732" s="196">
        <f>IF(N732="základní",J732,0)</f>
        <v>0</v>
      </c>
      <c r="BF732" s="196">
        <f>IF(N732="snížená",J732,0)</f>
        <v>0</v>
      </c>
      <c r="BG732" s="196">
        <f>IF(N732="zákl. přenesená",J732,0)</f>
        <v>0</v>
      </c>
      <c r="BH732" s="196">
        <f>IF(N732="sníž. přenesená",J732,0)</f>
        <v>0</v>
      </c>
      <c r="BI732" s="196">
        <f>IF(N732="nulová",J732,0)</f>
        <v>0</v>
      </c>
      <c r="BJ732" s="16" t="s">
        <v>79</v>
      </c>
      <c r="BK732" s="196">
        <f>ROUND(I732*H732,2)</f>
        <v>0</v>
      </c>
      <c r="BL732" s="16" t="s">
        <v>220</v>
      </c>
      <c r="BM732" s="195" t="s">
        <v>1886</v>
      </c>
    </row>
    <row r="733" spans="2:47" s="1" customFormat="1" ht="19.5">
      <c r="B733" s="33"/>
      <c r="C733" s="34"/>
      <c r="D733" s="197" t="s">
        <v>140</v>
      </c>
      <c r="E733" s="34"/>
      <c r="F733" s="198" t="s">
        <v>1885</v>
      </c>
      <c r="G733" s="34"/>
      <c r="H733" s="34"/>
      <c r="I733" s="114"/>
      <c r="J733" s="34"/>
      <c r="K733" s="34"/>
      <c r="L733" s="37"/>
      <c r="M733" s="199"/>
      <c r="N733" s="62"/>
      <c r="O733" s="62"/>
      <c r="P733" s="62"/>
      <c r="Q733" s="62"/>
      <c r="R733" s="62"/>
      <c r="S733" s="62"/>
      <c r="T733" s="63"/>
      <c r="AT733" s="16" t="s">
        <v>140</v>
      </c>
      <c r="AU733" s="16" t="s">
        <v>89</v>
      </c>
    </row>
    <row r="734" spans="2:65" s="1" customFormat="1" ht="36" customHeight="1">
      <c r="B734" s="33"/>
      <c r="C734" s="184" t="s">
        <v>1887</v>
      </c>
      <c r="D734" s="184" t="s">
        <v>133</v>
      </c>
      <c r="E734" s="185" t="s">
        <v>1888</v>
      </c>
      <c r="F734" s="186" t="s">
        <v>1889</v>
      </c>
      <c r="G734" s="187" t="s">
        <v>1462</v>
      </c>
      <c r="H734" s="188">
        <v>2</v>
      </c>
      <c r="I734" s="189"/>
      <c r="J734" s="190">
        <f>ROUND(I734*H734,2)</f>
        <v>0</v>
      </c>
      <c r="K734" s="186" t="s">
        <v>19</v>
      </c>
      <c r="L734" s="37"/>
      <c r="M734" s="191" t="s">
        <v>19</v>
      </c>
      <c r="N734" s="192" t="s">
        <v>43</v>
      </c>
      <c r="O734" s="62"/>
      <c r="P734" s="193">
        <f>O734*H734</f>
        <v>0</v>
      </c>
      <c r="Q734" s="193">
        <v>0</v>
      </c>
      <c r="R734" s="193">
        <f>Q734*H734</f>
        <v>0</v>
      </c>
      <c r="S734" s="193">
        <v>0</v>
      </c>
      <c r="T734" s="194">
        <f>S734*H734</f>
        <v>0</v>
      </c>
      <c r="AR734" s="195" t="s">
        <v>220</v>
      </c>
      <c r="AT734" s="195" t="s">
        <v>133</v>
      </c>
      <c r="AU734" s="195" t="s">
        <v>89</v>
      </c>
      <c r="AY734" s="16" t="s">
        <v>131</v>
      </c>
      <c r="BE734" s="196">
        <f>IF(N734="základní",J734,0)</f>
        <v>0</v>
      </c>
      <c r="BF734" s="196">
        <f>IF(N734="snížená",J734,0)</f>
        <v>0</v>
      </c>
      <c r="BG734" s="196">
        <f>IF(N734="zákl. přenesená",J734,0)</f>
        <v>0</v>
      </c>
      <c r="BH734" s="196">
        <f>IF(N734="sníž. přenesená",J734,0)</f>
        <v>0</v>
      </c>
      <c r="BI734" s="196">
        <f>IF(N734="nulová",J734,0)</f>
        <v>0</v>
      </c>
      <c r="BJ734" s="16" t="s">
        <v>79</v>
      </c>
      <c r="BK734" s="196">
        <f>ROUND(I734*H734,2)</f>
        <v>0</v>
      </c>
      <c r="BL734" s="16" t="s">
        <v>220</v>
      </c>
      <c r="BM734" s="195" t="s">
        <v>1890</v>
      </c>
    </row>
    <row r="735" spans="2:47" s="1" customFormat="1" ht="19.5">
      <c r="B735" s="33"/>
      <c r="C735" s="34"/>
      <c r="D735" s="197" t="s">
        <v>140</v>
      </c>
      <c r="E735" s="34"/>
      <c r="F735" s="198" t="s">
        <v>1889</v>
      </c>
      <c r="G735" s="34"/>
      <c r="H735" s="34"/>
      <c r="I735" s="114"/>
      <c r="J735" s="34"/>
      <c r="K735" s="34"/>
      <c r="L735" s="37"/>
      <c r="M735" s="199"/>
      <c r="N735" s="62"/>
      <c r="O735" s="62"/>
      <c r="P735" s="62"/>
      <c r="Q735" s="62"/>
      <c r="R735" s="62"/>
      <c r="S735" s="62"/>
      <c r="T735" s="63"/>
      <c r="AT735" s="16" t="s">
        <v>140</v>
      </c>
      <c r="AU735" s="16" t="s">
        <v>89</v>
      </c>
    </row>
    <row r="736" spans="2:65" s="1" customFormat="1" ht="24" customHeight="1">
      <c r="B736" s="33"/>
      <c r="C736" s="184" t="s">
        <v>1891</v>
      </c>
      <c r="D736" s="184" t="s">
        <v>133</v>
      </c>
      <c r="E736" s="185" t="s">
        <v>1892</v>
      </c>
      <c r="F736" s="186" t="s">
        <v>1893</v>
      </c>
      <c r="G736" s="187" t="s">
        <v>1462</v>
      </c>
      <c r="H736" s="188">
        <v>2</v>
      </c>
      <c r="I736" s="189"/>
      <c r="J736" s="190">
        <f>ROUND(I736*H736,2)</f>
        <v>0</v>
      </c>
      <c r="K736" s="186" t="s">
        <v>19</v>
      </c>
      <c r="L736" s="37"/>
      <c r="M736" s="191" t="s">
        <v>19</v>
      </c>
      <c r="N736" s="192" t="s">
        <v>43</v>
      </c>
      <c r="O736" s="62"/>
      <c r="P736" s="193">
        <f>O736*H736</f>
        <v>0</v>
      </c>
      <c r="Q736" s="193">
        <v>0</v>
      </c>
      <c r="R736" s="193">
        <f>Q736*H736</f>
        <v>0</v>
      </c>
      <c r="S736" s="193">
        <v>0</v>
      </c>
      <c r="T736" s="194">
        <f>S736*H736</f>
        <v>0</v>
      </c>
      <c r="AR736" s="195" t="s">
        <v>220</v>
      </c>
      <c r="AT736" s="195" t="s">
        <v>133</v>
      </c>
      <c r="AU736" s="195" t="s">
        <v>89</v>
      </c>
      <c r="AY736" s="16" t="s">
        <v>131</v>
      </c>
      <c r="BE736" s="196">
        <f>IF(N736="základní",J736,0)</f>
        <v>0</v>
      </c>
      <c r="BF736" s="196">
        <f>IF(N736="snížená",J736,0)</f>
        <v>0</v>
      </c>
      <c r="BG736" s="196">
        <f>IF(N736="zákl. přenesená",J736,0)</f>
        <v>0</v>
      </c>
      <c r="BH736" s="196">
        <f>IF(N736="sníž. přenesená",J736,0)</f>
        <v>0</v>
      </c>
      <c r="BI736" s="196">
        <f>IF(N736="nulová",J736,0)</f>
        <v>0</v>
      </c>
      <c r="BJ736" s="16" t="s">
        <v>79</v>
      </c>
      <c r="BK736" s="196">
        <f>ROUND(I736*H736,2)</f>
        <v>0</v>
      </c>
      <c r="BL736" s="16" t="s">
        <v>220</v>
      </c>
      <c r="BM736" s="195" t="s">
        <v>1894</v>
      </c>
    </row>
    <row r="737" spans="2:47" s="1" customFormat="1" ht="19.5">
      <c r="B737" s="33"/>
      <c r="C737" s="34"/>
      <c r="D737" s="197" t="s">
        <v>140</v>
      </c>
      <c r="E737" s="34"/>
      <c r="F737" s="198" t="s">
        <v>1893</v>
      </c>
      <c r="G737" s="34"/>
      <c r="H737" s="34"/>
      <c r="I737" s="114"/>
      <c r="J737" s="34"/>
      <c r="K737" s="34"/>
      <c r="L737" s="37"/>
      <c r="M737" s="199"/>
      <c r="N737" s="62"/>
      <c r="O737" s="62"/>
      <c r="P737" s="62"/>
      <c r="Q737" s="62"/>
      <c r="R737" s="62"/>
      <c r="S737" s="62"/>
      <c r="T737" s="63"/>
      <c r="AT737" s="16" t="s">
        <v>140</v>
      </c>
      <c r="AU737" s="16" t="s">
        <v>89</v>
      </c>
    </row>
    <row r="738" spans="2:65" s="1" customFormat="1" ht="36" customHeight="1">
      <c r="B738" s="33"/>
      <c r="C738" s="184" t="s">
        <v>1895</v>
      </c>
      <c r="D738" s="184" t="s">
        <v>133</v>
      </c>
      <c r="E738" s="185" t="s">
        <v>1896</v>
      </c>
      <c r="F738" s="186" t="s">
        <v>1897</v>
      </c>
      <c r="G738" s="187" t="s">
        <v>1462</v>
      </c>
      <c r="H738" s="188">
        <v>1</v>
      </c>
      <c r="I738" s="189"/>
      <c r="J738" s="190">
        <f>ROUND(I738*H738,2)</f>
        <v>0</v>
      </c>
      <c r="K738" s="186" t="s">
        <v>19</v>
      </c>
      <c r="L738" s="37"/>
      <c r="M738" s="191" t="s">
        <v>19</v>
      </c>
      <c r="N738" s="192" t="s">
        <v>43</v>
      </c>
      <c r="O738" s="62"/>
      <c r="P738" s="193">
        <f>O738*H738</f>
        <v>0</v>
      </c>
      <c r="Q738" s="193">
        <v>0</v>
      </c>
      <c r="R738" s="193">
        <f>Q738*H738</f>
        <v>0</v>
      </c>
      <c r="S738" s="193">
        <v>0</v>
      </c>
      <c r="T738" s="194">
        <f>S738*H738</f>
        <v>0</v>
      </c>
      <c r="AR738" s="195" t="s">
        <v>220</v>
      </c>
      <c r="AT738" s="195" t="s">
        <v>133</v>
      </c>
      <c r="AU738" s="195" t="s">
        <v>89</v>
      </c>
      <c r="AY738" s="16" t="s">
        <v>131</v>
      </c>
      <c r="BE738" s="196">
        <f>IF(N738="základní",J738,0)</f>
        <v>0</v>
      </c>
      <c r="BF738" s="196">
        <f>IF(N738="snížená",J738,0)</f>
        <v>0</v>
      </c>
      <c r="BG738" s="196">
        <f>IF(N738="zákl. přenesená",J738,0)</f>
        <v>0</v>
      </c>
      <c r="BH738" s="196">
        <f>IF(N738="sníž. přenesená",J738,0)</f>
        <v>0</v>
      </c>
      <c r="BI738" s="196">
        <f>IF(N738="nulová",J738,0)</f>
        <v>0</v>
      </c>
      <c r="BJ738" s="16" t="s">
        <v>79</v>
      </c>
      <c r="BK738" s="196">
        <f>ROUND(I738*H738,2)</f>
        <v>0</v>
      </c>
      <c r="BL738" s="16" t="s">
        <v>220</v>
      </c>
      <c r="BM738" s="195" t="s">
        <v>1898</v>
      </c>
    </row>
    <row r="739" spans="2:47" s="1" customFormat="1" ht="19.5">
      <c r="B739" s="33"/>
      <c r="C739" s="34"/>
      <c r="D739" s="197" t="s">
        <v>140</v>
      </c>
      <c r="E739" s="34"/>
      <c r="F739" s="198" t="s">
        <v>1897</v>
      </c>
      <c r="G739" s="34"/>
      <c r="H739" s="34"/>
      <c r="I739" s="114"/>
      <c r="J739" s="34"/>
      <c r="K739" s="34"/>
      <c r="L739" s="37"/>
      <c r="M739" s="199"/>
      <c r="N739" s="62"/>
      <c r="O739" s="62"/>
      <c r="P739" s="62"/>
      <c r="Q739" s="62"/>
      <c r="R739" s="62"/>
      <c r="S739" s="62"/>
      <c r="T739" s="63"/>
      <c r="AT739" s="16" t="s">
        <v>140</v>
      </c>
      <c r="AU739" s="16" t="s">
        <v>89</v>
      </c>
    </row>
    <row r="740" spans="2:65" s="1" customFormat="1" ht="36" customHeight="1">
      <c r="B740" s="33"/>
      <c r="C740" s="184" t="s">
        <v>1899</v>
      </c>
      <c r="D740" s="184" t="s">
        <v>133</v>
      </c>
      <c r="E740" s="185" t="s">
        <v>1900</v>
      </c>
      <c r="F740" s="186" t="s">
        <v>1901</v>
      </c>
      <c r="G740" s="187" t="s">
        <v>1462</v>
      </c>
      <c r="H740" s="188">
        <v>1</v>
      </c>
      <c r="I740" s="189"/>
      <c r="J740" s="190">
        <f>ROUND(I740*H740,2)</f>
        <v>0</v>
      </c>
      <c r="K740" s="186" t="s">
        <v>19</v>
      </c>
      <c r="L740" s="37"/>
      <c r="M740" s="191" t="s">
        <v>19</v>
      </c>
      <c r="N740" s="192" t="s">
        <v>43</v>
      </c>
      <c r="O740" s="62"/>
      <c r="P740" s="193">
        <f>O740*H740</f>
        <v>0</v>
      </c>
      <c r="Q740" s="193">
        <v>0</v>
      </c>
      <c r="R740" s="193">
        <f>Q740*H740</f>
        <v>0</v>
      </c>
      <c r="S740" s="193">
        <v>0</v>
      </c>
      <c r="T740" s="194">
        <f>S740*H740</f>
        <v>0</v>
      </c>
      <c r="AR740" s="195" t="s">
        <v>220</v>
      </c>
      <c r="AT740" s="195" t="s">
        <v>133</v>
      </c>
      <c r="AU740" s="195" t="s">
        <v>89</v>
      </c>
      <c r="AY740" s="16" t="s">
        <v>131</v>
      </c>
      <c r="BE740" s="196">
        <f>IF(N740="základní",J740,0)</f>
        <v>0</v>
      </c>
      <c r="BF740" s="196">
        <f>IF(N740="snížená",J740,0)</f>
        <v>0</v>
      </c>
      <c r="BG740" s="196">
        <f>IF(N740="zákl. přenesená",J740,0)</f>
        <v>0</v>
      </c>
      <c r="BH740" s="196">
        <f>IF(N740="sníž. přenesená",J740,0)</f>
        <v>0</v>
      </c>
      <c r="BI740" s="196">
        <f>IF(N740="nulová",J740,0)</f>
        <v>0</v>
      </c>
      <c r="BJ740" s="16" t="s">
        <v>79</v>
      </c>
      <c r="BK740" s="196">
        <f>ROUND(I740*H740,2)</f>
        <v>0</v>
      </c>
      <c r="BL740" s="16" t="s">
        <v>220</v>
      </c>
      <c r="BM740" s="195" t="s">
        <v>1902</v>
      </c>
    </row>
    <row r="741" spans="2:47" s="1" customFormat="1" ht="19.5">
      <c r="B741" s="33"/>
      <c r="C741" s="34"/>
      <c r="D741" s="197" t="s">
        <v>140</v>
      </c>
      <c r="E741" s="34"/>
      <c r="F741" s="198" t="s">
        <v>1901</v>
      </c>
      <c r="G741" s="34"/>
      <c r="H741" s="34"/>
      <c r="I741" s="114"/>
      <c r="J741" s="34"/>
      <c r="K741" s="34"/>
      <c r="L741" s="37"/>
      <c r="M741" s="199"/>
      <c r="N741" s="62"/>
      <c r="O741" s="62"/>
      <c r="P741" s="62"/>
      <c r="Q741" s="62"/>
      <c r="R741" s="62"/>
      <c r="S741" s="62"/>
      <c r="T741" s="63"/>
      <c r="AT741" s="16" t="s">
        <v>140</v>
      </c>
      <c r="AU741" s="16" t="s">
        <v>89</v>
      </c>
    </row>
    <row r="742" spans="2:65" s="1" customFormat="1" ht="24" customHeight="1">
      <c r="B742" s="33"/>
      <c r="C742" s="184" t="s">
        <v>1903</v>
      </c>
      <c r="D742" s="184" t="s">
        <v>133</v>
      </c>
      <c r="E742" s="185" t="s">
        <v>1904</v>
      </c>
      <c r="F742" s="186" t="s">
        <v>1905</v>
      </c>
      <c r="G742" s="187" t="s">
        <v>1462</v>
      </c>
      <c r="H742" s="188">
        <v>1</v>
      </c>
      <c r="I742" s="189"/>
      <c r="J742" s="190">
        <f>ROUND(I742*H742,2)</f>
        <v>0</v>
      </c>
      <c r="K742" s="186" t="s">
        <v>19</v>
      </c>
      <c r="L742" s="37"/>
      <c r="M742" s="191" t="s">
        <v>19</v>
      </c>
      <c r="N742" s="192" t="s">
        <v>43</v>
      </c>
      <c r="O742" s="62"/>
      <c r="P742" s="193">
        <f>O742*H742</f>
        <v>0</v>
      </c>
      <c r="Q742" s="193">
        <v>0</v>
      </c>
      <c r="R742" s="193">
        <f>Q742*H742</f>
        <v>0</v>
      </c>
      <c r="S742" s="193">
        <v>0</v>
      </c>
      <c r="T742" s="194">
        <f>S742*H742</f>
        <v>0</v>
      </c>
      <c r="AR742" s="195" t="s">
        <v>220</v>
      </c>
      <c r="AT742" s="195" t="s">
        <v>133</v>
      </c>
      <c r="AU742" s="195" t="s">
        <v>89</v>
      </c>
      <c r="AY742" s="16" t="s">
        <v>131</v>
      </c>
      <c r="BE742" s="196">
        <f>IF(N742="základní",J742,0)</f>
        <v>0</v>
      </c>
      <c r="BF742" s="196">
        <f>IF(N742="snížená",J742,0)</f>
        <v>0</v>
      </c>
      <c r="BG742" s="196">
        <f>IF(N742="zákl. přenesená",J742,0)</f>
        <v>0</v>
      </c>
      <c r="BH742" s="196">
        <f>IF(N742="sníž. přenesená",J742,0)</f>
        <v>0</v>
      </c>
      <c r="BI742" s="196">
        <f>IF(N742="nulová",J742,0)</f>
        <v>0</v>
      </c>
      <c r="BJ742" s="16" t="s">
        <v>79</v>
      </c>
      <c r="BK742" s="196">
        <f>ROUND(I742*H742,2)</f>
        <v>0</v>
      </c>
      <c r="BL742" s="16" t="s">
        <v>220</v>
      </c>
      <c r="BM742" s="195" t="s">
        <v>1906</v>
      </c>
    </row>
    <row r="743" spans="2:47" s="1" customFormat="1" ht="19.5">
      <c r="B743" s="33"/>
      <c r="C743" s="34"/>
      <c r="D743" s="197" t="s">
        <v>140</v>
      </c>
      <c r="E743" s="34"/>
      <c r="F743" s="198" t="s">
        <v>1905</v>
      </c>
      <c r="G743" s="34"/>
      <c r="H743" s="34"/>
      <c r="I743" s="114"/>
      <c r="J743" s="34"/>
      <c r="K743" s="34"/>
      <c r="L743" s="37"/>
      <c r="M743" s="199"/>
      <c r="N743" s="62"/>
      <c r="O743" s="62"/>
      <c r="P743" s="62"/>
      <c r="Q743" s="62"/>
      <c r="R743" s="62"/>
      <c r="S743" s="62"/>
      <c r="T743" s="63"/>
      <c r="AT743" s="16" t="s">
        <v>140</v>
      </c>
      <c r="AU743" s="16" t="s">
        <v>89</v>
      </c>
    </row>
    <row r="744" spans="2:65" s="1" customFormat="1" ht="36" customHeight="1">
      <c r="B744" s="33"/>
      <c r="C744" s="184" t="s">
        <v>1907</v>
      </c>
      <c r="D744" s="184" t="s">
        <v>133</v>
      </c>
      <c r="E744" s="185" t="s">
        <v>1908</v>
      </c>
      <c r="F744" s="186" t="s">
        <v>1909</v>
      </c>
      <c r="G744" s="187" t="s">
        <v>1462</v>
      </c>
      <c r="H744" s="188">
        <v>1</v>
      </c>
      <c r="I744" s="189"/>
      <c r="J744" s="190">
        <f>ROUND(I744*H744,2)</f>
        <v>0</v>
      </c>
      <c r="K744" s="186" t="s">
        <v>19</v>
      </c>
      <c r="L744" s="37"/>
      <c r="M744" s="191" t="s">
        <v>19</v>
      </c>
      <c r="N744" s="192" t="s">
        <v>43</v>
      </c>
      <c r="O744" s="62"/>
      <c r="P744" s="193">
        <f>O744*H744</f>
        <v>0</v>
      </c>
      <c r="Q744" s="193">
        <v>0</v>
      </c>
      <c r="R744" s="193">
        <f>Q744*H744</f>
        <v>0</v>
      </c>
      <c r="S744" s="193">
        <v>0</v>
      </c>
      <c r="T744" s="194">
        <f>S744*H744</f>
        <v>0</v>
      </c>
      <c r="AR744" s="195" t="s">
        <v>220</v>
      </c>
      <c r="AT744" s="195" t="s">
        <v>133</v>
      </c>
      <c r="AU744" s="195" t="s">
        <v>89</v>
      </c>
      <c r="AY744" s="16" t="s">
        <v>131</v>
      </c>
      <c r="BE744" s="196">
        <f>IF(N744="základní",J744,0)</f>
        <v>0</v>
      </c>
      <c r="BF744" s="196">
        <f>IF(N744="snížená",J744,0)</f>
        <v>0</v>
      </c>
      <c r="BG744" s="196">
        <f>IF(N744="zákl. přenesená",J744,0)</f>
        <v>0</v>
      </c>
      <c r="BH744" s="196">
        <f>IF(N744="sníž. přenesená",J744,0)</f>
        <v>0</v>
      </c>
      <c r="BI744" s="196">
        <f>IF(N744="nulová",J744,0)</f>
        <v>0</v>
      </c>
      <c r="BJ744" s="16" t="s">
        <v>79</v>
      </c>
      <c r="BK744" s="196">
        <f>ROUND(I744*H744,2)</f>
        <v>0</v>
      </c>
      <c r="BL744" s="16" t="s">
        <v>220</v>
      </c>
      <c r="BM744" s="195" t="s">
        <v>1910</v>
      </c>
    </row>
    <row r="745" spans="2:47" s="1" customFormat="1" ht="19.5">
      <c r="B745" s="33"/>
      <c r="C745" s="34"/>
      <c r="D745" s="197" t="s">
        <v>140</v>
      </c>
      <c r="E745" s="34"/>
      <c r="F745" s="198" t="s">
        <v>1909</v>
      </c>
      <c r="G745" s="34"/>
      <c r="H745" s="34"/>
      <c r="I745" s="114"/>
      <c r="J745" s="34"/>
      <c r="K745" s="34"/>
      <c r="L745" s="37"/>
      <c r="M745" s="199"/>
      <c r="N745" s="62"/>
      <c r="O745" s="62"/>
      <c r="P745" s="62"/>
      <c r="Q745" s="62"/>
      <c r="R745" s="62"/>
      <c r="S745" s="62"/>
      <c r="T745" s="63"/>
      <c r="AT745" s="16" t="s">
        <v>140</v>
      </c>
      <c r="AU745" s="16" t="s">
        <v>89</v>
      </c>
    </row>
    <row r="746" spans="2:65" s="1" customFormat="1" ht="36" customHeight="1">
      <c r="B746" s="33"/>
      <c r="C746" s="184" t="s">
        <v>1911</v>
      </c>
      <c r="D746" s="184" t="s">
        <v>133</v>
      </c>
      <c r="E746" s="185" t="s">
        <v>1912</v>
      </c>
      <c r="F746" s="186" t="s">
        <v>1913</v>
      </c>
      <c r="G746" s="187" t="s">
        <v>1462</v>
      </c>
      <c r="H746" s="188">
        <v>1</v>
      </c>
      <c r="I746" s="189"/>
      <c r="J746" s="190">
        <f>ROUND(I746*H746,2)</f>
        <v>0</v>
      </c>
      <c r="K746" s="186" t="s">
        <v>19</v>
      </c>
      <c r="L746" s="37"/>
      <c r="M746" s="191" t="s">
        <v>19</v>
      </c>
      <c r="N746" s="192" t="s">
        <v>43</v>
      </c>
      <c r="O746" s="62"/>
      <c r="P746" s="193">
        <f>O746*H746</f>
        <v>0</v>
      </c>
      <c r="Q746" s="193">
        <v>0</v>
      </c>
      <c r="R746" s="193">
        <f>Q746*H746</f>
        <v>0</v>
      </c>
      <c r="S746" s="193">
        <v>0</v>
      </c>
      <c r="T746" s="194">
        <f>S746*H746</f>
        <v>0</v>
      </c>
      <c r="AR746" s="195" t="s">
        <v>220</v>
      </c>
      <c r="AT746" s="195" t="s">
        <v>133</v>
      </c>
      <c r="AU746" s="195" t="s">
        <v>89</v>
      </c>
      <c r="AY746" s="16" t="s">
        <v>131</v>
      </c>
      <c r="BE746" s="196">
        <f>IF(N746="základní",J746,0)</f>
        <v>0</v>
      </c>
      <c r="BF746" s="196">
        <f>IF(N746="snížená",J746,0)</f>
        <v>0</v>
      </c>
      <c r="BG746" s="196">
        <f>IF(N746="zákl. přenesená",J746,0)</f>
        <v>0</v>
      </c>
      <c r="BH746" s="196">
        <f>IF(N746="sníž. přenesená",J746,0)</f>
        <v>0</v>
      </c>
      <c r="BI746" s="196">
        <f>IF(N746="nulová",J746,0)</f>
        <v>0</v>
      </c>
      <c r="BJ746" s="16" t="s">
        <v>79</v>
      </c>
      <c r="BK746" s="196">
        <f>ROUND(I746*H746,2)</f>
        <v>0</v>
      </c>
      <c r="BL746" s="16" t="s">
        <v>220</v>
      </c>
      <c r="BM746" s="195" t="s">
        <v>1914</v>
      </c>
    </row>
    <row r="747" spans="2:47" s="1" customFormat="1" ht="19.5">
      <c r="B747" s="33"/>
      <c r="C747" s="34"/>
      <c r="D747" s="197" t="s">
        <v>140</v>
      </c>
      <c r="E747" s="34"/>
      <c r="F747" s="198" t="s">
        <v>1913</v>
      </c>
      <c r="G747" s="34"/>
      <c r="H747" s="34"/>
      <c r="I747" s="114"/>
      <c r="J747" s="34"/>
      <c r="K747" s="34"/>
      <c r="L747" s="37"/>
      <c r="M747" s="199"/>
      <c r="N747" s="62"/>
      <c r="O747" s="62"/>
      <c r="P747" s="62"/>
      <c r="Q747" s="62"/>
      <c r="R747" s="62"/>
      <c r="S747" s="62"/>
      <c r="T747" s="63"/>
      <c r="AT747" s="16" t="s">
        <v>140</v>
      </c>
      <c r="AU747" s="16" t="s">
        <v>89</v>
      </c>
    </row>
    <row r="748" spans="2:65" s="1" customFormat="1" ht="36" customHeight="1">
      <c r="B748" s="33"/>
      <c r="C748" s="184" t="s">
        <v>1915</v>
      </c>
      <c r="D748" s="184" t="s">
        <v>133</v>
      </c>
      <c r="E748" s="185" t="s">
        <v>1916</v>
      </c>
      <c r="F748" s="186" t="s">
        <v>1917</v>
      </c>
      <c r="G748" s="187" t="s">
        <v>1462</v>
      </c>
      <c r="H748" s="188">
        <v>1</v>
      </c>
      <c r="I748" s="189"/>
      <c r="J748" s="190">
        <f>ROUND(I748*H748,2)</f>
        <v>0</v>
      </c>
      <c r="K748" s="186" t="s">
        <v>19</v>
      </c>
      <c r="L748" s="37"/>
      <c r="M748" s="191" t="s">
        <v>19</v>
      </c>
      <c r="N748" s="192" t="s">
        <v>43</v>
      </c>
      <c r="O748" s="62"/>
      <c r="P748" s="193">
        <f>O748*H748</f>
        <v>0</v>
      </c>
      <c r="Q748" s="193">
        <v>0</v>
      </c>
      <c r="R748" s="193">
        <f>Q748*H748</f>
        <v>0</v>
      </c>
      <c r="S748" s="193">
        <v>0</v>
      </c>
      <c r="T748" s="194">
        <f>S748*H748</f>
        <v>0</v>
      </c>
      <c r="AR748" s="195" t="s">
        <v>220</v>
      </c>
      <c r="AT748" s="195" t="s">
        <v>133</v>
      </c>
      <c r="AU748" s="195" t="s">
        <v>89</v>
      </c>
      <c r="AY748" s="16" t="s">
        <v>131</v>
      </c>
      <c r="BE748" s="196">
        <f>IF(N748="základní",J748,0)</f>
        <v>0</v>
      </c>
      <c r="BF748" s="196">
        <f>IF(N748="snížená",J748,0)</f>
        <v>0</v>
      </c>
      <c r="BG748" s="196">
        <f>IF(N748="zákl. přenesená",J748,0)</f>
        <v>0</v>
      </c>
      <c r="BH748" s="196">
        <f>IF(N748="sníž. přenesená",J748,0)</f>
        <v>0</v>
      </c>
      <c r="BI748" s="196">
        <f>IF(N748="nulová",J748,0)</f>
        <v>0</v>
      </c>
      <c r="BJ748" s="16" t="s">
        <v>79</v>
      </c>
      <c r="BK748" s="196">
        <f>ROUND(I748*H748,2)</f>
        <v>0</v>
      </c>
      <c r="BL748" s="16" t="s">
        <v>220</v>
      </c>
      <c r="BM748" s="195" t="s">
        <v>1918</v>
      </c>
    </row>
    <row r="749" spans="2:47" s="1" customFormat="1" ht="19.5">
      <c r="B749" s="33"/>
      <c r="C749" s="34"/>
      <c r="D749" s="197" t="s">
        <v>140</v>
      </c>
      <c r="E749" s="34"/>
      <c r="F749" s="198" t="s">
        <v>1917</v>
      </c>
      <c r="G749" s="34"/>
      <c r="H749" s="34"/>
      <c r="I749" s="114"/>
      <c r="J749" s="34"/>
      <c r="K749" s="34"/>
      <c r="L749" s="37"/>
      <c r="M749" s="199"/>
      <c r="N749" s="62"/>
      <c r="O749" s="62"/>
      <c r="P749" s="62"/>
      <c r="Q749" s="62"/>
      <c r="R749" s="62"/>
      <c r="S749" s="62"/>
      <c r="T749" s="63"/>
      <c r="AT749" s="16" t="s">
        <v>140</v>
      </c>
      <c r="AU749" s="16" t="s">
        <v>89</v>
      </c>
    </row>
    <row r="750" spans="2:65" s="1" customFormat="1" ht="24" customHeight="1">
      <c r="B750" s="33"/>
      <c r="C750" s="184" t="s">
        <v>1919</v>
      </c>
      <c r="D750" s="184" t="s">
        <v>133</v>
      </c>
      <c r="E750" s="185" t="s">
        <v>1920</v>
      </c>
      <c r="F750" s="186" t="s">
        <v>1921</v>
      </c>
      <c r="G750" s="187" t="s">
        <v>1462</v>
      </c>
      <c r="H750" s="188">
        <v>1</v>
      </c>
      <c r="I750" s="189"/>
      <c r="J750" s="190">
        <f>ROUND(I750*H750,2)</f>
        <v>0</v>
      </c>
      <c r="K750" s="186" t="s">
        <v>19</v>
      </c>
      <c r="L750" s="37"/>
      <c r="M750" s="191" t="s">
        <v>19</v>
      </c>
      <c r="N750" s="192" t="s">
        <v>43</v>
      </c>
      <c r="O750" s="62"/>
      <c r="P750" s="193">
        <f>O750*H750</f>
        <v>0</v>
      </c>
      <c r="Q750" s="193">
        <v>0</v>
      </c>
      <c r="R750" s="193">
        <f>Q750*H750</f>
        <v>0</v>
      </c>
      <c r="S750" s="193">
        <v>0</v>
      </c>
      <c r="T750" s="194">
        <f>S750*H750</f>
        <v>0</v>
      </c>
      <c r="AR750" s="195" t="s">
        <v>220</v>
      </c>
      <c r="AT750" s="195" t="s">
        <v>133</v>
      </c>
      <c r="AU750" s="195" t="s">
        <v>89</v>
      </c>
      <c r="AY750" s="16" t="s">
        <v>131</v>
      </c>
      <c r="BE750" s="196">
        <f>IF(N750="základní",J750,0)</f>
        <v>0</v>
      </c>
      <c r="BF750" s="196">
        <f>IF(N750="snížená",J750,0)</f>
        <v>0</v>
      </c>
      <c r="BG750" s="196">
        <f>IF(N750="zákl. přenesená",J750,0)</f>
        <v>0</v>
      </c>
      <c r="BH750" s="196">
        <f>IF(N750="sníž. přenesená",J750,0)</f>
        <v>0</v>
      </c>
      <c r="BI750" s="196">
        <f>IF(N750="nulová",J750,0)</f>
        <v>0</v>
      </c>
      <c r="BJ750" s="16" t="s">
        <v>79</v>
      </c>
      <c r="BK750" s="196">
        <f>ROUND(I750*H750,2)</f>
        <v>0</v>
      </c>
      <c r="BL750" s="16" t="s">
        <v>220</v>
      </c>
      <c r="BM750" s="195" t="s">
        <v>1922</v>
      </c>
    </row>
    <row r="751" spans="2:47" s="1" customFormat="1" ht="19.5">
      <c r="B751" s="33"/>
      <c r="C751" s="34"/>
      <c r="D751" s="197" t="s">
        <v>140</v>
      </c>
      <c r="E751" s="34"/>
      <c r="F751" s="198" t="s">
        <v>1921</v>
      </c>
      <c r="G751" s="34"/>
      <c r="H751" s="34"/>
      <c r="I751" s="114"/>
      <c r="J751" s="34"/>
      <c r="K751" s="34"/>
      <c r="L751" s="37"/>
      <c r="M751" s="199"/>
      <c r="N751" s="62"/>
      <c r="O751" s="62"/>
      <c r="P751" s="62"/>
      <c r="Q751" s="62"/>
      <c r="R751" s="62"/>
      <c r="S751" s="62"/>
      <c r="T751" s="63"/>
      <c r="AT751" s="16" t="s">
        <v>140</v>
      </c>
      <c r="AU751" s="16" t="s">
        <v>89</v>
      </c>
    </row>
    <row r="752" spans="2:65" s="1" customFormat="1" ht="36" customHeight="1">
      <c r="B752" s="33"/>
      <c r="C752" s="184" t="s">
        <v>1923</v>
      </c>
      <c r="D752" s="184" t="s">
        <v>133</v>
      </c>
      <c r="E752" s="185" t="s">
        <v>1924</v>
      </c>
      <c r="F752" s="186" t="s">
        <v>1925</v>
      </c>
      <c r="G752" s="187" t="s">
        <v>1462</v>
      </c>
      <c r="H752" s="188">
        <v>1</v>
      </c>
      <c r="I752" s="189"/>
      <c r="J752" s="190">
        <f>ROUND(I752*H752,2)</f>
        <v>0</v>
      </c>
      <c r="K752" s="186" t="s">
        <v>19</v>
      </c>
      <c r="L752" s="37"/>
      <c r="M752" s="191" t="s">
        <v>19</v>
      </c>
      <c r="N752" s="192" t="s">
        <v>43</v>
      </c>
      <c r="O752" s="62"/>
      <c r="P752" s="193">
        <f>O752*H752</f>
        <v>0</v>
      </c>
      <c r="Q752" s="193">
        <v>0</v>
      </c>
      <c r="R752" s="193">
        <f>Q752*H752</f>
        <v>0</v>
      </c>
      <c r="S752" s="193">
        <v>0</v>
      </c>
      <c r="T752" s="194">
        <f>S752*H752</f>
        <v>0</v>
      </c>
      <c r="AR752" s="195" t="s">
        <v>220</v>
      </c>
      <c r="AT752" s="195" t="s">
        <v>133</v>
      </c>
      <c r="AU752" s="195" t="s">
        <v>89</v>
      </c>
      <c r="AY752" s="16" t="s">
        <v>131</v>
      </c>
      <c r="BE752" s="196">
        <f>IF(N752="základní",J752,0)</f>
        <v>0</v>
      </c>
      <c r="BF752" s="196">
        <f>IF(N752="snížená",J752,0)</f>
        <v>0</v>
      </c>
      <c r="BG752" s="196">
        <f>IF(N752="zákl. přenesená",J752,0)</f>
        <v>0</v>
      </c>
      <c r="BH752" s="196">
        <f>IF(N752="sníž. přenesená",J752,0)</f>
        <v>0</v>
      </c>
      <c r="BI752" s="196">
        <f>IF(N752="nulová",J752,0)</f>
        <v>0</v>
      </c>
      <c r="BJ752" s="16" t="s">
        <v>79</v>
      </c>
      <c r="BK752" s="196">
        <f>ROUND(I752*H752,2)</f>
        <v>0</v>
      </c>
      <c r="BL752" s="16" t="s">
        <v>220</v>
      </c>
      <c r="BM752" s="195" t="s">
        <v>1926</v>
      </c>
    </row>
    <row r="753" spans="2:47" s="1" customFormat="1" ht="29.25">
      <c r="B753" s="33"/>
      <c r="C753" s="34"/>
      <c r="D753" s="197" t="s">
        <v>140</v>
      </c>
      <c r="E753" s="34"/>
      <c r="F753" s="198" t="s">
        <v>1925</v>
      </c>
      <c r="G753" s="34"/>
      <c r="H753" s="34"/>
      <c r="I753" s="114"/>
      <c r="J753" s="34"/>
      <c r="K753" s="34"/>
      <c r="L753" s="37"/>
      <c r="M753" s="199"/>
      <c r="N753" s="62"/>
      <c r="O753" s="62"/>
      <c r="P753" s="62"/>
      <c r="Q753" s="62"/>
      <c r="R753" s="62"/>
      <c r="S753" s="62"/>
      <c r="T753" s="63"/>
      <c r="AT753" s="16" t="s">
        <v>140</v>
      </c>
      <c r="AU753" s="16" t="s">
        <v>89</v>
      </c>
    </row>
    <row r="754" spans="2:65" s="1" customFormat="1" ht="36" customHeight="1">
      <c r="B754" s="33"/>
      <c r="C754" s="184" t="s">
        <v>1927</v>
      </c>
      <c r="D754" s="184" t="s">
        <v>133</v>
      </c>
      <c r="E754" s="185" t="s">
        <v>1928</v>
      </c>
      <c r="F754" s="186" t="s">
        <v>1929</v>
      </c>
      <c r="G754" s="187" t="s">
        <v>1462</v>
      </c>
      <c r="H754" s="188">
        <v>3</v>
      </c>
      <c r="I754" s="189"/>
      <c r="J754" s="190">
        <f>ROUND(I754*H754,2)</f>
        <v>0</v>
      </c>
      <c r="K754" s="186" t="s">
        <v>19</v>
      </c>
      <c r="L754" s="37"/>
      <c r="M754" s="191" t="s">
        <v>19</v>
      </c>
      <c r="N754" s="192" t="s">
        <v>43</v>
      </c>
      <c r="O754" s="62"/>
      <c r="P754" s="193">
        <f>O754*H754</f>
        <v>0</v>
      </c>
      <c r="Q754" s="193">
        <v>0</v>
      </c>
      <c r="R754" s="193">
        <f>Q754*H754</f>
        <v>0</v>
      </c>
      <c r="S754" s="193">
        <v>0</v>
      </c>
      <c r="T754" s="194">
        <f>S754*H754</f>
        <v>0</v>
      </c>
      <c r="AR754" s="195" t="s">
        <v>220</v>
      </c>
      <c r="AT754" s="195" t="s">
        <v>133</v>
      </c>
      <c r="AU754" s="195" t="s">
        <v>89</v>
      </c>
      <c r="AY754" s="16" t="s">
        <v>131</v>
      </c>
      <c r="BE754" s="196">
        <f>IF(N754="základní",J754,0)</f>
        <v>0</v>
      </c>
      <c r="BF754" s="196">
        <f>IF(N754="snížená",J754,0)</f>
        <v>0</v>
      </c>
      <c r="BG754" s="196">
        <f>IF(N754="zákl. přenesená",J754,0)</f>
        <v>0</v>
      </c>
      <c r="BH754" s="196">
        <f>IF(N754="sníž. přenesená",J754,0)</f>
        <v>0</v>
      </c>
      <c r="BI754" s="196">
        <f>IF(N754="nulová",J754,0)</f>
        <v>0</v>
      </c>
      <c r="BJ754" s="16" t="s">
        <v>79</v>
      </c>
      <c r="BK754" s="196">
        <f>ROUND(I754*H754,2)</f>
        <v>0</v>
      </c>
      <c r="BL754" s="16" t="s">
        <v>220</v>
      </c>
      <c r="BM754" s="195" t="s">
        <v>1930</v>
      </c>
    </row>
    <row r="755" spans="2:47" s="1" customFormat="1" ht="19.5">
      <c r="B755" s="33"/>
      <c r="C755" s="34"/>
      <c r="D755" s="197" t="s">
        <v>140</v>
      </c>
      <c r="E755" s="34"/>
      <c r="F755" s="198" t="s">
        <v>1929</v>
      </c>
      <c r="G755" s="34"/>
      <c r="H755" s="34"/>
      <c r="I755" s="114"/>
      <c r="J755" s="34"/>
      <c r="K755" s="34"/>
      <c r="L755" s="37"/>
      <c r="M755" s="199"/>
      <c r="N755" s="62"/>
      <c r="O755" s="62"/>
      <c r="P755" s="62"/>
      <c r="Q755" s="62"/>
      <c r="R755" s="62"/>
      <c r="S755" s="62"/>
      <c r="T755" s="63"/>
      <c r="AT755" s="16" t="s">
        <v>140</v>
      </c>
      <c r="AU755" s="16" t="s">
        <v>89</v>
      </c>
    </row>
    <row r="756" spans="2:65" s="1" customFormat="1" ht="36" customHeight="1">
      <c r="B756" s="33"/>
      <c r="C756" s="184" t="s">
        <v>1931</v>
      </c>
      <c r="D756" s="184" t="s">
        <v>133</v>
      </c>
      <c r="E756" s="185" t="s">
        <v>1932</v>
      </c>
      <c r="F756" s="186" t="s">
        <v>1933</v>
      </c>
      <c r="G756" s="187" t="s">
        <v>1462</v>
      </c>
      <c r="H756" s="188">
        <v>2</v>
      </c>
      <c r="I756" s="189"/>
      <c r="J756" s="190">
        <f>ROUND(I756*H756,2)</f>
        <v>0</v>
      </c>
      <c r="K756" s="186" t="s">
        <v>19</v>
      </c>
      <c r="L756" s="37"/>
      <c r="M756" s="191" t="s">
        <v>19</v>
      </c>
      <c r="N756" s="192" t="s">
        <v>43</v>
      </c>
      <c r="O756" s="62"/>
      <c r="P756" s="193">
        <f>O756*H756</f>
        <v>0</v>
      </c>
      <c r="Q756" s="193">
        <v>0</v>
      </c>
      <c r="R756" s="193">
        <f>Q756*H756</f>
        <v>0</v>
      </c>
      <c r="S756" s="193">
        <v>0</v>
      </c>
      <c r="T756" s="194">
        <f>S756*H756</f>
        <v>0</v>
      </c>
      <c r="AR756" s="195" t="s">
        <v>220</v>
      </c>
      <c r="AT756" s="195" t="s">
        <v>133</v>
      </c>
      <c r="AU756" s="195" t="s">
        <v>89</v>
      </c>
      <c r="AY756" s="16" t="s">
        <v>131</v>
      </c>
      <c r="BE756" s="196">
        <f>IF(N756="základní",J756,0)</f>
        <v>0</v>
      </c>
      <c r="BF756" s="196">
        <f>IF(N756="snížená",J756,0)</f>
        <v>0</v>
      </c>
      <c r="BG756" s="196">
        <f>IF(N756="zákl. přenesená",J756,0)</f>
        <v>0</v>
      </c>
      <c r="BH756" s="196">
        <f>IF(N756="sníž. přenesená",J756,0)</f>
        <v>0</v>
      </c>
      <c r="BI756" s="196">
        <f>IF(N756="nulová",J756,0)</f>
        <v>0</v>
      </c>
      <c r="BJ756" s="16" t="s">
        <v>79</v>
      </c>
      <c r="BK756" s="196">
        <f>ROUND(I756*H756,2)</f>
        <v>0</v>
      </c>
      <c r="BL756" s="16" t="s">
        <v>220</v>
      </c>
      <c r="BM756" s="195" t="s">
        <v>1934</v>
      </c>
    </row>
    <row r="757" spans="2:47" s="1" customFormat="1" ht="19.5">
      <c r="B757" s="33"/>
      <c r="C757" s="34"/>
      <c r="D757" s="197" t="s">
        <v>140</v>
      </c>
      <c r="E757" s="34"/>
      <c r="F757" s="198" t="s">
        <v>1933</v>
      </c>
      <c r="G757" s="34"/>
      <c r="H757" s="34"/>
      <c r="I757" s="114"/>
      <c r="J757" s="34"/>
      <c r="K757" s="34"/>
      <c r="L757" s="37"/>
      <c r="M757" s="199"/>
      <c r="N757" s="62"/>
      <c r="O757" s="62"/>
      <c r="P757" s="62"/>
      <c r="Q757" s="62"/>
      <c r="R757" s="62"/>
      <c r="S757" s="62"/>
      <c r="T757" s="63"/>
      <c r="AT757" s="16" t="s">
        <v>140</v>
      </c>
      <c r="AU757" s="16" t="s">
        <v>89</v>
      </c>
    </row>
    <row r="758" spans="2:65" s="1" customFormat="1" ht="36" customHeight="1">
      <c r="B758" s="33"/>
      <c r="C758" s="184" t="s">
        <v>1935</v>
      </c>
      <c r="D758" s="184" t="s">
        <v>133</v>
      </c>
      <c r="E758" s="185" t="s">
        <v>1936</v>
      </c>
      <c r="F758" s="186" t="s">
        <v>1937</v>
      </c>
      <c r="G758" s="187" t="s">
        <v>1462</v>
      </c>
      <c r="H758" s="188">
        <v>1</v>
      </c>
      <c r="I758" s="189"/>
      <c r="J758" s="190">
        <f>ROUND(I758*H758,2)</f>
        <v>0</v>
      </c>
      <c r="K758" s="186" t="s">
        <v>19</v>
      </c>
      <c r="L758" s="37"/>
      <c r="M758" s="191" t="s">
        <v>19</v>
      </c>
      <c r="N758" s="192" t="s">
        <v>43</v>
      </c>
      <c r="O758" s="62"/>
      <c r="P758" s="193">
        <f>O758*H758</f>
        <v>0</v>
      </c>
      <c r="Q758" s="193">
        <v>0</v>
      </c>
      <c r="R758" s="193">
        <f>Q758*H758</f>
        <v>0</v>
      </c>
      <c r="S758" s="193">
        <v>0</v>
      </c>
      <c r="T758" s="194">
        <f>S758*H758</f>
        <v>0</v>
      </c>
      <c r="AR758" s="195" t="s">
        <v>220</v>
      </c>
      <c r="AT758" s="195" t="s">
        <v>133</v>
      </c>
      <c r="AU758" s="195" t="s">
        <v>89</v>
      </c>
      <c r="AY758" s="16" t="s">
        <v>131</v>
      </c>
      <c r="BE758" s="196">
        <f>IF(N758="základní",J758,0)</f>
        <v>0</v>
      </c>
      <c r="BF758" s="196">
        <f>IF(N758="snížená",J758,0)</f>
        <v>0</v>
      </c>
      <c r="BG758" s="196">
        <f>IF(N758="zákl. přenesená",J758,0)</f>
        <v>0</v>
      </c>
      <c r="BH758" s="196">
        <f>IF(N758="sníž. přenesená",J758,0)</f>
        <v>0</v>
      </c>
      <c r="BI758" s="196">
        <f>IF(N758="nulová",J758,0)</f>
        <v>0</v>
      </c>
      <c r="BJ758" s="16" t="s">
        <v>79</v>
      </c>
      <c r="BK758" s="196">
        <f>ROUND(I758*H758,2)</f>
        <v>0</v>
      </c>
      <c r="BL758" s="16" t="s">
        <v>220</v>
      </c>
      <c r="BM758" s="195" t="s">
        <v>1938</v>
      </c>
    </row>
    <row r="759" spans="2:47" s="1" customFormat="1" ht="19.5">
      <c r="B759" s="33"/>
      <c r="C759" s="34"/>
      <c r="D759" s="197" t="s">
        <v>140</v>
      </c>
      <c r="E759" s="34"/>
      <c r="F759" s="198" t="s">
        <v>1937</v>
      </c>
      <c r="G759" s="34"/>
      <c r="H759" s="34"/>
      <c r="I759" s="114"/>
      <c r="J759" s="34"/>
      <c r="K759" s="34"/>
      <c r="L759" s="37"/>
      <c r="M759" s="199"/>
      <c r="N759" s="62"/>
      <c r="O759" s="62"/>
      <c r="P759" s="62"/>
      <c r="Q759" s="62"/>
      <c r="R759" s="62"/>
      <c r="S759" s="62"/>
      <c r="T759" s="63"/>
      <c r="AT759" s="16" t="s">
        <v>140</v>
      </c>
      <c r="AU759" s="16" t="s">
        <v>89</v>
      </c>
    </row>
    <row r="760" spans="2:65" s="1" customFormat="1" ht="36" customHeight="1">
      <c r="B760" s="33"/>
      <c r="C760" s="184" t="s">
        <v>1939</v>
      </c>
      <c r="D760" s="184" t="s">
        <v>133</v>
      </c>
      <c r="E760" s="185" t="s">
        <v>1940</v>
      </c>
      <c r="F760" s="186" t="s">
        <v>1941</v>
      </c>
      <c r="G760" s="187" t="s">
        <v>1462</v>
      </c>
      <c r="H760" s="188">
        <v>5</v>
      </c>
      <c r="I760" s="189"/>
      <c r="J760" s="190">
        <f>ROUND(I760*H760,2)</f>
        <v>0</v>
      </c>
      <c r="K760" s="186" t="s">
        <v>19</v>
      </c>
      <c r="L760" s="37"/>
      <c r="M760" s="191" t="s">
        <v>19</v>
      </c>
      <c r="N760" s="192" t="s">
        <v>43</v>
      </c>
      <c r="O760" s="62"/>
      <c r="P760" s="193">
        <f>O760*H760</f>
        <v>0</v>
      </c>
      <c r="Q760" s="193">
        <v>0</v>
      </c>
      <c r="R760" s="193">
        <f>Q760*H760</f>
        <v>0</v>
      </c>
      <c r="S760" s="193">
        <v>0</v>
      </c>
      <c r="T760" s="194">
        <f>S760*H760</f>
        <v>0</v>
      </c>
      <c r="AR760" s="195" t="s">
        <v>220</v>
      </c>
      <c r="AT760" s="195" t="s">
        <v>133</v>
      </c>
      <c r="AU760" s="195" t="s">
        <v>89</v>
      </c>
      <c r="AY760" s="16" t="s">
        <v>131</v>
      </c>
      <c r="BE760" s="196">
        <f>IF(N760="základní",J760,0)</f>
        <v>0</v>
      </c>
      <c r="BF760" s="196">
        <f>IF(N760="snížená",J760,0)</f>
        <v>0</v>
      </c>
      <c r="BG760" s="196">
        <f>IF(N760="zákl. přenesená",J760,0)</f>
        <v>0</v>
      </c>
      <c r="BH760" s="196">
        <f>IF(N760="sníž. přenesená",J760,0)</f>
        <v>0</v>
      </c>
      <c r="BI760" s="196">
        <f>IF(N760="nulová",J760,0)</f>
        <v>0</v>
      </c>
      <c r="BJ760" s="16" t="s">
        <v>79</v>
      </c>
      <c r="BK760" s="196">
        <f>ROUND(I760*H760,2)</f>
        <v>0</v>
      </c>
      <c r="BL760" s="16" t="s">
        <v>220</v>
      </c>
      <c r="BM760" s="195" t="s">
        <v>1942</v>
      </c>
    </row>
    <row r="761" spans="2:47" s="1" customFormat="1" ht="19.5">
      <c r="B761" s="33"/>
      <c r="C761" s="34"/>
      <c r="D761" s="197" t="s">
        <v>140</v>
      </c>
      <c r="E761" s="34"/>
      <c r="F761" s="198" t="s">
        <v>1941</v>
      </c>
      <c r="G761" s="34"/>
      <c r="H761" s="34"/>
      <c r="I761" s="114"/>
      <c r="J761" s="34"/>
      <c r="K761" s="34"/>
      <c r="L761" s="37"/>
      <c r="M761" s="199"/>
      <c r="N761" s="62"/>
      <c r="O761" s="62"/>
      <c r="P761" s="62"/>
      <c r="Q761" s="62"/>
      <c r="R761" s="62"/>
      <c r="S761" s="62"/>
      <c r="T761" s="63"/>
      <c r="AT761" s="16" t="s">
        <v>140</v>
      </c>
      <c r="AU761" s="16" t="s">
        <v>89</v>
      </c>
    </row>
    <row r="762" spans="2:65" s="1" customFormat="1" ht="36" customHeight="1">
      <c r="B762" s="33"/>
      <c r="C762" s="184" t="s">
        <v>1943</v>
      </c>
      <c r="D762" s="184" t="s">
        <v>133</v>
      </c>
      <c r="E762" s="185" t="s">
        <v>1944</v>
      </c>
      <c r="F762" s="186" t="s">
        <v>1945</v>
      </c>
      <c r="G762" s="187" t="s">
        <v>1462</v>
      </c>
      <c r="H762" s="188">
        <v>3</v>
      </c>
      <c r="I762" s="189"/>
      <c r="J762" s="190">
        <f>ROUND(I762*H762,2)</f>
        <v>0</v>
      </c>
      <c r="K762" s="186" t="s">
        <v>19</v>
      </c>
      <c r="L762" s="37"/>
      <c r="M762" s="191" t="s">
        <v>19</v>
      </c>
      <c r="N762" s="192" t="s">
        <v>43</v>
      </c>
      <c r="O762" s="62"/>
      <c r="P762" s="193">
        <f>O762*H762</f>
        <v>0</v>
      </c>
      <c r="Q762" s="193">
        <v>0</v>
      </c>
      <c r="R762" s="193">
        <f>Q762*H762</f>
        <v>0</v>
      </c>
      <c r="S762" s="193">
        <v>0</v>
      </c>
      <c r="T762" s="194">
        <f>S762*H762</f>
        <v>0</v>
      </c>
      <c r="AR762" s="195" t="s">
        <v>220</v>
      </c>
      <c r="AT762" s="195" t="s">
        <v>133</v>
      </c>
      <c r="AU762" s="195" t="s">
        <v>89</v>
      </c>
      <c r="AY762" s="16" t="s">
        <v>131</v>
      </c>
      <c r="BE762" s="196">
        <f>IF(N762="základní",J762,0)</f>
        <v>0</v>
      </c>
      <c r="BF762" s="196">
        <f>IF(N762="snížená",J762,0)</f>
        <v>0</v>
      </c>
      <c r="BG762" s="196">
        <f>IF(N762="zákl. přenesená",J762,0)</f>
        <v>0</v>
      </c>
      <c r="BH762" s="196">
        <f>IF(N762="sníž. přenesená",J762,0)</f>
        <v>0</v>
      </c>
      <c r="BI762" s="196">
        <f>IF(N762="nulová",J762,0)</f>
        <v>0</v>
      </c>
      <c r="BJ762" s="16" t="s">
        <v>79</v>
      </c>
      <c r="BK762" s="196">
        <f>ROUND(I762*H762,2)</f>
        <v>0</v>
      </c>
      <c r="BL762" s="16" t="s">
        <v>220</v>
      </c>
      <c r="BM762" s="195" t="s">
        <v>1946</v>
      </c>
    </row>
    <row r="763" spans="2:47" s="1" customFormat="1" ht="19.5">
      <c r="B763" s="33"/>
      <c r="C763" s="34"/>
      <c r="D763" s="197" t="s">
        <v>140</v>
      </c>
      <c r="E763" s="34"/>
      <c r="F763" s="198" t="s">
        <v>1945</v>
      </c>
      <c r="G763" s="34"/>
      <c r="H763" s="34"/>
      <c r="I763" s="114"/>
      <c r="J763" s="34"/>
      <c r="K763" s="34"/>
      <c r="L763" s="37"/>
      <c r="M763" s="199"/>
      <c r="N763" s="62"/>
      <c r="O763" s="62"/>
      <c r="P763" s="62"/>
      <c r="Q763" s="62"/>
      <c r="R763" s="62"/>
      <c r="S763" s="62"/>
      <c r="T763" s="63"/>
      <c r="AT763" s="16" t="s">
        <v>140</v>
      </c>
      <c r="AU763" s="16" t="s">
        <v>89</v>
      </c>
    </row>
    <row r="764" spans="2:65" s="1" customFormat="1" ht="36" customHeight="1">
      <c r="B764" s="33"/>
      <c r="C764" s="184" t="s">
        <v>1947</v>
      </c>
      <c r="D764" s="184" t="s">
        <v>133</v>
      </c>
      <c r="E764" s="185" t="s">
        <v>1948</v>
      </c>
      <c r="F764" s="186" t="s">
        <v>1949</v>
      </c>
      <c r="G764" s="187" t="s">
        <v>1462</v>
      </c>
      <c r="H764" s="188">
        <v>8</v>
      </c>
      <c r="I764" s="189"/>
      <c r="J764" s="190">
        <f>ROUND(I764*H764,2)</f>
        <v>0</v>
      </c>
      <c r="K764" s="186" t="s">
        <v>19</v>
      </c>
      <c r="L764" s="37"/>
      <c r="M764" s="191" t="s">
        <v>19</v>
      </c>
      <c r="N764" s="192" t="s">
        <v>43</v>
      </c>
      <c r="O764" s="62"/>
      <c r="P764" s="193">
        <f>O764*H764</f>
        <v>0</v>
      </c>
      <c r="Q764" s="193">
        <v>0</v>
      </c>
      <c r="R764" s="193">
        <f>Q764*H764</f>
        <v>0</v>
      </c>
      <c r="S764" s="193">
        <v>0</v>
      </c>
      <c r="T764" s="194">
        <f>S764*H764</f>
        <v>0</v>
      </c>
      <c r="AR764" s="195" t="s">
        <v>220</v>
      </c>
      <c r="AT764" s="195" t="s">
        <v>133</v>
      </c>
      <c r="AU764" s="195" t="s">
        <v>89</v>
      </c>
      <c r="AY764" s="16" t="s">
        <v>131</v>
      </c>
      <c r="BE764" s="196">
        <f>IF(N764="základní",J764,0)</f>
        <v>0</v>
      </c>
      <c r="BF764" s="196">
        <f>IF(N764="snížená",J764,0)</f>
        <v>0</v>
      </c>
      <c r="BG764" s="196">
        <f>IF(N764="zákl. přenesená",J764,0)</f>
        <v>0</v>
      </c>
      <c r="BH764" s="196">
        <f>IF(N764="sníž. přenesená",J764,0)</f>
        <v>0</v>
      </c>
      <c r="BI764" s="196">
        <f>IF(N764="nulová",J764,0)</f>
        <v>0</v>
      </c>
      <c r="BJ764" s="16" t="s">
        <v>79</v>
      </c>
      <c r="BK764" s="196">
        <f>ROUND(I764*H764,2)</f>
        <v>0</v>
      </c>
      <c r="BL764" s="16" t="s">
        <v>220</v>
      </c>
      <c r="BM764" s="195" t="s">
        <v>1950</v>
      </c>
    </row>
    <row r="765" spans="2:47" s="1" customFormat="1" ht="19.5">
      <c r="B765" s="33"/>
      <c r="C765" s="34"/>
      <c r="D765" s="197" t="s">
        <v>140</v>
      </c>
      <c r="E765" s="34"/>
      <c r="F765" s="198" t="s">
        <v>1949</v>
      </c>
      <c r="G765" s="34"/>
      <c r="H765" s="34"/>
      <c r="I765" s="114"/>
      <c r="J765" s="34"/>
      <c r="K765" s="34"/>
      <c r="L765" s="37"/>
      <c r="M765" s="199"/>
      <c r="N765" s="62"/>
      <c r="O765" s="62"/>
      <c r="P765" s="62"/>
      <c r="Q765" s="62"/>
      <c r="R765" s="62"/>
      <c r="S765" s="62"/>
      <c r="T765" s="63"/>
      <c r="AT765" s="16" t="s">
        <v>140</v>
      </c>
      <c r="AU765" s="16" t="s">
        <v>89</v>
      </c>
    </row>
    <row r="766" spans="2:65" s="1" customFormat="1" ht="36" customHeight="1">
      <c r="B766" s="33"/>
      <c r="C766" s="184" t="s">
        <v>1951</v>
      </c>
      <c r="D766" s="184" t="s">
        <v>133</v>
      </c>
      <c r="E766" s="185" t="s">
        <v>1952</v>
      </c>
      <c r="F766" s="186" t="s">
        <v>1953</v>
      </c>
      <c r="G766" s="187" t="s">
        <v>1462</v>
      </c>
      <c r="H766" s="188">
        <v>4</v>
      </c>
      <c r="I766" s="189"/>
      <c r="J766" s="190">
        <f>ROUND(I766*H766,2)</f>
        <v>0</v>
      </c>
      <c r="K766" s="186" t="s">
        <v>19</v>
      </c>
      <c r="L766" s="37"/>
      <c r="M766" s="191" t="s">
        <v>19</v>
      </c>
      <c r="N766" s="192" t="s">
        <v>43</v>
      </c>
      <c r="O766" s="62"/>
      <c r="P766" s="193">
        <f>O766*H766</f>
        <v>0</v>
      </c>
      <c r="Q766" s="193">
        <v>0</v>
      </c>
      <c r="R766" s="193">
        <f>Q766*H766</f>
        <v>0</v>
      </c>
      <c r="S766" s="193">
        <v>0</v>
      </c>
      <c r="T766" s="194">
        <f>S766*H766</f>
        <v>0</v>
      </c>
      <c r="AR766" s="195" t="s">
        <v>220</v>
      </c>
      <c r="AT766" s="195" t="s">
        <v>133</v>
      </c>
      <c r="AU766" s="195" t="s">
        <v>89</v>
      </c>
      <c r="AY766" s="16" t="s">
        <v>131</v>
      </c>
      <c r="BE766" s="196">
        <f>IF(N766="základní",J766,0)</f>
        <v>0</v>
      </c>
      <c r="BF766" s="196">
        <f>IF(N766="snížená",J766,0)</f>
        <v>0</v>
      </c>
      <c r="BG766" s="196">
        <f>IF(N766="zákl. přenesená",J766,0)</f>
        <v>0</v>
      </c>
      <c r="BH766" s="196">
        <f>IF(N766="sníž. přenesená",J766,0)</f>
        <v>0</v>
      </c>
      <c r="BI766" s="196">
        <f>IF(N766="nulová",J766,0)</f>
        <v>0</v>
      </c>
      <c r="BJ766" s="16" t="s">
        <v>79</v>
      </c>
      <c r="BK766" s="196">
        <f>ROUND(I766*H766,2)</f>
        <v>0</v>
      </c>
      <c r="BL766" s="16" t="s">
        <v>220</v>
      </c>
      <c r="BM766" s="195" t="s">
        <v>1954</v>
      </c>
    </row>
    <row r="767" spans="2:47" s="1" customFormat="1" ht="19.5">
      <c r="B767" s="33"/>
      <c r="C767" s="34"/>
      <c r="D767" s="197" t="s">
        <v>140</v>
      </c>
      <c r="E767" s="34"/>
      <c r="F767" s="198" t="s">
        <v>1953</v>
      </c>
      <c r="G767" s="34"/>
      <c r="H767" s="34"/>
      <c r="I767" s="114"/>
      <c r="J767" s="34"/>
      <c r="K767" s="34"/>
      <c r="L767" s="37"/>
      <c r="M767" s="199"/>
      <c r="N767" s="62"/>
      <c r="O767" s="62"/>
      <c r="P767" s="62"/>
      <c r="Q767" s="62"/>
      <c r="R767" s="62"/>
      <c r="S767" s="62"/>
      <c r="T767" s="63"/>
      <c r="AT767" s="16" t="s">
        <v>140</v>
      </c>
      <c r="AU767" s="16" t="s">
        <v>89</v>
      </c>
    </row>
    <row r="768" spans="2:65" s="1" customFormat="1" ht="24" customHeight="1">
      <c r="B768" s="33"/>
      <c r="C768" s="184" t="s">
        <v>1955</v>
      </c>
      <c r="D768" s="184" t="s">
        <v>133</v>
      </c>
      <c r="E768" s="185" t="s">
        <v>1956</v>
      </c>
      <c r="F768" s="186" t="s">
        <v>1957</v>
      </c>
      <c r="G768" s="187" t="s">
        <v>1462</v>
      </c>
      <c r="H768" s="188">
        <v>1</v>
      </c>
      <c r="I768" s="189"/>
      <c r="J768" s="190">
        <f>ROUND(I768*H768,2)</f>
        <v>0</v>
      </c>
      <c r="K768" s="186" t="s">
        <v>19</v>
      </c>
      <c r="L768" s="37"/>
      <c r="M768" s="191" t="s">
        <v>19</v>
      </c>
      <c r="N768" s="192" t="s">
        <v>43</v>
      </c>
      <c r="O768" s="62"/>
      <c r="P768" s="193">
        <f>O768*H768</f>
        <v>0</v>
      </c>
      <c r="Q768" s="193">
        <v>0</v>
      </c>
      <c r="R768" s="193">
        <f>Q768*H768</f>
        <v>0</v>
      </c>
      <c r="S768" s="193">
        <v>0</v>
      </c>
      <c r="T768" s="194">
        <f>S768*H768</f>
        <v>0</v>
      </c>
      <c r="AR768" s="195" t="s">
        <v>220</v>
      </c>
      <c r="AT768" s="195" t="s">
        <v>133</v>
      </c>
      <c r="AU768" s="195" t="s">
        <v>89</v>
      </c>
      <c r="AY768" s="16" t="s">
        <v>131</v>
      </c>
      <c r="BE768" s="196">
        <f>IF(N768="základní",J768,0)</f>
        <v>0</v>
      </c>
      <c r="BF768" s="196">
        <f>IF(N768="snížená",J768,0)</f>
        <v>0</v>
      </c>
      <c r="BG768" s="196">
        <f>IF(N768="zákl. přenesená",J768,0)</f>
        <v>0</v>
      </c>
      <c r="BH768" s="196">
        <f>IF(N768="sníž. přenesená",J768,0)</f>
        <v>0</v>
      </c>
      <c r="BI768" s="196">
        <f>IF(N768="nulová",J768,0)</f>
        <v>0</v>
      </c>
      <c r="BJ768" s="16" t="s">
        <v>79</v>
      </c>
      <c r="BK768" s="196">
        <f>ROUND(I768*H768,2)</f>
        <v>0</v>
      </c>
      <c r="BL768" s="16" t="s">
        <v>220</v>
      </c>
      <c r="BM768" s="195" t="s">
        <v>1958</v>
      </c>
    </row>
    <row r="769" spans="2:47" s="1" customFormat="1" ht="19.5">
      <c r="B769" s="33"/>
      <c r="C769" s="34"/>
      <c r="D769" s="197" t="s">
        <v>140</v>
      </c>
      <c r="E769" s="34"/>
      <c r="F769" s="198" t="s">
        <v>1957</v>
      </c>
      <c r="G769" s="34"/>
      <c r="H769" s="34"/>
      <c r="I769" s="114"/>
      <c r="J769" s="34"/>
      <c r="K769" s="34"/>
      <c r="L769" s="37"/>
      <c r="M769" s="199"/>
      <c r="N769" s="62"/>
      <c r="O769" s="62"/>
      <c r="P769" s="62"/>
      <c r="Q769" s="62"/>
      <c r="R769" s="62"/>
      <c r="S769" s="62"/>
      <c r="T769" s="63"/>
      <c r="AT769" s="16" t="s">
        <v>140</v>
      </c>
      <c r="AU769" s="16" t="s">
        <v>89</v>
      </c>
    </row>
    <row r="770" spans="2:65" s="1" customFormat="1" ht="36" customHeight="1">
      <c r="B770" s="33"/>
      <c r="C770" s="184" t="s">
        <v>1959</v>
      </c>
      <c r="D770" s="184" t="s">
        <v>133</v>
      </c>
      <c r="E770" s="185" t="s">
        <v>1960</v>
      </c>
      <c r="F770" s="186" t="s">
        <v>1961</v>
      </c>
      <c r="G770" s="187" t="s">
        <v>1462</v>
      </c>
      <c r="H770" s="188">
        <v>22</v>
      </c>
      <c r="I770" s="189"/>
      <c r="J770" s="190">
        <f>ROUND(I770*H770,2)</f>
        <v>0</v>
      </c>
      <c r="K770" s="186" t="s">
        <v>19</v>
      </c>
      <c r="L770" s="37"/>
      <c r="M770" s="191" t="s">
        <v>19</v>
      </c>
      <c r="N770" s="192" t="s">
        <v>43</v>
      </c>
      <c r="O770" s="62"/>
      <c r="P770" s="193">
        <f>O770*H770</f>
        <v>0</v>
      </c>
      <c r="Q770" s="193">
        <v>0</v>
      </c>
      <c r="R770" s="193">
        <f>Q770*H770</f>
        <v>0</v>
      </c>
      <c r="S770" s="193">
        <v>0</v>
      </c>
      <c r="T770" s="194">
        <f>S770*H770</f>
        <v>0</v>
      </c>
      <c r="AR770" s="195" t="s">
        <v>220</v>
      </c>
      <c r="AT770" s="195" t="s">
        <v>133</v>
      </c>
      <c r="AU770" s="195" t="s">
        <v>89</v>
      </c>
      <c r="AY770" s="16" t="s">
        <v>131</v>
      </c>
      <c r="BE770" s="196">
        <f>IF(N770="základní",J770,0)</f>
        <v>0</v>
      </c>
      <c r="BF770" s="196">
        <f>IF(N770="snížená",J770,0)</f>
        <v>0</v>
      </c>
      <c r="BG770" s="196">
        <f>IF(N770="zákl. přenesená",J770,0)</f>
        <v>0</v>
      </c>
      <c r="BH770" s="196">
        <f>IF(N770="sníž. přenesená",J770,0)</f>
        <v>0</v>
      </c>
      <c r="BI770" s="196">
        <f>IF(N770="nulová",J770,0)</f>
        <v>0</v>
      </c>
      <c r="BJ770" s="16" t="s">
        <v>79</v>
      </c>
      <c r="BK770" s="196">
        <f>ROUND(I770*H770,2)</f>
        <v>0</v>
      </c>
      <c r="BL770" s="16" t="s">
        <v>220</v>
      </c>
      <c r="BM770" s="195" t="s">
        <v>1962</v>
      </c>
    </row>
    <row r="771" spans="2:47" s="1" customFormat="1" ht="19.5">
      <c r="B771" s="33"/>
      <c r="C771" s="34"/>
      <c r="D771" s="197" t="s">
        <v>140</v>
      </c>
      <c r="E771" s="34"/>
      <c r="F771" s="198" t="s">
        <v>1961</v>
      </c>
      <c r="G771" s="34"/>
      <c r="H771" s="34"/>
      <c r="I771" s="114"/>
      <c r="J771" s="34"/>
      <c r="K771" s="34"/>
      <c r="L771" s="37"/>
      <c r="M771" s="199"/>
      <c r="N771" s="62"/>
      <c r="O771" s="62"/>
      <c r="P771" s="62"/>
      <c r="Q771" s="62"/>
      <c r="R771" s="62"/>
      <c r="S771" s="62"/>
      <c r="T771" s="63"/>
      <c r="AT771" s="16" t="s">
        <v>140</v>
      </c>
      <c r="AU771" s="16" t="s">
        <v>89</v>
      </c>
    </row>
    <row r="772" spans="2:65" s="1" customFormat="1" ht="36" customHeight="1">
      <c r="B772" s="33"/>
      <c r="C772" s="184" t="s">
        <v>1963</v>
      </c>
      <c r="D772" s="184" t="s">
        <v>133</v>
      </c>
      <c r="E772" s="185" t="s">
        <v>1964</v>
      </c>
      <c r="F772" s="186" t="s">
        <v>1965</v>
      </c>
      <c r="G772" s="187" t="s">
        <v>1462</v>
      </c>
      <c r="H772" s="188">
        <v>40</v>
      </c>
      <c r="I772" s="189"/>
      <c r="J772" s="190">
        <f>ROUND(I772*H772,2)</f>
        <v>0</v>
      </c>
      <c r="K772" s="186" t="s">
        <v>19</v>
      </c>
      <c r="L772" s="37"/>
      <c r="M772" s="191" t="s">
        <v>19</v>
      </c>
      <c r="N772" s="192" t="s">
        <v>43</v>
      </c>
      <c r="O772" s="62"/>
      <c r="P772" s="193">
        <f>O772*H772</f>
        <v>0</v>
      </c>
      <c r="Q772" s="193">
        <v>0</v>
      </c>
      <c r="R772" s="193">
        <f>Q772*H772</f>
        <v>0</v>
      </c>
      <c r="S772" s="193">
        <v>0</v>
      </c>
      <c r="T772" s="194">
        <f>S772*H772</f>
        <v>0</v>
      </c>
      <c r="AR772" s="195" t="s">
        <v>220</v>
      </c>
      <c r="AT772" s="195" t="s">
        <v>133</v>
      </c>
      <c r="AU772" s="195" t="s">
        <v>89</v>
      </c>
      <c r="AY772" s="16" t="s">
        <v>131</v>
      </c>
      <c r="BE772" s="196">
        <f>IF(N772="základní",J772,0)</f>
        <v>0</v>
      </c>
      <c r="BF772" s="196">
        <f>IF(N772="snížená",J772,0)</f>
        <v>0</v>
      </c>
      <c r="BG772" s="196">
        <f>IF(N772="zákl. přenesená",J772,0)</f>
        <v>0</v>
      </c>
      <c r="BH772" s="196">
        <f>IF(N772="sníž. přenesená",J772,0)</f>
        <v>0</v>
      </c>
      <c r="BI772" s="196">
        <f>IF(N772="nulová",J772,0)</f>
        <v>0</v>
      </c>
      <c r="BJ772" s="16" t="s">
        <v>79</v>
      </c>
      <c r="BK772" s="196">
        <f>ROUND(I772*H772,2)</f>
        <v>0</v>
      </c>
      <c r="BL772" s="16" t="s">
        <v>220</v>
      </c>
      <c r="BM772" s="195" t="s">
        <v>1966</v>
      </c>
    </row>
    <row r="773" spans="2:47" s="1" customFormat="1" ht="19.5">
      <c r="B773" s="33"/>
      <c r="C773" s="34"/>
      <c r="D773" s="197" t="s">
        <v>140</v>
      </c>
      <c r="E773" s="34"/>
      <c r="F773" s="198" t="s">
        <v>1965</v>
      </c>
      <c r="G773" s="34"/>
      <c r="H773" s="34"/>
      <c r="I773" s="114"/>
      <c r="J773" s="34"/>
      <c r="K773" s="34"/>
      <c r="L773" s="37"/>
      <c r="M773" s="199"/>
      <c r="N773" s="62"/>
      <c r="O773" s="62"/>
      <c r="P773" s="62"/>
      <c r="Q773" s="62"/>
      <c r="R773" s="62"/>
      <c r="S773" s="62"/>
      <c r="T773" s="63"/>
      <c r="AT773" s="16" t="s">
        <v>140</v>
      </c>
      <c r="AU773" s="16" t="s">
        <v>89</v>
      </c>
    </row>
    <row r="774" spans="2:65" s="1" customFormat="1" ht="24" customHeight="1">
      <c r="B774" s="33"/>
      <c r="C774" s="184" t="s">
        <v>1967</v>
      </c>
      <c r="D774" s="184" t="s">
        <v>133</v>
      </c>
      <c r="E774" s="185" t="s">
        <v>1968</v>
      </c>
      <c r="F774" s="186" t="s">
        <v>1969</v>
      </c>
      <c r="G774" s="187" t="s">
        <v>1462</v>
      </c>
      <c r="H774" s="188">
        <v>1</v>
      </c>
      <c r="I774" s="189"/>
      <c r="J774" s="190">
        <f>ROUND(I774*H774,2)</f>
        <v>0</v>
      </c>
      <c r="K774" s="186" t="s">
        <v>19</v>
      </c>
      <c r="L774" s="37"/>
      <c r="M774" s="191" t="s">
        <v>19</v>
      </c>
      <c r="N774" s="192" t="s">
        <v>43</v>
      </c>
      <c r="O774" s="62"/>
      <c r="P774" s="193">
        <f>O774*H774</f>
        <v>0</v>
      </c>
      <c r="Q774" s="193">
        <v>0</v>
      </c>
      <c r="R774" s="193">
        <f>Q774*H774</f>
        <v>0</v>
      </c>
      <c r="S774" s="193">
        <v>0</v>
      </c>
      <c r="T774" s="194">
        <f>S774*H774</f>
        <v>0</v>
      </c>
      <c r="AR774" s="195" t="s">
        <v>220</v>
      </c>
      <c r="AT774" s="195" t="s">
        <v>133</v>
      </c>
      <c r="AU774" s="195" t="s">
        <v>89</v>
      </c>
      <c r="AY774" s="16" t="s">
        <v>131</v>
      </c>
      <c r="BE774" s="196">
        <f>IF(N774="základní",J774,0)</f>
        <v>0</v>
      </c>
      <c r="BF774" s="196">
        <f>IF(N774="snížená",J774,0)</f>
        <v>0</v>
      </c>
      <c r="BG774" s="196">
        <f>IF(N774="zákl. přenesená",J774,0)</f>
        <v>0</v>
      </c>
      <c r="BH774" s="196">
        <f>IF(N774="sníž. přenesená",J774,0)</f>
        <v>0</v>
      </c>
      <c r="BI774" s="196">
        <f>IF(N774="nulová",J774,0)</f>
        <v>0</v>
      </c>
      <c r="BJ774" s="16" t="s">
        <v>79</v>
      </c>
      <c r="BK774" s="196">
        <f>ROUND(I774*H774,2)</f>
        <v>0</v>
      </c>
      <c r="BL774" s="16" t="s">
        <v>220</v>
      </c>
      <c r="BM774" s="195" t="s">
        <v>1970</v>
      </c>
    </row>
    <row r="775" spans="2:47" s="1" customFormat="1" ht="19.5">
      <c r="B775" s="33"/>
      <c r="C775" s="34"/>
      <c r="D775" s="197" t="s">
        <v>140</v>
      </c>
      <c r="E775" s="34"/>
      <c r="F775" s="198" t="s">
        <v>1969</v>
      </c>
      <c r="G775" s="34"/>
      <c r="H775" s="34"/>
      <c r="I775" s="114"/>
      <c r="J775" s="34"/>
      <c r="K775" s="34"/>
      <c r="L775" s="37"/>
      <c r="M775" s="199"/>
      <c r="N775" s="62"/>
      <c r="O775" s="62"/>
      <c r="P775" s="62"/>
      <c r="Q775" s="62"/>
      <c r="R775" s="62"/>
      <c r="S775" s="62"/>
      <c r="T775" s="63"/>
      <c r="AT775" s="16" t="s">
        <v>140</v>
      </c>
      <c r="AU775" s="16" t="s">
        <v>89</v>
      </c>
    </row>
    <row r="776" spans="2:65" s="1" customFormat="1" ht="24" customHeight="1">
      <c r="B776" s="33"/>
      <c r="C776" s="184" t="s">
        <v>1971</v>
      </c>
      <c r="D776" s="184" t="s">
        <v>133</v>
      </c>
      <c r="E776" s="185" t="s">
        <v>1972</v>
      </c>
      <c r="F776" s="186" t="s">
        <v>1973</v>
      </c>
      <c r="G776" s="187" t="s">
        <v>1462</v>
      </c>
      <c r="H776" s="188">
        <v>1</v>
      </c>
      <c r="I776" s="189"/>
      <c r="J776" s="190">
        <f>ROUND(I776*H776,2)</f>
        <v>0</v>
      </c>
      <c r="K776" s="186" t="s">
        <v>19</v>
      </c>
      <c r="L776" s="37"/>
      <c r="M776" s="191" t="s">
        <v>19</v>
      </c>
      <c r="N776" s="192" t="s">
        <v>43</v>
      </c>
      <c r="O776" s="62"/>
      <c r="P776" s="193">
        <f>O776*H776</f>
        <v>0</v>
      </c>
      <c r="Q776" s="193">
        <v>0</v>
      </c>
      <c r="R776" s="193">
        <f>Q776*H776</f>
        <v>0</v>
      </c>
      <c r="S776" s="193">
        <v>0</v>
      </c>
      <c r="T776" s="194">
        <f>S776*H776</f>
        <v>0</v>
      </c>
      <c r="AR776" s="195" t="s">
        <v>220</v>
      </c>
      <c r="AT776" s="195" t="s">
        <v>133</v>
      </c>
      <c r="AU776" s="195" t="s">
        <v>89</v>
      </c>
      <c r="AY776" s="16" t="s">
        <v>131</v>
      </c>
      <c r="BE776" s="196">
        <f>IF(N776="základní",J776,0)</f>
        <v>0</v>
      </c>
      <c r="BF776" s="196">
        <f>IF(N776="snížená",J776,0)</f>
        <v>0</v>
      </c>
      <c r="BG776" s="196">
        <f>IF(N776="zákl. přenesená",J776,0)</f>
        <v>0</v>
      </c>
      <c r="BH776" s="196">
        <f>IF(N776="sníž. přenesená",J776,0)</f>
        <v>0</v>
      </c>
      <c r="BI776" s="196">
        <f>IF(N776="nulová",J776,0)</f>
        <v>0</v>
      </c>
      <c r="BJ776" s="16" t="s">
        <v>79</v>
      </c>
      <c r="BK776" s="196">
        <f>ROUND(I776*H776,2)</f>
        <v>0</v>
      </c>
      <c r="BL776" s="16" t="s">
        <v>220</v>
      </c>
      <c r="BM776" s="195" t="s">
        <v>1974</v>
      </c>
    </row>
    <row r="777" spans="2:47" s="1" customFormat="1" ht="19.5">
      <c r="B777" s="33"/>
      <c r="C777" s="34"/>
      <c r="D777" s="197" t="s">
        <v>140</v>
      </c>
      <c r="E777" s="34"/>
      <c r="F777" s="198" t="s">
        <v>1973</v>
      </c>
      <c r="G777" s="34"/>
      <c r="H777" s="34"/>
      <c r="I777" s="114"/>
      <c r="J777" s="34"/>
      <c r="K777" s="34"/>
      <c r="L777" s="37"/>
      <c r="M777" s="199"/>
      <c r="N777" s="62"/>
      <c r="O777" s="62"/>
      <c r="P777" s="62"/>
      <c r="Q777" s="62"/>
      <c r="R777" s="62"/>
      <c r="S777" s="62"/>
      <c r="T777" s="63"/>
      <c r="AT777" s="16" t="s">
        <v>140</v>
      </c>
      <c r="AU777" s="16" t="s">
        <v>89</v>
      </c>
    </row>
    <row r="778" spans="2:65" s="1" customFormat="1" ht="36" customHeight="1">
      <c r="B778" s="33"/>
      <c r="C778" s="184" t="s">
        <v>1975</v>
      </c>
      <c r="D778" s="184" t="s">
        <v>133</v>
      </c>
      <c r="E778" s="185" t="s">
        <v>1976</v>
      </c>
      <c r="F778" s="186" t="s">
        <v>1977</v>
      </c>
      <c r="G778" s="187" t="s">
        <v>1462</v>
      </c>
      <c r="H778" s="188">
        <v>1</v>
      </c>
      <c r="I778" s="189"/>
      <c r="J778" s="190">
        <f>ROUND(I778*H778,2)</f>
        <v>0</v>
      </c>
      <c r="K778" s="186" t="s">
        <v>19</v>
      </c>
      <c r="L778" s="37"/>
      <c r="M778" s="191" t="s">
        <v>19</v>
      </c>
      <c r="N778" s="192" t="s">
        <v>43</v>
      </c>
      <c r="O778" s="62"/>
      <c r="P778" s="193">
        <f>O778*H778</f>
        <v>0</v>
      </c>
      <c r="Q778" s="193">
        <v>0</v>
      </c>
      <c r="R778" s="193">
        <f>Q778*H778</f>
        <v>0</v>
      </c>
      <c r="S778" s="193">
        <v>0</v>
      </c>
      <c r="T778" s="194">
        <f>S778*H778</f>
        <v>0</v>
      </c>
      <c r="AR778" s="195" t="s">
        <v>220</v>
      </c>
      <c r="AT778" s="195" t="s">
        <v>133</v>
      </c>
      <c r="AU778" s="195" t="s">
        <v>89</v>
      </c>
      <c r="AY778" s="16" t="s">
        <v>131</v>
      </c>
      <c r="BE778" s="196">
        <f>IF(N778="základní",J778,0)</f>
        <v>0</v>
      </c>
      <c r="BF778" s="196">
        <f>IF(N778="snížená",J778,0)</f>
        <v>0</v>
      </c>
      <c r="BG778" s="196">
        <f>IF(N778="zákl. přenesená",J778,0)</f>
        <v>0</v>
      </c>
      <c r="BH778" s="196">
        <f>IF(N778="sníž. přenesená",J778,0)</f>
        <v>0</v>
      </c>
      <c r="BI778" s="196">
        <f>IF(N778="nulová",J778,0)</f>
        <v>0</v>
      </c>
      <c r="BJ778" s="16" t="s">
        <v>79</v>
      </c>
      <c r="BK778" s="196">
        <f>ROUND(I778*H778,2)</f>
        <v>0</v>
      </c>
      <c r="BL778" s="16" t="s">
        <v>220</v>
      </c>
      <c r="BM778" s="195" t="s">
        <v>1978</v>
      </c>
    </row>
    <row r="779" spans="2:47" s="1" customFormat="1" ht="19.5">
      <c r="B779" s="33"/>
      <c r="C779" s="34"/>
      <c r="D779" s="197" t="s">
        <v>140</v>
      </c>
      <c r="E779" s="34"/>
      <c r="F779" s="198" t="s">
        <v>1977</v>
      </c>
      <c r="G779" s="34"/>
      <c r="H779" s="34"/>
      <c r="I779" s="114"/>
      <c r="J779" s="34"/>
      <c r="K779" s="34"/>
      <c r="L779" s="37"/>
      <c r="M779" s="199"/>
      <c r="N779" s="62"/>
      <c r="O779" s="62"/>
      <c r="P779" s="62"/>
      <c r="Q779" s="62"/>
      <c r="R779" s="62"/>
      <c r="S779" s="62"/>
      <c r="T779" s="63"/>
      <c r="AT779" s="16" t="s">
        <v>140</v>
      </c>
      <c r="AU779" s="16" t="s">
        <v>89</v>
      </c>
    </row>
    <row r="780" spans="2:65" s="1" customFormat="1" ht="36" customHeight="1">
      <c r="B780" s="33"/>
      <c r="C780" s="184" t="s">
        <v>1979</v>
      </c>
      <c r="D780" s="184" t="s">
        <v>133</v>
      </c>
      <c r="E780" s="185" t="s">
        <v>1980</v>
      </c>
      <c r="F780" s="186" t="s">
        <v>1981</v>
      </c>
      <c r="G780" s="187" t="s">
        <v>1462</v>
      </c>
      <c r="H780" s="188">
        <v>1</v>
      </c>
      <c r="I780" s="189"/>
      <c r="J780" s="190">
        <f>ROUND(I780*H780,2)</f>
        <v>0</v>
      </c>
      <c r="K780" s="186" t="s">
        <v>19</v>
      </c>
      <c r="L780" s="37"/>
      <c r="M780" s="191" t="s">
        <v>19</v>
      </c>
      <c r="N780" s="192" t="s">
        <v>43</v>
      </c>
      <c r="O780" s="62"/>
      <c r="P780" s="193">
        <f>O780*H780</f>
        <v>0</v>
      </c>
      <c r="Q780" s="193">
        <v>0</v>
      </c>
      <c r="R780" s="193">
        <f>Q780*H780</f>
        <v>0</v>
      </c>
      <c r="S780" s="193">
        <v>0</v>
      </c>
      <c r="T780" s="194">
        <f>S780*H780</f>
        <v>0</v>
      </c>
      <c r="AR780" s="195" t="s">
        <v>220</v>
      </c>
      <c r="AT780" s="195" t="s">
        <v>133</v>
      </c>
      <c r="AU780" s="195" t="s">
        <v>89</v>
      </c>
      <c r="AY780" s="16" t="s">
        <v>131</v>
      </c>
      <c r="BE780" s="196">
        <f>IF(N780="základní",J780,0)</f>
        <v>0</v>
      </c>
      <c r="BF780" s="196">
        <f>IF(N780="snížená",J780,0)</f>
        <v>0</v>
      </c>
      <c r="BG780" s="196">
        <f>IF(N780="zákl. přenesená",J780,0)</f>
        <v>0</v>
      </c>
      <c r="BH780" s="196">
        <f>IF(N780="sníž. přenesená",J780,0)</f>
        <v>0</v>
      </c>
      <c r="BI780" s="196">
        <f>IF(N780="nulová",J780,0)</f>
        <v>0</v>
      </c>
      <c r="BJ780" s="16" t="s">
        <v>79</v>
      </c>
      <c r="BK780" s="196">
        <f>ROUND(I780*H780,2)</f>
        <v>0</v>
      </c>
      <c r="BL780" s="16" t="s">
        <v>220</v>
      </c>
      <c r="BM780" s="195" t="s">
        <v>1982</v>
      </c>
    </row>
    <row r="781" spans="2:47" s="1" customFormat="1" ht="19.5">
      <c r="B781" s="33"/>
      <c r="C781" s="34"/>
      <c r="D781" s="197" t="s">
        <v>140</v>
      </c>
      <c r="E781" s="34"/>
      <c r="F781" s="198" t="s">
        <v>1981</v>
      </c>
      <c r="G781" s="34"/>
      <c r="H781" s="34"/>
      <c r="I781" s="114"/>
      <c r="J781" s="34"/>
      <c r="K781" s="34"/>
      <c r="L781" s="37"/>
      <c r="M781" s="199"/>
      <c r="N781" s="62"/>
      <c r="O781" s="62"/>
      <c r="P781" s="62"/>
      <c r="Q781" s="62"/>
      <c r="R781" s="62"/>
      <c r="S781" s="62"/>
      <c r="T781" s="63"/>
      <c r="AT781" s="16" t="s">
        <v>140</v>
      </c>
      <c r="AU781" s="16" t="s">
        <v>89</v>
      </c>
    </row>
    <row r="782" spans="2:65" s="1" customFormat="1" ht="36" customHeight="1">
      <c r="B782" s="33"/>
      <c r="C782" s="184" t="s">
        <v>1983</v>
      </c>
      <c r="D782" s="184" t="s">
        <v>133</v>
      </c>
      <c r="E782" s="185" t="s">
        <v>1984</v>
      </c>
      <c r="F782" s="186" t="s">
        <v>1985</v>
      </c>
      <c r="G782" s="187" t="s">
        <v>1462</v>
      </c>
      <c r="H782" s="188">
        <v>1</v>
      </c>
      <c r="I782" s="189"/>
      <c r="J782" s="190">
        <f>ROUND(I782*H782,2)</f>
        <v>0</v>
      </c>
      <c r="K782" s="186" t="s">
        <v>19</v>
      </c>
      <c r="L782" s="37"/>
      <c r="M782" s="191" t="s">
        <v>19</v>
      </c>
      <c r="N782" s="192" t="s">
        <v>43</v>
      </c>
      <c r="O782" s="62"/>
      <c r="P782" s="193">
        <f>O782*H782</f>
        <v>0</v>
      </c>
      <c r="Q782" s="193">
        <v>0</v>
      </c>
      <c r="R782" s="193">
        <f>Q782*H782</f>
        <v>0</v>
      </c>
      <c r="S782" s="193">
        <v>0</v>
      </c>
      <c r="T782" s="194">
        <f>S782*H782</f>
        <v>0</v>
      </c>
      <c r="AR782" s="195" t="s">
        <v>220</v>
      </c>
      <c r="AT782" s="195" t="s">
        <v>133</v>
      </c>
      <c r="AU782" s="195" t="s">
        <v>89</v>
      </c>
      <c r="AY782" s="16" t="s">
        <v>131</v>
      </c>
      <c r="BE782" s="196">
        <f>IF(N782="základní",J782,0)</f>
        <v>0</v>
      </c>
      <c r="BF782" s="196">
        <f>IF(N782="snížená",J782,0)</f>
        <v>0</v>
      </c>
      <c r="BG782" s="196">
        <f>IF(N782="zákl. přenesená",J782,0)</f>
        <v>0</v>
      </c>
      <c r="BH782" s="196">
        <f>IF(N782="sníž. přenesená",J782,0)</f>
        <v>0</v>
      </c>
      <c r="BI782" s="196">
        <f>IF(N782="nulová",J782,0)</f>
        <v>0</v>
      </c>
      <c r="BJ782" s="16" t="s">
        <v>79</v>
      </c>
      <c r="BK782" s="196">
        <f>ROUND(I782*H782,2)</f>
        <v>0</v>
      </c>
      <c r="BL782" s="16" t="s">
        <v>220</v>
      </c>
      <c r="BM782" s="195" t="s">
        <v>1986</v>
      </c>
    </row>
    <row r="783" spans="2:47" s="1" customFormat="1" ht="19.5">
      <c r="B783" s="33"/>
      <c r="C783" s="34"/>
      <c r="D783" s="197" t="s">
        <v>140</v>
      </c>
      <c r="E783" s="34"/>
      <c r="F783" s="198" t="s">
        <v>1985</v>
      </c>
      <c r="G783" s="34"/>
      <c r="H783" s="34"/>
      <c r="I783" s="114"/>
      <c r="J783" s="34"/>
      <c r="K783" s="34"/>
      <c r="L783" s="37"/>
      <c r="M783" s="199"/>
      <c r="N783" s="62"/>
      <c r="O783" s="62"/>
      <c r="P783" s="62"/>
      <c r="Q783" s="62"/>
      <c r="R783" s="62"/>
      <c r="S783" s="62"/>
      <c r="T783" s="63"/>
      <c r="AT783" s="16" t="s">
        <v>140</v>
      </c>
      <c r="AU783" s="16" t="s">
        <v>89</v>
      </c>
    </row>
    <row r="784" spans="2:65" s="1" customFormat="1" ht="36" customHeight="1">
      <c r="B784" s="33"/>
      <c r="C784" s="184" t="s">
        <v>1987</v>
      </c>
      <c r="D784" s="184" t="s">
        <v>133</v>
      </c>
      <c r="E784" s="185" t="s">
        <v>1988</v>
      </c>
      <c r="F784" s="186" t="s">
        <v>1989</v>
      </c>
      <c r="G784" s="187" t="s">
        <v>1462</v>
      </c>
      <c r="H784" s="188">
        <v>1</v>
      </c>
      <c r="I784" s="189"/>
      <c r="J784" s="190">
        <f>ROUND(I784*H784,2)</f>
        <v>0</v>
      </c>
      <c r="K784" s="186" t="s">
        <v>19</v>
      </c>
      <c r="L784" s="37"/>
      <c r="M784" s="191" t="s">
        <v>19</v>
      </c>
      <c r="N784" s="192" t="s">
        <v>43</v>
      </c>
      <c r="O784" s="62"/>
      <c r="P784" s="193">
        <f>O784*H784</f>
        <v>0</v>
      </c>
      <c r="Q784" s="193">
        <v>0</v>
      </c>
      <c r="R784" s="193">
        <f>Q784*H784</f>
        <v>0</v>
      </c>
      <c r="S784" s="193">
        <v>0</v>
      </c>
      <c r="T784" s="194">
        <f>S784*H784</f>
        <v>0</v>
      </c>
      <c r="AR784" s="195" t="s">
        <v>220</v>
      </c>
      <c r="AT784" s="195" t="s">
        <v>133</v>
      </c>
      <c r="AU784" s="195" t="s">
        <v>89</v>
      </c>
      <c r="AY784" s="16" t="s">
        <v>131</v>
      </c>
      <c r="BE784" s="196">
        <f>IF(N784="základní",J784,0)</f>
        <v>0</v>
      </c>
      <c r="BF784" s="196">
        <f>IF(N784="snížená",J784,0)</f>
        <v>0</v>
      </c>
      <c r="BG784" s="196">
        <f>IF(N784="zákl. přenesená",J784,0)</f>
        <v>0</v>
      </c>
      <c r="BH784" s="196">
        <f>IF(N784="sníž. přenesená",J784,0)</f>
        <v>0</v>
      </c>
      <c r="BI784" s="196">
        <f>IF(N784="nulová",J784,0)</f>
        <v>0</v>
      </c>
      <c r="BJ784" s="16" t="s">
        <v>79</v>
      </c>
      <c r="BK784" s="196">
        <f>ROUND(I784*H784,2)</f>
        <v>0</v>
      </c>
      <c r="BL784" s="16" t="s">
        <v>220</v>
      </c>
      <c r="BM784" s="195" t="s">
        <v>1990</v>
      </c>
    </row>
    <row r="785" spans="2:47" s="1" customFormat="1" ht="19.5">
      <c r="B785" s="33"/>
      <c r="C785" s="34"/>
      <c r="D785" s="197" t="s">
        <v>140</v>
      </c>
      <c r="E785" s="34"/>
      <c r="F785" s="198" t="s">
        <v>1989</v>
      </c>
      <c r="G785" s="34"/>
      <c r="H785" s="34"/>
      <c r="I785" s="114"/>
      <c r="J785" s="34"/>
      <c r="K785" s="34"/>
      <c r="L785" s="37"/>
      <c r="M785" s="199"/>
      <c r="N785" s="62"/>
      <c r="O785" s="62"/>
      <c r="P785" s="62"/>
      <c r="Q785" s="62"/>
      <c r="R785" s="62"/>
      <c r="S785" s="62"/>
      <c r="T785" s="63"/>
      <c r="AT785" s="16" t="s">
        <v>140</v>
      </c>
      <c r="AU785" s="16" t="s">
        <v>89</v>
      </c>
    </row>
    <row r="786" spans="2:65" s="1" customFormat="1" ht="24" customHeight="1">
      <c r="B786" s="33"/>
      <c r="C786" s="184" t="s">
        <v>1991</v>
      </c>
      <c r="D786" s="184" t="s">
        <v>133</v>
      </c>
      <c r="E786" s="185" t="s">
        <v>1992</v>
      </c>
      <c r="F786" s="186" t="s">
        <v>1993</v>
      </c>
      <c r="G786" s="187" t="s">
        <v>1462</v>
      </c>
      <c r="H786" s="188">
        <v>1</v>
      </c>
      <c r="I786" s="189"/>
      <c r="J786" s="190">
        <f>ROUND(I786*H786,2)</f>
        <v>0</v>
      </c>
      <c r="K786" s="186" t="s">
        <v>19</v>
      </c>
      <c r="L786" s="37"/>
      <c r="M786" s="191" t="s">
        <v>19</v>
      </c>
      <c r="N786" s="192" t="s">
        <v>43</v>
      </c>
      <c r="O786" s="62"/>
      <c r="P786" s="193">
        <f>O786*H786</f>
        <v>0</v>
      </c>
      <c r="Q786" s="193">
        <v>0</v>
      </c>
      <c r="R786" s="193">
        <f>Q786*H786</f>
        <v>0</v>
      </c>
      <c r="S786" s="193">
        <v>0</v>
      </c>
      <c r="T786" s="194">
        <f>S786*H786</f>
        <v>0</v>
      </c>
      <c r="AR786" s="195" t="s">
        <v>220</v>
      </c>
      <c r="AT786" s="195" t="s">
        <v>133</v>
      </c>
      <c r="AU786" s="195" t="s">
        <v>89</v>
      </c>
      <c r="AY786" s="16" t="s">
        <v>131</v>
      </c>
      <c r="BE786" s="196">
        <f>IF(N786="základní",J786,0)</f>
        <v>0</v>
      </c>
      <c r="BF786" s="196">
        <f>IF(N786="snížená",J786,0)</f>
        <v>0</v>
      </c>
      <c r="BG786" s="196">
        <f>IF(N786="zákl. přenesená",J786,0)</f>
        <v>0</v>
      </c>
      <c r="BH786" s="196">
        <f>IF(N786="sníž. přenesená",J786,0)</f>
        <v>0</v>
      </c>
      <c r="BI786" s="196">
        <f>IF(N786="nulová",J786,0)</f>
        <v>0</v>
      </c>
      <c r="BJ786" s="16" t="s">
        <v>79</v>
      </c>
      <c r="BK786" s="196">
        <f>ROUND(I786*H786,2)</f>
        <v>0</v>
      </c>
      <c r="BL786" s="16" t="s">
        <v>220</v>
      </c>
      <c r="BM786" s="195" t="s">
        <v>1994</v>
      </c>
    </row>
    <row r="787" spans="2:47" s="1" customFormat="1" ht="19.5">
      <c r="B787" s="33"/>
      <c r="C787" s="34"/>
      <c r="D787" s="197" t="s">
        <v>140</v>
      </c>
      <c r="E787" s="34"/>
      <c r="F787" s="198" t="s">
        <v>1993</v>
      </c>
      <c r="G787" s="34"/>
      <c r="H787" s="34"/>
      <c r="I787" s="114"/>
      <c r="J787" s="34"/>
      <c r="K787" s="34"/>
      <c r="L787" s="37"/>
      <c r="M787" s="199"/>
      <c r="N787" s="62"/>
      <c r="O787" s="62"/>
      <c r="P787" s="62"/>
      <c r="Q787" s="62"/>
      <c r="R787" s="62"/>
      <c r="S787" s="62"/>
      <c r="T787" s="63"/>
      <c r="AT787" s="16" t="s">
        <v>140</v>
      </c>
      <c r="AU787" s="16" t="s">
        <v>89</v>
      </c>
    </row>
    <row r="788" spans="2:65" s="1" customFormat="1" ht="24" customHeight="1">
      <c r="B788" s="33"/>
      <c r="C788" s="184" t="s">
        <v>1995</v>
      </c>
      <c r="D788" s="184" t="s">
        <v>133</v>
      </c>
      <c r="E788" s="185" t="s">
        <v>1996</v>
      </c>
      <c r="F788" s="186" t="s">
        <v>1997</v>
      </c>
      <c r="G788" s="187" t="s">
        <v>1462</v>
      </c>
      <c r="H788" s="188">
        <v>2</v>
      </c>
      <c r="I788" s="189"/>
      <c r="J788" s="190">
        <f>ROUND(I788*H788,2)</f>
        <v>0</v>
      </c>
      <c r="K788" s="186" t="s">
        <v>19</v>
      </c>
      <c r="L788" s="37"/>
      <c r="M788" s="191" t="s">
        <v>19</v>
      </c>
      <c r="N788" s="192" t="s">
        <v>43</v>
      </c>
      <c r="O788" s="62"/>
      <c r="P788" s="193">
        <f>O788*H788</f>
        <v>0</v>
      </c>
      <c r="Q788" s="193">
        <v>0</v>
      </c>
      <c r="R788" s="193">
        <f>Q788*H788</f>
        <v>0</v>
      </c>
      <c r="S788" s="193">
        <v>0</v>
      </c>
      <c r="T788" s="194">
        <f>S788*H788</f>
        <v>0</v>
      </c>
      <c r="AR788" s="195" t="s">
        <v>220</v>
      </c>
      <c r="AT788" s="195" t="s">
        <v>133</v>
      </c>
      <c r="AU788" s="195" t="s">
        <v>89</v>
      </c>
      <c r="AY788" s="16" t="s">
        <v>131</v>
      </c>
      <c r="BE788" s="196">
        <f>IF(N788="základní",J788,0)</f>
        <v>0</v>
      </c>
      <c r="BF788" s="196">
        <f>IF(N788="snížená",J788,0)</f>
        <v>0</v>
      </c>
      <c r="BG788" s="196">
        <f>IF(N788="zákl. přenesená",J788,0)</f>
        <v>0</v>
      </c>
      <c r="BH788" s="196">
        <f>IF(N788="sníž. přenesená",J788,0)</f>
        <v>0</v>
      </c>
      <c r="BI788" s="196">
        <f>IF(N788="nulová",J788,0)</f>
        <v>0</v>
      </c>
      <c r="BJ788" s="16" t="s">
        <v>79</v>
      </c>
      <c r="BK788" s="196">
        <f>ROUND(I788*H788,2)</f>
        <v>0</v>
      </c>
      <c r="BL788" s="16" t="s">
        <v>220</v>
      </c>
      <c r="BM788" s="195" t="s">
        <v>1998</v>
      </c>
    </row>
    <row r="789" spans="2:47" s="1" customFormat="1" ht="19.5">
      <c r="B789" s="33"/>
      <c r="C789" s="34"/>
      <c r="D789" s="197" t="s">
        <v>140</v>
      </c>
      <c r="E789" s="34"/>
      <c r="F789" s="198" t="s">
        <v>1997</v>
      </c>
      <c r="G789" s="34"/>
      <c r="H789" s="34"/>
      <c r="I789" s="114"/>
      <c r="J789" s="34"/>
      <c r="K789" s="34"/>
      <c r="L789" s="37"/>
      <c r="M789" s="199"/>
      <c r="N789" s="62"/>
      <c r="O789" s="62"/>
      <c r="P789" s="62"/>
      <c r="Q789" s="62"/>
      <c r="R789" s="62"/>
      <c r="S789" s="62"/>
      <c r="T789" s="63"/>
      <c r="AT789" s="16" t="s">
        <v>140</v>
      </c>
      <c r="AU789" s="16" t="s">
        <v>89</v>
      </c>
    </row>
    <row r="790" spans="2:65" s="1" customFormat="1" ht="36" customHeight="1">
      <c r="B790" s="33"/>
      <c r="C790" s="184" t="s">
        <v>1999</v>
      </c>
      <c r="D790" s="184" t="s">
        <v>133</v>
      </c>
      <c r="E790" s="185" t="s">
        <v>2000</v>
      </c>
      <c r="F790" s="186" t="s">
        <v>2001</v>
      </c>
      <c r="G790" s="187" t="s">
        <v>1462</v>
      </c>
      <c r="H790" s="188">
        <v>1</v>
      </c>
      <c r="I790" s="189"/>
      <c r="J790" s="190">
        <f>ROUND(I790*H790,2)</f>
        <v>0</v>
      </c>
      <c r="K790" s="186" t="s">
        <v>19</v>
      </c>
      <c r="L790" s="37"/>
      <c r="M790" s="191" t="s">
        <v>19</v>
      </c>
      <c r="N790" s="192" t="s">
        <v>43</v>
      </c>
      <c r="O790" s="62"/>
      <c r="P790" s="193">
        <f>O790*H790</f>
        <v>0</v>
      </c>
      <c r="Q790" s="193">
        <v>0</v>
      </c>
      <c r="R790" s="193">
        <f>Q790*H790</f>
        <v>0</v>
      </c>
      <c r="S790" s="193">
        <v>0</v>
      </c>
      <c r="T790" s="194">
        <f>S790*H790</f>
        <v>0</v>
      </c>
      <c r="AR790" s="195" t="s">
        <v>220</v>
      </c>
      <c r="AT790" s="195" t="s">
        <v>133</v>
      </c>
      <c r="AU790" s="195" t="s">
        <v>89</v>
      </c>
      <c r="AY790" s="16" t="s">
        <v>131</v>
      </c>
      <c r="BE790" s="196">
        <f>IF(N790="základní",J790,0)</f>
        <v>0</v>
      </c>
      <c r="BF790" s="196">
        <f>IF(N790="snížená",J790,0)</f>
        <v>0</v>
      </c>
      <c r="BG790" s="196">
        <f>IF(N790="zákl. přenesená",J790,0)</f>
        <v>0</v>
      </c>
      <c r="BH790" s="196">
        <f>IF(N790="sníž. přenesená",J790,0)</f>
        <v>0</v>
      </c>
      <c r="BI790" s="196">
        <f>IF(N790="nulová",J790,0)</f>
        <v>0</v>
      </c>
      <c r="BJ790" s="16" t="s">
        <v>79</v>
      </c>
      <c r="BK790" s="196">
        <f>ROUND(I790*H790,2)</f>
        <v>0</v>
      </c>
      <c r="BL790" s="16" t="s">
        <v>220</v>
      </c>
      <c r="BM790" s="195" t="s">
        <v>2002</v>
      </c>
    </row>
    <row r="791" spans="2:47" s="1" customFormat="1" ht="19.5">
      <c r="B791" s="33"/>
      <c r="C791" s="34"/>
      <c r="D791" s="197" t="s">
        <v>140</v>
      </c>
      <c r="E791" s="34"/>
      <c r="F791" s="198" t="s">
        <v>2001</v>
      </c>
      <c r="G791" s="34"/>
      <c r="H791" s="34"/>
      <c r="I791" s="114"/>
      <c r="J791" s="34"/>
      <c r="K791" s="34"/>
      <c r="L791" s="37"/>
      <c r="M791" s="199"/>
      <c r="N791" s="62"/>
      <c r="O791" s="62"/>
      <c r="P791" s="62"/>
      <c r="Q791" s="62"/>
      <c r="R791" s="62"/>
      <c r="S791" s="62"/>
      <c r="T791" s="63"/>
      <c r="AT791" s="16" t="s">
        <v>140</v>
      </c>
      <c r="AU791" s="16" t="s">
        <v>89</v>
      </c>
    </row>
    <row r="792" spans="2:65" s="1" customFormat="1" ht="36" customHeight="1">
      <c r="B792" s="33"/>
      <c r="C792" s="184" t="s">
        <v>2003</v>
      </c>
      <c r="D792" s="184" t="s">
        <v>133</v>
      </c>
      <c r="E792" s="185" t="s">
        <v>2004</v>
      </c>
      <c r="F792" s="186" t="s">
        <v>2005</v>
      </c>
      <c r="G792" s="187" t="s">
        <v>1462</v>
      </c>
      <c r="H792" s="188">
        <v>2</v>
      </c>
      <c r="I792" s="189"/>
      <c r="J792" s="190">
        <f>ROUND(I792*H792,2)</f>
        <v>0</v>
      </c>
      <c r="K792" s="186" t="s">
        <v>19</v>
      </c>
      <c r="L792" s="37"/>
      <c r="M792" s="191" t="s">
        <v>19</v>
      </c>
      <c r="N792" s="192" t="s">
        <v>43</v>
      </c>
      <c r="O792" s="62"/>
      <c r="P792" s="193">
        <f>O792*H792</f>
        <v>0</v>
      </c>
      <c r="Q792" s="193">
        <v>0</v>
      </c>
      <c r="R792" s="193">
        <f>Q792*H792</f>
        <v>0</v>
      </c>
      <c r="S792" s="193">
        <v>0</v>
      </c>
      <c r="T792" s="194">
        <f>S792*H792</f>
        <v>0</v>
      </c>
      <c r="AR792" s="195" t="s">
        <v>220</v>
      </c>
      <c r="AT792" s="195" t="s">
        <v>133</v>
      </c>
      <c r="AU792" s="195" t="s">
        <v>89</v>
      </c>
      <c r="AY792" s="16" t="s">
        <v>131</v>
      </c>
      <c r="BE792" s="196">
        <f>IF(N792="základní",J792,0)</f>
        <v>0</v>
      </c>
      <c r="BF792" s="196">
        <f>IF(N792="snížená",J792,0)</f>
        <v>0</v>
      </c>
      <c r="BG792" s="196">
        <f>IF(N792="zákl. přenesená",J792,0)</f>
        <v>0</v>
      </c>
      <c r="BH792" s="196">
        <f>IF(N792="sníž. přenesená",J792,0)</f>
        <v>0</v>
      </c>
      <c r="BI792" s="196">
        <f>IF(N792="nulová",J792,0)</f>
        <v>0</v>
      </c>
      <c r="BJ792" s="16" t="s">
        <v>79</v>
      </c>
      <c r="BK792" s="196">
        <f>ROUND(I792*H792,2)</f>
        <v>0</v>
      </c>
      <c r="BL792" s="16" t="s">
        <v>220</v>
      </c>
      <c r="BM792" s="195" t="s">
        <v>2006</v>
      </c>
    </row>
    <row r="793" spans="2:47" s="1" customFormat="1" ht="19.5">
      <c r="B793" s="33"/>
      <c r="C793" s="34"/>
      <c r="D793" s="197" t="s">
        <v>140</v>
      </c>
      <c r="E793" s="34"/>
      <c r="F793" s="198" t="s">
        <v>2005</v>
      </c>
      <c r="G793" s="34"/>
      <c r="H793" s="34"/>
      <c r="I793" s="114"/>
      <c r="J793" s="34"/>
      <c r="K793" s="34"/>
      <c r="L793" s="37"/>
      <c r="M793" s="199"/>
      <c r="N793" s="62"/>
      <c r="O793" s="62"/>
      <c r="P793" s="62"/>
      <c r="Q793" s="62"/>
      <c r="R793" s="62"/>
      <c r="S793" s="62"/>
      <c r="T793" s="63"/>
      <c r="AT793" s="16" t="s">
        <v>140</v>
      </c>
      <c r="AU793" s="16" t="s">
        <v>89</v>
      </c>
    </row>
    <row r="794" spans="2:65" s="1" customFormat="1" ht="36" customHeight="1">
      <c r="B794" s="33"/>
      <c r="C794" s="184" t="s">
        <v>2007</v>
      </c>
      <c r="D794" s="184" t="s">
        <v>133</v>
      </c>
      <c r="E794" s="185" t="s">
        <v>2008</v>
      </c>
      <c r="F794" s="186" t="s">
        <v>2009</v>
      </c>
      <c r="G794" s="187" t="s">
        <v>1462</v>
      </c>
      <c r="H794" s="188">
        <v>1</v>
      </c>
      <c r="I794" s="189"/>
      <c r="J794" s="190">
        <f>ROUND(I794*H794,2)</f>
        <v>0</v>
      </c>
      <c r="K794" s="186" t="s">
        <v>19</v>
      </c>
      <c r="L794" s="37"/>
      <c r="M794" s="191" t="s">
        <v>19</v>
      </c>
      <c r="N794" s="192" t="s">
        <v>43</v>
      </c>
      <c r="O794" s="62"/>
      <c r="P794" s="193">
        <f>O794*H794</f>
        <v>0</v>
      </c>
      <c r="Q794" s="193">
        <v>0</v>
      </c>
      <c r="R794" s="193">
        <f>Q794*H794</f>
        <v>0</v>
      </c>
      <c r="S794" s="193">
        <v>0</v>
      </c>
      <c r="T794" s="194">
        <f>S794*H794</f>
        <v>0</v>
      </c>
      <c r="AR794" s="195" t="s">
        <v>220</v>
      </c>
      <c r="AT794" s="195" t="s">
        <v>133</v>
      </c>
      <c r="AU794" s="195" t="s">
        <v>89</v>
      </c>
      <c r="AY794" s="16" t="s">
        <v>131</v>
      </c>
      <c r="BE794" s="196">
        <f>IF(N794="základní",J794,0)</f>
        <v>0</v>
      </c>
      <c r="BF794" s="196">
        <f>IF(N794="snížená",J794,0)</f>
        <v>0</v>
      </c>
      <c r="BG794" s="196">
        <f>IF(N794="zákl. přenesená",J794,0)</f>
        <v>0</v>
      </c>
      <c r="BH794" s="196">
        <f>IF(N794="sníž. přenesená",J794,0)</f>
        <v>0</v>
      </c>
      <c r="BI794" s="196">
        <f>IF(N794="nulová",J794,0)</f>
        <v>0</v>
      </c>
      <c r="BJ794" s="16" t="s">
        <v>79</v>
      </c>
      <c r="BK794" s="196">
        <f>ROUND(I794*H794,2)</f>
        <v>0</v>
      </c>
      <c r="BL794" s="16" t="s">
        <v>220</v>
      </c>
      <c r="BM794" s="195" t="s">
        <v>2010</v>
      </c>
    </row>
    <row r="795" spans="2:47" s="1" customFormat="1" ht="19.5">
      <c r="B795" s="33"/>
      <c r="C795" s="34"/>
      <c r="D795" s="197" t="s">
        <v>140</v>
      </c>
      <c r="E795" s="34"/>
      <c r="F795" s="198" t="s">
        <v>2009</v>
      </c>
      <c r="G795" s="34"/>
      <c r="H795" s="34"/>
      <c r="I795" s="114"/>
      <c r="J795" s="34"/>
      <c r="K795" s="34"/>
      <c r="L795" s="37"/>
      <c r="M795" s="199"/>
      <c r="N795" s="62"/>
      <c r="O795" s="62"/>
      <c r="P795" s="62"/>
      <c r="Q795" s="62"/>
      <c r="R795" s="62"/>
      <c r="S795" s="62"/>
      <c r="T795" s="63"/>
      <c r="AT795" s="16" t="s">
        <v>140</v>
      </c>
      <c r="AU795" s="16" t="s">
        <v>89</v>
      </c>
    </row>
    <row r="796" spans="2:65" s="1" customFormat="1" ht="36" customHeight="1">
      <c r="B796" s="33"/>
      <c r="C796" s="184" t="s">
        <v>2011</v>
      </c>
      <c r="D796" s="184" t="s">
        <v>133</v>
      </c>
      <c r="E796" s="185" t="s">
        <v>2012</v>
      </c>
      <c r="F796" s="186" t="s">
        <v>2013</v>
      </c>
      <c r="G796" s="187" t="s">
        <v>1462</v>
      </c>
      <c r="H796" s="188">
        <v>1</v>
      </c>
      <c r="I796" s="189"/>
      <c r="J796" s="190">
        <f>ROUND(I796*H796,2)</f>
        <v>0</v>
      </c>
      <c r="K796" s="186" t="s">
        <v>19</v>
      </c>
      <c r="L796" s="37"/>
      <c r="M796" s="191" t="s">
        <v>19</v>
      </c>
      <c r="N796" s="192" t="s">
        <v>43</v>
      </c>
      <c r="O796" s="62"/>
      <c r="P796" s="193">
        <f>O796*H796</f>
        <v>0</v>
      </c>
      <c r="Q796" s="193">
        <v>0</v>
      </c>
      <c r="R796" s="193">
        <f>Q796*H796</f>
        <v>0</v>
      </c>
      <c r="S796" s="193">
        <v>0</v>
      </c>
      <c r="T796" s="194">
        <f>S796*H796</f>
        <v>0</v>
      </c>
      <c r="AR796" s="195" t="s">
        <v>220</v>
      </c>
      <c r="AT796" s="195" t="s">
        <v>133</v>
      </c>
      <c r="AU796" s="195" t="s">
        <v>89</v>
      </c>
      <c r="AY796" s="16" t="s">
        <v>131</v>
      </c>
      <c r="BE796" s="196">
        <f>IF(N796="základní",J796,0)</f>
        <v>0</v>
      </c>
      <c r="BF796" s="196">
        <f>IF(N796="snížená",J796,0)</f>
        <v>0</v>
      </c>
      <c r="BG796" s="196">
        <f>IF(N796="zákl. přenesená",J796,0)</f>
        <v>0</v>
      </c>
      <c r="BH796" s="196">
        <f>IF(N796="sníž. přenesená",J796,0)</f>
        <v>0</v>
      </c>
      <c r="BI796" s="196">
        <f>IF(N796="nulová",J796,0)</f>
        <v>0</v>
      </c>
      <c r="BJ796" s="16" t="s">
        <v>79</v>
      </c>
      <c r="BK796" s="196">
        <f>ROUND(I796*H796,2)</f>
        <v>0</v>
      </c>
      <c r="BL796" s="16" t="s">
        <v>220</v>
      </c>
      <c r="BM796" s="195" t="s">
        <v>2014</v>
      </c>
    </row>
    <row r="797" spans="2:47" s="1" customFormat="1" ht="19.5">
      <c r="B797" s="33"/>
      <c r="C797" s="34"/>
      <c r="D797" s="197" t="s">
        <v>140</v>
      </c>
      <c r="E797" s="34"/>
      <c r="F797" s="198" t="s">
        <v>2013</v>
      </c>
      <c r="G797" s="34"/>
      <c r="H797" s="34"/>
      <c r="I797" s="114"/>
      <c r="J797" s="34"/>
      <c r="K797" s="34"/>
      <c r="L797" s="37"/>
      <c r="M797" s="199"/>
      <c r="N797" s="62"/>
      <c r="O797" s="62"/>
      <c r="P797" s="62"/>
      <c r="Q797" s="62"/>
      <c r="R797" s="62"/>
      <c r="S797" s="62"/>
      <c r="T797" s="63"/>
      <c r="AT797" s="16" t="s">
        <v>140</v>
      </c>
      <c r="AU797" s="16" t="s">
        <v>89</v>
      </c>
    </row>
    <row r="798" spans="2:65" s="1" customFormat="1" ht="36" customHeight="1">
      <c r="B798" s="33"/>
      <c r="C798" s="184" t="s">
        <v>2015</v>
      </c>
      <c r="D798" s="184" t="s">
        <v>133</v>
      </c>
      <c r="E798" s="185" t="s">
        <v>2016</v>
      </c>
      <c r="F798" s="186" t="s">
        <v>2017</v>
      </c>
      <c r="G798" s="187" t="s">
        <v>2018</v>
      </c>
      <c r="H798" s="188">
        <v>1</v>
      </c>
      <c r="I798" s="189"/>
      <c r="J798" s="190">
        <f>ROUND(I798*H798,2)</f>
        <v>0</v>
      </c>
      <c r="K798" s="186" t="s">
        <v>19</v>
      </c>
      <c r="L798" s="37"/>
      <c r="M798" s="191" t="s">
        <v>19</v>
      </c>
      <c r="N798" s="192" t="s">
        <v>43</v>
      </c>
      <c r="O798" s="62"/>
      <c r="P798" s="193">
        <f>O798*H798</f>
        <v>0</v>
      </c>
      <c r="Q798" s="193">
        <v>0</v>
      </c>
      <c r="R798" s="193">
        <f>Q798*H798</f>
        <v>0</v>
      </c>
      <c r="S798" s="193">
        <v>0</v>
      </c>
      <c r="T798" s="194">
        <f>S798*H798</f>
        <v>0</v>
      </c>
      <c r="AR798" s="195" t="s">
        <v>220</v>
      </c>
      <c r="AT798" s="195" t="s">
        <v>133</v>
      </c>
      <c r="AU798" s="195" t="s">
        <v>89</v>
      </c>
      <c r="AY798" s="16" t="s">
        <v>131</v>
      </c>
      <c r="BE798" s="196">
        <f>IF(N798="základní",J798,0)</f>
        <v>0</v>
      </c>
      <c r="BF798" s="196">
        <f>IF(N798="snížená",J798,0)</f>
        <v>0</v>
      </c>
      <c r="BG798" s="196">
        <f>IF(N798="zákl. přenesená",J798,0)</f>
        <v>0</v>
      </c>
      <c r="BH798" s="196">
        <f>IF(N798="sníž. přenesená",J798,0)</f>
        <v>0</v>
      </c>
      <c r="BI798" s="196">
        <f>IF(N798="nulová",J798,0)</f>
        <v>0</v>
      </c>
      <c r="BJ798" s="16" t="s">
        <v>79</v>
      </c>
      <c r="BK798" s="196">
        <f>ROUND(I798*H798,2)</f>
        <v>0</v>
      </c>
      <c r="BL798" s="16" t="s">
        <v>220</v>
      </c>
      <c r="BM798" s="195" t="s">
        <v>2019</v>
      </c>
    </row>
    <row r="799" spans="2:47" s="1" customFormat="1" ht="19.5">
      <c r="B799" s="33"/>
      <c r="C799" s="34"/>
      <c r="D799" s="197" t="s">
        <v>140</v>
      </c>
      <c r="E799" s="34"/>
      <c r="F799" s="198" t="s">
        <v>2017</v>
      </c>
      <c r="G799" s="34"/>
      <c r="H799" s="34"/>
      <c r="I799" s="114"/>
      <c r="J799" s="34"/>
      <c r="K799" s="34"/>
      <c r="L799" s="37"/>
      <c r="M799" s="199"/>
      <c r="N799" s="62"/>
      <c r="O799" s="62"/>
      <c r="P799" s="62"/>
      <c r="Q799" s="62"/>
      <c r="R799" s="62"/>
      <c r="S799" s="62"/>
      <c r="T799" s="63"/>
      <c r="AT799" s="16" t="s">
        <v>140</v>
      </c>
      <c r="AU799" s="16" t="s">
        <v>89</v>
      </c>
    </row>
    <row r="800" spans="2:65" s="1" customFormat="1" ht="36" customHeight="1">
      <c r="B800" s="33"/>
      <c r="C800" s="184" t="s">
        <v>2020</v>
      </c>
      <c r="D800" s="184" t="s">
        <v>133</v>
      </c>
      <c r="E800" s="185" t="s">
        <v>2021</v>
      </c>
      <c r="F800" s="186" t="s">
        <v>2022</v>
      </c>
      <c r="G800" s="187" t="s">
        <v>1462</v>
      </c>
      <c r="H800" s="188">
        <v>9</v>
      </c>
      <c r="I800" s="189"/>
      <c r="J800" s="190">
        <f>ROUND(I800*H800,2)</f>
        <v>0</v>
      </c>
      <c r="K800" s="186" t="s">
        <v>19</v>
      </c>
      <c r="L800" s="37"/>
      <c r="M800" s="191" t="s">
        <v>19</v>
      </c>
      <c r="N800" s="192" t="s">
        <v>43</v>
      </c>
      <c r="O800" s="62"/>
      <c r="P800" s="193">
        <f>O800*H800</f>
        <v>0</v>
      </c>
      <c r="Q800" s="193">
        <v>0</v>
      </c>
      <c r="R800" s="193">
        <f>Q800*H800</f>
        <v>0</v>
      </c>
      <c r="S800" s="193">
        <v>0</v>
      </c>
      <c r="T800" s="194">
        <f>S800*H800</f>
        <v>0</v>
      </c>
      <c r="AR800" s="195" t="s">
        <v>220</v>
      </c>
      <c r="AT800" s="195" t="s">
        <v>133</v>
      </c>
      <c r="AU800" s="195" t="s">
        <v>89</v>
      </c>
      <c r="AY800" s="16" t="s">
        <v>131</v>
      </c>
      <c r="BE800" s="196">
        <f>IF(N800="základní",J800,0)</f>
        <v>0</v>
      </c>
      <c r="BF800" s="196">
        <f>IF(N800="snížená",J800,0)</f>
        <v>0</v>
      </c>
      <c r="BG800" s="196">
        <f>IF(N800="zákl. přenesená",J800,0)</f>
        <v>0</v>
      </c>
      <c r="BH800" s="196">
        <f>IF(N800="sníž. přenesená",J800,0)</f>
        <v>0</v>
      </c>
      <c r="BI800" s="196">
        <f>IF(N800="nulová",J800,0)</f>
        <v>0</v>
      </c>
      <c r="BJ800" s="16" t="s">
        <v>79</v>
      </c>
      <c r="BK800" s="196">
        <f>ROUND(I800*H800,2)</f>
        <v>0</v>
      </c>
      <c r="BL800" s="16" t="s">
        <v>220</v>
      </c>
      <c r="BM800" s="195" t="s">
        <v>2023</v>
      </c>
    </row>
    <row r="801" spans="2:47" s="1" customFormat="1" ht="19.5">
      <c r="B801" s="33"/>
      <c r="C801" s="34"/>
      <c r="D801" s="197" t="s">
        <v>140</v>
      </c>
      <c r="E801" s="34"/>
      <c r="F801" s="198" t="s">
        <v>2022</v>
      </c>
      <c r="G801" s="34"/>
      <c r="H801" s="34"/>
      <c r="I801" s="114"/>
      <c r="J801" s="34"/>
      <c r="K801" s="34"/>
      <c r="L801" s="37"/>
      <c r="M801" s="199"/>
      <c r="N801" s="62"/>
      <c r="O801" s="62"/>
      <c r="P801" s="62"/>
      <c r="Q801" s="62"/>
      <c r="R801" s="62"/>
      <c r="S801" s="62"/>
      <c r="T801" s="63"/>
      <c r="AT801" s="16" t="s">
        <v>140</v>
      </c>
      <c r="AU801" s="16" t="s">
        <v>89</v>
      </c>
    </row>
    <row r="802" spans="2:65" s="1" customFormat="1" ht="24" customHeight="1">
      <c r="B802" s="33"/>
      <c r="C802" s="184" t="s">
        <v>2024</v>
      </c>
      <c r="D802" s="184" t="s">
        <v>133</v>
      </c>
      <c r="E802" s="185" t="s">
        <v>2025</v>
      </c>
      <c r="F802" s="186" t="s">
        <v>2026</v>
      </c>
      <c r="G802" s="187" t="s">
        <v>1462</v>
      </c>
      <c r="H802" s="188">
        <v>1</v>
      </c>
      <c r="I802" s="189"/>
      <c r="J802" s="190">
        <f>ROUND(I802*H802,2)</f>
        <v>0</v>
      </c>
      <c r="K802" s="186" t="s">
        <v>19</v>
      </c>
      <c r="L802" s="37"/>
      <c r="M802" s="191" t="s">
        <v>19</v>
      </c>
      <c r="N802" s="192" t="s">
        <v>43</v>
      </c>
      <c r="O802" s="62"/>
      <c r="P802" s="193">
        <f>O802*H802</f>
        <v>0</v>
      </c>
      <c r="Q802" s="193">
        <v>0</v>
      </c>
      <c r="R802" s="193">
        <f>Q802*H802</f>
        <v>0</v>
      </c>
      <c r="S802" s="193">
        <v>0</v>
      </c>
      <c r="T802" s="194">
        <f>S802*H802</f>
        <v>0</v>
      </c>
      <c r="AR802" s="195" t="s">
        <v>220</v>
      </c>
      <c r="AT802" s="195" t="s">
        <v>133</v>
      </c>
      <c r="AU802" s="195" t="s">
        <v>89</v>
      </c>
      <c r="AY802" s="16" t="s">
        <v>131</v>
      </c>
      <c r="BE802" s="196">
        <f>IF(N802="základní",J802,0)</f>
        <v>0</v>
      </c>
      <c r="BF802" s="196">
        <f>IF(N802="snížená",J802,0)</f>
        <v>0</v>
      </c>
      <c r="BG802" s="196">
        <f>IF(N802="zákl. přenesená",J802,0)</f>
        <v>0</v>
      </c>
      <c r="BH802" s="196">
        <f>IF(N802="sníž. přenesená",J802,0)</f>
        <v>0</v>
      </c>
      <c r="BI802" s="196">
        <f>IF(N802="nulová",J802,0)</f>
        <v>0</v>
      </c>
      <c r="BJ802" s="16" t="s">
        <v>79</v>
      </c>
      <c r="BK802" s="196">
        <f>ROUND(I802*H802,2)</f>
        <v>0</v>
      </c>
      <c r="BL802" s="16" t="s">
        <v>220</v>
      </c>
      <c r="BM802" s="195" t="s">
        <v>2027</v>
      </c>
    </row>
    <row r="803" spans="2:47" s="1" customFormat="1" ht="19.5">
      <c r="B803" s="33"/>
      <c r="C803" s="34"/>
      <c r="D803" s="197" t="s">
        <v>140</v>
      </c>
      <c r="E803" s="34"/>
      <c r="F803" s="198" t="s">
        <v>2026</v>
      </c>
      <c r="G803" s="34"/>
      <c r="H803" s="34"/>
      <c r="I803" s="114"/>
      <c r="J803" s="34"/>
      <c r="K803" s="34"/>
      <c r="L803" s="37"/>
      <c r="M803" s="199"/>
      <c r="N803" s="62"/>
      <c r="O803" s="62"/>
      <c r="P803" s="62"/>
      <c r="Q803" s="62"/>
      <c r="R803" s="62"/>
      <c r="S803" s="62"/>
      <c r="T803" s="63"/>
      <c r="AT803" s="16" t="s">
        <v>140</v>
      </c>
      <c r="AU803" s="16" t="s">
        <v>89</v>
      </c>
    </row>
    <row r="804" spans="2:65" s="1" customFormat="1" ht="24" customHeight="1">
      <c r="B804" s="33"/>
      <c r="C804" s="184" t="s">
        <v>2028</v>
      </c>
      <c r="D804" s="184" t="s">
        <v>133</v>
      </c>
      <c r="E804" s="185" t="s">
        <v>2029</v>
      </c>
      <c r="F804" s="186" t="s">
        <v>2030</v>
      </c>
      <c r="G804" s="187" t="s">
        <v>1462</v>
      </c>
      <c r="H804" s="188">
        <v>1</v>
      </c>
      <c r="I804" s="189"/>
      <c r="J804" s="190">
        <f>ROUND(I804*H804,2)</f>
        <v>0</v>
      </c>
      <c r="K804" s="186" t="s">
        <v>19</v>
      </c>
      <c r="L804" s="37"/>
      <c r="M804" s="191" t="s">
        <v>19</v>
      </c>
      <c r="N804" s="192" t="s">
        <v>43</v>
      </c>
      <c r="O804" s="62"/>
      <c r="P804" s="193">
        <f>O804*H804</f>
        <v>0</v>
      </c>
      <c r="Q804" s="193">
        <v>0</v>
      </c>
      <c r="R804" s="193">
        <f>Q804*H804</f>
        <v>0</v>
      </c>
      <c r="S804" s="193">
        <v>0</v>
      </c>
      <c r="T804" s="194">
        <f>S804*H804</f>
        <v>0</v>
      </c>
      <c r="AR804" s="195" t="s">
        <v>220</v>
      </c>
      <c r="AT804" s="195" t="s">
        <v>133</v>
      </c>
      <c r="AU804" s="195" t="s">
        <v>89</v>
      </c>
      <c r="AY804" s="16" t="s">
        <v>131</v>
      </c>
      <c r="BE804" s="196">
        <f>IF(N804="základní",J804,0)</f>
        <v>0</v>
      </c>
      <c r="BF804" s="196">
        <f>IF(N804="snížená",J804,0)</f>
        <v>0</v>
      </c>
      <c r="BG804" s="196">
        <f>IF(N804="zákl. přenesená",J804,0)</f>
        <v>0</v>
      </c>
      <c r="BH804" s="196">
        <f>IF(N804="sníž. přenesená",J804,0)</f>
        <v>0</v>
      </c>
      <c r="BI804" s="196">
        <f>IF(N804="nulová",J804,0)</f>
        <v>0</v>
      </c>
      <c r="BJ804" s="16" t="s">
        <v>79</v>
      </c>
      <c r="BK804" s="196">
        <f>ROUND(I804*H804,2)</f>
        <v>0</v>
      </c>
      <c r="BL804" s="16" t="s">
        <v>220</v>
      </c>
      <c r="BM804" s="195" t="s">
        <v>2031</v>
      </c>
    </row>
    <row r="805" spans="2:47" s="1" customFormat="1" ht="19.5">
      <c r="B805" s="33"/>
      <c r="C805" s="34"/>
      <c r="D805" s="197" t="s">
        <v>140</v>
      </c>
      <c r="E805" s="34"/>
      <c r="F805" s="198" t="s">
        <v>2030</v>
      </c>
      <c r="G805" s="34"/>
      <c r="H805" s="34"/>
      <c r="I805" s="114"/>
      <c r="J805" s="34"/>
      <c r="K805" s="34"/>
      <c r="L805" s="37"/>
      <c r="M805" s="199"/>
      <c r="N805" s="62"/>
      <c r="O805" s="62"/>
      <c r="P805" s="62"/>
      <c r="Q805" s="62"/>
      <c r="R805" s="62"/>
      <c r="S805" s="62"/>
      <c r="T805" s="63"/>
      <c r="AT805" s="16" t="s">
        <v>140</v>
      </c>
      <c r="AU805" s="16" t="s">
        <v>89</v>
      </c>
    </row>
    <row r="806" spans="2:65" s="1" customFormat="1" ht="24" customHeight="1">
      <c r="B806" s="33"/>
      <c r="C806" s="184" t="s">
        <v>2032</v>
      </c>
      <c r="D806" s="184" t="s">
        <v>133</v>
      </c>
      <c r="E806" s="185" t="s">
        <v>2033</v>
      </c>
      <c r="F806" s="186" t="s">
        <v>2034</v>
      </c>
      <c r="G806" s="187" t="s">
        <v>1462</v>
      </c>
      <c r="H806" s="188">
        <v>1</v>
      </c>
      <c r="I806" s="189"/>
      <c r="J806" s="190">
        <f>ROUND(I806*H806,2)</f>
        <v>0</v>
      </c>
      <c r="K806" s="186" t="s">
        <v>19</v>
      </c>
      <c r="L806" s="37"/>
      <c r="M806" s="191" t="s">
        <v>19</v>
      </c>
      <c r="N806" s="192" t="s">
        <v>43</v>
      </c>
      <c r="O806" s="62"/>
      <c r="P806" s="193">
        <f>O806*H806</f>
        <v>0</v>
      </c>
      <c r="Q806" s="193">
        <v>0</v>
      </c>
      <c r="R806" s="193">
        <f>Q806*H806</f>
        <v>0</v>
      </c>
      <c r="S806" s="193">
        <v>0</v>
      </c>
      <c r="T806" s="194">
        <f>S806*H806</f>
        <v>0</v>
      </c>
      <c r="AR806" s="195" t="s">
        <v>220</v>
      </c>
      <c r="AT806" s="195" t="s">
        <v>133</v>
      </c>
      <c r="AU806" s="195" t="s">
        <v>89</v>
      </c>
      <c r="AY806" s="16" t="s">
        <v>131</v>
      </c>
      <c r="BE806" s="196">
        <f>IF(N806="základní",J806,0)</f>
        <v>0</v>
      </c>
      <c r="BF806" s="196">
        <f>IF(N806="snížená",J806,0)</f>
        <v>0</v>
      </c>
      <c r="BG806" s="196">
        <f>IF(N806="zákl. přenesená",J806,0)</f>
        <v>0</v>
      </c>
      <c r="BH806" s="196">
        <f>IF(N806="sníž. přenesená",J806,0)</f>
        <v>0</v>
      </c>
      <c r="BI806" s="196">
        <f>IF(N806="nulová",J806,0)</f>
        <v>0</v>
      </c>
      <c r="BJ806" s="16" t="s">
        <v>79</v>
      </c>
      <c r="BK806" s="196">
        <f>ROUND(I806*H806,2)</f>
        <v>0</v>
      </c>
      <c r="BL806" s="16" t="s">
        <v>220</v>
      </c>
      <c r="BM806" s="195" t="s">
        <v>2035</v>
      </c>
    </row>
    <row r="807" spans="2:47" s="1" customFormat="1" ht="19.5">
      <c r="B807" s="33"/>
      <c r="C807" s="34"/>
      <c r="D807" s="197" t="s">
        <v>140</v>
      </c>
      <c r="E807" s="34"/>
      <c r="F807" s="198" t="s">
        <v>2034</v>
      </c>
      <c r="G807" s="34"/>
      <c r="H807" s="34"/>
      <c r="I807" s="114"/>
      <c r="J807" s="34"/>
      <c r="K807" s="34"/>
      <c r="L807" s="37"/>
      <c r="M807" s="199"/>
      <c r="N807" s="62"/>
      <c r="O807" s="62"/>
      <c r="P807" s="62"/>
      <c r="Q807" s="62"/>
      <c r="R807" s="62"/>
      <c r="S807" s="62"/>
      <c r="T807" s="63"/>
      <c r="AT807" s="16" t="s">
        <v>140</v>
      </c>
      <c r="AU807" s="16" t="s">
        <v>89</v>
      </c>
    </row>
    <row r="808" spans="2:65" s="1" customFormat="1" ht="24" customHeight="1">
      <c r="B808" s="33"/>
      <c r="C808" s="184" t="s">
        <v>2036</v>
      </c>
      <c r="D808" s="184" t="s">
        <v>133</v>
      </c>
      <c r="E808" s="185" t="s">
        <v>2037</v>
      </c>
      <c r="F808" s="186" t="s">
        <v>2038</v>
      </c>
      <c r="G808" s="187" t="s">
        <v>1462</v>
      </c>
      <c r="H808" s="188">
        <v>1</v>
      </c>
      <c r="I808" s="189"/>
      <c r="J808" s="190">
        <f>ROUND(I808*H808,2)</f>
        <v>0</v>
      </c>
      <c r="K808" s="186" t="s">
        <v>19</v>
      </c>
      <c r="L808" s="37"/>
      <c r="M808" s="191" t="s">
        <v>19</v>
      </c>
      <c r="N808" s="192" t="s">
        <v>43</v>
      </c>
      <c r="O808" s="62"/>
      <c r="P808" s="193">
        <f>O808*H808</f>
        <v>0</v>
      </c>
      <c r="Q808" s="193">
        <v>0</v>
      </c>
      <c r="R808" s="193">
        <f>Q808*H808</f>
        <v>0</v>
      </c>
      <c r="S808" s="193">
        <v>0</v>
      </c>
      <c r="T808" s="194">
        <f>S808*H808</f>
        <v>0</v>
      </c>
      <c r="AR808" s="195" t="s">
        <v>220</v>
      </c>
      <c r="AT808" s="195" t="s">
        <v>133</v>
      </c>
      <c r="AU808" s="195" t="s">
        <v>89</v>
      </c>
      <c r="AY808" s="16" t="s">
        <v>131</v>
      </c>
      <c r="BE808" s="196">
        <f>IF(N808="základní",J808,0)</f>
        <v>0</v>
      </c>
      <c r="BF808" s="196">
        <f>IF(N808="snížená",J808,0)</f>
        <v>0</v>
      </c>
      <c r="BG808" s="196">
        <f>IF(N808="zákl. přenesená",J808,0)</f>
        <v>0</v>
      </c>
      <c r="BH808" s="196">
        <f>IF(N808="sníž. přenesená",J808,0)</f>
        <v>0</v>
      </c>
      <c r="BI808" s="196">
        <f>IF(N808="nulová",J808,0)</f>
        <v>0</v>
      </c>
      <c r="BJ808" s="16" t="s">
        <v>79</v>
      </c>
      <c r="BK808" s="196">
        <f>ROUND(I808*H808,2)</f>
        <v>0</v>
      </c>
      <c r="BL808" s="16" t="s">
        <v>220</v>
      </c>
      <c r="BM808" s="195" t="s">
        <v>2039</v>
      </c>
    </row>
    <row r="809" spans="2:47" s="1" customFormat="1" ht="19.5">
      <c r="B809" s="33"/>
      <c r="C809" s="34"/>
      <c r="D809" s="197" t="s">
        <v>140</v>
      </c>
      <c r="E809" s="34"/>
      <c r="F809" s="198" t="s">
        <v>2038</v>
      </c>
      <c r="G809" s="34"/>
      <c r="H809" s="34"/>
      <c r="I809" s="114"/>
      <c r="J809" s="34"/>
      <c r="K809" s="34"/>
      <c r="L809" s="37"/>
      <c r="M809" s="199"/>
      <c r="N809" s="62"/>
      <c r="O809" s="62"/>
      <c r="P809" s="62"/>
      <c r="Q809" s="62"/>
      <c r="R809" s="62"/>
      <c r="S809" s="62"/>
      <c r="T809" s="63"/>
      <c r="AT809" s="16" t="s">
        <v>140</v>
      </c>
      <c r="AU809" s="16" t="s">
        <v>89</v>
      </c>
    </row>
    <row r="810" spans="2:65" s="1" customFormat="1" ht="24" customHeight="1">
      <c r="B810" s="33"/>
      <c r="C810" s="184" t="s">
        <v>2040</v>
      </c>
      <c r="D810" s="184" t="s">
        <v>133</v>
      </c>
      <c r="E810" s="185" t="s">
        <v>2041</v>
      </c>
      <c r="F810" s="186" t="s">
        <v>2042</v>
      </c>
      <c r="G810" s="187" t="s">
        <v>1462</v>
      </c>
      <c r="H810" s="188">
        <v>3</v>
      </c>
      <c r="I810" s="189"/>
      <c r="J810" s="190">
        <f>ROUND(I810*H810,2)</f>
        <v>0</v>
      </c>
      <c r="K810" s="186" t="s">
        <v>19</v>
      </c>
      <c r="L810" s="37"/>
      <c r="M810" s="191" t="s">
        <v>19</v>
      </c>
      <c r="N810" s="192" t="s">
        <v>43</v>
      </c>
      <c r="O810" s="62"/>
      <c r="P810" s="193">
        <f>O810*H810</f>
        <v>0</v>
      </c>
      <c r="Q810" s="193">
        <v>0</v>
      </c>
      <c r="R810" s="193">
        <f>Q810*H810</f>
        <v>0</v>
      </c>
      <c r="S810" s="193">
        <v>0</v>
      </c>
      <c r="T810" s="194">
        <f>S810*H810</f>
        <v>0</v>
      </c>
      <c r="AR810" s="195" t="s">
        <v>220</v>
      </c>
      <c r="AT810" s="195" t="s">
        <v>133</v>
      </c>
      <c r="AU810" s="195" t="s">
        <v>89</v>
      </c>
      <c r="AY810" s="16" t="s">
        <v>131</v>
      </c>
      <c r="BE810" s="196">
        <f>IF(N810="základní",J810,0)</f>
        <v>0</v>
      </c>
      <c r="BF810" s="196">
        <f>IF(N810="snížená",J810,0)</f>
        <v>0</v>
      </c>
      <c r="BG810" s="196">
        <f>IF(N810="zákl. přenesená",J810,0)</f>
        <v>0</v>
      </c>
      <c r="BH810" s="196">
        <f>IF(N810="sníž. přenesená",J810,0)</f>
        <v>0</v>
      </c>
      <c r="BI810" s="196">
        <f>IF(N810="nulová",J810,0)</f>
        <v>0</v>
      </c>
      <c r="BJ810" s="16" t="s">
        <v>79</v>
      </c>
      <c r="BK810" s="196">
        <f>ROUND(I810*H810,2)</f>
        <v>0</v>
      </c>
      <c r="BL810" s="16" t="s">
        <v>220</v>
      </c>
      <c r="BM810" s="195" t="s">
        <v>2043</v>
      </c>
    </row>
    <row r="811" spans="2:47" s="1" customFormat="1" ht="19.5">
      <c r="B811" s="33"/>
      <c r="C811" s="34"/>
      <c r="D811" s="197" t="s">
        <v>140</v>
      </c>
      <c r="E811" s="34"/>
      <c r="F811" s="198" t="s">
        <v>2042</v>
      </c>
      <c r="G811" s="34"/>
      <c r="H811" s="34"/>
      <c r="I811" s="114"/>
      <c r="J811" s="34"/>
      <c r="K811" s="34"/>
      <c r="L811" s="37"/>
      <c r="M811" s="199"/>
      <c r="N811" s="62"/>
      <c r="O811" s="62"/>
      <c r="P811" s="62"/>
      <c r="Q811" s="62"/>
      <c r="R811" s="62"/>
      <c r="S811" s="62"/>
      <c r="T811" s="63"/>
      <c r="AT811" s="16" t="s">
        <v>140</v>
      </c>
      <c r="AU811" s="16" t="s">
        <v>89</v>
      </c>
    </row>
    <row r="812" spans="2:65" s="1" customFormat="1" ht="36" customHeight="1">
      <c r="B812" s="33"/>
      <c r="C812" s="184" t="s">
        <v>2044</v>
      </c>
      <c r="D812" s="184" t="s">
        <v>133</v>
      </c>
      <c r="E812" s="185" t="s">
        <v>2045</v>
      </c>
      <c r="F812" s="186" t="s">
        <v>2046</v>
      </c>
      <c r="G812" s="187" t="s">
        <v>1462</v>
      </c>
      <c r="H812" s="188">
        <v>4</v>
      </c>
      <c r="I812" s="189"/>
      <c r="J812" s="190">
        <f>ROUND(I812*H812,2)</f>
        <v>0</v>
      </c>
      <c r="K812" s="186" t="s">
        <v>19</v>
      </c>
      <c r="L812" s="37"/>
      <c r="M812" s="191" t="s">
        <v>19</v>
      </c>
      <c r="N812" s="192" t="s">
        <v>43</v>
      </c>
      <c r="O812" s="62"/>
      <c r="P812" s="193">
        <f>O812*H812</f>
        <v>0</v>
      </c>
      <c r="Q812" s="193">
        <v>0</v>
      </c>
      <c r="R812" s="193">
        <f>Q812*H812</f>
        <v>0</v>
      </c>
      <c r="S812" s="193">
        <v>0</v>
      </c>
      <c r="T812" s="194">
        <f>S812*H812</f>
        <v>0</v>
      </c>
      <c r="AR812" s="195" t="s">
        <v>220</v>
      </c>
      <c r="AT812" s="195" t="s">
        <v>133</v>
      </c>
      <c r="AU812" s="195" t="s">
        <v>89</v>
      </c>
      <c r="AY812" s="16" t="s">
        <v>131</v>
      </c>
      <c r="BE812" s="196">
        <f>IF(N812="základní",J812,0)</f>
        <v>0</v>
      </c>
      <c r="BF812" s="196">
        <f>IF(N812="snížená",J812,0)</f>
        <v>0</v>
      </c>
      <c r="BG812" s="196">
        <f>IF(N812="zákl. přenesená",J812,0)</f>
        <v>0</v>
      </c>
      <c r="BH812" s="196">
        <f>IF(N812="sníž. přenesená",J812,0)</f>
        <v>0</v>
      </c>
      <c r="BI812" s="196">
        <f>IF(N812="nulová",J812,0)</f>
        <v>0</v>
      </c>
      <c r="BJ812" s="16" t="s">
        <v>79</v>
      </c>
      <c r="BK812" s="196">
        <f>ROUND(I812*H812,2)</f>
        <v>0</v>
      </c>
      <c r="BL812" s="16" t="s">
        <v>220</v>
      </c>
      <c r="BM812" s="195" t="s">
        <v>2047</v>
      </c>
    </row>
    <row r="813" spans="2:47" s="1" customFormat="1" ht="19.5">
      <c r="B813" s="33"/>
      <c r="C813" s="34"/>
      <c r="D813" s="197" t="s">
        <v>140</v>
      </c>
      <c r="E813" s="34"/>
      <c r="F813" s="198" t="s">
        <v>2046</v>
      </c>
      <c r="G813" s="34"/>
      <c r="H813" s="34"/>
      <c r="I813" s="114"/>
      <c r="J813" s="34"/>
      <c r="K813" s="34"/>
      <c r="L813" s="37"/>
      <c r="M813" s="199"/>
      <c r="N813" s="62"/>
      <c r="O813" s="62"/>
      <c r="P813" s="62"/>
      <c r="Q813" s="62"/>
      <c r="R813" s="62"/>
      <c r="S813" s="62"/>
      <c r="T813" s="63"/>
      <c r="AT813" s="16" t="s">
        <v>140</v>
      </c>
      <c r="AU813" s="16" t="s">
        <v>89</v>
      </c>
    </row>
    <row r="814" spans="2:65" s="1" customFormat="1" ht="24" customHeight="1">
      <c r="B814" s="33"/>
      <c r="C814" s="184" t="s">
        <v>2048</v>
      </c>
      <c r="D814" s="184" t="s">
        <v>133</v>
      </c>
      <c r="E814" s="185" t="s">
        <v>2049</v>
      </c>
      <c r="F814" s="186" t="s">
        <v>2050</v>
      </c>
      <c r="G814" s="187" t="s">
        <v>1462</v>
      </c>
      <c r="H814" s="188">
        <v>24</v>
      </c>
      <c r="I814" s="189"/>
      <c r="J814" s="190">
        <f>ROUND(I814*H814,2)</f>
        <v>0</v>
      </c>
      <c r="K814" s="186" t="s">
        <v>19</v>
      </c>
      <c r="L814" s="37"/>
      <c r="M814" s="191" t="s">
        <v>19</v>
      </c>
      <c r="N814" s="192" t="s">
        <v>43</v>
      </c>
      <c r="O814" s="62"/>
      <c r="P814" s="193">
        <f>O814*H814</f>
        <v>0</v>
      </c>
      <c r="Q814" s="193">
        <v>0</v>
      </c>
      <c r="R814" s="193">
        <f>Q814*H814</f>
        <v>0</v>
      </c>
      <c r="S814" s="193">
        <v>0</v>
      </c>
      <c r="T814" s="194">
        <f>S814*H814</f>
        <v>0</v>
      </c>
      <c r="AR814" s="195" t="s">
        <v>220</v>
      </c>
      <c r="AT814" s="195" t="s">
        <v>133</v>
      </c>
      <c r="AU814" s="195" t="s">
        <v>89</v>
      </c>
      <c r="AY814" s="16" t="s">
        <v>131</v>
      </c>
      <c r="BE814" s="196">
        <f>IF(N814="základní",J814,0)</f>
        <v>0</v>
      </c>
      <c r="BF814" s="196">
        <f>IF(N814="snížená",J814,0)</f>
        <v>0</v>
      </c>
      <c r="BG814" s="196">
        <f>IF(N814="zákl. přenesená",J814,0)</f>
        <v>0</v>
      </c>
      <c r="BH814" s="196">
        <f>IF(N814="sníž. přenesená",J814,0)</f>
        <v>0</v>
      </c>
      <c r="BI814" s="196">
        <f>IF(N814="nulová",J814,0)</f>
        <v>0</v>
      </c>
      <c r="BJ814" s="16" t="s">
        <v>79</v>
      </c>
      <c r="BK814" s="196">
        <f>ROUND(I814*H814,2)</f>
        <v>0</v>
      </c>
      <c r="BL814" s="16" t="s">
        <v>220</v>
      </c>
      <c r="BM814" s="195" t="s">
        <v>2051</v>
      </c>
    </row>
    <row r="815" spans="2:47" s="1" customFormat="1" ht="19.5">
      <c r="B815" s="33"/>
      <c r="C815" s="34"/>
      <c r="D815" s="197" t="s">
        <v>140</v>
      </c>
      <c r="E815" s="34"/>
      <c r="F815" s="198" t="s">
        <v>2050</v>
      </c>
      <c r="G815" s="34"/>
      <c r="H815" s="34"/>
      <c r="I815" s="114"/>
      <c r="J815" s="34"/>
      <c r="K815" s="34"/>
      <c r="L815" s="37"/>
      <c r="M815" s="199"/>
      <c r="N815" s="62"/>
      <c r="O815" s="62"/>
      <c r="P815" s="62"/>
      <c r="Q815" s="62"/>
      <c r="R815" s="62"/>
      <c r="S815" s="62"/>
      <c r="T815" s="63"/>
      <c r="AT815" s="16" t="s">
        <v>140</v>
      </c>
      <c r="AU815" s="16" t="s">
        <v>89</v>
      </c>
    </row>
    <row r="816" spans="2:65" s="1" customFormat="1" ht="36" customHeight="1">
      <c r="B816" s="33"/>
      <c r="C816" s="184" t="s">
        <v>2052</v>
      </c>
      <c r="D816" s="184" t="s">
        <v>133</v>
      </c>
      <c r="E816" s="185" t="s">
        <v>2053</v>
      </c>
      <c r="F816" s="186" t="s">
        <v>2054</v>
      </c>
      <c r="G816" s="187" t="s">
        <v>1462</v>
      </c>
      <c r="H816" s="188">
        <v>11</v>
      </c>
      <c r="I816" s="189"/>
      <c r="J816" s="190">
        <f>ROUND(I816*H816,2)</f>
        <v>0</v>
      </c>
      <c r="K816" s="186" t="s">
        <v>19</v>
      </c>
      <c r="L816" s="37"/>
      <c r="M816" s="191" t="s">
        <v>19</v>
      </c>
      <c r="N816" s="192" t="s">
        <v>43</v>
      </c>
      <c r="O816" s="62"/>
      <c r="P816" s="193">
        <f>O816*H816</f>
        <v>0</v>
      </c>
      <c r="Q816" s="193">
        <v>0</v>
      </c>
      <c r="R816" s="193">
        <f>Q816*H816</f>
        <v>0</v>
      </c>
      <c r="S816" s="193">
        <v>0</v>
      </c>
      <c r="T816" s="194">
        <f>S816*H816</f>
        <v>0</v>
      </c>
      <c r="AR816" s="195" t="s">
        <v>220</v>
      </c>
      <c r="AT816" s="195" t="s">
        <v>133</v>
      </c>
      <c r="AU816" s="195" t="s">
        <v>89</v>
      </c>
      <c r="AY816" s="16" t="s">
        <v>131</v>
      </c>
      <c r="BE816" s="196">
        <f>IF(N816="základní",J816,0)</f>
        <v>0</v>
      </c>
      <c r="BF816" s="196">
        <f>IF(N816="snížená",J816,0)</f>
        <v>0</v>
      </c>
      <c r="BG816" s="196">
        <f>IF(N816="zákl. přenesená",J816,0)</f>
        <v>0</v>
      </c>
      <c r="BH816" s="196">
        <f>IF(N816="sníž. přenesená",J816,0)</f>
        <v>0</v>
      </c>
      <c r="BI816" s="196">
        <f>IF(N816="nulová",J816,0)</f>
        <v>0</v>
      </c>
      <c r="BJ816" s="16" t="s">
        <v>79</v>
      </c>
      <c r="BK816" s="196">
        <f>ROUND(I816*H816,2)</f>
        <v>0</v>
      </c>
      <c r="BL816" s="16" t="s">
        <v>220</v>
      </c>
      <c r="BM816" s="195" t="s">
        <v>2055</v>
      </c>
    </row>
    <row r="817" spans="2:47" s="1" customFormat="1" ht="19.5">
      <c r="B817" s="33"/>
      <c r="C817" s="34"/>
      <c r="D817" s="197" t="s">
        <v>140</v>
      </c>
      <c r="E817" s="34"/>
      <c r="F817" s="198" t="s">
        <v>2054</v>
      </c>
      <c r="G817" s="34"/>
      <c r="H817" s="34"/>
      <c r="I817" s="114"/>
      <c r="J817" s="34"/>
      <c r="K817" s="34"/>
      <c r="L817" s="37"/>
      <c r="M817" s="199"/>
      <c r="N817" s="62"/>
      <c r="O817" s="62"/>
      <c r="P817" s="62"/>
      <c r="Q817" s="62"/>
      <c r="R817" s="62"/>
      <c r="S817" s="62"/>
      <c r="T817" s="63"/>
      <c r="AT817" s="16" t="s">
        <v>140</v>
      </c>
      <c r="AU817" s="16" t="s">
        <v>89</v>
      </c>
    </row>
    <row r="818" spans="2:65" s="1" customFormat="1" ht="36" customHeight="1">
      <c r="B818" s="33"/>
      <c r="C818" s="184" t="s">
        <v>2056</v>
      </c>
      <c r="D818" s="184" t="s">
        <v>133</v>
      </c>
      <c r="E818" s="185" t="s">
        <v>2057</v>
      </c>
      <c r="F818" s="186" t="s">
        <v>2058</v>
      </c>
      <c r="G818" s="187" t="s">
        <v>1462</v>
      </c>
      <c r="H818" s="188">
        <v>2</v>
      </c>
      <c r="I818" s="189"/>
      <c r="J818" s="190">
        <f>ROUND(I818*H818,2)</f>
        <v>0</v>
      </c>
      <c r="K818" s="186" t="s">
        <v>19</v>
      </c>
      <c r="L818" s="37"/>
      <c r="M818" s="191" t="s">
        <v>19</v>
      </c>
      <c r="N818" s="192" t="s">
        <v>43</v>
      </c>
      <c r="O818" s="62"/>
      <c r="P818" s="193">
        <f>O818*H818</f>
        <v>0</v>
      </c>
      <c r="Q818" s="193">
        <v>0</v>
      </c>
      <c r="R818" s="193">
        <f>Q818*H818</f>
        <v>0</v>
      </c>
      <c r="S818" s="193">
        <v>0</v>
      </c>
      <c r="T818" s="194">
        <f>S818*H818</f>
        <v>0</v>
      </c>
      <c r="AR818" s="195" t="s">
        <v>220</v>
      </c>
      <c r="AT818" s="195" t="s">
        <v>133</v>
      </c>
      <c r="AU818" s="195" t="s">
        <v>89</v>
      </c>
      <c r="AY818" s="16" t="s">
        <v>131</v>
      </c>
      <c r="BE818" s="196">
        <f>IF(N818="základní",J818,0)</f>
        <v>0</v>
      </c>
      <c r="BF818" s="196">
        <f>IF(N818="snížená",J818,0)</f>
        <v>0</v>
      </c>
      <c r="BG818" s="196">
        <f>IF(N818="zákl. přenesená",J818,0)</f>
        <v>0</v>
      </c>
      <c r="BH818" s="196">
        <f>IF(N818="sníž. přenesená",J818,0)</f>
        <v>0</v>
      </c>
      <c r="BI818" s="196">
        <f>IF(N818="nulová",J818,0)</f>
        <v>0</v>
      </c>
      <c r="BJ818" s="16" t="s">
        <v>79</v>
      </c>
      <c r="BK818" s="196">
        <f>ROUND(I818*H818,2)</f>
        <v>0</v>
      </c>
      <c r="BL818" s="16" t="s">
        <v>220</v>
      </c>
      <c r="BM818" s="195" t="s">
        <v>2059</v>
      </c>
    </row>
    <row r="819" spans="2:47" s="1" customFormat="1" ht="29.25">
      <c r="B819" s="33"/>
      <c r="C819" s="34"/>
      <c r="D819" s="197" t="s">
        <v>140</v>
      </c>
      <c r="E819" s="34"/>
      <c r="F819" s="198" t="s">
        <v>2058</v>
      </c>
      <c r="G819" s="34"/>
      <c r="H819" s="34"/>
      <c r="I819" s="114"/>
      <c r="J819" s="34"/>
      <c r="K819" s="34"/>
      <c r="L819" s="37"/>
      <c r="M819" s="199"/>
      <c r="N819" s="62"/>
      <c r="O819" s="62"/>
      <c r="P819" s="62"/>
      <c r="Q819" s="62"/>
      <c r="R819" s="62"/>
      <c r="S819" s="62"/>
      <c r="T819" s="63"/>
      <c r="AT819" s="16" t="s">
        <v>140</v>
      </c>
      <c r="AU819" s="16" t="s">
        <v>89</v>
      </c>
    </row>
    <row r="820" spans="2:65" s="1" customFormat="1" ht="36" customHeight="1">
      <c r="B820" s="33"/>
      <c r="C820" s="184" t="s">
        <v>2060</v>
      </c>
      <c r="D820" s="184" t="s">
        <v>133</v>
      </c>
      <c r="E820" s="185" t="s">
        <v>2061</v>
      </c>
      <c r="F820" s="186" t="s">
        <v>2062</v>
      </c>
      <c r="G820" s="187" t="s">
        <v>1462</v>
      </c>
      <c r="H820" s="188">
        <v>1</v>
      </c>
      <c r="I820" s="189"/>
      <c r="J820" s="190">
        <f>ROUND(I820*H820,2)</f>
        <v>0</v>
      </c>
      <c r="K820" s="186" t="s">
        <v>19</v>
      </c>
      <c r="L820" s="37"/>
      <c r="M820" s="191" t="s">
        <v>19</v>
      </c>
      <c r="N820" s="192" t="s">
        <v>43</v>
      </c>
      <c r="O820" s="62"/>
      <c r="P820" s="193">
        <f>O820*H820</f>
        <v>0</v>
      </c>
      <c r="Q820" s="193">
        <v>0</v>
      </c>
      <c r="R820" s="193">
        <f>Q820*H820</f>
        <v>0</v>
      </c>
      <c r="S820" s="193">
        <v>0</v>
      </c>
      <c r="T820" s="194">
        <f>S820*H820</f>
        <v>0</v>
      </c>
      <c r="AR820" s="195" t="s">
        <v>220</v>
      </c>
      <c r="AT820" s="195" t="s">
        <v>133</v>
      </c>
      <c r="AU820" s="195" t="s">
        <v>89</v>
      </c>
      <c r="AY820" s="16" t="s">
        <v>131</v>
      </c>
      <c r="BE820" s="196">
        <f>IF(N820="základní",J820,0)</f>
        <v>0</v>
      </c>
      <c r="BF820" s="196">
        <f>IF(N820="snížená",J820,0)</f>
        <v>0</v>
      </c>
      <c r="BG820" s="196">
        <f>IF(N820="zákl. přenesená",J820,0)</f>
        <v>0</v>
      </c>
      <c r="BH820" s="196">
        <f>IF(N820="sníž. přenesená",J820,0)</f>
        <v>0</v>
      </c>
      <c r="BI820" s="196">
        <f>IF(N820="nulová",J820,0)</f>
        <v>0</v>
      </c>
      <c r="BJ820" s="16" t="s">
        <v>79</v>
      </c>
      <c r="BK820" s="196">
        <f>ROUND(I820*H820,2)</f>
        <v>0</v>
      </c>
      <c r="BL820" s="16" t="s">
        <v>220</v>
      </c>
      <c r="BM820" s="195" t="s">
        <v>2063</v>
      </c>
    </row>
    <row r="821" spans="2:47" s="1" customFormat="1" ht="19.5">
      <c r="B821" s="33"/>
      <c r="C821" s="34"/>
      <c r="D821" s="197" t="s">
        <v>140</v>
      </c>
      <c r="E821" s="34"/>
      <c r="F821" s="198" t="s">
        <v>2062</v>
      </c>
      <c r="G821" s="34"/>
      <c r="H821" s="34"/>
      <c r="I821" s="114"/>
      <c r="J821" s="34"/>
      <c r="K821" s="34"/>
      <c r="L821" s="37"/>
      <c r="M821" s="199"/>
      <c r="N821" s="62"/>
      <c r="O821" s="62"/>
      <c r="P821" s="62"/>
      <c r="Q821" s="62"/>
      <c r="R821" s="62"/>
      <c r="S821" s="62"/>
      <c r="T821" s="63"/>
      <c r="AT821" s="16" t="s">
        <v>140</v>
      </c>
      <c r="AU821" s="16" t="s">
        <v>89</v>
      </c>
    </row>
    <row r="822" spans="2:65" s="1" customFormat="1" ht="36" customHeight="1">
      <c r="B822" s="33"/>
      <c r="C822" s="184" t="s">
        <v>2064</v>
      </c>
      <c r="D822" s="184" t="s">
        <v>133</v>
      </c>
      <c r="E822" s="185" t="s">
        <v>2065</v>
      </c>
      <c r="F822" s="186" t="s">
        <v>2066</v>
      </c>
      <c r="G822" s="187" t="s">
        <v>1462</v>
      </c>
      <c r="H822" s="188">
        <v>1</v>
      </c>
      <c r="I822" s="189"/>
      <c r="J822" s="190">
        <f>ROUND(I822*H822,2)</f>
        <v>0</v>
      </c>
      <c r="K822" s="186" t="s">
        <v>19</v>
      </c>
      <c r="L822" s="37"/>
      <c r="M822" s="191" t="s">
        <v>19</v>
      </c>
      <c r="N822" s="192" t="s">
        <v>43</v>
      </c>
      <c r="O822" s="62"/>
      <c r="P822" s="193">
        <f>O822*H822</f>
        <v>0</v>
      </c>
      <c r="Q822" s="193">
        <v>0</v>
      </c>
      <c r="R822" s="193">
        <f>Q822*H822</f>
        <v>0</v>
      </c>
      <c r="S822" s="193">
        <v>0</v>
      </c>
      <c r="T822" s="194">
        <f>S822*H822</f>
        <v>0</v>
      </c>
      <c r="AR822" s="195" t="s">
        <v>220</v>
      </c>
      <c r="AT822" s="195" t="s">
        <v>133</v>
      </c>
      <c r="AU822" s="195" t="s">
        <v>89</v>
      </c>
      <c r="AY822" s="16" t="s">
        <v>131</v>
      </c>
      <c r="BE822" s="196">
        <f>IF(N822="základní",J822,0)</f>
        <v>0</v>
      </c>
      <c r="BF822" s="196">
        <f>IF(N822="snížená",J822,0)</f>
        <v>0</v>
      </c>
      <c r="BG822" s="196">
        <f>IF(N822="zákl. přenesená",J822,0)</f>
        <v>0</v>
      </c>
      <c r="BH822" s="196">
        <f>IF(N822="sníž. přenesená",J822,0)</f>
        <v>0</v>
      </c>
      <c r="BI822" s="196">
        <f>IF(N822="nulová",J822,0)</f>
        <v>0</v>
      </c>
      <c r="BJ822" s="16" t="s">
        <v>79</v>
      </c>
      <c r="BK822" s="196">
        <f>ROUND(I822*H822,2)</f>
        <v>0</v>
      </c>
      <c r="BL822" s="16" t="s">
        <v>220</v>
      </c>
      <c r="BM822" s="195" t="s">
        <v>2067</v>
      </c>
    </row>
    <row r="823" spans="2:47" s="1" customFormat="1" ht="19.5">
      <c r="B823" s="33"/>
      <c r="C823" s="34"/>
      <c r="D823" s="197" t="s">
        <v>140</v>
      </c>
      <c r="E823" s="34"/>
      <c r="F823" s="198" t="s">
        <v>2066</v>
      </c>
      <c r="G823" s="34"/>
      <c r="H823" s="34"/>
      <c r="I823" s="114"/>
      <c r="J823" s="34"/>
      <c r="K823" s="34"/>
      <c r="L823" s="37"/>
      <c r="M823" s="199"/>
      <c r="N823" s="62"/>
      <c r="O823" s="62"/>
      <c r="P823" s="62"/>
      <c r="Q823" s="62"/>
      <c r="R823" s="62"/>
      <c r="S823" s="62"/>
      <c r="T823" s="63"/>
      <c r="AT823" s="16" t="s">
        <v>140</v>
      </c>
      <c r="AU823" s="16" t="s">
        <v>89</v>
      </c>
    </row>
    <row r="824" spans="2:65" s="1" customFormat="1" ht="16.5" customHeight="1">
      <c r="B824" s="33"/>
      <c r="C824" s="184" t="s">
        <v>2068</v>
      </c>
      <c r="D824" s="184" t="s">
        <v>133</v>
      </c>
      <c r="E824" s="185" t="s">
        <v>2069</v>
      </c>
      <c r="F824" s="186" t="s">
        <v>2070</v>
      </c>
      <c r="G824" s="187" t="s">
        <v>600</v>
      </c>
      <c r="H824" s="221"/>
      <c r="I824" s="189"/>
      <c r="J824" s="190">
        <f>ROUND(I824*H824,2)</f>
        <v>0</v>
      </c>
      <c r="K824" s="186" t="s">
        <v>19</v>
      </c>
      <c r="L824" s="37"/>
      <c r="M824" s="191" t="s">
        <v>19</v>
      </c>
      <c r="N824" s="192" t="s">
        <v>43</v>
      </c>
      <c r="O824" s="62"/>
      <c r="P824" s="193">
        <f>O824*H824</f>
        <v>0</v>
      </c>
      <c r="Q824" s="193">
        <v>0</v>
      </c>
      <c r="R824" s="193">
        <f>Q824*H824</f>
        <v>0</v>
      </c>
      <c r="S824" s="193">
        <v>0</v>
      </c>
      <c r="T824" s="194">
        <f>S824*H824</f>
        <v>0</v>
      </c>
      <c r="AR824" s="195" t="s">
        <v>220</v>
      </c>
      <c r="AT824" s="195" t="s">
        <v>133</v>
      </c>
      <c r="AU824" s="195" t="s">
        <v>89</v>
      </c>
      <c r="AY824" s="16" t="s">
        <v>131</v>
      </c>
      <c r="BE824" s="196">
        <f>IF(N824="základní",J824,0)</f>
        <v>0</v>
      </c>
      <c r="BF824" s="196">
        <f>IF(N824="snížená",J824,0)</f>
        <v>0</v>
      </c>
      <c r="BG824" s="196">
        <f>IF(N824="zákl. přenesená",J824,0)</f>
        <v>0</v>
      </c>
      <c r="BH824" s="196">
        <f>IF(N824="sníž. přenesená",J824,0)</f>
        <v>0</v>
      </c>
      <c r="BI824" s="196">
        <f>IF(N824="nulová",J824,0)</f>
        <v>0</v>
      </c>
      <c r="BJ824" s="16" t="s">
        <v>79</v>
      </c>
      <c r="BK824" s="196">
        <f>ROUND(I824*H824,2)</f>
        <v>0</v>
      </c>
      <c r="BL824" s="16" t="s">
        <v>220</v>
      </c>
      <c r="BM824" s="195" t="s">
        <v>2071</v>
      </c>
    </row>
    <row r="825" spans="2:47" s="1" customFormat="1" ht="11.25">
      <c r="B825" s="33"/>
      <c r="C825" s="34"/>
      <c r="D825" s="197" t="s">
        <v>140</v>
      </c>
      <c r="E825" s="34"/>
      <c r="F825" s="198" t="s">
        <v>2070</v>
      </c>
      <c r="G825" s="34"/>
      <c r="H825" s="34"/>
      <c r="I825" s="114"/>
      <c r="J825" s="34"/>
      <c r="K825" s="34"/>
      <c r="L825" s="37"/>
      <c r="M825" s="232"/>
      <c r="N825" s="233"/>
      <c r="O825" s="233"/>
      <c r="P825" s="233"/>
      <c r="Q825" s="233"/>
      <c r="R825" s="233"/>
      <c r="S825" s="233"/>
      <c r="T825" s="234"/>
      <c r="AT825" s="16" t="s">
        <v>140</v>
      </c>
      <c r="AU825" s="16" t="s">
        <v>89</v>
      </c>
    </row>
    <row r="826" spans="2:12" s="1" customFormat="1" ht="6.95" customHeight="1">
      <c r="B826" s="45"/>
      <c r="C826" s="46"/>
      <c r="D826" s="46"/>
      <c r="E826" s="46"/>
      <c r="F826" s="46"/>
      <c r="G826" s="46"/>
      <c r="H826" s="46"/>
      <c r="I826" s="136"/>
      <c r="J826" s="46"/>
      <c r="K826" s="46"/>
      <c r="L826" s="37"/>
    </row>
  </sheetData>
  <sheetProtection password="CC35" sheet="1" objects="1" scenarios="1" formatColumns="0" formatRows="0" autoFilter="0"/>
  <autoFilter ref="C87:K825"/>
  <mergeCells count="9">
    <mergeCell ref="E50:H50"/>
    <mergeCell ref="E78:H78"/>
    <mergeCell ref="E80:H80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9"/>
  <sheetViews>
    <sheetView showGridLines="0" zoomScale="110" zoomScaleNormal="110" workbookViewId="0" topLeftCell="A46">
      <selection activeCell="D65" sqref="D65"/>
    </sheetView>
  </sheetViews>
  <sheetFormatPr defaultColWidth="9.140625" defaultRowHeight="12"/>
  <cols>
    <col min="1" max="1" width="8.28125" style="235" customWidth="1"/>
    <col min="2" max="2" width="1.7109375" style="235" customWidth="1"/>
    <col min="3" max="4" width="5.00390625" style="235" customWidth="1"/>
    <col min="5" max="5" width="11.7109375" style="235" customWidth="1"/>
    <col min="6" max="6" width="9.140625" style="235" customWidth="1"/>
    <col min="7" max="7" width="5.00390625" style="235" customWidth="1"/>
    <col min="8" max="8" width="77.8515625" style="235" customWidth="1"/>
    <col min="9" max="10" width="20.00390625" style="235" customWidth="1"/>
    <col min="11" max="11" width="1.7109375" style="235" customWidth="1"/>
  </cols>
  <sheetData>
    <row r="1" ht="37.5" customHeight="1"/>
    <row r="2" spans="2:11" ht="7.5" customHeight="1">
      <c r="B2" s="236"/>
      <c r="C2" s="237"/>
      <c r="D2" s="237"/>
      <c r="E2" s="237"/>
      <c r="F2" s="237"/>
      <c r="G2" s="237"/>
      <c r="H2" s="237"/>
      <c r="I2" s="237"/>
      <c r="J2" s="237"/>
      <c r="K2" s="238"/>
    </row>
    <row r="3" spans="2:11" s="14" customFormat="1" ht="45" customHeight="1">
      <c r="B3" s="239"/>
      <c r="C3" s="373" t="s">
        <v>2072</v>
      </c>
      <c r="D3" s="373"/>
      <c r="E3" s="373"/>
      <c r="F3" s="373"/>
      <c r="G3" s="373"/>
      <c r="H3" s="373"/>
      <c r="I3" s="373"/>
      <c r="J3" s="373"/>
      <c r="K3" s="240"/>
    </row>
    <row r="4" spans="2:11" ht="25.5" customHeight="1">
      <c r="B4" s="241"/>
      <c r="C4" s="377" t="s">
        <v>2073</v>
      </c>
      <c r="D4" s="377"/>
      <c r="E4" s="377"/>
      <c r="F4" s="377"/>
      <c r="G4" s="377"/>
      <c r="H4" s="377"/>
      <c r="I4" s="377"/>
      <c r="J4" s="377"/>
      <c r="K4" s="242"/>
    </row>
    <row r="5" spans="2:11" ht="5.25" customHeight="1">
      <c r="B5" s="241"/>
      <c r="C5" s="243"/>
      <c r="D5" s="243"/>
      <c r="E5" s="243"/>
      <c r="F5" s="243"/>
      <c r="G5" s="243"/>
      <c r="H5" s="243"/>
      <c r="I5" s="243"/>
      <c r="J5" s="243"/>
      <c r="K5" s="242"/>
    </row>
    <row r="6" spans="2:11" ht="15" customHeight="1">
      <c r="B6" s="241"/>
      <c r="C6" s="375" t="s">
        <v>2074</v>
      </c>
      <c r="D6" s="375"/>
      <c r="E6" s="375"/>
      <c r="F6" s="375"/>
      <c r="G6" s="375"/>
      <c r="H6" s="375"/>
      <c r="I6" s="375"/>
      <c r="J6" s="375"/>
      <c r="K6" s="242"/>
    </row>
    <row r="7" spans="2:11" ht="15" customHeight="1">
      <c r="B7" s="245"/>
      <c r="C7" s="375" t="s">
        <v>2075</v>
      </c>
      <c r="D7" s="375"/>
      <c r="E7" s="375"/>
      <c r="F7" s="375"/>
      <c r="G7" s="375"/>
      <c r="H7" s="375"/>
      <c r="I7" s="375"/>
      <c r="J7" s="375"/>
      <c r="K7" s="242"/>
    </row>
    <row r="8" spans="2:11" ht="12.75" customHeight="1">
      <c r="B8" s="245"/>
      <c r="C8" s="244"/>
      <c r="D8" s="244"/>
      <c r="E8" s="244"/>
      <c r="F8" s="244"/>
      <c r="G8" s="244"/>
      <c r="H8" s="244"/>
      <c r="I8" s="244"/>
      <c r="J8" s="244"/>
      <c r="K8" s="242"/>
    </row>
    <row r="9" spans="2:11" ht="15" customHeight="1">
      <c r="B9" s="245"/>
      <c r="C9" s="375" t="s">
        <v>2076</v>
      </c>
      <c r="D9" s="375"/>
      <c r="E9" s="375"/>
      <c r="F9" s="375"/>
      <c r="G9" s="375"/>
      <c r="H9" s="375"/>
      <c r="I9" s="375"/>
      <c r="J9" s="375"/>
      <c r="K9" s="242"/>
    </row>
    <row r="10" spans="2:11" ht="15" customHeight="1">
      <c r="B10" s="245"/>
      <c r="C10" s="244"/>
      <c r="D10" s="375" t="s">
        <v>2077</v>
      </c>
      <c r="E10" s="375"/>
      <c r="F10" s="375"/>
      <c r="G10" s="375"/>
      <c r="H10" s="375"/>
      <c r="I10" s="375"/>
      <c r="J10" s="375"/>
      <c r="K10" s="242"/>
    </row>
    <row r="11" spans="2:11" ht="15" customHeight="1">
      <c r="B11" s="245"/>
      <c r="C11" s="246"/>
      <c r="D11" s="375" t="s">
        <v>2078</v>
      </c>
      <c r="E11" s="375"/>
      <c r="F11" s="375"/>
      <c r="G11" s="375"/>
      <c r="H11" s="375"/>
      <c r="I11" s="375"/>
      <c r="J11" s="375"/>
      <c r="K11" s="242"/>
    </row>
    <row r="12" spans="2:11" ht="15" customHeight="1">
      <c r="B12" s="245"/>
      <c r="C12" s="246"/>
      <c r="D12" s="244"/>
      <c r="E12" s="244"/>
      <c r="F12" s="244"/>
      <c r="G12" s="244"/>
      <c r="H12" s="244"/>
      <c r="I12" s="244"/>
      <c r="J12" s="244"/>
      <c r="K12" s="242"/>
    </row>
    <row r="13" spans="2:11" ht="15" customHeight="1">
      <c r="B13" s="245"/>
      <c r="C13" s="246"/>
      <c r="D13" s="247" t="s">
        <v>2079</v>
      </c>
      <c r="E13" s="244"/>
      <c r="F13" s="244"/>
      <c r="G13" s="244"/>
      <c r="H13" s="244"/>
      <c r="I13" s="244"/>
      <c r="J13" s="244"/>
      <c r="K13" s="242"/>
    </row>
    <row r="14" spans="2:11" ht="12.75" customHeight="1">
      <c r="B14" s="245"/>
      <c r="C14" s="246"/>
      <c r="D14" s="246"/>
      <c r="E14" s="246"/>
      <c r="F14" s="246"/>
      <c r="G14" s="246"/>
      <c r="H14" s="246"/>
      <c r="I14" s="246"/>
      <c r="J14" s="246"/>
      <c r="K14" s="242"/>
    </row>
    <row r="15" spans="2:11" ht="15" customHeight="1">
      <c r="B15" s="245"/>
      <c r="C15" s="246"/>
      <c r="D15" s="375" t="s">
        <v>2080</v>
      </c>
      <c r="E15" s="375"/>
      <c r="F15" s="375"/>
      <c r="G15" s="375"/>
      <c r="H15" s="375"/>
      <c r="I15" s="375"/>
      <c r="J15" s="375"/>
      <c r="K15" s="242"/>
    </row>
    <row r="16" spans="2:11" ht="15" customHeight="1">
      <c r="B16" s="245"/>
      <c r="C16" s="246"/>
      <c r="D16" s="375" t="s">
        <v>2081</v>
      </c>
      <c r="E16" s="375"/>
      <c r="F16" s="375"/>
      <c r="G16" s="375"/>
      <c r="H16" s="375"/>
      <c r="I16" s="375"/>
      <c r="J16" s="375"/>
      <c r="K16" s="242"/>
    </row>
    <row r="17" spans="2:11" ht="15" customHeight="1">
      <c r="B17" s="245"/>
      <c r="C17" s="246"/>
      <c r="D17" s="375" t="s">
        <v>2082</v>
      </c>
      <c r="E17" s="375"/>
      <c r="F17" s="375"/>
      <c r="G17" s="375"/>
      <c r="H17" s="375"/>
      <c r="I17" s="375"/>
      <c r="J17" s="375"/>
      <c r="K17" s="242"/>
    </row>
    <row r="18" spans="2:11" ht="15" customHeight="1">
      <c r="B18" s="245"/>
      <c r="C18" s="246"/>
      <c r="D18" s="246"/>
      <c r="E18" s="248" t="s">
        <v>78</v>
      </c>
      <c r="F18" s="375" t="s">
        <v>2083</v>
      </c>
      <c r="G18" s="375"/>
      <c r="H18" s="375"/>
      <c r="I18" s="375"/>
      <c r="J18" s="375"/>
      <c r="K18" s="242"/>
    </row>
    <row r="19" spans="2:11" ht="15" customHeight="1">
      <c r="B19" s="245"/>
      <c r="C19" s="246"/>
      <c r="D19" s="246"/>
      <c r="E19" s="248" t="s">
        <v>2084</v>
      </c>
      <c r="F19" s="375" t="s">
        <v>2085</v>
      </c>
      <c r="G19" s="375"/>
      <c r="H19" s="375"/>
      <c r="I19" s="375"/>
      <c r="J19" s="375"/>
      <c r="K19" s="242"/>
    </row>
    <row r="20" spans="2:11" ht="15" customHeight="1">
      <c r="B20" s="245"/>
      <c r="C20" s="246"/>
      <c r="D20" s="246"/>
      <c r="E20" s="248" t="s">
        <v>2086</v>
      </c>
      <c r="F20" s="375" t="s">
        <v>2087</v>
      </c>
      <c r="G20" s="375"/>
      <c r="H20" s="375"/>
      <c r="I20" s="375"/>
      <c r="J20" s="375"/>
      <c r="K20" s="242"/>
    </row>
    <row r="21" spans="2:11" ht="15" customHeight="1">
      <c r="B21" s="245"/>
      <c r="C21" s="246"/>
      <c r="D21" s="246"/>
      <c r="E21" s="248" t="s">
        <v>2088</v>
      </c>
      <c r="F21" s="375" t="s">
        <v>2089</v>
      </c>
      <c r="G21" s="375"/>
      <c r="H21" s="375"/>
      <c r="I21" s="375"/>
      <c r="J21" s="375"/>
      <c r="K21" s="242"/>
    </row>
    <row r="22" spans="2:11" ht="15" customHeight="1">
      <c r="B22" s="245"/>
      <c r="C22" s="246"/>
      <c r="D22" s="246"/>
      <c r="E22" s="248" t="s">
        <v>2090</v>
      </c>
      <c r="F22" s="375" t="s">
        <v>2091</v>
      </c>
      <c r="G22" s="375"/>
      <c r="H22" s="375"/>
      <c r="I22" s="375"/>
      <c r="J22" s="375"/>
      <c r="K22" s="242"/>
    </row>
    <row r="23" spans="2:11" ht="15" customHeight="1">
      <c r="B23" s="245"/>
      <c r="C23" s="246"/>
      <c r="D23" s="246"/>
      <c r="E23" s="248" t="s">
        <v>84</v>
      </c>
      <c r="F23" s="375" t="s">
        <v>2092</v>
      </c>
      <c r="G23" s="375"/>
      <c r="H23" s="375"/>
      <c r="I23" s="375"/>
      <c r="J23" s="375"/>
      <c r="K23" s="242"/>
    </row>
    <row r="24" spans="2:11" ht="12.75" customHeight="1">
      <c r="B24" s="245"/>
      <c r="C24" s="246"/>
      <c r="D24" s="246"/>
      <c r="E24" s="246"/>
      <c r="F24" s="246"/>
      <c r="G24" s="246"/>
      <c r="H24" s="246"/>
      <c r="I24" s="246"/>
      <c r="J24" s="246"/>
      <c r="K24" s="242"/>
    </row>
    <row r="25" spans="2:11" ht="15" customHeight="1">
      <c r="B25" s="245"/>
      <c r="C25" s="375" t="s">
        <v>2093</v>
      </c>
      <c r="D25" s="375"/>
      <c r="E25" s="375"/>
      <c r="F25" s="375"/>
      <c r="G25" s="375"/>
      <c r="H25" s="375"/>
      <c r="I25" s="375"/>
      <c r="J25" s="375"/>
      <c r="K25" s="242"/>
    </row>
    <row r="26" spans="2:11" ht="15" customHeight="1">
      <c r="B26" s="245"/>
      <c r="C26" s="375" t="s">
        <v>2094</v>
      </c>
      <c r="D26" s="375"/>
      <c r="E26" s="375"/>
      <c r="F26" s="375"/>
      <c r="G26" s="375"/>
      <c r="H26" s="375"/>
      <c r="I26" s="375"/>
      <c r="J26" s="375"/>
      <c r="K26" s="242"/>
    </row>
    <row r="27" spans="2:11" ht="15" customHeight="1">
      <c r="B27" s="245"/>
      <c r="C27" s="244"/>
      <c r="D27" s="375" t="s">
        <v>2095</v>
      </c>
      <c r="E27" s="375"/>
      <c r="F27" s="375"/>
      <c r="G27" s="375"/>
      <c r="H27" s="375"/>
      <c r="I27" s="375"/>
      <c r="J27" s="375"/>
      <c r="K27" s="242"/>
    </row>
    <row r="28" spans="2:11" ht="15" customHeight="1">
      <c r="B28" s="245"/>
      <c r="C28" s="246"/>
      <c r="D28" s="375" t="s">
        <v>2096</v>
      </c>
      <c r="E28" s="375"/>
      <c r="F28" s="375"/>
      <c r="G28" s="375"/>
      <c r="H28" s="375"/>
      <c r="I28" s="375"/>
      <c r="J28" s="375"/>
      <c r="K28" s="242"/>
    </row>
    <row r="29" spans="2:11" ht="12.75" customHeight="1">
      <c r="B29" s="245"/>
      <c r="C29" s="246"/>
      <c r="D29" s="246"/>
      <c r="E29" s="246"/>
      <c r="F29" s="246"/>
      <c r="G29" s="246"/>
      <c r="H29" s="246"/>
      <c r="I29" s="246"/>
      <c r="J29" s="246"/>
      <c r="K29" s="242"/>
    </row>
    <row r="30" spans="2:11" ht="15" customHeight="1">
      <c r="B30" s="245"/>
      <c r="C30" s="246"/>
      <c r="D30" s="375" t="s">
        <v>2097</v>
      </c>
      <c r="E30" s="375"/>
      <c r="F30" s="375"/>
      <c r="G30" s="375"/>
      <c r="H30" s="375"/>
      <c r="I30" s="375"/>
      <c r="J30" s="375"/>
      <c r="K30" s="242"/>
    </row>
    <row r="31" spans="2:11" ht="15" customHeight="1">
      <c r="B31" s="245"/>
      <c r="C31" s="246"/>
      <c r="D31" s="375" t="s">
        <v>2098</v>
      </c>
      <c r="E31" s="375"/>
      <c r="F31" s="375"/>
      <c r="G31" s="375"/>
      <c r="H31" s="375"/>
      <c r="I31" s="375"/>
      <c r="J31" s="375"/>
      <c r="K31" s="242"/>
    </row>
    <row r="32" spans="2:11" ht="12.75" customHeight="1">
      <c r="B32" s="245"/>
      <c r="C32" s="246"/>
      <c r="D32" s="246"/>
      <c r="E32" s="246"/>
      <c r="F32" s="246"/>
      <c r="G32" s="246"/>
      <c r="H32" s="246"/>
      <c r="I32" s="246"/>
      <c r="J32" s="246"/>
      <c r="K32" s="242"/>
    </row>
    <row r="33" spans="2:11" ht="15" customHeight="1">
      <c r="B33" s="245"/>
      <c r="C33" s="246"/>
      <c r="D33" s="375" t="s">
        <v>2099</v>
      </c>
      <c r="E33" s="375"/>
      <c r="F33" s="375"/>
      <c r="G33" s="375"/>
      <c r="H33" s="375"/>
      <c r="I33" s="375"/>
      <c r="J33" s="375"/>
      <c r="K33" s="242"/>
    </row>
    <row r="34" spans="2:11" ht="15" customHeight="1">
      <c r="B34" s="245"/>
      <c r="C34" s="246"/>
      <c r="D34" s="375" t="s">
        <v>2100</v>
      </c>
      <c r="E34" s="375"/>
      <c r="F34" s="375"/>
      <c r="G34" s="375"/>
      <c r="H34" s="375"/>
      <c r="I34" s="375"/>
      <c r="J34" s="375"/>
      <c r="K34" s="242"/>
    </row>
    <row r="35" spans="2:11" ht="15" customHeight="1">
      <c r="B35" s="245"/>
      <c r="C35" s="246"/>
      <c r="D35" s="375" t="s">
        <v>2101</v>
      </c>
      <c r="E35" s="375"/>
      <c r="F35" s="375"/>
      <c r="G35" s="375"/>
      <c r="H35" s="375"/>
      <c r="I35" s="375"/>
      <c r="J35" s="375"/>
      <c r="K35" s="242"/>
    </row>
    <row r="36" spans="2:11" ht="15" customHeight="1">
      <c r="B36" s="245"/>
      <c r="C36" s="246"/>
      <c r="D36" s="244"/>
      <c r="E36" s="247" t="s">
        <v>117</v>
      </c>
      <c r="F36" s="244"/>
      <c r="G36" s="375" t="s">
        <v>2102</v>
      </c>
      <c r="H36" s="375"/>
      <c r="I36" s="375"/>
      <c r="J36" s="375"/>
      <c r="K36" s="242"/>
    </row>
    <row r="37" spans="2:11" ht="30.75" customHeight="1">
      <c r="B37" s="245"/>
      <c r="C37" s="246"/>
      <c r="D37" s="244"/>
      <c r="E37" s="247" t="s">
        <v>2103</v>
      </c>
      <c r="F37" s="244"/>
      <c r="G37" s="375" t="s">
        <v>2104</v>
      </c>
      <c r="H37" s="375"/>
      <c r="I37" s="375"/>
      <c r="J37" s="375"/>
      <c r="K37" s="242"/>
    </row>
    <row r="38" spans="2:11" ht="15" customHeight="1">
      <c r="B38" s="245"/>
      <c r="C38" s="246"/>
      <c r="D38" s="244"/>
      <c r="E38" s="247" t="s">
        <v>53</v>
      </c>
      <c r="F38" s="244"/>
      <c r="G38" s="375" t="s">
        <v>2105</v>
      </c>
      <c r="H38" s="375"/>
      <c r="I38" s="375"/>
      <c r="J38" s="375"/>
      <c r="K38" s="242"/>
    </row>
    <row r="39" spans="2:11" ht="15" customHeight="1">
      <c r="B39" s="245"/>
      <c r="C39" s="246"/>
      <c r="D39" s="244"/>
      <c r="E39" s="247" t="s">
        <v>54</v>
      </c>
      <c r="F39" s="244"/>
      <c r="G39" s="375" t="s">
        <v>2106</v>
      </c>
      <c r="H39" s="375"/>
      <c r="I39" s="375"/>
      <c r="J39" s="375"/>
      <c r="K39" s="242"/>
    </row>
    <row r="40" spans="2:11" ht="15" customHeight="1">
      <c r="B40" s="245"/>
      <c r="C40" s="246"/>
      <c r="D40" s="244"/>
      <c r="E40" s="247" t="s">
        <v>118</v>
      </c>
      <c r="F40" s="244"/>
      <c r="G40" s="375" t="s">
        <v>2107</v>
      </c>
      <c r="H40" s="375"/>
      <c r="I40" s="375"/>
      <c r="J40" s="375"/>
      <c r="K40" s="242"/>
    </row>
    <row r="41" spans="2:11" ht="15" customHeight="1">
      <c r="B41" s="245"/>
      <c r="C41" s="246"/>
      <c r="D41" s="244"/>
      <c r="E41" s="247" t="s">
        <v>119</v>
      </c>
      <c r="F41" s="244"/>
      <c r="G41" s="375" t="s">
        <v>2108</v>
      </c>
      <c r="H41" s="375"/>
      <c r="I41" s="375"/>
      <c r="J41" s="375"/>
      <c r="K41" s="242"/>
    </row>
    <row r="42" spans="2:11" ht="15" customHeight="1">
      <c r="B42" s="245"/>
      <c r="C42" s="246"/>
      <c r="D42" s="244"/>
      <c r="E42" s="247" t="s">
        <v>2109</v>
      </c>
      <c r="F42" s="244"/>
      <c r="G42" s="375" t="s">
        <v>2110</v>
      </c>
      <c r="H42" s="375"/>
      <c r="I42" s="375"/>
      <c r="J42" s="375"/>
      <c r="K42" s="242"/>
    </row>
    <row r="43" spans="2:11" ht="15" customHeight="1">
      <c r="B43" s="245"/>
      <c r="C43" s="246"/>
      <c r="D43" s="244"/>
      <c r="E43" s="247"/>
      <c r="F43" s="244"/>
      <c r="G43" s="375" t="s">
        <v>2111</v>
      </c>
      <c r="H43" s="375"/>
      <c r="I43" s="375"/>
      <c r="J43" s="375"/>
      <c r="K43" s="242"/>
    </row>
    <row r="44" spans="2:11" ht="15" customHeight="1">
      <c r="B44" s="245"/>
      <c r="C44" s="246"/>
      <c r="D44" s="244"/>
      <c r="E44" s="247" t="s">
        <v>2112</v>
      </c>
      <c r="F44" s="244"/>
      <c r="G44" s="375" t="s">
        <v>2113</v>
      </c>
      <c r="H44" s="375"/>
      <c r="I44" s="375"/>
      <c r="J44" s="375"/>
      <c r="K44" s="242"/>
    </row>
    <row r="45" spans="2:11" ht="15" customHeight="1">
      <c r="B45" s="245"/>
      <c r="C45" s="246"/>
      <c r="D45" s="244"/>
      <c r="E45" s="247" t="s">
        <v>121</v>
      </c>
      <c r="F45" s="244"/>
      <c r="G45" s="375" t="s">
        <v>2114</v>
      </c>
      <c r="H45" s="375"/>
      <c r="I45" s="375"/>
      <c r="J45" s="375"/>
      <c r="K45" s="242"/>
    </row>
    <row r="46" spans="2:11" ht="12.75" customHeight="1">
      <c r="B46" s="245"/>
      <c r="C46" s="246"/>
      <c r="D46" s="244"/>
      <c r="E46" s="244"/>
      <c r="F46" s="244"/>
      <c r="G46" s="244"/>
      <c r="H46" s="244"/>
      <c r="I46" s="244"/>
      <c r="J46" s="244"/>
      <c r="K46" s="242"/>
    </row>
    <row r="47" spans="2:11" ht="15" customHeight="1">
      <c r="B47" s="245"/>
      <c r="C47" s="246"/>
      <c r="D47" s="375" t="s">
        <v>2115</v>
      </c>
      <c r="E47" s="375"/>
      <c r="F47" s="375"/>
      <c r="G47" s="375"/>
      <c r="H47" s="375"/>
      <c r="I47" s="375"/>
      <c r="J47" s="375"/>
      <c r="K47" s="242"/>
    </row>
    <row r="48" spans="2:11" ht="15" customHeight="1">
      <c r="B48" s="245"/>
      <c r="C48" s="246"/>
      <c r="D48" s="246"/>
      <c r="E48" s="375" t="s">
        <v>2116</v>
      </c>
      <c r="F48" s="375"/>
      <c r="G48" s="375"/>
      <c r="H48" s="375"/>
      <c r="I48" s="375"/>
      <c r="J48" s="375"/>
      <c r="K48" s="242"/>
    </row>
    <row r="49" spans="2:11" ht="15" customHeight="1">
      <c r="B49" s="245"/>
      <c r="C49" s="246"/>
      <c r="D49" s="246"/>
      <c r="E49" s="375" t="s">
        <v>2117</v>
      </c>
      <c r="F49" s="375"/>
      <c r="G49" s="375"/>
      <c r="H49" s="375"/>
      <c r="I49" s="375"/>
      <c r="J49" s="375"/>
      <c r="K49" s="242"/>
    </row>
    <row r="50" spans="2:11" ht="15" customHeight="1">
      <c r="B50" s="245"/>
      <c r="C50" s="246"/>
      <c r="D50" s="246"/>
      <c r="E50" s="375" t="s">
        <v>2118</v>
      </c>
      <c r="F50" s="375"/>
      <c r="G50" s="375"/>
      <c r="H50" s="375"/>
      <c r="I50" s="375"/>
      <c r="J50" s="375"/>
      <c r="K50" s="242"/>
    </row>
    <row r="51" spans="2:11" ht="15" customHeight="1">
      <c r="B51" s="245"/>
      <c r="C51" s="246"/>
      <c r="D51" s="375" t="s">
        <v>2119</v>
      </c>
      <c r="E51" s="375"/>
      <c r="F51" s="375"/>
      <c r="G51" s="375"/>
      <c r="H51" s="375"/>
      <c r="I51" s="375"/>
      <c r="J51" s="375"/>
      <c r="K51" s="242"/>
    </row>
    <row r="52" spans="2:11" ht="25.5" customHeight="1">
      <c r="B52" s="241"/>
      <c r="C52" s="377" t="s">
        <v>2120</v>
      </c>
      <c r="D52" s="377"/>
      <c r="E52" s="377"/>
      <c r="F52" s="377"/>
      <c r="G52" s="377"/>
      <c r="H52" s="377"/>
      <c r="I52" s="377"/>
      <c r="J52" s="377"/>
      <c r="K52" s="242"/>
    </row>
    <row r="53" spans="2:11" ht="5.25" customHeight="1">
      <c r="B53" s="241"/>
      <c r="C53" s="243"/>
      <c r="D53" s="243"/>
      <c r="E53" s="243"/>
      <c r="F53" s="243"/>
      <c r="G53" s="243"/>
      <c r="H53" s="243"/>
      <c r="I53" s="243"/>
      <c r="J53" s="243"/>
      <c r="K53" s="242"/>
    </row>
    <row r="54" spans="2:11" ht="15" customHeight="1">
      <c r="B54" s="241"/>
      <c r="C54" s="375" t="s">
        <v>2121</v>
      </c>
      <c r="D54" s="375"/>
      <c r="E54" s="375"/>
      <c r="F54" s="375"/>
      <c r="G54" s="375"/>
      <c r="H54" s="375"/>
      <c r="I54" s="375"/>
      <c r="J54" s="375"/>
      <c r="K54" s="242"/>
    </row>
    <row r="55" spans="2:11" ht="15" customHeight="1">
      <c r="B55" s="241"/>
      <c r="C55" s="375" t="s">
        <v>2122</v>
      </c>
      <c r="D55" s="375"/>
      <c r="E55" s="375"/>
      <c r="F55" s="375"/>
      <c r="G55" s="375"/>
      <c r="H55" s="375"/>
      <c r="I55" s="375"/>
      <c r="J55" s="375"/>
      <c r="K55" s="242"/>
    </row>
    <row r="56" spans="2:11" ht="12.75" customHeight="1">
      <c r="B56" s="241"/>
      <c r="C56" s="244"/>
      <c r="D56" s="244"/>
      <c r="E56" s="244"/>
      <c r="F56" s="244"/>
      <c r="G56" s="244"/>
      <c r="H56" s="244"/>
      <c r="I56" s="244"/>
      <c r="J56" s="244"/>
      <c r="K56" s="242"/>
    </row>
    <row r="57" spans="2:11" ht="15" customHeight="1">
      <c r="B57" s="241"/>
      <c r="C57" s="375" t="s">
        <v>2123</v>
      </c>
      <c r="D57" s="375"/>
      <c r="E57" s="375"/>
      <c r="F57" s="375"/>
      <c r="G57" s="375"/>
      <c r="H57" s="375"/>
      <c r="I57" s="375"/>
      <c r="J57" s="375"/>
      <c r="K57" s="242"/>
    </row>
    <row r="58" spans="2:11" ht="15" customHeight="1">
      <c r="B58" s="241"/>
      <c r="C58" s="246"/>
      <c r="D58" s="375" t="s">
        <v>2124</v>
      </c>
      <c r="E58" s="375"/>
      <c r="F58" s="375"/>
      <c r="G58" s="375"/>
      <c r="H58" s="375"/>
      <c r="I58" s="375"/>
      <c r="J58" s="375"/>
      <c r="K58" s="242"/>
    </row>
    <row r="59" spans="2:11" ht="15" customHeight="1">
      <c r="B59" s="241"/>
      <c r="C59" s="246"/>
      <c r="D59" s="375" t="s">
        <v>2125</v>
      </c>
      <c r="E59" s="375"/>
      <c r="F59" s="375"/>
      <c r="G59" s="375"/>
      <c r="H59" s="375"/>
      <c r="I59" s="375"/>
      <c r="J59" s="375"/>
      <c r="K59" s="242"/>
    </row>
    <row r="60" spans="2:11" ht="15" customHeight="1">
      <c r="B60" s="241"/>
      <c r="C60" s="246"/>
      <c r="D60" s="375" t="s">
        <v>2126</v>
      </c>
      <c r="E60" s="375"/>
      <c r="F60" s="375"/>
      <c r="G60" s="375"/>
      <c r="H60" s="375"/>
      <c r="I60" s="375"/>
      <c r="J60" s="375"/>
      <c r="K60" s="242"/>
    </row>
    <row r="61" spans="2:11" ht="15" customHeight="1">
      <c r="B61" s="241"/>
      <c r="C61" s="246"/>
      <c r="D61" s="375" t="s">
        <v>2127</v>
      </c>
      <c r="E61" s="375"/>
      <c r="F61" s="375"/>
      <c r="G61" s="375"/>
      <c r="H61" s="375"/>
      <c r="I61" s="375"/>
      <c r="J61" s="375"/>
      <c r="K61" s="242"/>
    </row>
    <row r="62" spans="2:11" ht="15" customHeight="1">
      <c r="B62" s="241"/>
      <c r="C62" s="246"/>
      <c r="D62" s="376" t="s">
        <v>2128</v>
      </c>
      <c r="E62" s="376"/>
      <c r="F62" s="376"/>
      <c r="G62" s="376"/>
      <c r="H62" s="376"/>
      <c r="I62" s="376"/>
      <c r="J62" s="376"/>
      <c r="K62" s="242"/>
    </row>
    <row r="63" spans="2:11" ht="15" customHeight="1">
      <c r="B63" s="241"/>
      <c r="C63" s="246"/>
      <c r="D63" s="375" t="s">
        <v>2129</v>
      </c>
      <c r="E63" s="375"/>
      <c r="F63" s="375"/>
      <c r="G63" s="375"/>
      <c r="H63" s="375"/>
      <c r="I63" s="375"/>
      <c r="J63" s="375"/>
      <c r="K63" s="242"/>
    </row>
    <row r="64" spans="2:11" ht="12.75" customHeight="1">
      <c r="B64" s="241"/>
      <c r="C64" s="246"/>
      <c r="D64" s="375" t="s">
        <v>603</v>
      </c>
      <c r="E64" s="375"/>
      <c r="F64" s="375"/>
      <c r="G64" s="375"/>
      <c r="H64" s="375"/>
      <c r="I64" s="375"/>
      <c r="J64" s="246"/>
      <c r="K64" s="242"/>
    </row>
    <row r="65" spans="2:11" ht="12.75" customHeight="1">
      <c r="B65" s="241"/>
      <c r="C65" s="246"/>
      <c r="D65" s="246"/>
      <c r="E65" s="249"/>
      <c r="F65" s="246"/>
      <c r="G65" s="246"/>
      <c r="H65" s="246"/>
      <c r="I65" s="246"/>
      <c r="J65" s="246"/>
      <c r="K65" s="242"/>
    </row>
    <row r="66" spans="2:11" ht="15" customHeight="1">
      <c r="B66" s="241"/>
      <c r="C66" s="246"/>
      <c r="D66" s="375" t="s">
        <v>2130</v>
      </c>
      <c r="E66" s="375"/>
      <c r="F66" s="375"/>
      <c r="G66" s="375"/>
      <c r="H66" s="375"/>
      <c r="I66" s="375"/>
      <c r="J66" s="375"/>
      <c r="K66" s="242"/>
    </row>
    <row r="67" spans="2:11" ht="15" customHeight="1">
      <c r="B67" s="241"/>
      <c r="C67" s="246"/>
      <c r="D67" s="376" t="s">
        <v>2131</v>
      </c>
      <c r="E67" s="376"/>
      <c r="F67" s="376"/>
      <c r="G67" s="376"/>
      <c r="H67" s="376"/>
      <c r="I67" s="376"/>
      <c r="J67" s="376"/>
      <c r="K67" s="242"/>
    </row>
    <row r="68" spans="2:11" ht="15" customHeight="1">
      <c r="B68" s="241"/>
      <c r="C68" s="246"/>
      <c r="D68" s="375" t="s">
        <v>2132</v>
      </c>
      <c r="E68" s="375"/>
      <c r="F68" s="375"/>
      <c r="G68" s="375"/>
      <c r="H68" s="375"/>
      <c r="I68" s="375"/>
      <c r="J68" s="375"/>
      <c r="K68" s="242"/>
    </row>
    <row r="69" spans="2:11" ht="15" customHeight="1">
      <c r="B69" s="241"/>
      <c r="C69" s="246"/>
      <c r="D69" s="375" t="s">
        <v>2133</v>
      </c>
      <c r="E69" s="375"/>
      <c r="F69" s="375"/>
      <c r="G69" s="375"/>
      <c r="H69" s="375"/>
      <c r="I69" s="375"/>
      <c r="J69" s="375"/>
      <c r="K69" s="242"/>
    </row>
    <row r="70" spans="2:11" ht="15" customHeight="1">
      <c r="B70" s="241"/>
      <c r="C70" s="246"/>
      <c r="D70" s="375" t="s">
        <v>2134</v>
      </c>
      <c r="E70" s="375"/>
      <c r="F70" s="375"/>
      <c r="G70" s="375"/>
      <c r="H70" s="375"/>
      <c r="I70" s="375"/>
      <c r="J70" s="375"/>
      <c r="K70" s="242"/>
    </row>
    <row r="71" spans="2:11" ht="15" customHeight="1">
      <c r="B71" s="241"/>
      <c r="C71" s="246"/>
      <c r="D71" s="375" t="s">
        <v>2135</v>
      </c>
      <c r="E71" s="375"/>
      <c r="F71" s="375"/>
      <c r="G71" s="375"/>
      <c r="H71" s="375"/>
      <c r="I71" s="375"/>
      <c r="J71" s="375"/>
      <c r="K71" s="242"/>
    </row>
    <row r="72" spans="2:11" ht="12.75" customHeight="1">
      <c r="B72" s="250"/>
      <c r="C72" s="251"/>
      <c r="D72" s="251"/>
      <c r="E72" s="251"/>
      <c r="F72" s="251"/>
      <c r="G72" s="251"/>
      <c r="H72" s="251"/>
      <c r="I72" s="251"/>
      <c r="J72" s="251"/>
      <c r="K72" s="252"/>
    </row>
    <row r="73" spans="2:11" ht="18.75" customHeight="1">
      <c r="B73" s="253"/>
      <c r="C73" s="253"/>
      <c r="D73" s="253"/>
      <c r="E73" s="253"/>
      <c r="F73" s="253"/>
      <c r="G73" s="253"/>
      <c r="H73" s="253"/>
      <c r="I73" s="253"/>
      <c r="J73" s="253"/>
      <c r="K73" s="254"/>
    </row>
    <row r="74" spans="2:11" ht="18.75" customHeight="1">
      <c r="B74" s="254"/>
      <c r="C74" s="254"/>
      <c r="D74" s="254"/>
      <c r="E74" s="254"/>
      <c r="F74" s="254"/>
      <c r="G74" s="254"/>
      <c r="H74" s="254"/>
      <c r="I74" s="254"/>
      <c r="J74" s="254"/>
      <c r="K74" s="254"/>
    </row>
    <row r="75" spans="2:11" ht="7.5" customHeight="1">
      <c r="B75" s="255"/>
      <c r="C75" s="256"/>
      <c r="D75" s="256"/>
      <c r="E75" s="256"/>
      <c r="F75" s="256"/>
      <c r="G75" s="256"/>
      <c r="H75" s="256"/>
      <c r="I75" s="256"/>
      <c r="J75" s="256"/>
      <c r="K75" s="257"/>
    </row>
    <row r="76" spans="2:11" ht="45" customHeight="1">
      <c r="B76" s="258"/>
      <c r="C76" s="374" t="s">
        <v>2136</v>
      </c>
      <c r="D76" s="374"/>
      <c r="E76" s="374"/>
      <c r="F76" s="374"/>
      <c r="G76" s="374"/>
      <c r="H76" s="374"/>
      <c r="I76" s="374"/>
      <c r="J76" s="374"/>
      <c r="K76" s="259"/>
    </row>
    <row r="77" spans="2:11" ht="17.25" customHeight="1">
      <c r="B77" s="258"/>
      <c r="C77" s="260" t="s">
        <v>2137</v>
      </c>
      <c r="D77" s="260"/>
      <c r="E77" s="260"/>
      <c r="F77" s="260" t="s">
        <v>2138</v>
      </c>
      <c r="G77" s="261"/>
      <c r="H77" s="260" t="s">
        <v>54</v>
      </c>
      <c r="I77" s="260" t="s">
        <v>57</v>
      </c>
      <c r="J77" s="260" t="s">
        <v>2139</v>
      </c>
      <c r="K77" s="259"/>
    </row>
    <row r="78" spans="2:11" ht="17.25" customHeight="1">
      <c r="B78" s="258"/>
      <c r="C78" s="262" t="s">
        <v>2140</v>
      </c>
      <c r="D78" s="262"/>
      <c r="E78" s="262"/>
      <c r="F78" s="263" t="s">
        <v>2141</v>
      </c>
      <c r="G78" s="264"/>
      <c r="H78" s="262"/>
      <c r="I78" s="262"/>
      <c r="J78" s="262" t="s">
        <v>2142</v>
      </c>
      <c r="K78" s="259"/>
    </row>
    <row r="79" spans="2:11" ht="5.25" customHeight="1">
      <c r="B79" s="258"/>
      <c r="C79" s="265"/>
      <c r="D79" s="265"/>
      <c r="E79" s="265"/>
      <c r="F79" s="265"/>
      <c r="G79" s="266"/>
      <c r="H79" s="265"/>
      <c r="I79" s="265"/>
      <c r="J79" s="265"/>
      <c r="K79" s="259"/>
    </row>
    <row r="80" spans="2:11" ht="15" customHeight="1">
      <c r="B80" s="258"/>
      <c r="C80" s="247" t="s">
        <v>53</v>
      </c>
      <c r="D80" s="265"/>
      <c r="E80" s="265"/>
      <c r="F80" s="267" t="s">
        <v>2143</v>
      </c>
      <c r="G80" s="266"/>
      <c r="H80" s="247" t="s">
        <v>2144</v>
      </c>
      <c r="I80" s="247" t="s">
        <v>2145</v>
      </c>
      <c r="J80" s="247">
        <v>20</v>
      </c>
      <c r="K80" s="259"/>
    </row>
    <row r="81" spans="2:11" ht="15" customHeight="1">
      <c r="B81" s="258"/>
      <c r="C81" s="247" t="s">
        <v>2146</v>
      </c>
      <c r="D81" s="247"/>
      <c r="E81" s="247"/>
      <c r="F81" s="267" t="s">
        <v>2143</v>
      </c>
      <c r="G81" s="266"/>
      <c r="H81" s="247" t="s">
        <v>2147</v>
      </c>
      <c r="I81" s="247" t="s">
        <v>2145</v>
      </c>
      <c r="J81" s="247">
        <v>120</v>
      </c>
      <c r="K81" s="259"/>
    </row>
    <row r="82" spans="2:11" ht="15" customHeight="1">
      <c r="B82" s="268"/>
      <c r="C82" s="247" t="s">
        <v>2148</v>
      </c>
      <c r="D82" s="247"/>
      <c r="E82" s="247"/>
      <c r="F82" s="267" t="s">
        <v>2149</v>
      </c>
      <c r="G82" s="266"/>
      <c r="H82" s="247" t="s">
        <v>2150</v>
      </c>
      <c r="I82" s="247" t="s">
        <v>2145</v>
      </c>
      <c r="J82" s="247">
        <v>50</v>
      </c>
      <c r="K82" s="259"/>
    </row>
    <row r="83" spans="2:11" ht="15" customHeight="1">
      <c r="B83" s="268"/>
      <c r="C83" s="247" t="s">
        <v>2151</v>
      </c>
      <c r="D83" s="247"/>
      <c r="E83" s="247"/>
      <c r="F83" s="267" t="s">
        <v>2143</v>
      </c>
      <c r="G83" s="266"/>
      <c r="H83" s="247" t="s">
        <v>2152</v>
      </c>
      <c r="I83" s="247" t="s">
        <v>2153</v>
      </c>
      <c r="J83" s="247"/>
      <c r="K83" s="259"/>
    </row>
    <row r="84" spans="2:11" ht="15" customHeight="1">
      <c r="B84" s="268"/>
      <c r="C84" s="269" t="s">
        <v>2154</v>
      </c>
      <c r="D84" s="269"/>
      <c r="E84" s="269"/>
      <c r="F84" s="270" t="s">
        <v>2149</v>
      </c>
      <c r="G84" s="269"/>
      <c r="H84" s="269" t="s">
        <v>2155</v>
      </c>
      <c r="I84" s="269" t="s">
        <v>2145</v>
      </c>
      <c r="J84" s="269">
        <v>15</v>
      </c>
      <c r="K84" s="259"/>
    </row>
    <row r="85" spans="2:11" ht="15" customHeight="1">
      <c r="B85" s="268"/>
      <c r="C85" s="269" t="s">
        <v>2156</v>
      </c>
      <c r="D85" s="269"/>
      <c r="E85" s="269"/>
      <c r="F85" s="270" t="s">
        <v>2149</v>
      </c>
      <c r="G85" s="269"/>
      <c r="H85" s="269" t="s">
        <v>2157</v>
      </c>
      <c r="I85" s="269" t="s">
        <v>2145</v>
      </c>
      <c r="J85" s="269">
        <v>15</v>
      </c>
      <c r="K85" s="259"/>
    </row>
    <row r="86" spans="2:11" ht="15" customHeight="1">
      <c r="B86" s="268"/>
      <c r="C86" s="269" t="s">
        <v>2158</v>
      </c>
      <c r="D86" s="269"/>
      <c r="E86" s="269"/>
      <c r="F86" s="270" t="s">
        <v>2149</v>
      </c>
      <c r="G86" s="269"/>
      <c r="H86" s="269" t="s">
        <v>2159</v>
      </c>
      <c r="I86" s="269" t="s">
        <v>2145</v>
      </c>
      <c r="J86" s="269">
        <v>20</v>
      </c>
      <c r="K86" s="259"/>
    </row>
    <row r="87" spans="2:11" ht="15" customHeight="1">
      <c r="B87" s="268"/>
      <c r="C87" s="269" t="s">
        <v>2160</v>
      </c>
      <c r="D87" s="269"/>
      <c r="E87" s="269"/>
      <c r="F87" s="270" t="s">
        <v>2149</v>
      </c>
      <c r="G87" s="269"/>
      <c r="H87" s="269" t="s">
        <v>2161</v>
      </c>
      <c r="I87" s="269" t="s">
        <v>2145</v>
      </c>
      <c r="J87" s="269">
        <v>20</v>
      </c>
      <c r="K87" s="259"/>
    </row>
    <row r="88" spans="2:11" ht="15" customHeight="1">
      <c r="B88" s="268"/>
      <c r="C88" s="247" t="s">
        <v>2162</v>
      </c>
      <c r="D88" s="247"/>
      <c r="E88" s="247"/>
      <c r="F88" s="267" t="s">
        <v>2149</v>
      </c>
      <c r="G88" s="266"/>
      <c r="H88" s="247" t="s">
        <v>2163</v>
      </c>
      <c r="I88" s="247" t="s">
        <v>2145</v>
      </c>
      <c r="J88" s="247">
        <v>50</v>
      </c>
      <c r="K88" s="259"/>
    </row>
    <row r="89" spans="2:11" ht="15" customHeight="1">
      <c r="B89" s="268"/>
      <c r="C89" s="247" t="s">
        <v>2164</v>
      </c>
      <c r="D89" s="247"/>
      <c r="E89" s="247"/>
      <c r="F89" s="267" t="s">
        <v>2149</v>
      </c>
      <c r="G89" s="266"/>
      <c r="H89" s="247" t="s">
        <v>2165</v>
      </c>
      <c r="I89" s="247" t="s">
        <v>2145</v>
      </c>
      <c r="J89" s="247">
        <v>20</v>
      </c>
      <c r="K89" s="259"/>
    </row>
    <row r="90" spans="2:11" ht="15" customHeight="1">
      <c r="B90" s="268"/>
      <c r="C90" s="247" t="s">
        <v>2166</v>
      </c>
      <c r="D90" s="247"/>
      <c r="E90" s="247"/>
      <c r="F90" s="267" t="s">
        <v>2149</v>
      </c>
      <c r="G90" s="266"/>
      <c r="H90" s="247" t="s">
        <v>2167</v>
      </c>
      <c r="I90" s="247" t="s">
        <v>2145</v>
      </c>
      <c r="J90" s="247">
        <v>20</v>
      </c>
      <c r="K90" s="259"/>
    </row>
    <row r="91" spans="2:11" ht="15" customHeight="1">
      <c r="B91" s="268"/>
      <c r="C91" s="247" t="s">
        <v>2168</v>
      </c>
      <c r="D91" s="247"/>
      <c r="E91" s="247"/>
      <c r="F91" s="267" t="s">
        <v>2149</v>
      </c>
      <c r="G91" s="266"/>
      <c r="H91" s="247" t="s">
        <v>2169</v>
      </c>
      <c r="I91" s="247" t="s">
        <v>2145</v>
      </c>
      <c r="J91" s="247">
        <v>50</v>
      </c>
      <c r="K91" s="259"/>
    </row>
    <row r="92" spans="2:11" ht="15" customHeight="1">
      <c r="B92" s="268"/>
      <c r="C92" s="247" t="s">
        <v>2170</v>
      </c>
      <c r="D92" s="247"/>
      <c r="E92" s="247"/>
      <c r="F92" s="267" t="s">
        <v>2149</v>
      </c>
      <c r="G92" s="266"/>
      <c r="H92" s="247" t="s">
        <v>2170</v>
      </c>
      <c r="I92" s="247" t="s">
        <v>2145</v>
      </c>
      <c r="J92" s="247">
        <v>50</v>
      </c>
      <c r="K92" s="259"/>
    </row>
    <row r="93" spans="2:11" ht="15" customHeight="1">
      <c r="B93" s="268"/>
      <c r="C93" s="247" t="s">
        <v>2171</v>
      </c>
      <c r="D93" s="247"/>
      <c r="E93" s="247"/>
      <c r="F93" s="267" t="s">
        <v>2149</v>
      </c>
      <c r="G93" s="266"/>
      <c r="H93" s="247" t="s">
        <v>2172</v>
      </c>
      <c r="I93" s="247" t="s">
        <v>2145</v>
      </c>
      <c r="J93" s="247">
        <v>255</v>
      </c>
      <c r="K93" s="259"/>
    </row>
    <row r="94" spans="2:11" ht="15" customHeight="1">
      <c r="B94" s="268"/>
      <c r="C94" s="247" t="s">
        <v>2173</v>
      </c>
      <c r="D94" s="247"/>
      <c r="E94" s="247"/>
      <c r="F94" s="267" t="s">
        <v>2143</v>
      </c>
      <c r="G94" s="266"/>
      <c r="H94" s="247" t="s">
        <v>2174</v>
      </c>
      <c r="I94" s="247" t="s">
        <v>2175</v>
      </c>
      <c r="J94" s="247"/>
      <c r="K94" s="259"/>
    </row>
    <row r="95" spans="2:11" ht="15" customHeight="1">
      <c r="B95" s="268"/>
      <c r="C95" s="247" t="s">
        <v>2176</v>
      </c>
      <c r="D95" s="247"/>
      <c r="E95" s="247"/>
      <c r="F95" s="267" t="s">
        <v>2143</v>
      </c>
      <c r="G95" s="266"/>
      <c r="H95" s="247" t="s">
        <v>2177</v>
      </c>
      <c r="I95" s="247" t="s">
        <v>2178</v>
      </c>
      <c r="J95" s="247"/>
      <c r="K95" s="259"/>
    </row>
    <row r="96" spans="2:11" ht="15" customHeight="1">
      <c r="B96" s="268"/>
      <c r="C96" s="247" t="s">
        <v>2179</v>
      </c>
      <c r="D96" s="247"/>
      <c r="E96" s="247"/>
      <c r="F96" s="267" t="s">
        <v>2143</v>
      </c>
      <c r="G96" s="266"/>
      <c r="H96" s="247" t="s">
        <v>2179</v>
      </c>
      <c r="I96" s="247" t="s">
        <v>2178</v>
      </c>
      <c r="J96" s="247"/>
      <c r="K96" s="259"/>
    </row>
    <row r="97" spans="2:11" ht="15" customHeight="1">
      <c r="B97" s="268"/>
      <c r="C97" s="247" t="s">
        <v>38</v>
      </c>
      <c r="D97" s="247"/>
      <c r="E97" s="247"/>
      <c r="F97" s="267" t="s">
        <v>2143</v>
      </c>
      <c r="G97" s="266"/>
      <c r="H97" s="247" t="s">
        <v>2180</v>
      </c>
      <c r="I97" s="247" t="s">
        <v>2178</v>
      </c>
      <c r="J97" s="247"/>
      <c r="K97" s="259"/>
    </row>
    <row r="98" spans="2:11" ht="15" customHeight="1">
      <c r="B98" s="268"/>
      <c r="C98" s="247" t="s">
        <v>48</v>
      </c>
      <c r="D98" s="247"/>
      <c r="E98" s="247"/>
      <c r="F98" s="267" t="s">
        <v>2143</v>
      </c>
      <c r="G98" s="266"/>
      <c r="H98" s="247" t="s">
        <v>2181</v>
      </c>
      <c r="I98" s="247" t="s">
        <v>2178</v>
      </c>
      <c r="J98" s="247"/>
      <c r="K98" s="259"/>
    </row>
    <row r="99" spans="2:11" ht="15" customHeight="1">
      <c r="B99" s="271"/>
      <c r="C99" s="272"/>
      <c r="D99" s="272"/>
      <c r="E99" s="272"/>
      <c r="F99" s="272"/>
      <c r="G99" s="272"/>
      <c r="H99" s="272"/>
      <c r="I99" s="272"/>
      <c r="J99" s="272"/>
      <c r="K99" s="273"/>
    </row>
    <row r="100" spans="2:11" ht="18.75" customHeight="1">
      <c r="B100" s="274"/>
      <c r="C100" s="275"/>
      <c r="D100" s="275"/>
      <c r="E100" s="275"/>
      <c r="F100" s="275"/>
      <c r="G100" s="275"/>
      <c r="H100" s="275"/>
      <c r="I100" s="275"/>
      <c r="J100" s="275"/>
      <c r="K100" s="274"/>
    </row>
    <row r="101" spans="2:11" ht="18.75" customHeight="1">
      <c r="B101" s="254"/>
      <c r="C101" s="254"/>
      <c r="D101" s="254"/>
      <c r="E101" s="254"/>
      <c r="F101" s="254"/>
      <c r="G101" s="254"/>
      <c r="H101" s="254"/>
      <c r="I101" s="254"/>
      <c r="J101" s="254"/>
      <c r="K101" s="254"/>
    </row>
    <row r="102" spans="2:11" ht="7.5" customHeight="1">
      <c r="B102" s="255"/>
      <c r="C102" s="256"/>
      <c r="D102" s="256"/>
      <c r="E102" s="256"/>
      <c r="F102" s="256"/>
      <c r="G102" s="256"/>
      <c r="H102" s="256"/>
      <c r="I102" s="256"/>
      <c r="J102" s="256"/>
      <c r="K102" s="257"/>
    </row>
    <row r="103" spans="2:11" ht="45" customHeight="1">
      <c r="B103" s="258"/>
      <c r="C103" s="374" t="s">
        <v>2182</v>
      </c>
      <c r="D103" s="374"/>
      <c r="E103" s="374"/>
      <c r="F103" s="374"/>
      <c r="G103" s="374"/>
      <c r="H103" s="374"/>
      <c r="I103" s="374"/>
      <c r="J103" s="374"/>
      <c r="K103" s="259"/>
    </row>
    <row r="104" spans="2:11" ht="17.25" customHeight="1">
      <c r="B104" s="258"/>
      <c r="C104" s="260" t="s">
        <v>2137</v>
      </c>
      <c r="D104" s="260"/>
      <c r="E104" s="260"/>
      <c r="F104" s="260" t="s">
        <v>2138</v>
      </c>
      <c r="G104" s="261"/>
      <c r="H104" s="260" t="s">
        <v>54</v>
      </c>
      <c r="I104" s="260" t="s">
        <v>57</v>
      </c>
      <c r="J104" s="260" t="s">
        <v>2139</v>
      </c>
      <c r="K104" s="259"/>
    </row>
    <row r="105" spans="2:11" ht="17.25" customHeight="1">
      <c r="B105" s="258"/>
      <c r="C105" s="262" t="s">
        <v>2140</v>
      </c>
      <c r="D105" s="262"/>
      <c r="E105" s="262"/>
      <c r="F105" s="263" t="s">
        <v>2141</v>
      </c>
      <c r="G105" s="264"/>
      <c r="H105" s="262"/>
      <c r="I105" s="262"/>
      <c r="J105" s="262" t="s">
        <v>2142</v>
      </c>
      <c r="K105" s="259"/>
    </row>
    <row r="106" spans="2:11" ht="5.25" customHeight="1">
      <c r="B106" s="258"/>
      <c r="C106" s="260"/>
      <c r="D106" s="260"/>
      <c r="E106" s="260"/>
      <c r="F106" s="260"/>
      <c r="G106" s="276"/>
      <c r="H106" s="260"/>
      <c r="I106" s="260"/>
      <c r="J106" s="260"/>
      <c r="K106" s="259"/>
    </row>
    <row r="107" spans="2:11" ht="15" customHeight="1">
      <c r="B107" s="258"/>
      <c r="C107" s="247" t="s">
        <v>53</v>
      </c>
      <c r="D107" s="265"/>
      <c r="E107" s="265"/>
      <c r="F107" s="267" t="s">
        <v>2143</v>
      </c>
      <c r="G107" s="276"/>
      <c r="H107" s="247" t="s">
        <v>2183</v>
      </c>
      <c r="I107" s="247" t="s">
        <v>2145</v>
      </c>
      <c r="J107" s="247">
        <v>20</v>
      </c>
      <c r="K107" s="259"/>
    </row>
    <row r="108" spans="2:11" ht="15" customHeight="1">
      <c r="B108" s="258"/>
      <c r="C108" s="247" t="s">
        <v>2146</v>
      </c>
      <c r="D108" s="247"/>
      <c r="E108" s="247"/>
      <c r="F108" s="267" t="s">
        <v>2143</v>
      </c>
      <c r="G108" s="247"/>
      <c r="H108" s="247" t="s">
        <v>2183</v>
      </c>
      <c r="I108" s="247" t="s">
        <v>2145</v>
      </c>
      <c r="J108" s="247">
        <v>120</v>
      </c>
      <c r="K108" s="259"/>
    </row>
    <row r="109" spans="2:11" ht="15" customHeight="1">
      <c r="B109" s="268"/>
      <c r="C109" s="247" t="s">
        <v>2148</v>
      </c>
      <c r="D109" s="247"/>
      <c r="E109" s="247"/>
      <c r="F109" s="267" t="s">
        <v>2149</v>
      </c>
      <c r="G109" s="247"/>
      <c r="H109" s="247" t="s">
        <v>2183</v>
      </c>
      <c r="I109" s="247" t="s">
        <v>2145</v>
      </c>
      <c r="J109" s="247">
        <v>50</v>
      </c>
      <c r="K109" s="259"/>
    </row>
    <row r="110" spans="2:11" ht="15" customHeight="1">
      <c r="B110" s="268"/>
      <c r="C110" s="247" t="s">
        <v>2151</v>
      </c>
      <c r="D110" s="247"/>
      <c r="E110" s="247"/>
      <c r="F110" s="267" t="s">
        <v>2143</v>
      </c>
      <c r="G110" s="247"/>
      <c r="H110" s="247" t="s">
        <v>2183</v>
      </c>
      <c r="I110" s="247" t="s">
        <v>2153</v>
      </c>
      <c r="J110" s="247"/>
      <c r="K110" s="259"/>
    </row>
    <row r="111" spans="2:11" ht="15" customHeight="1">
      <c r="B111" s="268"/>
      <c r="C111" s="247" t="s">
        <v>2162</v>
      </c>
      <c r="D111" s="247"/>
      <c r="E111" s="247"/>
      <c r="F111" s="267" t="s">
        <v>2149</v>
      </c>
      <c r="G111" s="247"/>
      <c r="H111" s="247" t="s">
        <v>2183</v>
      </c>
      <c r="I111" s="247" t="s">
        <v>2145</v>
      </c>
      <c r="J111" s="247">
        <v>50</v>
      </c>
      <c r="K111" s="259"/>
    </row>
    <row r="112" spans="2:11" ht="15" customHeight="1">
      <c r="B112" s="268"/>
      <c r="C112" s="247" t="s">
        <v>2170</v>
      </c>
      <c r="D112" s="247"/>
      <c r="E112" s="247"/>
      <c r="F112" s="267" t="s">
        <v>2149</v>
      </c>
      <c r="G112" s="247"/>
      <c r="H112" s="247" t="s">
        <v>2183</v>
      </c>
      <c r="I112" s="247" t="s">
        <v>2145</v>
      </c>
      <c r="J112" s="247">
        <v>50</v>
      </c>
      <c r="K112" s="259"/>
    </row>
    <row r="113" spans="2:11" ht="15" customHeight="1">
      <c r="B113" s="268"/>
      <c r="C113" s="247" t="s">
        <v>2168</v>
      </c>
      <c r="D113" s="247"/>
      <c r="E113" s="247"/>
      <c r="F113" s="267" t="s">
        <v>2149</v>
      </c>
      <c r="G113" s="247"/>
      <c r="H113" s="247" t="s">
        <v>2183</v>
      </c>
      <c r="I113" s="247" t="s">
        <v>2145</v>
      </c>
      <c r="J113" s="247">
        <v>50</v>
      </c>
      <c r="K113" s="259"/>
    </row>
    <row r="114" spans="2:11" ht="15" customHeight="1">
      <c r="B114" s="268"/>
      <c r="C114" s="247" t="s">
        <v>53</v>
      </c>
      <c r="D114" s="247"/>
      <c r="E114" s="247"/>
      <c r="F114" s="267" t="s">
        <v>2143</v>
      </c>
      <c r="G114" s="247"/>
      <c r="H114" s="247" t="s">
        <v>2184</v>
      </c>
      <c r="I114" s="247" t="s">
        <v>2145</v>
      </c>
      <c r="J114" s="247">
        <v>20</v>
      </c>
      <c r="K114" s="259"/>
    </row>
    <row r="115" spans="2:11" ht="15" customHeight="1">
      <c r="B115" s="268"/>
      <c r="C115" s="247" t="s">
        <v>2185</v>
      </c>
      <c r="D115" s="247"/>
      <c r="E115" s="247"/>
      <c r="F115" s="267" t="s">
        <v>2143</v>
      </c>
      <c r="G115" s="247"/>
      <c r="H115" s="247" t="s">
        <v>2186</v>
      </c>
      <c r="I115" s="247" t="s">
        <v>2145</v>
      </c>
      <c r="J115" s="247">
        <v>120</v>
      </c>
      <c r="K115" s="259"/>
    </row>
    <row r="116" spans="2:11" ht="15" customHeight="1">
      <c r="B116" s="268"/>
      <c r="C116" s="247" t="s">
        <v>38</v>
      </c>
      <c r="D116" s="247"/>
      <c r="E116" s="247"/>
      <c r="F116" s="267" t="s">
        <v>2143</v>
      </c>
      <c r="G116" s="247"/>
      <c r="H116" s="247" t="s">
        <v>2187</v>
      </c>
      <c r="I116" s="247" t="s">
        <v>2178</v>
      </c>
      <c r="J116" s="247"/>
      <c r="K116" s="259"/>
    </row>
    <row r="117" spans="2:11" ht="15" customHeight="1">
      <c r="B117" s="268"/>
      <c r="C117" s="247" t="s">
        <v>48</v>
      </c>
      <c r="D117" s="247"/>
      <c r="E117" s="247"/>
      <c r="F117" s="267" t="s">
        <v>2143</v>
      </c>
      <c r="G117" s="247"/>
      <c r="H117" s="247" t="s">
        <v>2188</v>
      </c>
      <c r="I117" s="247" t="s">
        <v>2178</v>
      </c>
      <c r="J117" s="247"/>
      <c r="K117" s="259"/>
    </row>
    <row r="118" spans="2:11" ht="15" customHeight="1">
      <c r="B118" s="268"/>
      <c r="C118" s="247" t="s">
        <v>57</v>
      </c>
      <c r="D118" s="247"/>
      <c r="E118" s="247"/>
      <c r="F118" s="267" t="s">
        <v>2143</v>
      </c>
      <c r="G118" s="247"/>
      <c r="H118" s="247" t="s">
        <v>2189</v>
      </c>
      <c r="I118" s="247" t="s">
        <v>2190</v>
      </c>
      <c r="J118" s="247"/>
      <c r="K118" s="259"/>
    </row>
    <row r="119" spans="2:11" ht="15" customHeight="1">
      <c r="B119" s="271"/>
      <c r="C119" s="277"/>
      <c r="D119" s="277"/>
      <c r="E119" s="277"/>
      <c r="F119" s="277"/>
      <c r="G119" s="277"/>
      <c r="H119" s="277"/>
      <c r="I119" s="277"/>
      <c r="J119" s="277"/>
      <c r="K119" s="273"/>
    </row>
    <row r="120" spans="2:11" ht="18.75" customHeight="1">
      <c r="B120" s="278"/>
      <c r="C120" s="244"/>
      <c r="D120" s="244"/>
      <c r="E120" s="244"/>
      <c r="F120" s="279"/>
      <c r="G120" s="244"/>
      <c r="H120" s="244"/>
      <c r="I120" s="244"/>
      <c r="J120" s="244"/>
      <c r="K120" s="278"/>
    </row>
    <row r="121" spans="2:11" ht="18.75" customHeight="1">
      <c r="B121" s="254"/>
      <c r="C121" s="254"/>
      <c r="D121" s="254"/>
      <c r="E121" s="254"/>
      <c r="F121" s="254"/>
      <c r="G121" s="254"/>
      <c r="H121" s="254"/>
      <c r="I121" s="254"/>
      <c r="J121" s="254"/>
      <c r="K121" s="254"/>
    </row>
    <row r="122" spans="2:11" ht="7.5" customHeight="1">
      <c r="B122" s="280"/>
      <c r="C122" s="281"/>
      <c r="D122" s="281"/>
      <c r="E122" s="281"/>
      <c r="F122" s="281"/>
      <c r="G122" s="281"/>
      <c r="H122" s="281"/>
      <c r="I122" s="281"/>
      <c r="J122" s="281"/>
      <c r="K122" s="282"/>
    </row>
    <row r="123" spans="2:11" ht="45" customHeight="1">
      <c r="B123" s="283"/>
      <c r="C123" s="373" t="s">
        <v>2191</v>
      </c>
      <c r="D123" s="373"/>
      <c r="E123" s="373"/>
      <c r="F123" s="373"/>
      <c r="G123" s="373"/>
      <c r="H123" s="373"/>
      <c r="I123" s="373"/>
      <c r="J123" s="373"/>
      <c r="K123" s="284"/>
    </row>
    <row r="124" spans="2:11" ht="17.25" customHeight="1">
      <c r="B124" s="285"/>
      <c r="C124" s="260" t="s">
        <v>2137</v>
      </c>
      <c r="D124" s="260"/>
      <c r="E124" s="260"/>
      <c r="F124" s="260" t="s">
        <v>2138</v>
      </c>
      <c r="G124" s="261"/>
      <c r="H124" s="260" t="s">
        <v>54</v>
      </c>
      <c r="I124" s="260" t="s">
        <v>57</v>
      </c>
      <c r="J124" s="260" t="s">
        <v>2139</v>
      </c>
      <c r="K124" s="286"/>
    </row>
    <row r="125" spans="2:11" ht="17.25" customHeight="1">
      <c r="B125" s="285"/>
      <c r="C125" s="262" t="s">
        <v>2140</v>
      </c>
      <c r="D125" s="262"/>
      <c r="E125" s="262"/>
      <c r="F125" s="263" t="s">
        <v>2141</v>
      </c>
      <c r="G125" s="264"/>
      <c r="H125" s="262"/>
      <c r="I125" s="262"/>
      <c r="J125" s="262" t="s">
        <v>2142</v>
      </c>
      <c r="K125" s="286"/>
    </row>
    <row r="126" spans="2:11" ht="5.25" customHeight="1">
      <c r="B126" s="287"/>
      <c r="C126" s="265"/>
      <c r="D126" s="265"/>
      <c r="E126" s="265"/>
      <c r="F126" s="265"/>
      <c r="G126" s="247"/>
      <c r="H126" s="265"/>
      <c r="I126" s="265"/>
      <c r="J126" s="265"/>
      <c r="K126" s="288"/>
    </row>
    <row r="127" spans="2:11" ht="15" customHeight="1">
      <c r="B127" s="287"/>
      <c r="C127" s="247" t="s">
        <v>2146</v>
      </c>
      <c r="D127" s="265"/>
      <c r="E127" s="265"/>
      <c r="F127" s="267" t="s">
        <v>2143</v>
      </c>
      <c r="G127" s="247"/>
      <c r="H127" s="247" t="s">
        <v>2183</v>
      </c>
      <c r="I127" s="247" t="s">
        <v>2145</v>
      </c>
      <c r="J127" s="247">
        <v>120</v>
      </c>
      <c r="K127" s="289"/>
    </row>
    <row r="128" spans="2:11" ht="15" customHeight="1">
      <c r="B128" s="287"/>
      <c r="C128" s="247" t="s">
        <v>2192</v>
      </c>
      <c r="D128" s="247"/>
      <c r="E128" s="247"/>
      <c r="F128" s="267" t="s">
        <v>2143</v>
      </c>
      <c r="G128" s="247"/>
      <c r="H128" s="247" t="s">
        <v>2193</v>
      </c>
      <c r="I128" s="247" t="s">
        <v>2145</v>
      </c>
      <c r="J128" s="247" t="s">
        <v>2194</v>
      </c>
      <c r="K128" s="289"/>
    </row>
    <row r="129" spans="2:11" ht="15" customHeight="1">
      <c r="B129" s="287"/>
      <c r="C129" s="247" t="s">
        <v>84</v>
      </c>
      <c r="D129" s="247"/>
      <c r="E129" s="247"/>
      <c r="F129" s="267" t="s">
        <v>2143</v>
      </c>
      <c r="G129" s="247"/>
      <c r="H129" s="247" t="s">
        <v>2195</v>
      </c>
      <c r="I129" s="247" t="s">
        <v>2145</v>
      </c>
      <c r="J129" s="247" t="s">
        <v>2194</v>
      </c>
      <c r="K129" s="289"/>
    </row>
    <row r="130" spans="2:11" ht="15" customHeight="1">
      <c r="B130" s="287"/>
      <c r="C130" s="247" t="s">
        <v>2154</v>
      </c>
      <c r="D130" s="247"/>
      <c r="E130" s="247"/>
      <c r="F130" s="267" t="s">
        <v>2149</v>
      </c>
      <c r="G130" s="247"/>
      <c r="H130" s="247" t="s">
        <v>2155</v>
      </c>
      <c r="I130" s="247" t="s">
        <v>2145</v>
      </c>
      <c r="J130" s="247">
        <v>15</v>
      </c>
      <c r="K130" s="289"/>
    </row>
    <row r="131" spans="2:11" ht="15" customHeight="1">
      <c r="B131" s="287"/>
      <c r="C131" s="269" t="s">
        <v>2156</v>
      </c>
      <c r="D131" s="269"/>
      <c r="E131" s="269"/>
      <c r="F131" s="270" t="s">
        <v>2149</v>
      </c>
      <c r="G131" s="269"/>
      <c r="H131" s="269" t="s">
        <v>2157</v>
      </c>
      <c r="I131" s="269" t="s">
        <v>2145</v>
      </c>
      <c r="J131" s="269">
        <v>15</v>
      </c>
      <c r="K131" s="289"/>
    </row>
    <row r="132" spans="2:11" ht="15" customHeight="1">
      <c r="B132" s="287"/>
      <c r="C132" s="269" t="s">
        <v>2158</v>
      </c>
      <c r="D132" s="269"/>
      <c r="E132" s="269"/>
      <c r="F132" s="270" t="s">
        <v>2149</v>
      </c>
      <c r="G132" s="269"/>
      <c r="H132" s="269" t="s">
        <v>2159</v>
      </c>
      <c r="I132" s="269" t="s">
        <v>2145</v>
      </c>
      <c r="J132" s="269">
        <v>20</v>
      </c>
      <c r="K132" s="289"/>
    </row>
    <row r="133" spans="2:11" ht="15" customHeight="1">
      <c r="B133" s="287"/>
      <c r="C133" s="269" t="s">
        <v>2160</v>
      </c>
      <c r="D133" s="269"/>
      <c r="E133" s="269"/>
      <c r="F133" s="270" t="s">
        <v>2149</v>
      </c>
      <c r="G133" s="269"/>
      <c r="H133" s="269" t="s">
        <v>2161</v>
      </c>
      <c r="I133" s="269" t="s">
        <v>2145</v>
      </c>
      <c r="J133" s="269">
        <v>20</v>
      </c>
      <c r="K133" s="289"/>
    </row>
    <row r="134" spans="2:11" ht="15" customHeight="1">
      <c r="B134" s="287"/>
      <c r="C134" s="247" t="s">
        <v>2148</v>
      </c>
      <c r="D134" s="247"/>
      <c r="E134" s="247"/>
      <c r="F134" s="267" t="s">
        <v>2149</v>
      </c>
      <c r="G134" s="247"/>
      <c r="H134" s="247" t="s">
        <v>2183</v>
      </c>
      <c r="I134" s="247" t="s">
        <v>2145</v>
      </c>
      <c r="J134" s="247">
        <v>50</v>
      </c>
      <c r="K134" s="289"/>
    </row>
    <row r="135" spans="2:11" ht="15" customHeight="1">
      <c r="B135" s="287"/>
      <c r="C135" s="247" t="s">
        <v>2162</v>
      </c>
      <c r="D135" s="247"/>
      <c r="E135" s="247"/>
      <c r="F135" s="267" t="s">
        <v>2149</v>
      </c>
      <c r="G135" s="247"/>
      <c r="H135" s="247" t="s">
        <v>2183</v>
      </c>
      <c r="I135" s="247" t="s">
        <v>2145</v>
      </c>
      <c r="J135" s="247">
        <v>50</v>
      </c>
      <c r="K135" s="289"/>
    </row>
    <row r="136" spans="2:11" ht="15" customHeight="1">
      <c r="B136" s="287"/>
      <c r="C136" s="247" t="s">
        <v>2168</v>
      </c>
      <c r="D136" s="247"/>
      <c r="E136" s="247"/>
      <c r="F136" s="267" t="s">
        <v>2149</v>
      </c>
      <c r="G136" s="247"/>
      <c r="H136" s="247" t="s">
        <v>2183</v>
      </c>
      <c r="I136" s="247" t="s">
        <v>2145</v>
      </c>
      <c r="J136" s="247">
        <v>50</v>
      </c>
      <c r="K136" s="289"/>
    </row>
    <row r="137" spans="2:11" ht="15" customHeight="1">
      <c r="B137" s="287"/>
      <c r="C137" s="247" t="s">
        <v>2170</v>
      </c>
      <c r="D137" s="247"/>
      <c r="E137" s="247"/>
      <c r="F137" s="267" t="s">
        <v>2149</v>
      </c>
      <c r="G137" s="247"/>
      <c r="H137" s="247" t="s">
        <v>2183</v>
      </c>
      <c r="I137" s="247" t="s">
        <v>2145</v>
      </c>
      <c r="J137" s="247">
        <v>50</v>
      </c>
      <c r="K137" s="289"/>
    </row>
    <row r="138" spans="2:11" ht="15" customHeight="1">
      <c r="B138" s="287"/>
      <c r="C138" s="247" t="s">
        <v>2171</v>
      </c>
      <c r="D138" s="247"/>
      <c r="E138" s="247"/>
      <c r="F138" s="267" t="s">
        <v>2149</v>
      </c>
      <c r="G138" s="247"/>
      <c r="H138" s="247" t="s">
        <v>2196</v>
      </c>
      <c r="I138" s="247" t="s">
        <v>2145</v>
      </c>
      <c r="J138" s="247">
        <v>255</v>
      </c>
      <c r="K138" s="289"/>
    </row>
    <row r="139" spans="2:11" ht="15" customHeight="1">
      <c r="B139" s="287"/>
      <c r="C139" s="247" t="s">
        <v>2173</v>
      </c>
      <c r="D139" s="247"/>
      <c r="E139" s="247"/>
      <c r="F139" s="267" t="s">
        <v>2143</v>
      </c>
      <c r="G139" s="247"/>
      <c r="H139" s="247" t="s">
        <v>2197</v>
      </c>
      <c r="I139" s="247" t="s">
        <v>2175</v>
      </c>
      <c r="J139" s="247"/>
      <c r="K139" s="289"/>
    </row>
    <row r="140" spans="2:11" ht="15" customHeight="1">
      <c r="B140" s="287"/>
      <c r="C140" s="247" t="s">
        <v>2176</v>
      </c>
      <c r="D140" s="247"/>
      <c r="E140" s="247"/>
      <c r="F140" s="267" t="s">
        <v>2143</v>
      </c>
      <c r="G140" s="247"/>
      <c r="H140" s="247" t="s">
        <v>2198</v>
      </c>
      <c r="I140" s="247" t="s">
        <v>2178</v>
      </c>
      <c r="J140" s="247"/>
      <c r="K140" s="289"/>
    </row>
    <row r="141" spans="2:11" ht="15" customHeight="1">
      <c r="B141" s="287"/>
      <c r="C141" s="247" t="s">
        <v>2179</v>
      </c>
      <c r="D141" s="247"/>
      <c r="E141" s="247"/>
      <c r="F141" s="267" t="s">
        <v>2143</v>
      </c>
      <c r="G141" s="247"/>
      <c r="H141" s="247" t="s">
        <v>2179</v>
      </c>
      <c r="I141" s="247" t="s">
        <v>2178</v>
      </c>
      <c r="J141" s="247"/>
      <c r="K141" s="289"/>
    </row>
    <row r="142" spans="2:11" ht="15" customHeight="1">
      <c r="B142" s="287"/>
      <c r="C142" s="247" t="s">
        <v>38</v>
      </c>
      <c r="D142" s="247"/>
      <c r="E142" s="247"/>
      <c r="F142" s="267" t="s">
        <v>2143</v>
      </c>
      <c r="G142" s="247"/>
      <c r="H142" s="247" t="s">
        <v>2199</v>
      </c>
      <c r="I142" s="247" t="s">
        <v>2178</v>
      </c>
      <c r="J142" s="247"/>
      <c r="K142" s="289"/>
    </row>
    <row r="143" spans="2:11" ht="15" customHeight="1">
      <c r="B143" s="287"/>
      <c r="C143" s="247" t="s">
        <v>2200</v>
      </c>
      <c r="D143" s="247"/>
      <c r="E143" s="247"/>
      <c r="F143" s="267" t="s">
        <v>2143</v>
      </c>
      <c r="G143" s="247"/>
      <c r="H143" s="247" t="s">
        <v>2201</v>
      </c>
      <c r="I143" s="247" t="s">
        <v>2178</v>
      </c>
      <c r="J143" s="247"/>
      <c r="K143" s="289"/>
    </row>
    <row r="144" spans="2:11" ht="15" customHeight="1">
      <c r="B144" s="290"/>
      <c r="C144" s="291"/>
      <c r="D144" s="291"/>
      <c r="E144" s="291"/>
      <c r="F144" s="291"/>
      <c r="G144" s="291"/>
      <c r="H144" s="291"/>
      <c r="I144" s="291"/>
      <c r="J144" s="291"/>
      <c r="K144" s="292"/>
    </row>
    <row r="145" spans="2:11" ht="18.75" customHeight="1">
      <c r="B145" s="244"/>
      <c r="C145" s="244"/>
      <c r="D145" s="244"/>
      <c r="E145" s="244"/>
      <c r="F145" s="279"/>
      <c r="G145" s="244"/>
      <c r="H145" s="244"/>
      <c r="I145" s="244"/>
      <c r="J145" s="244"/>
      <c r="K145" s="244"/>
    </row>
    <row r="146" spans="2:11" ht="18.75" customHeight="1">
      <c r="B146" s="254"/>
      <c r="C146" s="254"/>
      <c r="D146" s="254"/>
      <c r="E146" s="254"/>
      <c r="F146" s="254"/>
      <c r="G146" s="254"/>
      <c r="H146" s="254"/>
      <c r="I146" s="254"/>
      <c r="J146" s="254"/>
      <c r="K146" s="254"/>
    </row>
    <row r="147" spans="2:11" ht="7.5" customHeight="1">
      <c r="B147" s="255"/>
      <c r="C147" s="256"/>
      <c r="D147" s="256"/>
      <c r="E147" s="256"/>
      <c r="F147" s="256"/>
      <c r="G147" s="256"/>
      <c r="H147" s="256"/>
      <c r="I147" s="256"/>
      <c r="J147" s="256"/>
      <c r="K147" s="257"/>
    </row>
    <row r="148" spans="2:11" ht="45" customHeight="1">
      <c r="B148" s="258"/>
      <c r="C148" s="374" t="s">
        <v>2202</v>
      </c>
      <c r="D148" s="374"/>
      <c r="E148" s="374"/>
      <c r="F148" s="374"/>
      <c r="G148" s="374"/>
      <c r="H148" s="374"/>
      <c r="I148" s="374"/>
      <c r="J148" s="374"/>
      <c r="K148" s="259"/>
    </row>
    <row r="149" spans="2:11" ht="17.25" customHeight="1">
      <c r="B149" s="258"/>
      <c r="C149" s="260" t="s">
        <v>2137</v>
      </c>
      <c r="D149" s="260"/>
      <c r="E149" s="260"/>
      <c r="F149" s="260" t="s">
        <v>2138</v>
      </c>
      <c r="G149" s="261"/>
      <c r="H149" s="260" t="s">
        <v>54</v>
      </c>
      <c r="I149" s="260" t="s">
        <v>57</v>
      </c>
      <c r="J149" s="260" t="s">
        <v>2139</v>
      </c>
      <c r="K149" s="259"/>
    </row>
    <row r="150" spans="2:11" ht="17.25" customHeight="1">
      <c r="B150" s="258"/>
      <c r="C150" s="262" t="s">
        <v>2140</v>
      </c>
      <c r="D150" s="262"/>
      <c r="E150" s="262"/>
      <c r="F150" s="263" t="s">
        <v>2141</v>
      </c>
      <c r="G150" s="264"/>
      <c r="H150" s="262"/>
      <c r="I150" s="262"/>
      <c r="J150" s="262" t="s">
        <v>2142</v>
      </c>
      <c r="K150" s="259"/>
    </row>
    <row r="151" spans="2:11" ht="5.25" customHeight="1">
      <c r="B151" s="268"/>
      <c r="C151" s="265"/>
      <c r="D151" s="265"/>
      <c r="E151" s="265"/>
      <c r="F151" s="265"/>
      <c r="G151" s="266"/>
      <c r="H151" s="265"/>
      <c r="I151" s="265"/>
      <c r="J151" s="265"/>
      <c r="K151" s="289"/>
    </row>
    <row r="152" spans="2:11" ht="15" customHeight="1">
      <c r="B152" s="268"/>
      <c r="C152" s="293" t="s">
        <v>2146</v>
      </c>
      <c r="D152" s="247"/>
      <c r="E152" s="247"/>
      <c r="F152" s="294" t="s">
        <v>2143</v>
      </c>
      <c r="G152" s="247"/>
      <c r="H152" s="293" t="s">
        <v>2183</v>
      </c>
      <c r="I152" s="293" t="s">
        <v>2145</v>
      </c>
      <c r="J152" s="293">
        <v>120</v>
      </c>
      <c r="K152" s="289"/>
    </row>
    <row r="153" spans="2:11" ht="15" customHeight="1">
      <c r="B153" s="268"/>
      <c r="C153" s="293" t="s">
        <v>2192</v>
      </c>
      <c r="D153" s="247"/>
      <c r="E153" s="247"/>
      <c r="F153" s="294" t="s">
        <v>2143</v>
      </c>
      <c r="G153" s="247"/>
      <c r="H153" s="293" t="s">
        <v>2203</v>
      </c>
      <c r="I153" s="293" t="s">
        <v>2145</v>
      </c>
      <c r="J153" s="293" t="s">
        <v>2194</v>
      </c>
      <c r="K153" s="289"/>
    </row>
    <row r="154" spans="2:11" ht="15" customHeight="1">
      <c r="B154" s="268"/>
      <c r="C154" s="293" t="s">
        <v>84</v>
      </c>
      <c r="D154" s="247"/>
      <c r="E154" s="247"/>
      <c r="F154" s="294" t="s">
        <v>2143</v>
      </c>
      <c r="G154" s="247"/>
      <c r="H154" s="293" t="s">
        <v>2204</v>
      </c>
      <c r="I154" s="293" t="s">
        <v>2145</v>
      </c>
      <c r="J154" s="293" t="s">
        <v>2194</v>
      </c>
      <c r="K154" s="289"/>
    </row>
    <row r="155" spans="2:11" ht="15" customHeight="1">
      <c r="B155" s="268"/>
      <c r="C155" s="293" t="s">
        <v>2148</v>
      </c>
      <c r="D155" s="247"/>
      <c r="E155" s="247"/>
      <c r="F155" s="294" t="s">
        <v>2149</v>
      </c>
      <c r="G155" s="247"/>
      <c r="H155" s="293" t="s">
        <v>2183</v>
      </c>
      <c r="I155" s="293" t="s">
        <v>2145</v>
      </c>
      <c r="J155" s="293">
        <v>50</v>
      </c>
      <c r="K155" s="289"/>
    </row>
    <row r="156" spans="2:11" ht="15" customHeight="1">
      <c r="B156" s="268"/>
      <c r="C156" s="293" t="s">
        <v>2151</v>
      </c>
      <c r="D156" s="247"/>
      <c r="E156" s="247"/>
      <c r="F156" s="294" t="s">
        <v>2143</v>
      </c>
      <c r="G156" s="247"/>
      <c r="H156" s="293" t="s">
        <v>2183</v>
      </c>
      <c r="I156" s="293" t="s">
        <v>2153</v>
      </c>
      <c r="J156" s="293"/>
      <c r="K156" s="289"/>
    </row>
    <row r="157" spans="2:11" ht="15" customHeight="1">
      <c r="B157" s="268"/>
      <c r="C157" s="293" t="s">
        <v>2162</v>
      </c>
      <c r="D157" s="247"/>
      <c r="E157" s="247"/>
      <c r="F157" s="294" t="s">
        <v>2149</v>
      </c>
      <c r="G157" s="247"/>
      <c r="H157" s="293" t="s">
        <v>2183</v>
      </c>
      <c r="I157" s="293" t="s">
        <v>2145</v>
      </c>
      <c r="J157" s="293">
        <v>50</v>
      </c>
      <c r="K157" s="289"/>
    </row>
    <row r="158" spans="2:11" ht="15" customHeight="1">
      <c r="B158" s="268"/>
      <c r="C158" s="293" t="s">
        <v>2170</v>
      </c>
      <c r="D158" s="247"/>
      <c r="E158" s="247"/>
      <c r="F158" s="294" t="s">
        <v>2149</v>
      </c>
      <c r="G158" s="247"/>
      <c r="H158" s="293" t="s">
        <v>2183</v>
      </c>
      <c r="I158" s="293" t="s">
        <v>2145</v>
      </c>
      <c r="J158" s="293">
        <v>50</v>
      </c>
      <c r="K158" s="289"/>
    </row>
    <row r="159" spans="2:11" ht="15" customHeight="1">
      <c r="B159" s="268"/>
      <c r="C159" s="293" t="s">
        <v>2168</v>
      </c>
      <c r="D159" s="247"/>
      <c r="E159" s="247"/>
      <c r="F159" s="294" t="s">
        <v>2149</v>
      </c>
      <c r="G159" s="247"/>
      <c r="H159" s="293" t="s">
        <v>2183</v>
      </c>
      <c r="I159" s="293" t="s">
        <v>2145</v>
      </c>
      <c r="J159" s="293">
        <v>50</v>
      </c>
      <c r="K159" s="289"/>
    </row>
    <row r="160" spans="2:11" ht="15" customHeight="1">
      <c r="B160" s="268"/>
      <c r="C160" s="293" t="s">
        <v>102</v>
      </c>
      <c r="D160" s="247"/>
      <c r="E160" s="247"/>
      <c r="F160" s="294" t="s">
        <v>2143</v>
      </c>
      <c r="G160" s="247"/>
      <c r="H160" s="293" t="s">
        <v>2205</v>
      </c>
      <c r="I160" s="293" t="s">
        <v>2145</v>
      </c>
      <c r="J160" s="293" t="s">
        <v>2206</v>
      </c>
      <c r="K160" s="289"/>
    </row>
    <row r="161" spans="2:11" ht="15" customHeight="1">
      <c r="B161" s="268"/>
      <c r="C161" s="293" t="s">
        <v>2207</v>
      </c>
      <c r="D161" s="247"/>
      <c r="E161" s="247"/>
      <c r="F161" s="294" t="s">
        <v>2143</v>
      </c>
      <c r="G161" s="247"/>
      <c r="H161" s="293" t="s">
        <v>2208</v>
      </c>
      <c r="I161" s="293" t="s">
        <v>2178</v>
      </c>
      <c r="J161" s="293"/>
      <c r="K161" s="289"/>
    </row>
    <row r="162" spans="2:11" ht="15" customHeight="1">
      <c r="B162" s="295"/>
      <c r="C162" s="277"/>
      <c r="D162" s="277"/>
      <c r="E162" s="277"/>
      <c r="F162" s="277"/>
      <c r="G162" s="277"/>
      <c r="H162" s="277"/>
      <c r="I162" s="277"/>
      <c r="J162" s="277"/>
      <c r="K162" s="296"/>
    </row>
    <row r="163" spans="2:11" ht="18.75" customHeight="1">
      <c r="B163" s="244"/>
      <c r="C163" s="247"/>
      <c r="D163" s="247"/>
      <c r="E163" s="247"/>
      <c r="F163" s="267"/>
      <c r="G163" s="247"/>
      <c r="H163" s="247"/>
      <c r="I163" s="247"/>
      <c r="J163" s="247"/>
      <c r="K163" s="244"/>
    </row>
    <row r="164" spans="2:11" ht="18.75" customHeight="1">
      <c r="B164" s="254"/>
      <c r="C164" s="254"/>
      <c r="D164" s="254"/>
      <c r="E164" s="254"/>
      <c r="F164" s="254"/>
      <c r="G164" s="254"/>
      <c r="H164" s="254"/>
      <c r="I164" s="254"/>
      <c r="J164" s="254"/>
      <c r="K164" s="254"/>
    </row>
    <row r="165" spans="2:11" ht="7.5" customHeight="1">
      <c r="B165" s="236"/>
      <c r="C165" s="237"/>
      <c r="D165" s="237"/>
      <c r="E165" s="237"/>
      <c r="F165" s="237"/>
      <c r="G165" s="237"/>
      <c r="H165" s="237"/>
      <c r="I165" s="237"/>
      <c r="J165" s="237"/>
      <c r="K165" s="238"/>
    </row>
    <row r="166" spans="2:11" ht="45" customHeight="1">
      <c r="B166" s="239"/>
      <c r="C166" s="373" t="s">
        <v>2209</v>
      </c>
      <c r="D166" s="373"/>
      <c r="E166" s="373"/>
      <c r="F166" s="373"/>
      <c r="G166" s="373"/>
      <c r="H166" s="373"/>
      <c r="I166" s="373"/>
      <c r="J166" s="373"/>
      <c r="K166" s="240"/>
    </row>
    <row r="167" spans="2:11" ht="17.25" customHeight="1">
      <c r="B167" s="239"/>
      <c r="C167" s="260" t="s">
        <v>2137</v>
      </c>
      <c r="D167" s="260"/>
      <c r="E167" s="260"/>
      <c r="F167" s="260" t="s">
        <v>2138</v>
      </c>
      <c r="G167" s="297"/>
      <c r="H167" s="298" t="s">
        <v>54</v>
      </c>
      <c r="I167" s="298" t="s">
        <v>57</v>
      </c>
      <c r="J167" s="260" t="s">
        <v>2139</v>
      </c>
      <c r="K167" s="240"/>
    </row>
    <row r="168" spans="2:11" ht="17.25" customHeight="1">
      <c r="B168" s="241"/>
      <c r="C168" s="262" t="s">
        <v>2140</v>
      </c>
      <c r="D168" s="262"/>
      <c r="E168" s="262"/>
      <c r="F168" s="263" t="s">
        <v>2141</v>
      </c>
      <c r="G168" s="299"/>
      <c r="H168" s="300"/>
      <c r="I168" s="300"/>
      <c r="J168" s="262" t="s">
        <v>2142</v>
      </c>
      <c r="K168" s="242"/>
    </row>
    <row r="169" spans="2:11" ht="5.25" customHeight="1">
      <c r="B169" s="268"/>
      <c r="C169" s="265"/>
      <c r="D169" s="265"/>
      <c r="E169" s="265"/>
      <c r="F169" s="265"/>
      <c r="G169" s="266"/>
      <c r="H169" s="265"/>
      <c r="I169" s="265"/>
      <c r="J169" s="265"/>
      <c r="K169" s="289"/>
    </row>
    <row r="170" spans="2:11" ht="15" customHeight="1">
      <c r="B170" s="268"/>
      <c r="C170" s="247" t="s">
        <v>2146</v>
      </c>
      <c r="D170" s="247"/>
      <c r="E170" s="247"/>
      <c r="F170" s="267" t="s">
        <v>2143</v>
      </c>
      <c r="G170" s="247"/>
      <c r="H170" s="247" t="s">
        <v>2183</v>
      </c>
      <c r="I170" s="247" t="s">
        <v>2145</v>
      </c>
      <c r="J170" s="247">
        <v>120</v>
      </c>
      <c r="K170" s="289"/>
    </row>
    <row r="171" spans="2:11" ht="15" customHeight="1">
      <c r="B171" s="268"/>
      <c r="C171" s="247" t="s">
        <v>2192</v>
      </c>
      <c r="D171" s="247"/>
      <c r="E171" s="247"/>
      <c r="F171" s="267" t="s">
        <v>2143</v>
      </c>
      <c r="G171" s="247"/>
      <c r="H171" s="247" t="s">
        <v>2193</v>
      </c>
      <c r="I171" s="247" t="s">
        <v>2145</v>
      </c>
      <c r="J171" s="247" t="s">
        <v>2194</v>
      </c>
      <c r="K171" s="289"/>
    </row>
    <row r="172" spans="2:11" ht="15" customHeight="1">
      <c r="B172" s="268"/>
      <c r="C172" s="247" t="s">
        <v>84</v>
      </c>
      <c r="D172" s="247"/>
      <c r="E172" s="247"/>
      <c r="F172" s="267" t="s">
        <v>2143</v>
      </c>
      <c r="G172" s="247"/>
      <c r="H172" s="247" t="s">
        <v>2210</v>
      </c>
      <c r="I172" s="247" t="s">
        <v>2145</v>
      </c>
      <c r="J172" s="247" t="s">
        <v>2194</v>
      </c>
      <c r="K172" s="289"/>
    </row>
    <row r="173" spans="2:11" ht="15" customHeight="1">
      <c r="B173" s="268"/>
      <c r="C173" s="247" t="s">
        <v>2148</v>
      </c>
      <c r="D173" s="247"/>
      <c r="E173" s="247"/>
      <c r="F173" s="267" t="s">
        <v>2149</v>
      </c>
      <c r="G173" s="247"/>
      <c r="H173" s="247" t="s">
        <v>2210</v>
      </c>
      <c r="I173" s="247" t="s">
        <v>2145</v>
      </c>
      <c r="J173" s="247">
        <v>50</v>
      </c>
      <c r="K173" s="289"/>
    </row>
    <row r="174" spans="2:11" ht="15" customHeight="1">
      <c r="B174" s="268"/>
      <c r="C174" s="247" t="s">
        <v>2151</v>
      </c>
      <c r="D174" s="247"/>
      <c r="E174" s="247"/>
      <c r="F174" s="267" t="s">
        <v>2143</v>
      </c>
      <c r="G174" s="247"/>
      <c r="H174" s="247" t="s">
        <v>2210</v>
      </c>
      <c r="I174" s="247" t="s">
        <v>2153</v>
      </c>
      <c r="J174" s="247"/>
      <c r="K174" s="289"/>
    </row>
    <row r="175" spans="2:11" ht="15" customHeight="1">
      <c r="B175" s="268"/>
      <c r="C175" s="247" t="s">
        <v>2162</v>
      </c>
      <c r="D175" s="247"/>
      <c r="E175" s="247"/>
      <c r="F175" s="267" t="s">
        <v>2149</v>
      </c>
      <c r="G175" s="247"/>
      <c r="H175" s="247" t="s">
        <v>2210</v>
      </c>
      <c r="I175" s="247" t="s">
        <v>2145</v>
      </c>
      <c r="J175" s="247">
        <v>50</v>
      </c>
      <c r="K175" s="289"/>
    </row>
    <row r="176" spans="2:11" ht="15" customHeight="1">
      <c r="B176" s="268"/>
      <c r="C176" s="247" t="s">
        <v>2170</v>
      </c>
      <c r="D176" s="247"/>
      <c r="E176" s="247"/>
      <c r="F176" s="267" t="s">
        <v>2149</v>
      </c>
      <c r="G176" s="247"/>
      <c r="H176" s="247" t="s">
        <v>2210</v>
      </c>
      <c r="I176" s="247" t="s">
        <v>2145</v>
      </c>
      <c r="J176" s="247">
        <v>50</v>
      </c>
      <c r="K176" s="289"/>
    </row>
    <row r="177" spans="2:11" ht="15" customHeight="1">
      <c r="B177" s="268"/>
      <c r="C177" s="247" t="s">
        <v>2168</v>
      </c>
      <c r="D177" s="247"/>
      <c r="E177" s="247"/>
      <c r="F177" s="267" t="s">
        <v>2149</v>
      </c>
      <c r="G177" s="247"/>
      <c r="H177" s="247" t="s">
        <v>2210</v>
      </c>
      <c r="I177" s="247" t="s">
        <v>2145</v>
      </c>
      <c r="J177" s="247">
        <v>50</v>
      </c>
      <c r="K177" s="289"/>
    </row>
    <row r="178" spans="2:11" ht="15" customHeight="1">
      <c r="B178" s="268"/>
      <c r="C178" s="247" t="s">
        <v>117</v>
      </c>
      <c r="D178" s="247"/>
      <c r="E178" s="247"/>
      <c r="F178" s="267" t="s">
        <v>2143</v>
      </c>
      <c r="G178" s="247"/>
      <c r="H178" s="247" t="s">
        <v>2211</v>
      </c>
      <c r="I178" s="247" t="s">
        <v>2212</v>
      </c>
      <c r="J178" s="247"/>
      <c r="K178" s="289"/>
    </row>
    <row r="179" spans="2:11" ht="15" customHeight="1">
      <c r="B179" s="268"/>
      <c r="C179" s="247" t="s">
        <v>57</v>
      </c>
      <c r="D179" s="247"/>
      <c r="E179" s="247"/>
      <c r="F179" s="267" t="s">
        <v>2143</v>
      </c>
      <c r="G179" s="247"/>
      <c r="H179" s="247" t="s">
        <v>2213</v>
      </c>
      <c r="I179" s="247" t="s">
        <v>2214</v>
      </c>
      <c r="J179" s="247">
        <v>1</v>
      </c>
      <c r="K179" s="289"/>
    </row>
    <row r="180" spans="2:11" ht="15" customHeight="1">
      <c r="B180" s="268"/>
      <c r="C180" s="247" t="s">
        <v>53</v>
      </c>
      <c r="D180" s="247"/>
      <c r="E180" s="247"/>
      <c r="F180" s="267" t="s">
        <v>2143</v>
      </c>
      <c r="G180" s="247"/>
      <c r="H180" s="247" t="s">
        <v>2215</v>
      </c>
      <c r="I180" s="247" t="s">
        <v>2145</v>
      </c>
      <c r="J180" s="247">
        <v>20</v>
      </c>
      <c r="K180" s="289"/>
    </row>
    <row r="181" spans="2:11" ht="15" customHeight="1">
      <c r="B181" s="268"/>
      <c r="C181" s="247" t="s">
        <v>54</v>
      </c>
      <c r="D181" s="247"/>
      <c r="E181" s="247"/>
      <c r="F181" s="267" t="s">
        <v>2143</v>
      </c>
      <c r="G181" s="247"/>
      <c r="H181" s="247" t="s">
        <v>2216</v>
      </c>
      <c r="I181" s="247" t="s">
        <v>2145</v>
      </c>
      <c r="J181" s="247">
        <v>255</v>
      </c>
      <c r="K181" s="289"/>
    </row>
    <row r="182" spans="2:11" ht="15" customHeight="1">
      <c r="B182" s="268"/>
      <c r="C182" s="247" t="s">
        <v>118</v>
      </c>
      <c r="D182" s="247"/>
      <c r="E182" s="247"/>
      <c r="F182" s="267" t="s">
        <v>2143</v>
      </c>
      <c r="G182" s="247"/>
      <c r="H182" s="247" t="s">
        <v>2107</v>
      </c>
      <c r="I182" s="247" t="s">
        <v>2145</v>
      </c>
      <c r="J182" s="247">
        <v>10</v>
      </c>
      <c r="K182" s="289"/>
    </row>
    <row r="183" spans="2:11" ht="15" customHeight="1">
      <c r="B183" s="268"/>
      <c r="C183" s="247" t="s">
        <v>119</v>
      </c>
      <c r="D183" s="247"/>
      <c r="E183" s="247"/>
      <c r="F183" s="267" t="s">
        <v>2143</v>
      </c>
      <c r="G183" s="247"/>
      <c r="H183" s="247" t="s">
        <v>2217</v>
      </c>
      <c r="I183" s="247" t="s">
        <v>2178</v>
      </c>
      <c r="J183" s="247"/>
      <c r="K183" s="289"/>
    </row>
    <row r="184" spans="2:11" ht="15" customHeight="1">
      <c r="B184" s="268"/>
      <c r="C184" s="247" t="s">
        <v>2218</v>
      </c>
      <c r="D184" s="247"/>
      <c r="E184" s="247"/>
      <c r="F184" s="267" t="s">
        <v>2143</v>
      </c>
      <c r="G184" s="247"/>
      <c r="H184" s="247" t="s">
        <v>2219</v>
      </c>
      <c r="I184" s="247" t="s">
        <v>2178</v>
      </c>
      <c r="J184" s="247"/>
      <c r="K184" s="289"/>
    </row>
    <row r="185" spans="2:11" ht="15" customHeight="1">
      <c r="B185" s="268"/>
      <c r="C185" s="247" t="s">
        <v>2207</v>
      </c>
      <c r="D185" s="247"/>
      <c r="E185" s="247"/>
      <c r="F185" s="267" t="s">
        <v>2143</v>
      </c>
      <c r="G185" s="247"/>
      <c r="H185" s="247" t="s">
        <v>2220</v>
      </c>
      <c r="I185" s="247" t="s">
        <v>2178</v>
      </c>
      <c r="J185" s="247"/>
      <c r="K185" s="289"/>
    </row>
    <row r="186" spans="2:11" ht="15" customHeight="1">
      <c r="B186" s="268"/>
      <c r="C186" s="247" t="s">
        <v>121</v>
      </c>
      <c r="D186" s="247"/>
      <c r="E186" s="247"/>
      <c r="F186" s="267" t="s">
        <v>2149</v>
      </c>
      <c r="G186" s="247"/>
      <c r="H186" s="247" t="s">
        <v>2221</v>
      </c>
      <c r="I186" s="247" t="s">
        <v>2145</v>
      </c>
      <c r="J186" s="247">
        <v>50</v>
      </c>
      <c r="K186" s="289"/>
    </row>
    <row r="187" spans="2:11" ht="15" customHeight="1">
      <c r="B187" s="268"/>
      <c r="C187" s="247" t="s">
        <v>2222</v>
      </c>
      <c r="D187" s="247"/>
      <c r="E187" s="247"/>
      <c r="F187" s="267" t="s">
        <v>2149</v>
      </c>
      <c r="G187" s="247"/>
      <c r="H187" s="247" t="s">
        <v>2223</v>
      </c>
      <c r="I187" s="247" t="s">
        <v>2224</v>
      </c>
      <c r="J187" s="247"/>
      <c r="K187" s="289"/>
    </row>
    <row r="188" spans="2:11" ht="15" customHeight="1">
      <c r="B188" s="268"/>
      <c r="C188" s="247" t="s">
        <v>2225</v>
      </c>
      <c r="D188" s="247"/>
      <c r="E188" s="247"/>
      <c r="F188" s="267" t="s">
        <v>2149</v>
      </c>
      <c r="G188" s="247"/>
      <c r="H188" s="247" t="s">
        <v>2226</v>
      </c>
      <c r="I188" s="247" t="s">
        <v>2224</v>
      </c>
      <c r="J188" s="247"/>
      <c r="K188" s="289"/>
    </row>
    <row r="189" spans="2:11" ht="15" customHeight="1">
      <c r="B189" s="268"/>
      <c r="C189" s="247" t="s">
        <v>2227</v>
      </c>
      <c r="D189" s="247"/>
      <c r="E189" s="247"/>
      <c r="F189" s="267" t="s">
        <v>2149</v>
      </c>
      <c r="G189" s="247"/>
      <c r="H189" s="247" t="s">
        <v>2228</v>
      </c>
      <c r="I189" s="247" t="s">
        <v>2224</v>
      </c>
      <c r="J189" s="247"/>
      <c r="K189" s="289"/>
    </row>
    <row r="190" spans="2:11" ht="15" customHeight="1">
      <c r="B190" s="268"/>
      <c r="C190" s="301" t="s">
        <v>2229</v>
      </c>
      <c r="D190" s="247"/>
      <c r="E190" s="247"/>
      <c r="F190" s="267" t="s">
        <v>2149</v>
      </c>
      <c r="G190" s="247"/>
      <c r="H190" s="247" t="s">
        <v>2230</v>
      </c>
      <c r="I190" s="247" t="s">
        <v>2231</v>
      </c>
      <c r="J190" s="302" t="s">
        <v>2232</v>
      </c>
      <c r="K190" s="289"/>
    </row>
    <row r="191" spans="2:11" ht="15" customHeight="1">
      <c r="B191" s="268"/>
      <c r="C191" s="253" t="s">
        <v>42</v>
      </c>
      <c r="D191" s="247"/>
      <c r="E191" s="247"/>
      <c r="F191" s="267" t="s">
        <v>2143</v>
      </c>
      <c r="G191" s="247"/>
      <c r="H191" s="244" t="s">
        <v>2233</v>
      </c>
      <c r="I191" s="247" t="s">
        <v>2234</v>
      </c>
      <c r="J191" s="247"/>
      <c r="K191" s="289"/>
    </row>
    <row r="192" spans="2:11" ht="15" customHeight="1">
      <c r="B192" s="268"/>
      <c r="C192" s="253" t="s">
        <v>2235</v>
      </c>
      <c r="D192" s="247"/>
      <c r="E192" s="247"/>
      <c r="F192" s="267" t="s">
        <v>2143</v>
      </c>
      <c r="G192" s="247"/>
      <c r="H192" s="247" t="s">
        <v>2236</v>
      </c>
      <c r="I192" s="247" t="s">
        <v>2178</v>
      </c>
      <c r="J192" s="247"/>
      <c r="K192" s="289"/>
    </row>
    <row r="193" spans="2:11" ht="15" customHeight="1">
      <c r="B193" s="268"/>
      <c r="C193" s="253" t="s">
        <v>2237</v>
      </c>
      <c r="D193" s="247"/>
      <c r="E193" s="247"/>
      <c r="F193" s="267" t="s">
        <v>2143</v>
      </c>
      <c r="G193" s="247"/>
      <c r="H193" s="247" t="s">
        <v>2238</v>
      </c>
      <c r="I193" s="247" t="s">
        <v>2178</v>
      </c>
      <c r="J193" s="247"/>
      <c r="K193" s="289"/>
    </row>
    <row r="194" spans="2:11" ht="15" customHeight="1">
      <c r="B194" s="268"/>
      <c r="C194" s="253" t="s">
        <v>2239</v>
      </c>
      <c r="D194" s="247"/>
      <c r="E194" s="247"/>
      <c r="F194" s="267" t="s">
        <v>2149</v>
      </c>
      <c r="G194" s="247"/>
      <c r="H194" s="247" t="s">
        <v>2240</v>
      </c>
      <c r="I194" s="247" t="s">
        <v>2178</v>
      </c>
      <c r="J194" s="247"/>
      <c r="K194" s="289"/>
    </row>
    <row r="195" spans="2:11" ht="15" customHeight="1">
      <c r="B195" s="295"/>
      <c r="C195" s="303"/>
      <c r="D195" s="277"/>
      <c r="E195" s="277"/>
      <c r="F195" s="277"/>
      <c r="G195" s="277"/>
      <c r="H195" s="277"/>
      <c r="I195" s="277"/>
      <c r="J195" s="277"/>
      <c r="K195" s="296"/>
    </row>
    <row r="196" spans="2:11" ht="18.75" customHeight="1">
      <c r="B196" s="244"/>
      <c r="C196" s="247"/>
      <c r="D196" s="247"/>
      <c r="E196" s="247"/>
      <c r="F196" s="267"/>
      <c r="G196" s="247"/>
      <c r="H196" s="247"/>
      <c r="I196" s="247"/>
      <c r="J196" s="247"/>
      <c r="K196" s="244"/>
    </row>
    <row r="197" spans="2:11" ht="18.75" customHeight="1">
      <c r="B197" s="244"/>
      <c r="C197" s="247"/>
      <c r="D197" s="247"/>
      <c r="E197" s="247"/>
      <c r="F197" s="267"/>
      <c r="G197" s="247"/>
      <c r="H197" s="247"/>
      <c r="I197" s="247"/>
      <c r="J197" s="247"/>
      <c r="K197" s="244"/>
    </row>
    <row r="198" spans="2:11" ht="18.75" customHeight="1">
      <c r="B198" s="254"/>
      <c r="C198" s="254"/>
      <c r="D198" s="254"/>
      <c r="E198" s="254"/>
      <c r="F198" s="254"/>
      <c r="G198" s="254"/>
      <c r="H198" s="254"/>
      <c r="I198" s="254"/>
      <c r="J198" s="254"/>
      <c r="K198" s="254"/>
    </row>
    <row r="199" spans="2:11" ht="13.5">
      <c r="B199" s="236"/>
      <c r="C199" s="237"/>
      <c r="D199" s="237"/>
      <c r="E199" s="237"/>
      <c r="F199" s="237"/>
      <c r="G199" s="237"/>
      <c r="H199" s="237"/>
      <c r="I199" s="237"/>
      <c r="J199" s="237"/>
      <c r="K199" s="238"/>
    </row>
    <row r="200" spans="2:11" ht="21">
      <c r="B200" s="239"/>
      <c r="C200" s="373" t="s">
        <v>2241</v>
      </c>
      <c r="D200" s="373"/>
      <c r="E200" s="373"/>
      <c r="F200" s="373"/>
      <c r="G200" s="373"/>
      <c r="H200" s="373"/>
      <c r="I200" s="373"/>
      <c r="J200" s="373"/>
      <c r="K200" s="240"/>
    </row>
    <row r="201" spans="2:11" ht="25.5" customHeight="1">
      <c r="B201" s="239"/>
      <c r="C201" s="304" t="s">
        <v>2242</v>
      </c>
      <c r="D201" s="304"/>
      <c r="E201" s="304"/>
      <c r="F201" s="304" t="s">
        <v>2243</v>
      </c>
      <c r="G201" s="305"/>
      <c r="H201" s="372" t="s">
        <v>2244</v>
      </c>
      <c r="I201" s="372"/>
      <c r="J201" s="372"/>
      <c r="K201" s="240"/>
    </row>
    <row r="202" spans="2:11" ht="5.25" customHeight="1">
      <c r="B202" s="268"/>
      <c r="C202" s="265"/>
      <c r="D202" s="265"/>
      <c r="E202" s="265"/>
      <c r="F202" s="265"/>
      <c r="G202" s="247"/>
      <c r="H202" s="265"/>
      <c r="I202" s="265"/>
      <c r="J202" s="265"/>
      <c r="K202" s="289"/>
    </row>
    <row r="203" spans="2:11" ht="15" customHeight="1">
      <c r="B203" s="268"/>
      <c r="C203" s="247" t="s">
        <v>2234</v>
      </c>
      <c r="D203" s="247"/>
      <c r="E203" s="247"/>
      <c r="F203" s="267" t="s">
        <v>43</v>
      </c>
      <c r="G203" s="247"/>
      <c r="H203" s="371" t="s">
        <v>2245</v>
      </c>
      <c r="I203" s="371"/>
      <c r="J203" s="371"/>
      <c r="K203" s="289"/>
    </row>
    <row r="204" spans="2:11" ht="15" customHeight="1">
      <c r="B204" s="268"/>
      <c r="C204" s="274"/>
      <c r="D204" s="247"/>
      <c r="E204" s="247"/>
      <c r="F204" s="267" t="s">
        <v>44</v>
      </c>
      <c r="G204" s="247"/>
      <c r="H204" s="371" t="s">
        <v>2246</v>
      </c>
      <c r="I204" s="371"/>
      <c r="J204" s="371"/>
      <c r="K204" s="289"/>
    </row>
    <row r="205" spans="2:11" ht="15" customHeight="1">
      <c r="B205" s="268"/>
      <c r="C205" s="274"/>
      <c r="D205" s="247"/>
      <c r="E205" s="247"/>
      <c r="F205" s="267" t="s">
        <v>47</v>
      </c>
      <c r="G205" s="247"/>
      <c r="H205" s="371" t="s">
        <v>2247</v>
      </c>
      <c r="I205" s="371"/>
      <c r="J205" s="371"/>
      <c r="K205" s="289"/>
    </row>
    <row r="206" spans="2:11" ht="15" customHeight="1">
      <c r="B206" s="268"/>
      <c r="C206" s="247"/>
      <c r="D206" s="247"/>
      <c r="E206" s="247"/>
      <c r="F206" s="267" t="s">
        <v>45</v>
      </c>
      <c r="G206" s="247"/>
      <c r="H206" s="371" t="s">
        <v>2248</v>
      </c>
      <c r="I206" s="371"/>
      <c r="J206" s="371"/>
      <c r="K206" s="289"/>
    </row>
    <row r="207" spans="2:11" ht="15" customHeight="1">
      <c r="B207" s="268"/>
      <c r="C207" s="247"/>
      <c r="D207" s="247"/>
      <c r="E207" s="247"/>
      <c r="F207" s="267" t="s">
        <v>46</v>
      </c>
      <c r="G207" s="247"/>
      <c r="H207" s="371" t="s">
        <v>2249</v>
      </c>
      <c r="I207" s="371"/>
      <c r="J207" s="371"/>
      <c r="K207" s="289"/>
    </row>
    <row r="208" spans="2:11" ht="15" customHeight="1">
      <c r="B208" s="268"/>
      <c r="C208" s="247"/>
      <c r="D208" s="247"/>
      <c r="E208" s="247"/>
      <c r="F208" s="267"/>
      <c r="G208" s="247"/>
      <c r="H208" s="247"/>
      <c r="I208" s="247"/>
      <c r="J208" s="247"/>
      <c r="K208" s="289"/>
    </row>
    <row r="209" spans="2:11" ht="15" customHeight="1">
      <c r="B209" s="268"/>
      <c r="C209" s="247" t="s">
        <v>2190</v>
      </c>
      <c r="D209" s="247"/>
      <c r="E209" s="247"/>
      <c r="F209" s="267" t="s">
        <v>78</v>
      </c>
      <c r="G209" s="247"/>
      <c r="H209" s="371" t="s">
        <v>2250</v>
      </c>
      <c r="I209" s="371"/>
      <c r="J209" s="371"/>
      <c r="K209" s="289"/>
    </row>
    <row r="210" spans="2:11" ht="15" customHeight="1">
      <c r="B210" s="268"/>
      <c r="C210" s="274"/>
      <c r="D210" s="247"/>
      <c r="E210" s="247"/>
      <c r="F210" s="267" t="s">
        <v>2086</v>
      </c>
      <c r="G210" s="247"/>
      <c r="H210" s="371" t="s">
        <v>2087</v>
      </c>
      <c r="I210" s="371"/>
      <c r="J210" s="371"/>
      <c r="K210" s="289"/>
    </row>
    <row r="211" spans="2:11" ht="15" customHeight="1">
      <c r="B211" s="268"/>
      <c r="C211" s="247"/>
      <c r="D211" s="247"/>
      <c r="E211" s="247"/>
      <c r="F211" s="267" t="s">
        <v>2084</v>
      </c>
      <c r="G211" s="247"/>
      <c r="H211" s="371" t="s">
        <v>2251</v>
      </c>
      <c r="I211" s="371"/>
      <c r="J211" s="371"/>
      <c r="K211" s="289"/>
    </row>
    <row r="212" spans="2:11" ht="15" customHeight="1">
      <c r="B212" s="306"/>
      <c r="C212" s="274"/>
      <c r="D212" s="274"/>
      <c r="E212" s="274"/>
      <c r="F212" s="267" t="s">
        <v>2088</v>
      </c>
      <c r="G212" s="253"/>
      <c r="H212" s="370" t="s">
        <v>2089</v>
      </c>
      <c r="I212" s="370"/>
      <c r="J212" s="370"/>
      <c r="K212" s="307"/>
    </row>
    <row r="213" spans="2:11" ht="15" customHeight="1">
      <c r="B213" s="306"/>
      <c r="C213" s="274"/>
      <c r="D213" s="274"/>
      <c r="E213" s="274"/>
      <c r="F213" s="267" t="s">
        <v>2090</v>
      </c>
      <c r="G213" s="253"/>
      <c r="H213" s="370" t="s">
        <v>2252</v>
      </c>
      <c r="I213" s="370"/>
      <c r="J213" s="370"/>
      <c r="K213" s="307"/>
    </row>
    <row r="214" spans="2:11" ht="15" customHeight="1">
      <c r="B214" s="306"/>
      <c r="C214" s="274"/>
      <c r="D214" s="274"/>
      <c r="E214" s="274"/>
      <c r="F214" s="308"/>
      <c r="G214" s="253"/>
      <c r="H214" s="309"/>
      <c r="I214" s="309"/>
      <c r="J214" s="309"/>
      <c r="K214" s="307"/>
    </row>
    <row r="215" spans="2:11" ht="15" customHeight="1">
      <c r="B215" s="306"/>
      <c r="C215" s="247" t="s">
        <v>2214</v>
      </c>
      <c r="D215" s="274"/>
      <c r="E215" s="274"/>
      <c r="F215" s="267">
        <v>1</v>
      </c>
      <c r="G215" s="253"/>
      <c r="H215" s="370" t="s">
        <v>2253</v>
      </c>
      <c r="I215" s="370"/>
      <c r="J215" s="370"/>
      <c r="K215" s="307"/>
    </row>
    <row r="216" spans="2:11" ht="15" customHeight="1">
      <c r="B216" s="306"/>
      <c r="C216" s="274"/>
      <c r="D216" s="274"/>
      <c r="E216" s="274"/>
      <c r="F216" s="267">
        <v>2</v>
      </c>
      <c r="G216" s="253"/>
      <c r="H216" s="370" t="s">
        <v>2254</v>
      </c>
      <c r="I216" s="370"/>
      <c r="J216" s="370"/>
      <c r="K216" s="307"/>
    </row>
    <row r="217" spans="2:11" ht="15" customHeight="1">
      <c r="B217" s="306"/>
      <c r="C217" s="274"/>
      <c r="D217" s="274"/>
      <c r="E217" s="274"/>
      <c r="F217" s="267">
        <v>3</v>
      </c>
      <c r="G217" s="253"/>
      <c r="H217" s="370" t="s">
        <v>2255</v>
      </c>
      <c r="I217" s="370"/>
      <c r="J217" s="370"/>
      <c r="K217" s="307"/>
    </row>
    <row r="218" spans="2:11" ht="15" customHeight="1">
      <c r="B218" s="306"/>
      <c r="C218" s="274"/>
      <c r="D218" s="274"/>
      <c r="E218" s="274"/>
      <c r="F218" s="267">
        <v>4</v>
      </c>
      <c r="G218" s="253"/>
      <c r="H218" s="370" t="s">
        <v>2256</v>
      </c>
      <c r="I218" s="370"/>
      <c r="J218" s="370"/>
      <c r="K218" s="307"/>
    </row>
    <row r="219" spans="2:11" ht="12.75" customHeight="1">
      <c r="B219" s="310"/>
      <c r="C219" s="311"/>
      <c r="D219" s="311"/>
      <c r="E219" s="311"/>
      <c r="F219" s="311"/>
      <c r="G219" s="311"/>
      <c r="H219" s="311"/>
      <c r="I219" s="311"/>
      <c r="J219" s="311"/>
      <c r="K219" s="312"/>
    </row>
  </sheetData>
  <sheetProtection formatCells="0" formatColumns="0" formatRows="0" insertColumns="0" insertRows="0" insertHyperlinks="0" deleteColumns="0" deleteRows="0" sort="0" autoFilter="0" pivotTables="0"/>
  <mergeCells count="78">
    <mergeCell ref="C3:J3"/>
    <mergeCell ref="C9:J9"/>
    <mergeCell ref="D11:J11"/>
    <mergeCell ref="D10:J10"/>
    <mergeCell ref="C4:J4"/>
    <mergeCell ref="C6:J6"/>
    <mergeCell ref="C7:J7"/>
    <mergeCell ref="D16:J16"/>
    <mergeCell ref="D17:J17"/>
    <mergeCell ref="F18:J18"/>
    <mergeCell ref="F19:J19"/>
    <mergeCell ref="D15:J15"/>
    <mergeCell ref="C25:J25"/>
    <mergeCell ref="D27:J27"/>
    <mergeCell ref="C26:J26"/>
    <mergeCell ref="F20:J20"/>
    <mergeCell ref="F23:J23"/>
    <mergeCell ref="F21:J21"/>
    <mergeCell ref="F22:J22"/>
    <mergeCell ref="D33:J33"/>
    <mergeCell ref="D34:J34"/>
    <mergeCell ref="D31:J31"/>
    <mergeCell ref="D30:J30"/>
    <mergeCell ref="D28:J28"/>
    <mergeCell ref="G45:J45"/>
    <mergeCell ref="G44:J44"/>
    <mergeCell ref="D35:J35"/>
    <mergeCell ref="G40:J40"/>
    <mergeCell ref="G41:J41"/>
    <mergeCell ref="G42:J42"/>
    <mergeCell ref="G43:J43"/>
    <mergeCell ref="G36:J36"/>
    <mergeCell ref="G37:J37"/>
    <mergeCell ref="G38:J38"/>
    <mergeCell ref="G39:J39"/>
    <mergeCell ref="D59:J59"/>
    <mergeCell ref="D58:J58"/>
    <mergeCell ref="D47:J47"/>
    <mergeCell ref="C52:J52"/>
    <mergeCell ref="C54:J54"/>
    <mergeCell ref="C55:J55"/>
    <mergeCell ref="C57:J57"/>
    <mergeCell ref="D51:J51"/>
    <mergeCell ref="E50:J50"/>
    <mergeCell ref="E49:J49"/>
    <mergeCell ref="E48:J48"/>
    <mergeCell ref="D61:J61"/>
    <mergeCell ref="D62:J62"/>
    <mergeCell ref="D66:J66"/>
    <mergeCell ref="D63:J63"/>
    <mergeCell ref="D60:J60"/>
    <mergeCell ref="D64:I64"/>
    <mergeCell ref="D71:J71"/>
    <mergeCell ref="D69:J69"/>
    <mergeCell ref="D68:J68"/>
    <mergeCell ref="D70:J70"/>
    <mergeCell ref="D67:J67"/>
    <mergeCell ref="C166:J166"/>
    <mergeCell ref="C123:J123"/>
    <mergeCell ref="C148:J148"/>
    <mergeCell ref="C103:J103"/>
    <mergeCell ref="C76:J76"/>
    <mergeCell ref="H201:J201"/>
    <mergeCell ref="C200:J200"/>
    <mergeCell ref="H209:J209"/>
    <mergeCell ref="H207:J207"/>
    <mergeCell ref="H205:J205"/>
    <mergeCell ref="H203:J203"/>
    <mergeCell ref="H218:J218"/>
    <mergeCell ref="H211:J211"/>
    <mergeCell ref="H206:J206"/>
    <mergeCell ref="H204:J204"/>
    <mergeCell ref="H215:J215"/>
    <mergeCell ref="H217:J217"/>
    <mergeCell ref="H216:J216"/>
    <mergeCell ref="H213:J213"/>
    <mergeCell ref="H212:J212"/>
    <mergeCell ref="H210:J210"/>
  </mergeCells>
  <printOptions/>
  <pageMargins left="0.5902778" right="0.5902778" top="0.5902778" bottom="0.5902778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uzivatel-PC\uzivatel</dc:creator>
  <cp:keywords/>
  <dc:description/>
  <cp:lastModifiedBy>uzivatel</cp:lastModifiedBy>
  <dcterms:created xsi:type="dcterms:W3CDTF">2019-07-02T13:51:28Z</dcterms:created>
  <dcterms:modified xsi:type="dcterms:W3CDTF">2019-07-02T13:56:15Z</dcterms:modified>
  <cp:category/>
  <cp:version/>
  <cp:contentType/>
  <cp:contentStatus/>
</cp:coreProperties>
</file>