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Keramíická dílna - St..." sheetId="2" r:id="rId2"/>
    <sheet name="B - Keramická dílna - Vyb..." sheetId="3" r:id="rId3"/>
    <sheet name="C - Keramická dílna - Ele..." sheetId="4" r:id="rId4"/>
    <sheet name="D - VRN + VON" sheetId="5" r:id="rId5"/>
  </sheets>
  <definedNames>
    <definedName name="_xlnm.Print_Area" localSheetId="0">'Rekapitulace stavby'!$D$4:$AO$36,'Rekapitulace stavby'!$C$42:$AQ$59</definedName>
    <definedName name="_xlnm._FilterDatabase" localSheetId="1" hidden="1">'A - Keramíická dílna - St...'!$C$88:$K$166</definedName>
    <definedName name="_xlnm.Print_Area" localSheetId="1">'A - Keramíická dílna - St...'!$C$45:$J$70,'A - Keramíická dílna - St...'!$C$76:$K$166</definedName>
    <definedName name="_xlnm._FilterDatabase" localSheetId="2" hidden="1">'B - Keramická dílna - Vyb...'!$C$81:$K$98</definedName>
    <definedName name="_xlnm.Print_Area" localSheetId="2">'B - Keramická dílna - Vyb...'!$C$45:$J$63,'B - Keramická dílna - Vyb...'!$C$69:$K$98</definedName>
    <definedName name="_xlnm._FilterDatabase" localSheetId="3" hidden="1">'C - Keramická dílna - Ele...'!$C$82:$K$113</definedName>
    <definedName name="_xlnm.Print_Area" localSheetId="3">'C - Keramická dílna - Ele...'!$C$45:$J$64,'C - Keramická dílna - Ele...'!$C$70:$K$113</definedName>
    <definedName name="_xlnm._FilterDatabase" localSheetId="4" hidden="1">'D - VRN + VON'!$C$80:$K$112</definedName>
    <definedName name="_xlnm.Print_Area" localSheetId="4">'D - VRN + VON'!$C$45:$J$62,'D - VRN + VON'!$C$68:$K$112</definedName>
    <definedName name="_xlnm.Print_Titles" localSheetId="0">'Rekapitulace stavby'!$52:$52</definedName>
    <definedName name="_xlnm.Print_Titles" localSheetId="1">'A - Keramíická dílna - St...'!$88:$88</definedName>
    <definedName name="_xlnm.Print_Titles" localSheetId="2">'B - Keramická dílna - Vyb...'!$81:$81</definedName>
    <definedName name="_xlnm.Print_Titles" localSheetId="3">'C - Keramická dílna - Ele...'!$82:$82</definedName>
    <definedName name="_xlnm.Print_Titles" localSheetId="4">'D - VRN + VON'!$80:$80</definedName>
  </definedNames>
  <calcPr fullCalcOnLoad="1"/>
</workbook>
</file>

<file path=xl/sharedStrings.xml><?xml version="1.0" encoding="utf-8"?>
<sst xmlns="http://schemas.openxmlformats.org/spreadsheetml/2006/main" count="2354" uniqueCount="444">
  <si>
    <t>Export Komplet</t>
  </si>
  <si>
    <t>VZ</t>
  </si>
  <si>
    <t>2.0</t>
  </si>
  <si>
    <t>ZAMOK</t>
  </si>
  <si>
    <t>False</t>
  </si>
  <si>
    <t>{f3f3ff22-349a-4368-be31-57a78f2d9b7e}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</si>
  <si>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</si>
  <si>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</si>
  <si>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</si>
  <si>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</si>
  <si>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</si>
  <si>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</si>
  <si>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</si>
  <si>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</si>
  <si>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TV18-052-KDzmA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</si>
  <si>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</si>
  <si>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</si>
  <si>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Ostrov - Řešení bezbariérovosti venk a výuk prostor a keramické dílny - KERAMICKÁ DÍLNA</t>
  </si>
  <si>
    <t>KSO:</t>
  </si>
  <si>
    <t>801 32</t>
  </si>
  <si>
    <t>CC-CZ:</t>
  </si>
  <si>
    <t>zak.č.9075-25</t>
  </si>
  <si>
    <t>Místo:</t>
  </si>
  <si>
    <t xml:space="preserve"> </t>
  </si>
  <si>
    <t>Datum:</t>
  </si>
  <si>
    <t>15. 11. 2018</t>
  </si>
  <si>
    <t>Zadavatel:</t>
  </si>
  <si>
    <t>IČ:</t>
  </si>
  <si>
    <t/>
  </si>
  <si>
    <t>ZŠ Ostrov, příspěvková organizace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</si>
  <si>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</si>
  <si>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</si>
  <si>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</si>
  <si>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</si>
  <si>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</si>
  <si>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</si>
  <si>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</si>
  <si>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</si>
  <si>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</si>
  <si>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</si>
  <si>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</si>
  <si>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</si>
  <si>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</si>
  <si>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</si>
  <si>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</si>
  <si>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</si>
  <si>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</si>
  <si>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</si>
  <si>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</si>
  <si>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</si>
  <si>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</si>
  <si>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</si>
  <si>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</si>
  <si>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</si>
  <si>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</si>
  <si>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</si>
  <si>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</si>
  <si>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</si>
  <si>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</si>
  <si>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</si>
  <si>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</si>
  <si>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</si>
  <si>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</si>
  <si>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</si>
  <si>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</si>
  <si>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</si>
  <si>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</si>
  <si>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</si>
  <si>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</si>
  <si>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</si>
  <si>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</si>
  <si>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</si>
  <si>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</si>
  <si>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</si>
  <si>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</si>
  <si>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</si>
  <si>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</si>
  <si>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</si>
  <si>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</si>
  <si>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</si>
  <si>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Keramíická dílna - Stavební část</t>
  </si>
  <si>
    <t>STA</t>
  </si>
  <si>
    <t>1</t>
  </si>
  <si>
    <t>{f15e6df8-c763-4559-b143-333c8a5d3720}</t>
  </si>
  <si>
    <t>2</t>
  </si>
  <si>
    <t>B</t>
  </si>
  <si>
    <t>Keramická dílna - Vybavení</t>
  </si>
  <si>
    <t>{8726f575-4c37-47de-964f-bcc12ecff25b}</t>
  </si>
  <si>
    <t>C</t>
  </si>
  <si>
    <t>Keramická dílna - Elektročást</t>
  </si>
  <si>
    <t>{34d587cb-94e2-463f-8047-328b32c59985}</t>
  </si>
  <si>
    <t>VRN + VON</t>
  </si>
  <si>
    <t>{3dd63b4a-b389-418a-8426-fd105ceb3f28}</t>
  </si>
  <si>
    <t>KRYCÍ LIST SOUPISU PRACÍ</t>
  </si>
  <si>
    <t>Objekt:</t>
  </si>
  <si>
    <t>A - Keramíická dílna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</si>
  <si>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</si>
  <si>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</si>
  <si>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</si>
  <si>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</si>
  <si>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</si>
  <si>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63 - Podlahy a podlahové konstrukce</t>
  </si>
  <si>
    <t xml:space="preserve">    9 - Ostatní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</si>
  <si>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</si>
  <si>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</si>
  <si>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</si>
  <si>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</si>
  <si>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</si>
  <si>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</si>
  <si>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</si>
  <si>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</si>
  <si>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</si>
  <si>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</si>
  <si>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</si>
  <si>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</si>
  <si>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</si>
  <si>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</si>
  <si>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</si>
  <si>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</si>
  <si>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</si>
  <si>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</si>
  <si>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</si>
  <si>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</si>
  <si>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</si>
  <si>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</si>
  <si>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</si>
  <si>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63</t>
  </si>
  <si>
    <t>Podlahy a podlahové konstrukce</t>
  </si>
  <si>
    <t>K</t>
  </si>
  <si>
    <t>632450131</t>
  </si>
  <si>
    <t>Potěr cementový vyrovnávací ze suchých směsí v ploše o průměrné (střední) tl. od 10 do 20 mm</t>
  </si>
  <si>
    <t>m2</t>
  </si>
  <si>
    <t>CS ÚRS 2018 02</t>
  </si>
  <si>
    <t>4</t>
  </si>
  <si>
    <t>-1247527834</t>
  </si>
  <si>
    <t>VV</t>
  </si>
  <si>
    <t>potěr C20 - dílna - výkres č.7</t>
  </si>
  <si>
    <t>34,0</t>
  </si>
  <si>
    <t>9</t>
  </si>
  <si>
    <t>Ostatní konstrukce a práce</t>
  </si>
  <si>
    <t>952901111</t>
  </si>
  <si>
    <t>Vyčištění budov nebo objektů před předáním do užívání budov bytové nebo občanské výstavby, světlé výšky podlaží do 4 m</t>
  </si>
  <si>
    <t>1424647255</t>
  </si>
  <si>
    <t>96</t>
  </si>
  <si>
    <t>Bourání konstrukcí</t>
  </si>
  <si>
    <t>3</t>
  </si>
  <si>
    <t>776201812</t>
  </si>
  <si>
    <t>Demontáž povlakových podlahovin lepených ručně s podložkou</t>
  </si>
  <si>
    <t>1809477260</t>
  </si>
  <si>
    <t>dílna - výkres č.7</t>
  </si>
  <si>
    <t>776410811</t>
  </si>
  <si>
    <t>Demontáž soklíků nebo lišt pryžových nebo plastových</t>
  </si>
  <si>
    <t>m</t>
  </si>
  <si>
    <t>734427345</t>
  </si>
  <si>
    <t>28,0</t>
  </si>
  <si>
    <t>5</t>
  </si>
  <si>
    <t>784121001</t>
  </si>
  <si>
    <t>Oškrabání malby v místnostech výšky do 3,80 m</t>
  </si>
  <si>
    <t>16</t>
  </si>
  <si>
    <t>-20744082</t>
  </si>
  <si>
    <t>stávající malba</t>
  </si>
  <si>
    <t>malba v dílně</t>
  </si>
  <si>
    <t>(2,6-1,5)*5,85*4</t>
  </si>
  <si>
    <t>strop</t>
  </si>
  <si>
    <t>5,85*5,85*1,2</t>
  </si>
  <si>
    <t>3,193</t>
  </si>
  <si>
    <t>Součet</t>
  </si>
  <si>
    <t>997</t>
  </si>
  <si>
    <t>Přesun sutě</t>
  </si>
  <si>
    <t>6</t>
  </si>
  <si>
    <t>997013112</t>
  </si>
  <si>
    <t>Vnitrostaveništní doprava suti a vybouraných hmot vodorovně do 50 m svisle s použitím mechanizace pro budovy a haly výšky přes 6 do 9 m</t>
  </si>
  <si>
    <t>t</t>
  </si>
  <si>
    <t>1620678724</t>
  </si>
  <si>
    <t>7</t>
  </si>
  <si>
    <t>997013501</t>
  </si>
  <si>
    <t>Odvoz suti a vybouraných hmot na skládku nebo meziskládku se složením, na vzdálenost do 1 km</t>
  </si>
  <si>
    <t>-1014325599</t>
  </si>
  <si>
    <t>8</t>
  </si>
  <si>
    <t>997013509</t>
  </si>
  <si>
    <t>Odvoz suti a vybouraných hmot na skládku nebo meziskládku se složením, na vzdálenost Příplatek k ceně za každý další i započatý 1 km přes 1 km</t>
  </si>
  <si>
    <t>-977466888</t>
  </si>
  <si>
    <t>celková vzdálenost skládky 8 km</t>
  </si>
  <si>
    <t>0,132*(8-1)</t>
  </si>
  <si>
    <t>997013831</t>
  </si>
  <si>
    <t>Poplatek za uložení stavebního odpadu na skládce (skládkovné) směsného stavebního a demoličního zatříděného do Katalogu odpadů pod kódem 170 904</t>
  </si>
  <si>
    <t>90936736</t>
  </si>
  <si>
    <t>998</t>
  </si>
  <si>
    <t>Přesun hmot</t>
  </si>
  <si>
    <t>10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</si>
  <si>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</si>
  <si>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</si>
  <si>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-230327954</t>
  </si>
  <si>
    <t>PSV</t>
  </si>
  <si>
    <t>Práce a dodávky PSV</t>
  </si>
  <si>
    <t>776</t>
  </si>
  <si>
    <t>Podlahy povlakové</t>
  </si>
  <si>
    <t>11</t>
  </si>
  <si>
    <t>776121321</t>
  </si>
  <si>
    <t>Příprava podkladu penetrace neředěná podlah</t>
  </si>
  <si>
    <t>742085595</t>
  </si>
  <si>
    <t>12</t>
  </si>
  <si>
    <t>776221211</t>
  </si>
  <si>
    <t>Montáž podlahovin z PVC lepením standardním lepidlem ze čtverců standardních</t>
  </si>
  <si>
    <t>1695900151</t>
  </si>
  <si>
    <t>13</t>
  </si>
  <si>
    <t>776223112</t>
  </si>
  <si>
    <t>Montáž podlahovin z PVC spoj podlah svařováním za studena</t>
  </si>
  <si>
    <t>1486448080</t>
  </si>
  <si>
    <t>40</t>
  </si>
  <si>
    <t>14</t>
  </si>
  <si>
    <t>M</t>
  </si>
  <si>
    <t>28411018R</t>
  </si>
  <si>
    <t>PVC krytina zátěžová, tř. zátěže 33</t>
  </si>
  <si>
    <t>32</t>
  </si>
  <si>
    <t>2030997087</t>
  </si>
  <si>
    <t>dodávka, doprava k pol.776221211, ztratné 10%</t>
  </si>
  <si>
    <t>34,0*1,1+0,6</t>
  </si>
  <si>
    <t>776421111</t>
  </si>
  <si>
    <t>Montáž lišt obvodových lepených</t>
  </si>
  <si>
    <t>1264006420</t>
  </si>
  <si>
    <t>5,8*4+0,2-0,9*2+0,4</t>
  </si>
  <si>
    <t>28411010</t>
  </si>
  <si>
    <t>lišta soklová PVC 20 x 100 mm</t>
  </si>
  <si>
    <t>1083656091</t>
  </si>
  <si>
    <t>dodávka, doprava k pol.776221211, ztratné 2%</t>
  </si>
  <si>
    <t>22,0*1,02+0,56</t>
  </si>
  <si>
    <t>17</t>
  </si>
  <si>
    <t>998776101</t>
  </si>
  <si>
    <t>Přesun hmot pro podlahy povlakové stanovený z hmotnosti přesunovaného materiálu vodorovná dopravní vzdálenost do 50 m v objektech výšky do 6 m</t>
  </si>
  <si>
    <t>-1830516336</t>
  </si>
  <si>
    <t>783</t>
  </si>
  <si>
    <t>Dokončovací práce - nátěry</t>
  </si>
  <si>
    <t>18</t>
  </si>
  <si>
    <t>783801501</t>
  </si>
  <si>
    <t>Příprava podkladu omítek před provedením nátěru omytí</t>
  </si>
  <si>
    <t>236272753</t>
  </si>
  <si>
    <t>stávající omyvatelné nátěry</t>
  </si>
  <si>
    <t>dílna</t>
  </si>
  <si>
    <t>1,5*5,85*4-(1,46*0,63*2+0,9*1,5*2)</t>
  </si>
  <si>
    <t>30,0*0,1+0,44</t>
  </si>
  <si>
    <t>19</t>
  </si>
  <si>
    <t>78382000R</t>
  </si>
  <si>
    <t xml:space="preserve">Omyvatelný nátěr omítek </t>
  </si>
  <si>
    <t>-1760082295</t>
  </si>
  <si>
    <t>nátěr na plochy se stávajícími omyvatelnými nátěry</t>
  </si>
  <si>
    <t>dle pol.783801501</t>
  </si>
  <si>
    <t>784</t>
  </si>
  <si>
    <t>Dokončovací práce - malby a tapety</t>
  </si>
  <si>
    <t>20</t>
  </si>
  <si>
    <t>784111001</t>
  </si>
  <si>
    <t>Oprášení (ometení) podkladu v místnostech výšky do 3,80 m</t>
  </si>
  <si>
    <t>-1139621363</t>
  </si>
  <si>
    <t>dle pol.784221101</t>
  </si>
  <si>
    <t>70,0</t>
  </si>
  <si>
    <t>784121031</t>
  </si>
  <si>
    <t>Mydlení podkladu v místnostech výšky do 3,80 m</t>
  </si>
  <si>
    <t>1877655486</t>
  </si>
  <si>
    <t>22</t>
  </si>
  <si>
    <t>784221101</t>
  </si>
  <si>
    <t>Malby z malířských směsí otěruvzdorných za sucha dvojnásobné, bílé za sucha otěruvzdorné dobře v místnostech výšky do 3,80 m</t>
  </si>
  <si>
    <t>1130184727</t>
  </si>
  <si>
    <t>B - Keramická dílna - Vybavení</t>
  </si>
  <si>
    <t>zak.9075-25</t>
  </si>
  <si>
    <t>D - Keramická dílna - dílenské vybavení</t>
  </si>
  <si>
    <t xml:space="preserve">    D1 - Dodávka dílenského vybavení</t>
  </si>
  <si>
    <t xml:space="preserve">    D2 - Doprava a instalace dílenského vybavení</t>
  </si>
  <si>
    <t>Keramická dílna - dílenské vybavení</t>
  </si>
  <si>
    <t>D1</t>
  </si>
  <si>
    <t>Dodávka dílenského vybavení</t>
  </si>
  <si>
    <t>001</t>
  </si>
  <si>
    <t>Univerzální dílenský stůl - plynule stavitelná výška, centr. Klikou - 4× svěrák truhlářský vel 1300x1300x700-920 mm (š x hl x výška)</t>
  </si>
  <si>
    <t>kus</t>
  </si>
  <si>
    <t>597463400</t>
  </si>
  <si>
    <t>002</t>
  </si>
  <si>
    <t>Krycí plast na pracovní plochu</t>
  </si>
  <si>
    <t>1543562131</t>
  </si>
  <si>
    <t>003</t>
  </si>
  <si>
    <t>Svěrka k uchycení krycího plastu</t>
  </si>
  <si>
    <t>-1245037971</t>
  </si>
  <si>
    <t>004</t>
  </si>
  <si>
    <t>Blok se základními nástroji pro dřevoobrábění (11 dílná sada)</t>
  </si>
  <si>
    <t>2095205586</t>
  </si>
  <si>
    <t>005</t>
  </si>
  <si>
    <t>Sada nástrojů pro keramiku (9 dílná)</t>
  </si>
  <si>
    <t>-1143982014</t>
  </si>
  <si>
    <t>006</t>
  </si>
  <si>
    <t>Sada nastrojů pro keramiku (8 dílná)</t>
  </si>
  <si>
    <t>-1138184845</t>
  </si>
  <si>
    <t>007</t>
  </si>
  <si>
    <t>Hrnčířský kruh s nastavitelnou rychlostí ot., pravolevá rotace, nožní ovladání, hmotnost cca 59 kg</t>
  </si>
  <si>
    <t>635021742</t>
  </si>
  <si>
    <t>008</t>
  </si>
  <si>
    <t>Pec na keramiku, zakládání shora, regulace teploty, Tmax 1280 °C, hmotnost cca 59 kg</t>
  </si>
  <si>
    <t>1070588437</t>
  </si>
  <si>
    <t>009</t>
  </si>
  <si>
    <t>Nerezový mycí stůl (AISI 304) s odkap . deskou a policí, 1× dřez 450 × 450 × 250 mm zvýšený okraj, zadní lem</t>
  </si>
  <si>
    <t>1302403919</t>
  </si>
  <si>
    <t>010</t>
  </si>
  <si>
    <t>Vodovodní baterie s výsuvnou sprchou</t>
  </si>
  <si>
    <t>1266235805</t>
  </si>
  <si>
    <t>011</t>
  </si>
  <si>
    <t>Nerezový odkládací vozík 2× police (690 × 390 mm) bez rukojeti</t>
  </si>
  <si>
    <t>-461723067</t>
  </si>
  <si>
    <t>012</t>
  </si>
  <si>
    <t>Skříň vysoka 2× plné dveře, uzamykatelné, 5× police lamino</t>
  </si>
  <si>
    <t>1966380046</t>
  </si>
  <si>
    <t>D2</t>
  </si>
  <si>
    <t>Doprava a instalace dílenského vybavení</t>
  </si>
  <si>
    <t>201</t>
  </si>
  <si>
    <t>kpl</t>
  </si>
  <si>
    <t>512</t>
  </si>
  <si>
    <t>-668292188</t>
  </si>
  <si>
    <t>C - Keramická dílna - Elektročást</t>
  </si>
  <si>
    <t>zak.č. 9075-26</t>
  </si>
  <si>
    <t>EL - Elektročást</t>
  </si>
  <si>
    <t xml:space="preserve">    A - Materiál</t>
  </si>
  <si>
    <t xml:space="preserve">    B - Práce</t>
  </si>
  <si>
    <t xml:space="preserve">    OST - Ostatní</t>
  </si>
  <si>
    <t>EL</t>
  </si>
  <si>
    <t>Elektročást</t>
  </si>
  <si>
    <t>Materiál</t>
  </si>
  <si>
    <t>0001</t>
  </si>
  <si>
    <t>3 fázový jistič, jmenovitý proud In: 25 A, vypínací charakteristika: C, vypínací schopnost Icn: 10 kA (do RP31)</t>
  </si>
  <si>
    <t>ks</t>
  </si>
  <si>
    <t>-423578074</t>
  </si>
  <si>
    <t>0002</t>
  </si>
  <si>
    <t>Rozvodnice nástěná, 18 Modulů, plastová průhledná dvířka, krytí IP41, řada Mistral41W, včetně N+PE svorek (11 + 11)</t>
  </si>
  <si>
    <t>740417434</t>
  </si>
  <si>
    <t>0003</t>
  </si>
  <si>
    <t>3 pólový odpínač; In: 32A; pro 415 V AC</t>
  </si>
  <si>
    <t>988771698</t>
  </si>
  <si>
    <t>0004</t>
  </si>
  <si>
    <t>Proudový chránič; čtyřpólový; jmenovitý proud: 25 A; citlivost: 30 mA; Typ: AC – pro střídavý reziduální proud (určeno pro obecné zátěže)</t>
  </si>
  <si>
    <t>-1066246178</t>
  </si>
  <si>
    <t>0005</t>
  </si>
  <si>
    <t>1 fázový jistič, jmenovitý proud In: 16 A, vypínací charakteristika: B, vypínací schopnost Icn: 10 kA</t>
  </si>
  <si>
    <t>-1344163802</t>
  </si>
  <si>
    <t>0006</t>
  </si>
  <si>
    <t>Zásuvka jednonásobná IP 44, s ochranným kolíkem, s clonkami, s víčkem, 16A/250V AC</t>
  </si>
  <si>
    <t>948927174</t>
  </si>
  <si>
    <t>0007</t>
  </si>
  <si>
    <t>Přístrojová krabice KP 67/3</t>
  </si>
  <si>
    <t>1211966022</t>
  </si>
  <si>
    <t>0008</t>
  </si>
  <si>
    <t>CYKY-J 5x4 (CYKY 5Cx4) silový kabel</t>
  </si>
  <si>
    <t>-1124635159</t>
  </si>
  <si>
    <t>0009</t>
  </si>
  <si>
    <t>CYKY-J 3x2,5 (CYKY 3Cx2,5) silový kabel</t>
  </si>
  <si>
    <t>-10532660</t>
  </si>
  <si>
    <t>Práce</t>
  </si>
  <si>
    <t>0101</t>
  </si>
  <si>
    <t>-1240766219</t>
  </si>
  <si>
    <t>0102</t>
  </si>
  <si>
    <t>-1085219609</t>
  </si>
  <si>
    <t>0103</t>
  </si>
  <si>
    <t>-1798848291</t>
  </si>
  <si>
    <t>0104</t>
  </si>
  <si>
    <t>1585556834</t>
  </si>
  <si>
    <t>0105</t>
  </si>
  <si>
    <t>1178444779</t>
  </si>
  <si>
    <t>0106</t>
  </si>
  <si>
    <t>1241465088</t>
  </si>
  <si>
    <t>0107</t>
  </si>
  <si>
    <t>-1492359313</t>
  </si>
  <si>
    <t>0108</t>
  </si>
  <si>
    <t>-1490809303</t>
  </si>
  <si>
    <t>0109</t>
  </si>
  <si>
    <t>292382622</t>
  </si>
  <si>
    <t>0110</t>
  </si>
  <si>
    <t>ukončení vodičů v rozváděči nebo na přístroji do 4 mm2</t>
  </si>
  <si>
    <t>482189555</t>
  </si>
  <si>
    <t>23</t>
  </si>
  <si>
    <t>0111</t>
  </si>
  <si>
    <t>ukončení vodičů v rozváděči nebo na přístroji do 2,5 mm2</t>
  </si>
  <si>
    <t>-2143032199</t>
  </si>
  <si>
    <t>OST</t>
  </si>
  <si>
    <t>Ostatní</t>
  </si>
  <si>
    <t>24</t>
  </si>
  <si>
    <t>Úprava v rozvaděči RP31</t>
  </si>
  <si>
    <t>hod</t>
  </si>
  <si>
    <t>1235310605</t>
  </si>
  <si>
    <t>25</t>
  </si>
  <si>
    <t>Stavební přípomoce vč.odvozu suti pro elektro</t>
  </si>
  <si>
    <t>-1111968249</t>
  </si>
  <si>
    <t>26</t>
  </si>
  <si>
    <t>Výchozí revize</t>
  </si>
  <si>
    <t>351877424</t>
  </si>
  <si>
    <t>27</t>
  </si>
  <si>
    <t>Doprava materiálu</t>
  </si>
  <si>
    <t>%</t>
  </si>
  <si>
    <t>1673230621</t>
  </si>
  <si>
    <t>28</t>
  </si>
  <si>
    <t>Přesun materiálu staveništní</t>
  </si>
  <si>
    <t>-1290036575</t>
  </si>
  <si>
    <t>29</t>
  </si>
  <si>
    <t>PPV (podíl přidružených výkonů)</t>
  </si>
  <si>
    <t>-1378620301</t>
  </si>
  <si>
    <t>D - VRN + VON</t>
  </si>
  <si>
    <t>VRN - Vedlejší rozpočtové náklady</t>
  </si>
  <si>
    <t>VON - Vedlejší ostatní náklady</t>
  </si>
  <si>
    <t>VRN</t>
  </si>
  <si>
    <t>Vedlejší rozpočtové náklady</t>
  </si>
  <si>
    <t>030001000</t>
  </si>
  <si>
    <t>Zařízení staveniště</t>
  </si>
  <si>
    <t>1024</t>
  </si>
  <si>
    <t>1638039473</t>
  </si>
  <si>
    <t>Poznámka k položce:</t>
  </si>
  <si>
    <t xml:space="preserve"> - bližší specifikace viz projektová dokumentace (průvodní a souhrnná zpráva)</t>
  </si>
  <si>
    <t>033002000</t>
  </si>
  <si>
    <t>Připojení a spotřeba energií zařízení staveniště</t>
  </si>
  <si>
    <t>-1632119975</t>
  </si>
  <si>
    <t>- náklady na veškeré energie související s realizací akce</t>
  </si>
  <si>
    <t>034002000</t>
  </si>
  <si>
    <t>Zabezpečení staveniště</t>
  </si>
  <si>
    <t>pl…</t>
  </si>
  <si>
    <t>2095379980</t>
  </si>
  <si>
    <t>poznámka k položce</t>
  </si>
  <si>
    <t>- opatření k zajištění bezpečnosti účastníků realizace akce a veřejnosti</t>
  </si>
  <si>
    <t>(zejména zajištění staveniště, bezpečnostní tabulky apod.)</t>
  </si>
  <si>
    <t xml:space="preserve"> - bezpečnostní opatření proti vniknutí cizích osob do budovy po celou dobu výstavby</t>
  </si>
  <si>
    <t>070001000</t>
  </si>
  <si>
    <t>Provozní vlivy</t>
  </si>
  <si>
    <t>-1818618743</t>
  </si>
  <si>
    <t>VON</t>
  </si>
  <si>
    <t>Vedlejší ostatní náklady</t>
  </si>
  <si>
    <t>045203000</t>
  </si>
  <si>
    <t>Kompletační činnost</t>
  </si>
  <si>
    <t>725012334</t>
  </si>
  <si>
    <t>013254000</t>
  </si>
  <si>
    <t>Dokumentace skutečného provedení stavby</t>
  </si>
  <si>
    <t>-382175416</t>
  </si>
  <si>
    <t>013254000a</t>
  </si>
  <si>
    <t>Zpracování a zajištění veškeré požadované výrobní dokumentace</t>
  </si>
  <si>
    <t>1453238561</t>
  </si>
  <si>
    <t>032002000a</t>
  </si>
  <si>
    <t xml:space="preserve">Vybavení staveniště dle příslušných ČSN se zaměřením na požární ochranu objektu a bezpečnost práce (hasící přístroje, výstražné tabulky,lékárničky ) </t>
  </si>
  <si>
    <t>-541154805</t>
  </si>
  <si>
    <t>094103000</t>
  </si>
  <si>
    <t>Náklady na plánované vyklizení objektu</t>
  </si>
  <si>
    <t>-536874267</t>
  </si>
  <si>
    <t>zhrnuje  : demontáž  stávajícího vybavení učeben, vyklizení všech stavbou</t>
  </si>
  <si>
    <t xml:space="preserve">dotčených prostor - způsob uskladnění, popř. likvidace nutno </t>
  </si>
  <si>
    <t>konzultovat s uživatelem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</si>
</sst>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41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42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43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44</v>
      </c>
      <c r="E29" s="44"/>
      <c r="F29" s="30" t="s">
        <v>45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46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47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48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49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TV18-052-KDzmA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ZŠ Ostrov - Řešení bezbariérovosti venk a výuk prostor a keramické dílny - KERAMICKÁ DÍLNA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65" t="str">
        <f>IF(AN8="","",AN8)</f>
        <v>15. 11. 2018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24.9" customHeight="1"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ZŠ Ostrov, příspěvková organizace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66" t="str">
        <f>IF(E17="","",E17)</f>
        <v>BPO spol. s r.o.,Lidická 1239,36317 OSTROV</v>
      </c>
      <c r="AN49" s="37"/>
      <c r="AO49" s="37"/>
      <c r="AP49" s="37"/>
      <c r="AQ49" s="37"/>
      <c r="AR49" s="41"/>
      <c r="AS49" s="67" t="s">
        <v>54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66" t="str">
        <f>IF(E20="","",E20)</f>
        <v>Tomanová ing.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55</v>
      </c>
      <c r="D52" s="80"/>
      <c r="E52" s="80"/>
      <c r="F52" s="80"/>
      <c r="G52" s="80"/>
      <c r="H52" s="81"/>
      <c r="I52" s="82" t="s">
        <v>56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57</v>
      </c>
      <c r="AH52" s="80"/>
      <c r="AI52" s="80"/>
      <c r="AJ52" s="80"/>
      <c r="AK52" s="80"/>
      <c r="AL52" s="80"/>
      <c r="AM52" s="80"/>
      <c r="AN52" s="82" t="s">
        <v>58</v>
      </c>
      <c r="AO52" s="80"/>
      <c r="AP52" s="80"/>
      <c r="AQ52" s="84" t="s">
        <v>59</v>
      </c>
      <c r="AR52" s="41"/>
      <c r="AS52" s="85" t="s">
        <v>60</v>
      </c>
      <c r="AT52" s="86" t="s">
        <v>61</v>
      </c>
      <c r="AU52" s="86" t="s">
        <v>62</v>
      </c>
      <c r="AV52" s="86" t="s">
        <v>63</v>
      </c>
      <c r="AW52" s="86" t="s">
        <v>64</v>
      </c>
      <c r="AX52" s="86" t="s">
        <v>65</v>
      </c>
      <c r="AY52" s="86" t="s">
        <v>66</v>
      </c>
      <c r="AZ52" s="86" t="s">
        <v>67</v>
      </c>
      <c r="BA52" s="86" t="s">
        <v>68</v>
      </c>
      <c r="BB52" s="86" t="s">
        <v>69</v>
      </c>
      <c r="BC52" s="86" t="s">
        <v>70</v>
      </c>
      <c r="BD52" s="87" t="s">
        <v>71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ROUND(SUM(AG55:AG58),2)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28</v>
      </c>
      <c r="AR54" s="97"/>
      <c r="AS54" s="98">
        <f>ROUND(SUM(AS55:AS58),2)</f>
        <v>0</v>
      </c>
      <c r="AT54" s="99">
        <f>ROUND(SUM(AV54:AW54),2)</f>
        <v>0</v>
      </c>
      <c r="AU54" s="100">
        <f>ROUND(SUM(AU55:AU58),5)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ROUND(SUM(AZ55:AZ58),2)</f>
        <v>0</v>
      </c>
      <c r="BA54" s="99">
        <f>ROUND(SUM(BA55:BA58),2)</f>
        <v>0</v>
      </c>
      <c r="BB54" s="99">
        <f>ROUND(SUM(BB55:BB58),2)</f>
        <v>0</v>
      </c>
      <c r="BC54" s="99">
        <f>ROUND(SUM(BC55:BC58),2)</f>
        <v>0</v>
      </c>
      <c r="BD54" s="101">
        <f>ROUND(SUM(BD55:BD58),2)</f>
        <v>0</v>
      </c>
      <c r="BS54" s="102" t="s">
        <v>73</v>
      </c>
      <c r="BT54" s="102" t="s">
        <v>74</v>
      </c>
      <c r="BU54" s="103" t="s">
        <v>75</v>
      </c>
      <c r="BV54" s="102" t="s">
        <v>76</v>
      </c>
      <c r="BW54" s="102" t="s">
        <v>5</v>
      </c>
      <c r="BX54" s="102" t="s">
        <v>77</v>
      </c>
      <c r="CL54" s="102" t="s">
        <v>19</v>
      </c>
    </row>
    <row r="55" spans="1:91" s="5" customFormat="1" ht="16.5" customHeight="1">
      <c r="A55" s="104" t="s">
        <v>78</v>
      </c>
      <c r="B55" s="105"/>
      <c r="C55" s="106"/>
      <c r="D55" s="107" t="s">
        <v>79</v>
      </c>
      <c r="E55" s="107"/>
      <c r="F55" s="107"/>
      <c r="G55" s="107"/>
      <c r="H55" s="107"/>
      <c r="I55" s="108"/>
      <c r="J55" s="107" t="s">
        <v>80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'A - Keramíická dílna - St...'!J30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81</v>
      </c>
      <c r="AR55" s="111"/>
      <c r="AS55" s="112">
        <v>0</v>
      </c>
      <c r="AT55" s="113">
        <f>ROUND(SUM(AV55:AW55),2)</f>
        <v>0</v>
      </c>
      <c r="AU55" s="114">
        <f>'A - Keramíická dílna - St...'!P89</f>
        <v>0</v>
      </c>
      <c r="AV55" s="113">
        <f>'A - Keramíická dílna - St...'!J33</f>
        <v>0</v>
      </c>
      <c r="AW55" s="113">
        <f>'A - Keramíická dílna - St...'!J34</f>
        <v>0</v>
      </c>
      <c r="AX55" s="113">
        <f>'A - Keramíická dílna - St...'!J35</f>
        <v>0</v>
      </c>
      <c r="AY55" s="113">
        <f>'A - Keramíická dílna - St...'!J36</f>
        <v>0</v>
      </c>
      <c r="AZ55" s="113">
        <f>'A - Keramíická dílna - St...'!F33</f>
        <v>0</v>
      </c>
      <c r="BA55" s="113">
        <f>'A - Keramíická dílna - St...'!F34</f>
        <v>0</v>
      </c>
      <c r="BB55" s="113">
        <f>'A - Keramíická dílna - St...'!F35</f>
        <v>0</v>
      </c>
      <c r="BC55" s="113">
        <f>'A - Keramíická dílna - St...'!F36</f>
        <v>0</v>
      </c>
      <c r="BD55" s="115">
        <f>'A - Keramíická dílna - St...'!F37</f>
        <v>0</v>
      </c>
      <c r="BT55" s="116" t="s">
        <v>82</v>
      </c>
      <c r="BV55" s="116" t="s">
        <v>76</v>
      </c>
      <c r="BW55" s="116" t="s">
        <v>83</v>
      </c>
      <c r="BX55" s="116" t="s">
        <v>5</v>
      </c>
      <c r="CL55" s="116" t="s">
        <v>19</v>
      </c>
      <c r="CM55" s="116" t="s">
        <v>84</v>
      </c>
    </row>
    <row r="56" spans="1:91" s="5" customFormat="1" ht="16.5" customHeight="1">
      <c r="A56" s="104" t="s">
        <v>78</v>
      </c>
      <c r="B56" s="105"/>
      <c r="C56" s="106"/>
      <c r="D56" s="107" t="s">
        <v>85</v>
      </c>
      <c r="E56" s="107"/>
      <c r="F56" s="107"/>
      <c r="G56" s="107"/>
      <c r="H56" s="107"/>
      <c r="I56" s="108"/>
      <c r="J56" s="107" t="s">
        <v>86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'B - Keramická dílna - Vyb...'!J30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81</v>
      </c>
      <c r="AR56" s="111"/>
      <c r="AS56" s="112">
        <v>0</v>
      </c>
      <c r="AT56" s="113">
        <f>ROUND(SUM(AV56:AW56),2)</f>
        <v>0</v>
      </c>
      <c r="AU56" s="114">
        <f>'B - Keramická dílna - Vyb...'!P82</f>
        <v>0</v>
      </c>
      <c r="AV56" s="113">
        <f>'B - Keramická dílna - Vyb...'!J33</f>
        <v>0</v>
      </c>
      <c r="AW56" s="113">
        <f>'B - Keramická dílna - Vyb...'!J34</f>
        <v>0</v>
      </c>
      <c r="AX56" s="113">
        <f>'B - Keramická dílna - Vyb...'!J35</f>
        <v>0</v>
      </c>
      <c r="AY56" s="113">
        <f>'B - Keramická dílna - Vyb...'!J36</f>
        <v>0</v>
      </c>
      <c r="AZ56" s="113">
        <f>'B - Keramická dílna - Vyb...'!F33</f>
        <v>0</v>
      </c>
      <c r="BA56" s="113">
        <f>'B - Keramická dílna - Vyb...'!F34</f>
        <v>0</v>
      </c>
      <c r="BB56" s="113">
        <f>'B - Keramická dílna - Vyb...'!F35</f>
        <v>0</v>
      </c>
      <c r="BC56" s="113">
        <f>'B - Keramická dílna - Vyb...'!F36</f>
        <v>0</v>
      </c>
      <c r="BD56" s="115">
        <f>'B - Keramická dílna - Vyb...'!F37</f>
        <v>0</v>
      </c>
      <c r="BT56" s="116" t="s">
        <v>82</v>
      </c>
      <c r="BV56" s="116" t="s">
        <v>76</v>
      </c>
      <c r="BW56" s="116" t="s">
        <v>87</v>
      </c>
      <c r="BX56" s="116" t="s">
        <v>5</v>
      </c>
      <c r="CL56" s="116" t="s">
        <v>19</v>
      </c>
      <c r="CM56" s="116" t="s">
        <v>84</v>
      </c>
    </row>
    <row r="57" spans="1:91" s="5" customFormat="1" ht="16.5" customHeight="1">
      <c r="A57" s="104" t="s">
        <v>78</v>
      </c>
      <c r="B57" s="105"/>
      <c r="C57" s="106"/>
      <c r="D57" s="107" t="s">
        <v>88</v>
      </c>
      <c r="E57" s="107"/>
      <c r="F57" s="107"/>
      <c r="G57" s="107"/>
      <c r="H57" s="107"/>
      <c r="I57" s="108"/>
      <c r="J57" s="107" t="s">
        <v>89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'C - Keramická dílna - Ele...'!J30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81</v>
      </c>
      <c r="AR57" s="111"/>
      <c r="AS57" s="112">
        <v>0</v>
      </c>
      <c r="AT57" s="113">
        <f>ROUND(SUM(AV57:AW57),2)</f>
        <v>0</v>
      </c>
      <c r="AU57" s="114">
        <f>'C - Keramická dílna - Ele...'!P83</f>
        <v>0</v>
      </c>
      <c r="AV57" s="113">
        <f>'C - Keramická dílna - Ele...'!J33</f>
        <v>0</v>
      </c>
      <c r="AW57" s="113">
        <f>'C - Keramická dílna - Ele...'!J34</f>
        <v>0</v>
      </c>
      <c r="AX57" s="113">
        <f>'C - Keramická dílna - Ele...'!J35</f>
        <v>0</v>
      </c>
      <c r="AY57" s="113">
        <f>'C - Keramická dílna - Ele...'!J36</f>
        <v>0</v>
      </c>
      <c r="AZ57" s="113">
        <f>'C - Keramická dílna - Ele...'!F33</f>
        <v>0</v>
      </c>
      <c r="BA57" s="113">
        <f>'C - Keramická dílna - Ele...'!F34</f>
        <v>0</v>
      </c>
      <c r="BB57" s="113">
        <f>'C - Keramická dílna - Ele...'!F35</f>
        <v>0</v>
      </c>
      <c r="BC57" s="113">
        <f>'C - Keramická dílna - Ele...'!F36</f>
        <v>0</v>
      </c>
      <c r="BD57" s="115">
        <f>'C - Keramická dílna - Ele...'!F37</f>
        <v>0</v>
      </c>
      <c r="BT57" s="116" t="s">
        <v>82</v>
      </c>
      <c r="BV57" s="116" t="s">
        <v>76</v>
      </c>
      <c r="BW57" s="116" t="s">
        <v>90</v>
      </c>
      <c r="BX57" s="116" t="s">
        <v>5</v>
      </c>
      <c r="CL57" s="116" t="s">
        <v>19</v>
      </c>
      <c r="CM57" s="116" t="s">
        <v>84</v>
      </c>
    </row>
    <row r="58" spans="1:91" s="5" customFormat="1" ht="16.5" customHeight="1">
      <c r="A58" s="104" t="s">
        <v>78</v>
      </c>
      <c r="B58" s="105"/>
      <c r="C58" s="106"/>
      <c r="D58" s="107" t="s">
        <v>73</v>
      </c>
      <c r="E58" s="107"/>
      <c r="F58" s="107"/>
      <c r="G58" s="107"/>
      <c r="H58" s="107"/>
      <c r="I58" s="108"/>
      <c r="J58" s="107" t="s">
        <v>91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'D - VRN + VON'!J30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81</v>
      </c>
      <c r="AR58" s="111"/>
      <c r="AS58" s="117">
        <v>0</v>
      </c>
      <c r="AT58" s="118">
        <f>ROUND(SUM(AV58:AW58),2)</f>
        <v>0</v>
      </c>
      <c r="AU58" s="119">
        <f>'D - VRN + VON'!P81</f>
        <v>0</v>
      </c>
      <c r="AV58" s="118">
        <f>'D - VRN + VON'!J33</f>
        <v>0</v>
      </c>
      <c r="AW58" s="118">
        <f>'D - VRN + VON'!J34</f>
        <v>0</v>
      </c>
      <c r="AX58" s="118">
        <f>'D - VRN + VON'!J35</f>
        <v>0</v>
      </c>
      <c r="AY58" s="118">
        <f>'D - VRN + VON'!J36</f>
        <v>0</v>
      </c>
      <c r="AZ58" s="118">
        <f>'D - VRN + VON'!F33</f>
        <v>0</v>
      </c>
      <c r="BA58" s="118">
        <f>'D - VRN + VON'!F34</f>
        <v>0</v>
      </c>
      <c r="BB58" s="118">
        <f>'D - VRN + VON'!F35</f>
        <v>0</v>
      </c>
      <c r="BC58" s="118">
        <f>'D - VRN + VON'!F36</f>
        <v>0</v>
      </c>
      <c r="BD58" s="120">
        <f>'D - VRN + VON'!F37</f>
        <v>0</v>
      </c>
      <c r="BT58" s="116" t="s">
        <v>82</v>
      </c>
      <c r="BV58" s="116" t="s">
        <v>76</v>
      </c>
      <c r="BW58" s="116" t="s">
        <v>92</v>
      </c>
      <c r="BX58" s="116" t="s">
        <v>5</v>
      </c>
      <c r="CL58" s="116" t="s">
        <v>19</v>
      </c>
      <c r="CM58" s="116" t="s">
        <v>84</v>
      </c>
    </row>
    <row r="59" spans="2:44" s="1" customFormat="1" ht="30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41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A - Keramíická dílna - St...'!C2" display="/"/>
    <hyperlink ref="A56" location="'B - Keramická dílna - Vyb...'!C2" display="/"/>
    <hyperlink ref="A57" location="'C - Keramická dílna - Ele...'!C2" display="/"/>
    <hyperlink ref="A58" location="'D - VRN +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83</v>
      </c>
    </row>
    <row r="3" spans="2:46" ht="6.95" customHeight="1" hidden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 hidden="1">
      <c r="B4" s="18"/>
      <c r="D4" s="125" t="s">
        <v>93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26" t="s">
        <v>16</v>
      </c>
      <c r="L6" s="18"/>
    </row>
    <row r="7" spans="2:12" ht="16.5" customHeight="1" hidden="1">
      <c r="B7" s="18"/>
      <c r="E7" s="127" t="str">
        <f>'Rekapitulace stavby'!K6</f>
        <v>ZŠ Ostrov - Řešení bezbariérovosti venk a výuk prostor a keramické dílny - KERAMICKÁ DÍLNA</v>
      </c>
      <c r="F7" s="126"/>
      <c r="G7" s="126"/>
      <c r="H7" s="126"/>
      <c r="L7" s="18"/>
    </row>
    <row r="8" spans="2:12" s="1" customFormat="1" ht="12" customHeight="1" hidden="1">
      <c r="B8" s="41"/>
      <c r="D8" s="126" t="s">
        <v>94</v>
      </c>
      <c r="I8" s="128"/>
      <c r="L8" s="41"/>
    </row>
    <row r="9" spans="2:12" s="1" customFormat="1" ht="36.95" customHeight="1" hidden="1">
      <c r="B9" s="41"/>
      <c r="E9" s="129" t="s">
        <v>95</v>
      </c>
      <c r="F9" s="1"/>
      <c r="G9" s="1"/>
      <c r="H9" s="1"/>
      <c r="I9" s="128"/>
      <c r="L9" s="41"/>
    </row>
    <row r="10" spans="2:12" s="1" customFormat="1" ht="12" hidden="1">
      <c r="B10" s="41"/>
      <c r="I10" s="128"/>
      <c r="L10" s="41"/>
    </row>
    <row r="11" spans="2:12" s="1" customFormat="1" ht="12" customHeight="1" hidden="1">
      <c r="B11" s="41"/>
      <c r="D11" s="126" t="s">
        <v>18</v>
      </c>
      <c r="F11" s="15" t="s">
        <v>19</v>
      </c>
      <c r="I11" s="130" t="s">
        <v>20</v>
      </c>
      <c r="J11" s="15" t="s">
        <v>21</v>
      </c>
      <c r="L11" s="41"/>
    </row>
    <row r="12" spans="2:12" s="1" customFormat="1" ht="12" customHeight="1" hidden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15. 11. 2018</v>
      </c>
      <c r="L12" s="41"/>
    </row>
    <row r="13" spans="2:12" s="1" customFormat="1" ht="10.8" customHeight="1" hidden="1">
      <c r="B13" s="41"/>
      <c r="I13" s="128"/>
      <c r="L13" s="41"/>
    </row>
    <row r="14" spans="2:12" s="1" customFormat="1" ht="12" customHeight="1" hidden="1">
      <c r="B14" s="41"/>
      <c r="D14" s="126" t="s">
        <v>26</v>
      </c>
      <c r="I14" s="130" t="s">
        <v>27</v>
      </c>
      <c r="J14" s="15" t="s">
        <v>28</v>
      </c>
      <c r="L14" s="41"/>
    </row>
    <row r="15" spans="2:12" s="1" customFormat="1" ht="18" customHeight="1" hidden="1">
      <c r="B15" s="41"/>
      <c r="E15" s="15" t="s">
        <v>29</v>
      </c>
      <c r="I15" s="130" t="s">
        <v>30</v>
      </c>
      <c r="J15" s="15" t="s">
        <v>28</v>
      </c>
      <c r="L15" s="41"/>
    </row>
    <row r="16" spans="2:12" s="1" customFormat="1" ht="6.95" customHeight="1" hidden="1">
      <c r="B16" s="41"/>
      <c r="I16" s="128"/>
      <c r="L16" s="41"/>
    </row>
    <row r="17" spans="2:12" s="1" customFormat="1" ht="12" customHeight="1" hidden="1">
      <c r="B17" s="41"/>
      <c r="D17" s="126" t="s">
        <v>31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5"/>
      <c r="G18" s="15"/>
      <c r="H18" s="15"/>
      <c r="I18" s="130" t="s">
        <v>30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28"/>
      <c r="L19" s="41"/>
    </row>
    <row r="20" spans="2:12" s="1" customFormat="1" ht="12" customHeight="1" hidden="1">
      <c r="B20" s="41"/>
      <c r="D20" s="126" t="s">
        <v>33</v>
      </c>
      <c r="I20" s="130" t="s">
        <v>27</v>
      </c>
      <c r="J20" s="15" t="s">
        <v>28</v>
      </c>
      <c r="L20" s="41"/>
    </row>
    <row r="21" spans="2:12" s="1" customFormat="1" ht="18" customHeight="1" hidden="1">
      <c r="B21" s="41"/>
      <c r="E21" s="15" t="s">
        <v>34</v>
      </c>
      <c r="I21" s="130" t="s">
        <v>30</v>
      </c>
      <c r="J21" s="15" t="s">
        <v>28</v>
      </c>
      <c r="L21" s="41"/>
    </row>
    <row r="22" spans="2:12" s="1" customFormat="1" ht="6.95" customHeight="1" hidden="1">
      <c r="B22" s="41"/>
      <c r="I22" s="128"/>
      <c r="L22" s="41"/>
    </row>
    <row r="23" spans="2:12" s="1" customFormat="1" ht="12" customHeight="1" hidden="1">
      <c r="B23" s="41"/>
      <c r="D23" s="126" t="s">
        <v>36</v>
      </c>
      <c r="I23" s="130" t="s">
        <v>27</v>
      </c>
      <c r="J23" s="15" t="s">
        <v>28</v>
      </c>
      <c r="L23" s="41"/>
    </row>
    <row r="24" spans="2:12" s="1" customFormat="1" ht="18" customHeight="1" hidden="1">
      <c r="B24" s="41"/>
      <c r="E24" s="15" t="s">
        <v>37</v>
      </c>
      <c r="I24" s="130" t="s">
        <v>30</v>
      </c>
      <c r="J24" s="15" t="s">
        <v>28</v>
      </c>
      <c r="L24" s="41"/>
    </row>
    <row r="25" spans="2:12" s="1" customFormat="1" ht="6.95" customHeight="1" hidden="1">
      <c r="B25" s="41"/>
      <c r="I25" s="128"/>
      <c r="L25" s="41"/>
    </row>
    <row r="26" spans="2:12" s="1" customFormat="1" ht="12" customHeight="1" hidden="1">
      <c r="B26" s="41"/>
      <c r="D26" s="126" t="s">
        <v>38</v>
      </c>
      <c r="I26" s="128"/>
      <c r="L26" s="41"/>
    </row>
    <row r="27" spans="2:12" s="6" customFormat="1" ht="16.5" customHeight="1" hidden="1">
      <c r="B27" s="132"/>
      <c r="E27" s="133" t="s">
        <v>28</v>
      </c>
      <c r="F27" s="133"/>
      <c r="G27" s="133"/>
      <c r="H27" s="133"/>
      <c r="I27" s="134"/>
      <c r="L27" s="132"/>
    </row>
    <row r="28" spans="2:12" s="1" customFormat="1" ht="6.95" customHeight="1" hidden="1">
      <c r="B28" s="41"/>
      <c r="I28" s="128"/>
      <c r="L28" s="41"/>
    </row>
    <row r="29" spans="2:12" s="1" customFormat="1" ht="6.95" customHeight="1" hidden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 hidden="1">
      <c r="B30" s="41"/>
      <c r="D30" s="136" t="s">
        <v>40</v>
      </c>
      <c r="I30" s="128"/>
      <c r="J30" s="137">
        <f>ROUND(J89,2)</f>
        <v>0</v>
      </c>
      <c r="L30" s="41"/>
    </row>
    <row r="31" spans="2:12" s="1" customFormat="1" ht="6.95" customHeight="1" hidden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 hidden="1">
      <c r="B32" s="41"/>
      <c r="F32" s="138" t="s">
        <v>42</v>
      </c>
      <c r="I32" s="139" t="s">
        <v>41</v>
      </c>
      <c r="J32" s="138" t="s">
        <v>43</v>
      </c>
      <c r="L32" s="41"/>
    </row>
    <row r="33" spans="2:12" s="1" customFormat="1" ht="14.4" customHeight="1" hidden="1">
      <c r="B33" s="41"/>
      <c r="D33" s="126" t="s">
        <v>44</v>
      </c>
      <c r="E33" s="126" t="s">
        <v>45</v>
      </c>
      <c r="F33" s="140">
        <f>ROUND((SUM(BE89:BE166)),2)</f>
        <v>0</v>
      </c>
      <c r="I33" s="141">
        <v>0.21</v>
      </c>
      <c r="J33" s="140">
        <f>ROUND(((SUM(BE89:BE166))*I33),2)</f>
        <v>0</v>
      </c>
      <c r="L33" s="41"/>
    </row>
    <row r="34" spans="2:12" s="1" customFormat="1" ht="14.4" customHeight="1" hidden="1">
      <c r="B34" s="41"/>
      <c r="E34" s="126" t="s">
        <v>46</v>
      </c>
      <c r="F34" s="140">
        <f>ROUND((SUM(BF89:BF166)),2)</f>
        <v>0</v>
      </c>
      <c r="I34" s="141">
        <v>0.15</v>
      </c>
      <c r="J34" s="140">
        <f>ROUND(((SUM(BF89:BF166))*I34),2)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0">
        <f>ROUND((SUM(BG89:BG166)),2)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0">
        <f>ROUND((SUM(BH89:BH166)),2)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0">
        <f>ROUND((SUM(BI89:BI166)),2)</f>
        <v>0</v>
      </c>
      <c r="I37" s="141">
        <v>0</v>
      </c>
      <c r="J37" s="140">
        <f>0</f>
        <v>0</v>
      </c>
      <c r="L37" s="41"/>
    </row>
    <row r="38" spans="2:12" s="1" customFormat="1" ht="6.95" customHeight="1" hidden="1">
      <c r="B38" s="41"/>
      <c r="I38" s="128"/>
      <c r="L38" s="41"/>
    </row>
    <row r="39" spans="2:12" s="1" customFormat="1" ht="25.4" customHeight="1" hidden="1">
      <c r="B39" s="41"/>
      <c r="C39" s="142"/>
      <c r="D39" s="143" t="s">
        <v>50</v>
      </c>
      <c r="E39" s="144"/>
      <c r="F39" s="144"/>
      <c r="G39" s="145" t="s">
        <v>51</v>
      </c>
      <c r="H39" s="146" t="s">
        <v>52</v>
      </c>
      <c r="I39" s="147"/>
      <c r="J39" s="148">
        <f>SUM(J30:J37)</f>
        <v>0</v>
      </c>
      <c r="K39" s="149"/>
      <c r="L39" s="41"/>
    </row>
    <row r="40" spans="2:12" s="1" customFormat="1" ht="14.4" customHeight="1" hidden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1" ht="12" hidden="1"/>
    <row r="42" ht="12" hidden="1"/>
    <row r="43" ht="12" hidden="1"/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96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ZŠ Ostrov - Řešení bezbariérovosti venk a výuk prostor a keramické dílny - KERAMICKÁ DÍLNA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94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A - Keramíická dílna - Stavební část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 xml:space="preserve"> </v>
      </c>
      <c r="G52" s="37"/>
      <c r="H52" s="37"/>
      <c r="I52" s="130" t="s">
        <v>24</v>
      </c>
      <c r="J52" s="65" t="str">
        <f>IF(J12="","",J12)</f>
        <v>15. 11. 2018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24.9" customHeight="1">
      <c r="B54" s="36"/>
      <c r="C54" s="30" t="s">
        <v>26</v>
      </c>
      <c r="D54" s="37"/>
      <c r="E54" s="37"/>
      <c r="F54" s="25" t="str">
        <f>E15</f>
        <v>ZŠ Ostrov, příspěvková organizace</v>
      </c>
      <c r="G54" s="37"/>
      <c r="H54" s="37"/>
      <c r="I54" s="130" t="s">
        <v>33</v>
      </c>
      <c r="J54" s="34" t="str">
        <f>E21</f>
        <v>BPO spol. s r.o.,Lidická 1239,36317 OSTROV</v>
      </c>
      <c r="K54" s="37"/>
      <c r="L54" s="41"/>
    </row>
    <row r="55" spans="2:12" s="1" customFormat="1" ht="13.65" customHeight="1">
      <c r="B55" s="36"/>
      <c r="C55" s="30" t="s">
        <v>31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Tomanová ing.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97</v>
      </c>
      <c r="D57" s="158"/>
      <c r="E57" s="158"/>
      <c r="F57" s="158"/>
      <c r="G57" s="158"/>
      <c r="H57" s="158"/>
      <c r="I57" s="159"/>
      <c r="J57" s="160" t="s">
        <v>98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72</v>
      </c>
      <c r="D59" s="37"/>
      <c r="E59" s="37"/>
      <c r="F59" s="37"/>
      <c r="G59" s="37"/>
      <c r="H59" s="37"/>
      <c r="I59" s="128"/>
      <c r="J59" s="95">
        <f>J89</f>
        <v>0</v>
      </c>
      <c r="K59" s="37"/>
      <c r="L59" s="41"/>
      <c r="AU59" s="15" t="s">
        <v>99</v>
      </c>
    </row>
    <row r="60" spans="2:12" s="7" customFormat="1" ht="24.95" customHeight="1">
      <c r="B60" s="162"/>
      <c r="C60" s="163"/>
      <c r="D60" s="164" t="s">
        <v>100</v>
      </c>
      <c r="E60" s="165"/>
      <c r="F60" s="165"/>
      <c r="G60" s="165"/>
      <c r="H60" s="165"/>
      <c r="I60" s="166"/>
      <c r="J60" s="167">
        <f>J90</f>
        <v>0</v>
      </c>
      <c r="K60" s="163"/>
      <c r="L60" s="168"/>
    </row>
    <row r="61" spans="2:12" s="8" customFormat="1" ht="19.9" customHeight="1">
      <c r="B61" s="169"/>
      <c r="C61" s="170"/>
      <c r="D61" s="171" t="s">
        <v>101</v>
      </c>
      <c r="E61" s="172"/>
      <c r="F61" s="172"/>
      <c r="G61" s="172"/>
      <c r="H61" s="172"/>
      <c r="I61" s="173"/>
      <c r="J61" s="174">
        <f>J91</f>
        <v>0</v>
      </c>
      <c r="K61" s="170"/>
      <c r="L61" s="175"/>
    </row>
    <row r="62" spans="2:12" s="8" customFormat="1" ht="19.9" customHeight="1">
      <c r="B62" s="169"/>
      <c r="C62" s="170"/>
      <c r="D62" s="171" t="s">
        <v>102</v>
      </c>
      <c r="E62" s="172"/>
      <c r="F62" s="172"/>
      <c r="G62" s="172"/>
      <c r="H62" s="172"/>
      <c r="I62" s="173"/>
      <c r="J62" s="174">
        <f>J95</f>
        <v>0</v>
      </c>
      <c r="K62" s="170"/>
      <c r="L62" s="175"/>
    </row>
    <row r="63" spans="2:12" s="8" customFormat="1" ht="19.9" customHeight="1">
      <c r="B63" s="169"/>
      <c r="C63" s="170"/>
      <c r="D63" s="171" t="s">
        <v>103</v>
      </c>
      <c r="E63" s="172"/>
      <c r="F63" s="172"/>
      <c r="G63" s="172"/>
      <c r="H63" s="172"/>
      <c r="I63" s="173"/>
      <c r="J63" s="174">
        <f>J97</f>
        <v>0</v>
      </c>
      <c r="K63" s="170"/>
      <c r="L63" s="175"/>
    </row>
    <row r="64" spans="2:12" s="8" customFormat="1" ht="19.9" customHeight="1">
      <c r="B64" s="169"/>
      <c r="C64" s="170"/>
      <c r="D64" s="171" t="s">
        <v>104</v>
      </c>
      <c r="E64" s="172"/>
      <c r="F64" s="172"/>
      <c r="G64" s="172"/>
      <c r="H64" s="172"/>
      <c r="I64" s="173"/>
      <c r="J64" s="174">
        <f>J112</f>
        <v>0</v>
      </c>
      <c r="K64" s="170"/>
      <c r="L64" s="175"/>
    </row>
    <row r="65" spans="2:12" s="8" customFormat="1" ht="19.9" customHeight="1">
      <c r="B65" s="169"/>
      <c r="C65" s="170"/>
      <c r="D65" s="171" t="s">
        <v>105</v>
      </c>
      <c r="E65" s="172"/>
      <c r="F65" s="172"/>
      <c r="G65" s="172"/>
      <c r="H65" s="172"/>
      <c r="I65" s="173"/>
      <c r="J65" s="174">
        <f>J119</f>
        <v>0</v>
      </c>
      <c r="K65" s="170"/>
      <c r="L65" s="175"/>
    </row>
    <row r="66" spans="2:12" s="7" customFormat="1" ht="24.95" customHeight="1">
      <c r="B66" s="162"/>
      <c r="C66" s="163"/>
      <c r="D66" s="164" t="s">
        <v>106</v>
      </c>
      <c r="E66" s="165"/>
      <c r="F66" s="165"/>
      <c r="G66" s="165"/>
      <c r="H66" s="165"/>
      <c r="I66" s="166"/>
      <c r="J66" s="167">
        <f>J121</f>
        <v>0</v>
      </c>
      <c r="K66" s="163"/>
      <c r="L66" s="168"/>
    </row>
    <row r="67" spans="2:12" s="8" customFormat="1" ht="19.9" customHeight="1">
      <c r="B67" s="169"/>
      <c r="C67" s="170"/>
      <c r="D67" s="171" t="s">
        <v>107</v>
      </c>
      <c r="E67" s="172"/>
      <c r="F67" s="172"/>
      <c r="G67" s="172"/>
      <c r="H67" s="172"/>
      <c r="I67" s="173"/>
      <c r="J67" s="174">
        <f>J122</f>
        <v>0</v>
      </c>
      <c r="K67" s="170"/>
      <c r="L67" s="175"/>
    </row>
    <row r="68" spans="2:12" s="8" customFormat="1" ht="19.9" customHeight="1">
      <c r="B68" s="169"/>
      <c r="C68" s="170"/>
      <c r="D68" s="171" t="s">
        <v>108</v>
      </c>
      <c r="E68" s="172"/>
      <c r="F68" s="172"/>
      <c r="G68" s="172"/>
      <c r="H68" s="172"/>
      <c r="I68" s="173"/>
      <c r="J68" s="174">
        <f>J142</f>
        <v>0</v>
      </c>
      <c r="K68" s="170"/>
      <c r="L68" s="175"/>
    </row>
    <row r="69" spans="2:12" s="8" customFormat="1" ht="19.9" customHeight="1">
      <c r="B69" s="169"/>
      <c r="C69" s="170"/>
      <c r="D69" s="171" t="s">
        <v>109</v>
      </c>
      <c r="E69" s="172"/>
      <c r="F69" s="172"/>
      <c r="G69" s="172"/>
      <c r="H69" s="172"/>
      <c r="I69" s="173"/>
      <c r="J69" s="174">
        <f>J153</f>
        <v>0</v>
      </c>
      <c r="K69" s="170"/>
      <c r="L69" s="175"/>
    </row>
    <row r="70" spans="2:12" s="1" customFormat="1" ht="21.8" customHeight="1">
      <c r="B70" s="36"/>
      <c r="C70" s="37"/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52"/>
      <c r="J71" s="56"/>
      <c r="K71" s="56"/>
      <c r="L71" s="41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55"/>
      <c r="J75" s="58"/>
      <c r="K75" s="58"/>
      <c r="L75" s="41"/>
    </row>
    <row r="76" spans="2:12" s="1" customFormat="1" ht="24.95" customHeight="1">
      <c r="B76" s="36"/>
      <c r="C76" s="21" t="s">
        <v>110</v>
      </c>
      <c r="D76" s="37"/>
      <c r="E76" s="37"/>
      <c r="F76" s="37"/>
      <c r="G76" s="37"/>
      <c r="H76" s="37"/>
      <c r="I76" s="128"/>
      <c r="J76" s="37"/>
      <c r="K76" s="37"/>
      <c r="L76" s="41"/>
    </row>
    <row r="77" spans="2:12" s="1" customFormat="1" ht="6.95" customHeight="1">
      <c r="B77" s="36"/>
      <c r="C77" s="37"/>
      <c r="D77" s="37"/>
      <c r="E77" s="37"/>
      <c r="F77" s="37"/>
      <c r="G77" s="37"/>
      <c r="H77" s="37"/>
      <c r="I77" s="128"/>
      <c r="J77" s="37"/>
      <c r="K77" s="37"/>
      <c r="L77" s="41"/>
    </row>
    <row r="78" spans="2:12" s="1" customFormat="1" ht="12" customHeight="1">
      <c r="B78" s="36"/>
      <c r="C78" s="30" t="s">
        <v>16</v>
      </c>
      <c r="D78" s="37"/>
      <c r="E78" s="37"/>
      <c r="F78" s="37"/>
      <c r="G78" s="37"/>
      <c r="H78" s="37"/>
      <c r="I78" s="128"/>
      <c r="J78" s="37"/>
      <c r="K78" s="37"/>
      <c r="L78" s="41"/>
    </row>
    <row r="79" spans="2:12" s="1" customFormat="1" ht="16.5" customHeight="1">
      <c r="B79" s="36"/>
      <c r="C79" s="37"/>
      <c r="D79" s="37"/>
      <c r="E79" s="156" t="str">
        <f>E7</f>
        <v>ZŠ Ostrov - Řešení bezbariérovosti venk a výuk prostor a keramické dílny - KERAMICKÁ DÍLNA</v>
      </c>
      <c r="F79" s="30"/>
      <c r="G79" s="30"/>
      <c r="H79" s="30"/>
      <c r="I79" s="128"/>
      <c r="J79" s="37"/>
      <c r="K79" s="37"/>
      <c r="L79" s="41"/>
    </row>
    <row r="80" spans="2:12" s="1" customFormat="1" ht="12" customHeight="1">
      <c r="B80" s="36"/>
      <c r="C80" s="30" t="s">
        <v>94</v>
      </c>
      <c r="D80" s="37"/>
      <c r="E80" s="37"/>
      <c r="F80" s="37"/>
      <c r="G80" s="37"/>
      <c r="H80" s="37"/>
      <c r="I80" s="128"/>
      <c r="J80" s="37"/>
      <c r="K80" s="37"/>
      <c r="L80" s="41"/>
    </row>
    <row r="81" spans="2:12" s="1" customFormat="1" ht="16.5" customHeight="1">
      <c r="B81" s="36"/>
      <c r="C81" s="37"/>
      <c r="D81" s="37"/>
      <c r="E81" s="62" t="str">
        <f>E9</f>
        <v>A - Keramíická dílna - Stavební část</v>
      </c>
      <c r="F81" s="37"/>
      <c r="G81" s="37"/>
      <c r="H81" s="37"/>
      <c r="I81" s="128"/>
      <c r="J81" s="37"/>
      <c r="K81" s="37"/>
      <c r="L81" s="41"/>
    </row>
    <row r="82" spans="2:12" s="1" customFormat="1" ht="6.95" customHeight="1">
      <c r="B82" s="36"/>
      <c r="C82" s="37"/>
      <c r="D82" s="37"/>
      <c r="E82" s="37"/>
      <c r="F82" s="37"/>
      <c r="G82" s="37"/>
      <c r="H82" s="37"/>
      <c r="I82" s="128"/>
      <c r="J82" s="37"/>
      <c r="K82" s="37"/>
      <c r="L82" s="41"/>
    </row>
    <row r="83" spans="2:12" s="1" customFormat="1" ht="12" customHeight="1">
      <c r="B83" s="36"/>
      <c r="C83" s="30" t="s">
        <v>22</v>
      </c>
      <c r="D83" s="37"/>
      <c r="E83" s="37"/>
      <c r="F83" s="25" t="str">
        <f>F12</f>
        <v xml:space="preserve"> </v>
      </c>
      <c r="G83" s="37"/>
      <c r="H83" s="37"/>
      <c r="I83" s="130" t="s">
        <v>24</v>
      </c>
      <c r="J83" s="65" t="str">
        <f>IF(J12="","",J12)</f>
        <v>15. 11. 2018</v>
      </c>
      <c r="K83" s="37"/>
      <c r="L83" s="41"/>
    </row>
    <row r="84" spans="2:12" s="1" customFormat="1" ht="6.95" customHeight="1">
      <c r="B84" s="36"/>
      <c r="C84" s="37"/>
      <c r="D84" s="37"/>
      <c r="E84" s="37"/>
      <c r="F84" s="37"/>
      <c r="G84" s="37"/>
      <c r="H84" s="37"/>
      <c r="I84" s="128"/>
      <c r="J84" s="37"/>
      <c r="K84" s="37"/>
      <c r="L84" s="41"/>
    </row>
    <row r="85" spans="2:12" s="1" customFormat="1" ht="24.9" customHeight="1">
      <c r="B85" s="36"/>
      <c r="C85" s="30" t="s">
        <v>26</v>
      </c>
      <c r="D85" s="37"/>
      <c r="E85" s="37"/>
      <c r="F85" s="25" t="str">
        <f>E15</f>
        <v>ZŠ Ostrov, příspěvková organizace</v>
      </c>
      <c r="G85" s="37"/>
      <c r="H85" s="37"/>
      <c r="I85" s="130" t="s">
        <v>33</v>
      </c>
      <c r="J85" s="34" t="str">
        <f>E21</f>
        <v>BPO spol. s r.o.,Lidická 1239,36317 OSTROV</v>
      </c>
      <c r="K85" s="37"/>
      <c r="L85" s="41"/>
    </row>
    <row r="86" spans="2:12" s="1" customFormat="1" ht="13.65" customHeight="1">
      <c r="B86" s="36"/>
      <c r="C86" s="30" t="s">
        <v>31</v>
      </c>
      <c r="D86" s="37"/>
      <c r="E86" s="37"/>
      <c r="F86" s="25" t="str">
        <f>IF(E18="","",E18)</f>
        <v>Vyplň údaj</v>
      </c>
      <c r="G86" s="37"/>
      <c r="H86" s="37"/>
      <c r="I86" s="130" t="s">
        <v>36</v>
      </c>
      <c r="J86" s="34" t="str">
        <f>E24</f>
        <v>Tomanová ing.</v>
      </c>
      <c r="K86" s="37"/>
      <c r="L86" s="41"/>
    </row>
    <row r="87" spans="2:12" s="1" customFormat="1" ht="10.3" customHeight="1">
      <c r="B87" s="36"/>
      <c r="C87" s="37"/>
      <c r="D87" s="37"/>
      <c r="E87" s="37"/>
      <c r="F87" s="37"/>
      <c r="G87" s="37"/>
      <c r="H87" s="37"/>
      <c r="I87" s="128"/>
      <c r="J87" s="37"/>
      <c r="K87" s="37"/>
      <c r="L87" s="41"/>
    </row>
    <row r="88" spans="2:20" s="9" customFormat="1" ht="29.25" customHeight="1">
      <c r="B88" s="176"/>
      <c r="C88" s="177" t="s">
        <v>111</v>
      </c>
      <c r="D88" s="178" t="s">
        <v>59</v>
      </c>
      <c r="E88" s="178" t="s">
        <v>55</v>
      </c>
      <c r="F88" s="178" t="s">
        <v>56</v>
      </c>
      <c r="G88" s="178" t="s">
        <v>112</v>
      </c>
      <c r="H88" s="178" t="s">
        <v>113</v>
      </c>
      <c r="I88" s="179" t="s">
        <v>114</v>
      </c>
      <c r="J88" s="178" t="s">
        <v>98</v>
      </c>
      <c r="K88" s="180" t="s">
        <v>115</v>
      </c>
      <c r="L88" s="181"/>
      <c r="M88" s="85" t="s">
        <v>28</v>
      </c>
      <c r="N88" s="86" t="s">
        <v>44</v>
      </c>
      <c r="O88" s="86" t="s">
        <v>116</v>
      </c>
      <c r="P88" s="86" t="s">
        <v>117</v>
      </c>
      <c r="Q88" s="86" t="s">
        <v>118</v>
      </c>
      <c r="R88" s="86" t="s">
        <v>119</v>
      </c>
      <c r="S88" s="86" t="s">
        <v>120</v>
      </c>
      <c r="T88" s="87" t="s">
        <v>121</v>
      </c>
    </row>
    <row r="89" spans="2:63" s="1" customFormat="1" ht="22.8" customHeight="1">
      <c r="B89" s="36"/>
      <c r="C89" s="92" t="s">
        <v>122</v>
      </c>
      <c r="D89" s="37"/>
      <c r="E89" s="37"/>
      <c r="F89" s="37"/>
      <c r="G89" s="37"/>
      <c r="H89" s="37"/>
      <c r="I89" s="128"/>
      <c r="J89" s="182">
        <f>BK89</f>
        <v>0</v>
      </c>
      <c r="K89" s="37"/>
      <c r="L89" s="41"/>
      <c r="M89" s="88"/>
      <c r="N89" s="89"/>
      <c r="O89" s="89"/>
      <c r="P89" s="183">
        <f>P90+P121</f>
        <v>0</v>
      </c>
      <c r="Q89" s="89"/>
      <c r="R89" s="183">
        <f>R90+R121</f>
        <v>1.6381200000000002</v>
      </c>
      <c r="S89" s="89"/>
      <c r="T89" s="184">
        <f>T90+T121</f>
        <v>0.13210000000000002</v>
      </c>
      <c r="AT89" s="15" t="s">
        <v>73</v>
      </c>
      <c r="AU89" s="15" t="s">
        <v>99</v>
      </c>
      <c r="BK89" s="185">
        <f>BK90+BK121</f>
        <v>0</v>
      </c>
    </row>
    <row r="90" spans="2:63" s="10" customFormat="1" ht="25.9" customHeight="1">
      <c r="B90" s="186"/>
      <c r="C90" s="187"/>
      <c r="D90" s="188" t="s">
        <v>73</v>
      </c>
      <c r="E90" s="189" t="s">
        <v>123</v>
      </c>
      <c r="F90" s="189" t="s">
        <v>124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P91+P95+P97+P112+P119</f>
        <v>0</v>
      </c>
      <c r="Q90" s="194"/>
      <c r="R90" s="195">
        <f>R91+R95+R97+R112+R119</f>
        <v>1.4293600000000002</v>
      </c>
      <c r="S90" s="194"/>
      <c r="T90" s="196">
        <f>T91+T95+T97+T112+T119</f>
        <v>0.13210000000000002</v>
      </c>
      <c r="AR90" s="197" t="s">
        <v>82</v>
      </c>
      <c r="AT90" s="198" t="s">
        <v>73</v>
      </c>
      <c r="AU90" s="198" t="s">
        <v>74</v>
      </c>
      <c r="AY90" s="197" t="s">
        <v>125</v>
      </c>
      <c r="BK90" s="199">
        <f>BK91+BK95+BK97+BK112+BK119</f>
        <v>0</v>
      </c>
    </row>
    <row r="91" spans="2:63" s="10" customFormat="1" ht="22.8" customHeight="1">
      <c r="B91" s="186"/>
      <c r="C91" s="187"/>
      <c r="D91" s="188" t="s">
        <v>73</v>
      </c>
      <c r="E91" s="200" t="s">
        <v>126</v>
      </c>
      <c r="F91" s="200" t="s">
        <v>127</v>
      </c>
      <c r="G91" s="187"/>
      <c r="H91" s="187"/>
      <c r="I91" s="190"/>
      <c r="J91" s="201">
        <f>BK91</f>
        <v>0</v>
      </c>
      <c r="K91" s="187"/>
      <c r="L91" s="192"/>
      <c r="M91" s="193"/>
      <c r="N91" s="194"/>
      <c r="O91" s="194"/>
      <c r="P91" s="195">
        <f>SUM(P92:P94)</f>
        <v>0</v>
      </c>
      <c r="Q91" s="194"/>
      <c r="R91" s="195">
        <f>SUM(R92:R94)</f>
        <v>1.4280000000000002</v>
      </c>
      <c r="S91" s="194"/>
      <c r="T91" s="196">
        <f>SUM(T92:T94)</f>
        <v>0</v>
      </c>
      <c r="AR91" s="197" t="s">
        <v>82</v>
      </c>
      <c r="AT91" s="198" t="s">
        <v>73</v>
      </c>
      <c r="AU91" s="198" t="s">
        <v>82</v>
      </c>
      <c r="AY91" s="197" t="s">
        <v>125</v>
      </c>
      <c r="BK91" s="199">
        <f>SUM(BK92:BK94)</f>
        <v>0</v>
      </c>
    </row>
    <row r="92" spans="2:65" s="1" customFormat="1" ht="16.5" customHeight="1">
      <c r="B92" s="36"/>
      <c r="C92" s="202" t="s">
        <v>82</v>
      </c>
      <c r="D92" s="202" t="s">
        <v>128</v>
      </c>
      <c r="E92" s="203" t="s">
        <v>129</v>
      </c>
      <c r="F92" s="204" t="s">
        <v>130</v>
      </c>
      <c r="G92" s="205" t="s">
        <v>131</v>
      </c>
      <c r="H92" s="206">
        <v>34</v>
      </c>
      <c r="I92" s="207"/>
      <c r="J92" s="208">
        <f>ROUND(I92*H92,2)</f>
        <v>0</v>
      </c>
      <c r="K92" s="204" t="s">
        <v>132</v>
      </c>
      <c r="L92" s="41"/>
      <c r="M92" s="209" t="s">
        <v>28</v>
      </c>
      <c r="N92" s="210" t="s">
        <v>45</v>
      </c>
      <c r="O92" s="77"/>
      <c r="P92" s="211">
        <f>O92*H92</f>
        <v>0</v>
      </c>
      <c r="Q92" s="211">
        <v>0.042</v>
      </c>
      <c r="R92" s="211">
        <f>Q92*H92</f>
        <v>1.4280000000000002</v>
      </c>
      <c r="S92" s="211">
        <v>0</v>
      </c>
      <c r="T92" s="212">
        <f>S92*H92</f>
        <v>0</v>
      </c>
      <c r="AR92" s="15" t="s">
        <v>133</v>
      </c>
      <c r="AT92" s="15" t="s">
        <v>128</v>
      </c>
      <c r="AU92" s="15" t="s">
        <v>84</v>
      </c>
      <c r="AY92" s="15" t="s">
        <v>125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82</v>
      </c>
      <c r="BK92" s="213">
        <f>ROUND(I92*H92,2)</f>
        <v>0</v>
      </c>
      <c r="BL92" s="15" t="s">
        <v>133</v>
      </c>
      <c r="BM92" s="15" t="s">
        <v>134</v>
      </c>
    </row>
    <row r="93" spans="2:51" s="11" customFormat="1" ht="12">
      <c r="B93" s="214"/>
      <c r="C93" s="215"/>
      <c r="D93" s="216" t="s">
        <v>135</v>
      </c>
      <c r="E93" s="217" t="s">
        <v>28</v>
      </c>
      <c r="F93" s="218" t="s">
        <v>136</v>
      </c>
      <c r="G93" s="215"/>
      <c r="H93" s="217" t="s">
        <v>28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135</v>
      </c>
      <c r="AU93" s="224" t="s">
        <v>84</v>
      </c>
      <c r="AV93" s="11" t="s">
        <v>82</v>
      </c>
      <c r="AW93" s="11" t="s">
        <v>35</v>
      </c>
      <c r="AX93" s="11" t="s">
        <v>74</v>
      </c>
      <c r="AY93" s="224" t="s">
        <v>125</v>
      </c>
    </row>
    <row r="94" spans="2:51" s="12" customFormat="1" ht="12">
      <c r="B94" s="225"/>
      <c r="C94" s="226"/>
      <c r="D94" s="216" t="s">
        <v>135</v>
      </c>
      <c r="E94" s="227" t="s">
        <v>28</v>
      </c>
      <c r="F94" s="228" t="s">
        <v>137</v>
      </c>
      <c r="G94" s="226"/>
      <c r="H94" s="229">
        <v>34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135</v>
      </c>
      <c r="AU94" s="235" t="s">
        <v>84</v>
      </c>
      <c r="AV94" s="12" t="s">
        <v>84</v>
      </c>
      <c r="AW94" s="12" t="s">
        <v>35</v>
      </c>
      <c r="AX94" s="12" t="s">
        <v>82</v>
      </c>
      <c r="AY94" s="235" t="s">
        <v>125</v>
      </c>
    </row>
    <row r="95" spans="2:63" s="10" customFormat="1" ht="22.8" customHeight="1">
      <c r="B95" s="186"/>
      <c r="C95" s="187"/>
      <c r="D95" s="188" t="s">
        <v>73</v>
      </c>
      <c r="E95" s="200" t="s">
        <v>138</v>
      </c>
      <c r="F95" s="200" t="s">
        <v>139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P96</f>
        <v>0</v>
      </c>
      <c r="Q95" s="194"/>
      <c r="R95" s="195">
        <f>R96</f>
        <v>0.00136</v>
      </c>
      <c r="S95" s="194"/>
      <c r="T95" s="196">
        <f>T96</f>
        <v>0</v>
      </c>
      <c r="AR95" s="197" t="s">
        <v>82</v>
      </c>
      <c r="AT95" s="198" t="s">
        <v>73</v>
      </c>
      <c r="AU95" s="198" t="s">
        <v>82</v>
      </c>
      <c r="AY95" s="197" t="s">
        <v>125</v>
      </c>
      <c r="BK95" s="199">
        <f>BK96</f>
        <v>0</v>
      </c>
    </row>
    <row r="96" spans="2:65" s="1" customFormat="1" ht="16.5" customHeight="1">
      <c r="B96" s="36"/>
      <c r="C96" s="202" t="s">
        <v>84</v>
      </c>
      <c r="D96" s="202" t="s">
        <v>128</v>
      </c>
      <c r="E96" s="203" t="s">
        <v>140</v>
      </c>
      <c r="F96" s="204" t="s">
        <v>141</v>
      </c>
      <c r="G96" s="205" t="s">
        <v>131</v>
      </c>
      <c r="H96" s="206">
        <v>34</v>
      </c>
      <c r="I96" s="207"/>
      <c r="J96" s="208">
        <f>ROUND(I96*H96,2)</f>
        <v>0</v>
      </c>
      <c r="K96" s="204" t="s">
        <v>132</v>
      </c>
      <c r="L96" s="41"/>
      <c r="M96" s="209" t="s">
        <v>28</v>
      </c>
      <c r="N96" s="210" t="s">
        <v>45</v>
      </c>
      <c r="O96" s="77"/>
      <c r="P96" s="211">
        <f>O96*H96</f>
        <v>0</v>
      </c>
      <c r="Q96" s="211">
        <v>4E-05</v>
      </c>
      <c r="R96" s="211">
        <f>Q96*H96</f>
        <v>0.00136</v>
      </c>
      <c r="S96" s="211">
        <v>0</v>
      </c>
      <c r="T96" s="212">
        <f>S96*H96</f>
        <v>0</v>
      </c>
      <c r="AR96" s="15" t="s">
        <v>133</v>
      </c>
      <c r="AT96" s="15" t="s">
        <v>128</v>
      </c>
      <c r="AU96" s="15" t="s">
        <v>84</v>
      </c>
      <c r="AY96" s="15" t="s">
        <v>125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5" t="s">
        <v>82</v>
      </c>
      <c r="BK96" s="213">
        <f>ROUND(I96*H96,2)</f>
        <v>0</v>
      </c>
      <c r="BL96" s="15" t="s">
        <v>133</v>
      </c>
      <c r="BM96" s="15" t="s">
        <v>142</v>
      </c>
    </row>
    <row r="97" spans="2:63" s="10" customFormat="1" ht="22.8" customHeight="1">
      <c r="B97" s="186"/>
      <c r="C97" s="187"/>
      <c r="D97" s="188" t="s">
        <v>73</v>
      </c>
      <c r="E97" s="200" t="s">
        <v>143</v>
      </c>
      <c r="F97" s="200" t="s">
        <v>144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SUM(P98:P111)</f>
        <v>0</v>
      </c>
      <c r="Q97" s="194"/>
      <c r="R97" s="195">
        <f>SUM(R98:R111)</f>
        <v>0</v>
      </c>
      <c r="S97" s="194"/>
      <c r="T97" s="196">
        <f>SUM(T98:T111)</f>
        <v>0.13210000000000002</v>
      </c>
      <c r="AR97" s="197" t="s">
        <v>82</v>
      </c>
      <c r="AT97" s="198" t="s">
        <v>73</v>
      </c>
      <c r="AU97" s="198" t="s">
        <v>82</v>
      </c>
      <c r="AY97" s="197" t="s">
        <v>125</v>
      </c>
      <c r="BK97" s="199">
        <f>SUM(BK98:BK111)</f>
        <v>0</v>
      </c>
    </row>
    <row r="98" spans="2:65" s="1" customFormat="1" ht="16.5" customHeight="1">
      <c r="B98" s="36"/>
      <c r="C98" s="202" t="s">
        <v>145</v>
      </c>
      <c r="D98" s="202" t="s">
        <v>128</v>
      </c>
      <c r="E98" s="203" t="s">
        <v>146</v>
      </c>
      <c r="F98" s="204" t="s">
        <v>147</v>
      </c>
      <c r="G98" s="205" t="s">
        <v>131</v>
      </c>
      <c r="H98" s="206">
        <v>34</v>
      </c>
      <c r="I98" s="207"/>
      <c r="J98" s="208">
        <f>ROUND(I98*H98,2)</f>
        <v>0</v>
      </c>
      <c r="K98" s="204" t="s">
        <v>132</v>
      </c>
      <c r="L98" s="41"/>
      <c r="M98" s="209" t="s">
        <v>28</v>
      </c>
      <c r="N98" s="210" t="s">
        <v>45</v>
      </c>
      <c r="O98" s="77"/>
      <c r="P98" s="211">
        <f>O98*H98</f>
        <v>0</v>
      </c>
      <c r="Q98" s="211">
        <v>0</v>
      </c>
      <c r="R98" s="211">
        <f>Q98*H98</f>
        <v>0</v>
      </c>
      <c r="S98" s="211">
        <v>0.003</v>
      </c>
      <c r="T98" s="212">
        <f>S98*H98</f>
        <v>0.10200000000000001</v>
      </c>
      <c r="AR98" s="15" t="s">
        <v>133</v>
      </c>
      <c r="AT98" s="15" t="s">
        <v>128</v>
      </c>
      <c r="AU98" s="15" t="s">
        <v>84</v>
      </c>
      <c r="AY98" s="15" t="s">
        <v>125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5" t="s">
        <v>82</v>
      </c>
      <c r="BK98" s="213">
        <f>ROUND(I98*H98,2)</f>
        <v>0</v>
      </c>
      <c r="BL98" s="15" t="s">
        <v>133</v>
      </c>
      <c r="BM98" s="15" t="s">
        <v>148</v>
      </c>
    </row>
    <row r="99" spans="2:51" s="11" customFormat="1" ht="12">
      <c r="B99" s="214"/>
      <c r="C99" s="215"/>
      <c r="D99" s="216" t="s">
        <v>135</v>
      </c>
      <c r="E99" s="217" t="s">
        <v>28</v>
      </c>
      <c r="F99" s="218" t="s">
        <v>149</v>
      </c>
      <c r="G99" s="215"/>
      <c r="H99" s="217" t="s">
        <v>28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135</v>
      </c>
      <c r="AU99" s="224" t="s">
        <v>84</v>
      </c>
      <c r="AV99" s="11" t="s">
        <v>82</v>
      </c>
      <c r="AW99" s="11" t="s">
        <v>35</v>
      </c>
      <c r="AX99" s="11" t="s">
        <v>74</v>
      </c>
      <c r="AY99" s="224" t="s">
        <v>125</v>
      </c>
    </row>
    <row r="100" spans="2:51" s="12" customFormat="1" ht="12">
      <c r="B100" s="225"/>
      <c r="C100" s="226"/>
      <c r="D100" s="216" t="s">
        <v>135</v>
      </c>
      <c r="E100" s="227" t="s">
        <v>28</v>
      </c>
      <c r="F100" s="228" t="s">
        <v>137</v>
      </c>
      <c r="G100" s="226"/>
      <c r="H100" s="229">
        <v>34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135</v>
      </c>
      <c r="AU100" s="235" t="s">
        <v>84</v>
      </c>
      <c r="AV100" s="12" t="s">
        <v>84</v>
      </c>
      <c r="AW100" s="12" t="s">
        <v>35</v>
      </c>
      <c r="AX100" s="12" t="s">
        <v>82</v>
      </c>
      <c r="AY100" s="235" t="s">
        <v>125</v>
      </c>
    </row>
    <row r="101" spans="2:65" s="1" customFormat="1" ht="16.5" customHeight="1">
      <c r="B101" s="36"/>
      <c r="C101" s="202" t="s">
        <v>133</v>
      </c>
      <c r="D101" s="202" t="s">
        <v>128</v>
      </c>
      <c r="E101" s="203" t="s">
        <v>150</v>
      </c>
      <c r="F101" s="204" t="s">
        <v>151</v>
      </c>
      <c r="G101" s="205" t="s">
        <v>152</v>
      </c>
      <c r="H101" s="206">
        <v>28</v>
      </c>
      <c r="I101" s="207"/>
      <c r="J101" s="208">
        <f>ROUND(I101*H101,2)</f>
        <v>0</v>
      </c>
      <c r="K101" s="204" t="s">
        <v>132</v>
      </c>
      <c r="L101" s="41"/>
      <c r="M101" s="209" t="s">
        <v>28</v>
      </c>
      <c r="N101" s="210" t="s">
        <v>45</v>
      </c>
      <c r="O101" s="77"/>
      <c r="P101" s="211">
        <f>O101*H101</f>
        <v>0</v>
      </c>
      <c r="Q101" s="211">
        <v>0</v>
      </c>
      <c r="R101" s="211">
        <f>Q101*H101</f>
        <v>0</v>
      </c>
      <c r="S101" s="211">
        <v>0.0003</v>
      </c>
      <c r="T101" s="212">
        <f>S101*H101</f>
        <v>0.0084</v>
      </c>
      <c r="AR101" s="15" t="s">
        <v>133</v>
      </c>
      <c r="AT101" s="15" t="s">
        <v>128</v>
      </c>
      <c r="AU101" s="15" t="s">
        <v>84</v>
      </c>
      <c r="AY101" s="15" t="s">
        <v>125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5" t="s">
        <v>82</v>
      </c>
      <c r="BK101" s="213">
        <f>ROUND(I101*H101,2)</f>
        <v>0</v>
      </c>
      <c r="BL101" s="15" t="s">
        <v>133</v>
      </c>
      <c r="BM101" s="15" t="s">
        <v>153</v>
      </c>
    </row>
    <row r="102" spans="2:51" s="11" customFormat="1" ht="12">
      <c r="B102" s="214"/>
      <c r="C102" s="215"/>
      <c r="D102" s="216" t="s">
        <v>135</v>
      </c>
      <c r="E102" s="217" t="s">
        <v>28</v>
      </c>
      <c r="F102" s="218" t="s">
        <v>149</v>
      </c>
      <c r="G102" s="215"/>
      <c r="H102" s="217" t="s">
        <v>28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135</v>
      </c>
      <c r="AU102" s="224" t="s">
        <v>84</v>
      </c>
      <c r="AV102" s="11" t="s">
        <v>82</v>
      </c>
      <c r="AW102" s="11" t="s">
        <v>35</v>
      </c>
      <c r="AX102" s="11" t="s">
        <v>74</v>
      </c>
      <c r="AY102" s="224" t="s">
        <v>125</v>
      </c>
    </row>
    <row r="103" spans="2:51" s="12" customFormat="1" ht="12">
      <c r="B103" s="225"/>
      <c r="C103" s="226"/>
      <c r="D103" s="216" t="s">
        <v>135</v>
      </c>
      <c r="E103" s="227" t="s">
        <v>28</v>
      </c>
      <c r="F103" s="228" t="s">
        <v>154</v>
      </c>
      <c r="G103" s="226"/>
      <c r="H103" s="229">
        <v>28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135</v>
      </c>
      <c r="AU103" s="235" t="s">
        <v>84</v>
      </c>
      <c r="AV103" s="12" t="s">
        <v>84</v>
      </c>
      <c r="AW103" s="12" t="s">
        <v>35</v>
      </c>
      <c r="AX103" s="12" t="s">
        <v>82</v>
      </c>
      <c r="AY103" s="235" t="s">
        <v>125</v>
      </c>
    </row>
    <row r="104" spans="2:65" s="1" customFormat="1" ht="16.5" customHeight="1">
      <c r="B104" s="36"/>
      <c r="C104" s="202" t="s">
        <v>155</v>
      </c>
      <c r="D104" s="202" t="s">
        <v>128</v>
      </c>
      <c r="E104" s="203" t="s">
        <v>156</v>
      </c>
      <c r="F104" s="204" t="s">
        <v>157</v>
      </c>
      <c r="G104" s="205" t="s">
        <v>131</v>
      </c>
      <c r="H104" s="206">
        <v>70</v>
      </c>
      <c r="I104" s="207"/>
      <c r="J104" s="208">
        <f>ROUND(I104*H104,2)</f>
        <v>0</v>
      </c>
      <c r="K104" s="204" t="s">
        <v>132</v>
      </c>
      <c r="L104" s="41"/>
      <c r="M104" s="209" t="s">
        <v>28</v>
      </c>
      <c r="N104" s="210" t="s">
        <v>45</v>
      </c>
      <c r="O104" s="77"/>
      <c r="P104" s="211">
        <f>O104*H104</f>
        <v>0</v>
      </c>
      <c r="Q104" s="211">
        <v>0</v>
      </c>
      <c r="R104" s="211">
        <f>Q104*H104</f>
        <v>0</v>
      </c>
      <c r="S104" s="211">
        <v>0.00031</v>
      </c>
      <c r="T104" s="212">
        <f>S104*H104</f>
        <v>0.0217</v>
      </c>
      <c r="AR104" s="15" t="s">
        <v>158</v>
      </c>
      <c r="AT104" s="15" t="s">
        <v>128</v>
      </c>
      <c r="AU104" s="15" t="s">
        <v>84</v>
      </c>
      <c r="AY104" s="15" t="s">
        <v>125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5" t="s">
        <v>82</v>
      </c>
      <c r="BK104" s="213">
        <f>ROUND(I104*H104,2)</f>
        <v>0</v>
      </c>
      <c r="BL104" s="15" t="s">
        <v>158</v>
      </c>
      <c r="BM104" s="15" t="s">
        <v>159</v>
      </c>
    </row>
    <row r="105" spans="2:51" s="11" customFormat="1" ht="12">
      <c r="B105" s="214"/>
      <c r="C105" s="215"/>
      <c r="D105" s="216" t="s">
        <v>135</v>
      </c>
      <c r="E105" s="217" t="s">
        <v>28</v>
      </c>
      <c r="F105" s="218" t="s">
        <v>160</v>
      </c>
      <c r="G105" s="215"/>
      <c r="H105" s="217" t="s">
        <v>28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135</v>
      </c>
      <c r="AU105" s="224" t="s">
        <v>84</v>
      </c>
      <c r="AV105" s="11" t="s">
        <v>82</v>
      </c>
      <c r="AW105" s="11" t="s">
        <v>35</v>
      </c>
      <c r="AX105" s="11" t="s">
        <v>74</v>
      </c>
      <c r="AY105" s="224" t="s">
        <v>125</v>
      </c>
    </row>
    <row r="106" spans="2:51" s="11" customFormat="1" ht="12">
      <c r="B106" s="214"/>
      <c r="C106" s="215"/>
      <c r="D106" s="216" t="s">
        <v>135</v>
      </c>
      <c r="E106" s="217" t="s">
        <v>28</v>
      </c>
      <c r="F106" s="218" t="s">
        <v>161</v>
      </c>
      <c r="G106" s="215"/>
      <c r="H106" s="217" t="s">
        <v>28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135</v>
      </c>
      <c r="AU106" s="224" t="s">
        <v>84</v>
      </c>
      <c r="AV106" s="11" t="s">
        <v>82</v>
      </c>
      <c r="AW106" s="11" t="s">
        <v>35</v>
      </c>
      <c r="AX106" s="11" t="s">
        <v>74</v>
      </c>
      <c r="AY106" s="224" t="s">
        <v>125</v>
      </c>
    </row>
    <row r="107" spans="2:51" s="12" customFormat="1" ht="12">
      <c r="B107" s="225"/>
      <c r="C107" s="226"/>
      <c r="D107" s="216" t="s">
        <v>135</v>
      </c>
      <c r="E107" s="227" t="s">
        <v>28</v>
      </c>
      <c r="F107" s="228" t="s">
        <v>162</v>
      </c>
      <c r="G107" s="226"/>
      <c r="H107" s="229">
        <v>25.74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135</v>
      </c>
      <c r="AU107" s="235" t="s">
        <v>84</v>
      </c>
      <c r="AV107" s="12" t="s">
        <v>84</v>
      </c>
      <c r="AW107" s="12" t="s">
        <v>35</v>
      </c>
      <c r="AX107" s="12" t="s">
        <v>74</v>
      </c>
      <c r="AY107" s="235" t="s">
        <v>125</v>
      </c>
    </row>
    <row r="108" spans="2:51" s="11" customFormat="1" ht="12">
      <c r="B108" s="214"/>
      <c r="C108" s="215"/>
      <c r="D108" s="216" t="s">
        <v>135</v>
      </c>
      <c r="E108" s="217" t="s">
        <v>28</v>
      </c>
      <c r="F108" s="218" t="s">
        <v>163</v>
      </c>
      <c r="G108" s="215"/>
      <c r="H108" s="217" t="s">
        <v>28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135</v>
      </c>
      <c r="AU108" s="224" t="s">
        <v>84</v>
      </c>
      <c r="AV108" s="11" t="s">
        <v>82</v>
      </c>
      <c r="AW108" s="11" t="s">
        <v>35</v>
      </c>
      <c r="AX108" s="11" t="s">
        <v>74</v>
      </c>
      <c r="AY108" s="224" t="s">
        <v>125</v>
      </c>
    </row>
    <row r="109" spans="2:51" s="12" customFormat="1" ht="12">
      <c r="B109" s="225"/>
      <c r="C109" s="226"/>
      <c r="D109" s="216" t="s">
        <v>135</v>
      </c>
      <c r="E109" s="227" t="s">
        <v>28</v>
      </c>
      <c r="F109" s="228" t="s">
        <v>164</v>
      </c>
      <c r="G109" s="226"/>
      <c r="H109" s="229">
        <v>41.067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135</v>
      </c>
      <c r="AU109" s="235" t="s">
        <v>84</v>
      </c>
      <c r="AV109" s="12" t="s">
        <v>84</v>
      </c>
      <c r="AW109" s="12" t="s">
        <v>35</v>
      </c>
      <c r="AX109" s="12" t="s">
        <v>74</v>
      </c>
      <c r="AY109" s="235" t="s">
        <v>125</v>
      </c>
    </row>
    <row r="110" spans="2:51" s="12" customFormat="1" ht="12">
      <c r="B110" s="225"/>
      <c r="C110" s="226"/>
      <c r="D110" s="216" t="s">
        <v>135</v>
      </c>
      <c r="E110" s="227" t="s">
        <v>28</v>
      </c>
      <c r="F110" s="228" t="s">
        <v>165</v>
      </c>
      <c r="G110" s="226"/>
      <c r="H110" s="229">
        <v>3.193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AT110" s="235" t="s">
        <v>135</v>
      </c>
      <c r="AU110" s="235" t="s">
        <v>84</v>
      </c>
      <c r="AV110" s="12" t="s">
        <v>84</v>
      </c>
      <c r="AW110" s="12" t="s">
        <v>35</v>
      </c>
      <c r="AX110" s="12" t="s">
        <v>74</v>
      </c>
      <c r="AY110" s="235" t="s">
        <v>125</v>
      </c>
    </row>
    <row r="111" spans="2:51" s="13" customFormat="1" ht="12">
      <c r="B111" s="236"/>
      <c r="C111" s="237"/>
      <c r="D111" s="216" t="s">
        <v>135</v>
      </c>
      <c r="E111" s="238" t="s">
        <v>28</v>
      </c>
      <c r="F111" s="239" t="s">
        <v>166</v>
      </c>
      <c r="G111" s="237"/>
      <c r="H111" s="240">
        <v>70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135</v>
      </c>
      <c r="AU111" s="246" t="s">
        <v>84</v>
      </c>
      <c r="AV111" s="13" t="s">
        <v>133</v>
      </c>
      <c r="AW111" s="13" t="s">
        <v>35</v>
      </c>
      <c r="AX111" s="13" t="s">
        <v>82</v>
      </c>
      <c r="AY111" s="246" t="s">
        <v>125</v>
      </c>
    </row>
    <row r="112" spans="2:63" s="10" customFormat="1" ht="22.8" customHeight="1">
      <c r="B112" s="186"/>
      <c r="C112" s="187"/>
      <c r="D112" s="188" t="s">
        <v>73</v>
      </c>
      <c r="E112" s="200" t="s">
        <v>167</v>
      </c>
      <c r="F112" s="200" t="s">
        <v>168</v>
      </c>
      <c r="G112" s="187"/>
      <c r="H112" s="187"/>
      <c r="I112" s="190"/>
      <c r="J112" s="201">
        <f>BK112</f>
        <v>0</v>
      </c>
      <c r="K112" s="187"/>
      <c r="L112" s="192"/>
      <c r="M112" s="193"/>
      <c r="N112" s="194"/>
      <c r="O112" s="194"/>
      <c r="P112" s="195">
        <f>SUM(P113:P118)</f>
        <v>0</v>
      </c>
      <c r="Q112" s="194"/>
      <c r="R112" s="195">
        <f>SUM(R113:R118)</f>
        <v>0</v>
      </c>
      <c r="S112" s="194"/>
      <c r="T112" s="196">
        <f>SUM(T113:T118)</f>
        <v>0</v>
      </c>
      <c r="AR112" s="197" t="s">
        <v>82</v>
      </c>
      <c r="AT112" s="198" t="s">
        <v>73</v>
      </c>
      <c r="AU112" s="198" t="s">
        <v>82</v>
      </c>
      <c r="AY112" s="197" t="s">
        <v>125</v>
      </c>
      <c r="BK112" s="199">
        <f>SUM(BK113:BK118)</f>
        <v>0</v>
      </c>
    </row>
    <row r="113" spans="2:65" s="1" customFormat="1" ht="22.5" customHeight="1">
      <c r="B113" s="36"/>
      <c r="C113" s="202" t="s">
        <v>169</v>
      </c>
      <c r="D113" s="202" t="s">
        <v>128</v>
      </c>
      <c r="E113" s="203" t="s">
        <v>170</v>
      </c>
      <c r="F113" s="204" t="s">
        <v>171</v>
      </c>
      <c r="G113" s="205" t="s">
        <v>172</v>
      </c>
      <c r="H113" s="206">
        <v>0.132</v>
      </c>
      <c r="I113" s="207"/>
      <c r="J113" s="208">
        <f>ROUND(I113*H113,2)</f>
        <v>0</v>
      </c>
      <c r="K113" s="204" t="s">
        <v>132</v>
      </c>
      <c r="L113" s="41"/>
      <c r="M113" s="209" t="s">
        <v>28</v>
      </c>
      <c r="N113" s="210" t="s">
        <v>45</v>
      </c>
      <c r="O113" s="77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15" t="s">
        <v>133</v>
      </c>
      <c r="AT113" s="15" t="s">
        <v>128</v>
      </c>
      <c r="AU113" s="15" t="s">
        <v>84</v>
      </c>
      <c r="AY113" s="15" t="s">
        <v>125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5" t="s">
        <v>82</v>
      </c>
      <c r="BK113" s="213">
        <f>ROUND(I113*H113,2)</f>
        <v>0</v>
      </c>
      <c r="BL113" s="15" t="s">
        <v>133</v>
      </c>
      <c r="BM113" s="15" t="s">
        <v>173</v>
      </c>
    </row>
    <row r="114" spans="2:65" s="1" customFormat="1" ht="16.5" customHeight="1">
      <c r="B114" s="36"/>
      <c r="C114" s="202" t="s">
        <v>174</v>
      </c>
      <c r="D114" s="202" t="s">
        <v>128</v>
      </c>
      <c r="E114" s="203" t="s">
        <v>175</v>
      </c>
      <c r="F114" s="204" t="s">
        <v>176</v>
      </c>
      <c r="G114" s="205" t="s">
        <v>172</v>
      </c>
      <c r="H114" s="206">
        <v>0.132</v>
      </c>
      <c r="I114" s="207"/>
      <c r="J114" s="208">
        <f>ROUND(I114*H114,2)</f>
        <v>0</v>
      </c>
      <c r="K114" s="204" t="s">
        <v>132</v>
      </c>
      <c r="L114" s="41"/>
      <c r="M114" s="209" t="s">
        <v>28</v>
      </c>
      <c r="N114" s="210" t="s">
        <v>45</v>
      </c>
      <c r="O114" s="77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15" t="s">
        <v>133</v>
      </c>
      <c r="AT114" s="15" t="s">
        <v>128</v>
      </c>
      <c r="AU114" s="15" t="s">
        <v>84</v>
      </c>
      <c r="AY114" s="15" t="s">
        <v>125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15" t="s">
        <v>82</v>
      </c>
      <c r="BK114" s="213">
        <f>ROUND(I114*H114,2)</f>
        <v>0</v>
      </c>
      <c r="BL114" s="15" t="s">
        <v>133</v>
      </c>
      <c r="BM114" s="15" t="s">
        <v>177</v>
      </c>
    </row>
    <row r="115" spans="2:65" s="1" customFormat="1" ht="22.5" customHeight="1">
      <c r="B115" s="36"/>
      <c r="C115" s="202" t="s">
        <v>178</v>
      </c>
      <c r="D115" s="202" t="s">
        <v>128</v>
      </c>
      <c r="E115" s="203" t="s">
        <v>179</v>
      </c>
      <c r="F115" s="204" t="s">
        <v>180</v>
      </c>
      <c r="G115" s="205" t="s">
        <v>172</v>
      </c>
      <c r="H115" s="206">
        <v>0.924</v>
      </c>
      <c r="I115" s="207"/>
      <c r="J115" s="208">
        <f>ROUND(I115*H115,2)</f>
        <v>0</v>
      </c>
      <c r="K115" s="204" t="s">
        <v>132</v>
      </c>
      <c r="L115" s="41"/>
      <c r="M115" s="209" t="s">
        <v>28</v>
      </c>
      <c r="N115" s="210" t="s">
        <v>45</v>
      </c>
      <c r="O115" s="77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15" t="s">
        <v>133</v>
      </c>
      <c r="AT115" s="15" t="s">
        <v>128</v>
      </c>
      <c r="AU115" s="15" t="s">
        <v>84</v>
      </c>
      <c r="AY115" s="15" t="s">
        <v>125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5" t="s">
        <v>82</v>
      </c>
      <c r="BK115" s="213">
        <f>ROUND(I115*H115,2)</f>
        <v>0</v>
      </c>
      <c r="BL115" s="15" t="s">
        <v>133</v>
      </c>
      <c r="BM115" s="15" t="s">
        <v>181</v>
      </c>
    </row>
    <row r="116" spans="2:51" s="11" customFormat="1" ht="12">
      <c r="B116" s="214"/>
      <c r="C116" s="215"/>
      <c r="D116" s="216" t="s">
        <v>135</v>
      </c>
      <c r="E116" s="217" t="s">
        <v>28</v>
      </c>
      <c r="F116" s="218" t="s">
        <v>182</v>
      </c>
      <c r="G116" s="215"/>
      <c r="H116" s="217" t="s">
        <v>28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135</v>
      </c>
      <c r="AU116" s="224" t="s">
        <v>84</v>
      </c>
      <c r="AV116" s="11" t="s">
        <v>82</v>
      </c>
      <c r="AW116" s="11" t="s">
        <v>35</v>
      </c>
      <c r="AX116" s="11" t="s">
        <v>74</v>
      </c>
      <c r="AY116" s="224" t="s">
        <v>125</v>
      </c>
    </row>
    <row r="117" spans="2:51" s="12" customFormat="1" ht="12">
      <c r="B117" s="225"/>
      <c r="C117" s="226"/>
      <c r="D117" s="216" t="s">
        <v>135</v>
      </c>
      <c r="E117" s="227" t="s">
        <v>28</v>
      </c>
      <c r="F117" s="228" t="s">
        <v>183</v>
      </c>
      <c r="G117" s="226"/>
      <c r="H117" s="229">
        <v>0.924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135</v>
      </c>
      <c r="AU117" s="235" t="s">
        <v>84</v>
      </c>
      <c r="AV117" s="12" t="s">
        <v>84</v>
      </c>
      <c r="AW117" s="12" t="s">
        <v>35</v>
      </c>
      <c r="AX117" s="12" t="s">
        <v>82</v>
      </c>
      <c r="AY117" s="235" t="s">
        <v>125</v>
      </c>
    </row>
    <row r="118" spans="2:65" s="1" customFormat="1" ht="22.5" customHeight="1">
      <c r="B118" s="36"/>
      <c r="C118" s="202" t="s">
        <v>138</v>
      </c>
      <c r="D118" s="202" t="s">
        <v>128</v>
      </c>
      <c r="E118" s="203" t="s">
        <v>184</v>
      </c>
      <c r="F118" s="204" t="s">
        <v>185</v>
      </c>
      <c r="G118" s="205" t="s">
        <v>172</v>
      </c>
      <c r="H118" s="206">
        <v>0.132</v>
      </c>
      <c r="I118" s="207"/>
      <c r="J118" s="208">
        <f>ROUND(I118*H118,2)</f>
        <v>0</v>
      </c>
      <c r="K118" s="204" t="s">
        <v>132</v>
      </c>
      <c r="L118" s="41"/>
      <c r="M118" s="209" t="s">
        <v>28</v>
      </c>
      <c r="N118" s="210" t="s">
        <v>45</v>
      </c>
      <c r="O118" s="77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15" t="s">
        <v>133</v>
      </c>
      <c r="AT118" s="15" t="s">
        <v>128</v>
      </c>
      <c r="AU118" s="15" t="s">
        <v>84</v>
      </c>
      <c r="AY118" s="15" t="s">
        <v>125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5" t="s">
        <v>82</v>
      </c>
      <c r="BK118" s="213">
        <f>ROUND(I118*H118,2)</f>
        <v>0</v>
      </c>
      <c r="BL118" s="15" t="s">
        <v>133</v>
      </c>
      <c r="BM118" s="15" t="s">
        <v>186</v>
      </c>
    </row>
    <row r="119" spans="2:63" s="10" customFormat="1" ht="22.8" customHeight="1">
      <c r="B119" s="186"/>
      <c r="C119" s="187"/>
      <c r="D119" s="188" t="s">
        <v>73</v>
      </c>
      <c r="E119" s="200" t="s">
        <v>187</v>
      </c>
      <c r="F119" s="200" t="s">
        <v>188</v>
      </c>
      <c r="G119" s="187"/>
      <c r="H119" s="187"/>
      <c r="I119" s="190"/>
      <c r="J119" s="201">
        <f>BK119</f>
        <v>0</v>
      </c>
      <c r="K119" s="187"/>
      <c r="L119" s="192"/>
      <c r="M119" s="193"/>
      <c r="N119" s="194"/>
      <c r="O119" s="194"/>
      <c r="P119" s="195">
        <f>P120</f>
        <v>0</v>
      </c>
      <c r="Q119" s="194"/>
      <c r="R119" s="195">
        <f>R120</f>
        <v>0</v>
      </c>
      <c r="S119" s="194"/>
      <c r="T119" s="196">
        <f>T120</f>
        <v>0</v>
      </c>
      <c r="AR119" s="197" t="s">
        <v>82</v>
      </c>
      <c r="AT119" s="198" t="s">
        <v>73</v>
      </c>
      <c r="AU119" s="198" t="s">
        <v>82</v>
      </c>
      <c r="AY119" s="197" t="s">
        <v>125</v>
      </c>
      <c r="BK119" s="199">
        <f>BK120</f>
        <v>0</v>
      </c>
    </row>
    <row r="120" spans="2:65" s="1" customFormat="1" ht="22.5" customHeight="1">
      <c r="B120" s="36"/>
      <c r="C120" s="202" t="s">
        <v>189</v>
      </c>
      <c r="D120" s="202" t="s">
        <v>128</v>
      </c>
      <c r="E120" s="203" t="s">
        <v>190</v>
      </c>
      <c r="F120" s="204" t="s">
        <v>191</v>
      </c>
      <c r="G120" s="205" t="s">
        <v>172</v>
      </c>
      <c r="H120" s="206">
        <v>1.429</v>
      </c>
      <c r="I120" s="207"/>
      <c r="J120" s="208">
        <f>ROUND(I120*H120,2)</f>
        <v>0</v>
      </c>
      <c r="K120" s="204" t="s">
        <v>132</v>
      </c>
      <c r="L120" s="41"/>
      <c r="M120" s="209" t="s">
        <v>28</v>
      </c>
      <c r="N120" s="210" t="s">
        <v>45</v>
      </c>
      <c r="O120" s="77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15" t="s">
        <v>133</v>
      </c>
      <c r="AT120" s="15" t="s">
        <v>128</v>
      </c>
      <c r="AU120" s="15" t="s">
        <v>84</v>
      </c>
      <c r="AY120" s="15" t="s">
        <v>125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5" t="s">
        <v>82</v>
      </c>
      <c r="BK120" s="213">
        <f>ROUND(I120*H120,2)</f>
        <v>0</v>
      </c>
      <c r="BL120" s="15" t="s">
        <v>133</v>
      </c>
      <c r="BM120" s="15" t="s">
        <v>192</v>
      </c>
    </row>
    <row r="121" spans="2:63" s="10" customFormat="1" ht="25.9" customHeight="1">
      <c r="B121" s="186"/>
      <c r="C121" s="187"/>
      <c r="D121" s="188" t="s">
        <v>73</v>
      </c>
      <c r="E121" s="189" t="s">
        <v>193</v>
      </c>
      <c r="F121" s="189" t="s">
        <v>194</v>
      </c>
      <c r="G121" s="187"/>
      <c r="H121" s="187"/>
      <c r="I121" s="190"/>
      <c r="J121" s="191">
        <f>BK121</f>
        <v>0</v>
      </c>
      <c r="K121" s="187"/>
      <c r="L121" s="192"/>
      <c r="M121" s="193"/>
      <c r="N121" s="194"/>
      <c r="O121" s="194"/>
      <c r="P121" s="195">
        <f>P122+P142+P153</f>
        <v>0</v>
      </c>
      <c r="Q121" s="194"/>
      <c r="R121" s="195">
        <f>R122+R142+R153</f>
        <v>0.20876000000000003</v>
      </c>
      <c r="S121" s="194"/>
      <c r="T121" s="196">
        <f>T122+T142+T153</f>
        <v>0</v>
      </c>
      <c r="AR121" s="197" t="s">
        <v>84</v>
      </c>
      <c r="AT121" s="198" t="s">
        <v>73</v>
      </c>
      <c r="AU121" s="198" t="s">
        <v>74</v>
      </c>
      <c r="AY121" s="197" t="s">
        <v>125</v>
      </c>
      <c r="BK121" s="199">
        <f>BK122+BK142+BK153</f>
        <v>0</v>
      </c>
    </row>
    <row r="122" spans="2:63" s="10" customFormat="1" ht="22.8" customHeight="1">
      <c r="B122" s="186"/>
      <c r="C122" s="187"/>
      <c r="D122" s="188" t="s">
        <v>73</v>
      </c>
      <c r="E122" s="200" t="s">
        <v>195</v>
      </c>
      <c r="F122" s="200" t="s">
        <v>196</v>
      </c>
      <c r="G122" s="187"/>
      <c r="H122" s="187"/>
      <c r="I122" s="190"/>
      <c r="J122" s="201">
        <f>BK122</f>
        <v>0</v>
      </c>
      <c r="K122" s="187"/>
      <c r="L122" s="192"/>
      <c r="M122" s="193"/>
      <c r="N122" s="194"/>
      <c r="O122" s="194"/>
      <c r="P122" s="195">
        <f>SUM(P123:P141)</f>
        <v>0</v>
      </c>
      <c r="Q122" s="194"/>
      <c r="R122" s="195">
        <f>SUM(R123:R141)</f>
        <v>0.12856</v>
      </c>
      <c r="S122" s="194"/>
      <c r="T122" s="196">
        <f>SUM(T123:T141)</f>
        <v>0</v>
      </c>
      <c r="AR122" s="197" t="s">
        <v>84</v>
      </c>
      <c r="AT122" s="198" t="s">
        <v>73</v>
      </c>
      <c r="AU122" s="198" t="s">
        <v>82</v>
      </c>
      <c r="AY122" s="197" t="s">
        <v>125</v>
      </c>
      <c r="BK122" s="199">
        <f>SUM(BK123:BK141)</f>
        <v>0</v>
      </c>
    </row>
    <row r="123" spans="2:65" s="1" customFormat="1" ht="16.5" customHeight="1">
      <c r="B123" s="36"/>
      <c r="C123" s="202" t="s">
        <v>197</v>
      </c>
      <c r="D123" s="202" t="s">
        <v>128</v>
      </c>
      <c r="E123" s="203" t="s">
        <v>198</v>
      </c>
      <c r="F123" s="204" t="s">
        <v>199</v>
      </c>
      <c r="G123" s="205" t="s">
        <v>131</v>
      </c>
      <c r="H123" s="206">
        <v>34</v>
      </c>
      <c r="I123" s="207"/>
      <c r="J123" s="208">
        <f>ROUND(I123*H123,2)</f>
        <v>0</v>
      </c>
      <c r="K123" s="204" t="s">
        <v>132</v>
      </c>
      <c r="L123" s="41"/>
      <c r="M123" s="209" t="s">
        <v>28</v>
      </c>
      <c r="N123" s="210" t="s">
        <v>45</v>
      </c>
      <c r="O123" s="77"/>
      <c r="P123" s="211">
        <f>O123*H123</f>
        <v>0</v>
      </c>
      <c r="Q123" s="211">
        <v>0.0002</v>
      </c>
      <c r="R123" s="211">
        <f>Q123*H123</f>
        <v>0.0068000000000000005</v>
      </c>
      <c r="S123" s="211">
        <v>0</v>
      </c>
      <c r="T123" s="212">
        <f>S123*H123</f>
        <v>0</v>
      </c>
      <c r="AR123" s="15" t="s">
        <v>158</v>
      </c>
      <c r="AT123" s="15" t="s">
        <v>128</v>
      </c>
      <c r="AU123" s="15" t="s">
        <v>84</v>
      </c>
      <c r="AY123" s="15" t="s">
        <v>125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5" t="s">
        <v>82</v>
      </c>
      <c r="BK123" s="213">
        <f>ROUND(I123*H123,2)</f>
        <v>0</v>
      </c>
      <c r="BL123" s="15" t="s">
        <v>158</v>
      </c>
      <c r="BM123" s="15" t="s">
        <v>200</v>
      </c>
    </row>
    <row r="124" spans="2:51" s="11" customFormat="1" ht="12">
      <c r="B124" s="214"/>
      <c r="C124" s="215"/>
      <c r="D124" s="216" t="s">
        <v>135</v>
      </c>
      <c r="E124" s="217" t="s">
        <v>28</v>
      </c>
      <c r="F124" s="218" t="s">
        <v>149</v>
      </c>
      <c r="G124" s="215"/>
      <c r="H124" s="217" t="s">
        <v>28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135</v>
      </c>
      <c r="AU124" s="224" t="s">
        <v>84</v>
      </c>
      <c r="AV124" s="11" t="s">
        <v>82</v>
      </c>
      <c r="AW124" s="11" t="s">
        <v>35</v>
      </c>
      <c r="AX124" s="11" t="s">
        <v>74</v>
      </c>
      <c r="AY124" s="224" t="s">
        <v>125</v>
      </c>
    </row>
    <row r="125" spans="2:51" s="12" customFormat="1" ht="12">
      <c r="B125" s="225"/>
      <c r="C125" s="226"/>
      <c r="D125" s="216" t="s">
        <v>135</v>
      </c>
      <c r="E125" s="227" t="s">
        <v>28</v>
      </c>
      <c r="F125" s="228" t="s">
        <v>137</v>
      </c>
      <c r="G125" s="226"/>
      <c r="H125" s="229">
        <v>34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135</v>
      </c>
      <c r="AU125" s="235" t="s">
        <v>84</v>
      </c>
      <c r="AV125" s="12" t="s">
        <v>84</v>
      </c>
      <c r="AW125" s="12" t="s">
        <v>35</v>
      </c>
      <c r="AX125" s="12" t="s">
        <v>82</v>
      </c>
      <c r="AY125" s="235" t="s">
        <v>125</v>
      </c>
    </row>
    <row r="126" spans="2:65" s="1" customFormat="1" ht="16.5" customHeight="1">
      <c r="B126" s="36"/>
      <c r="C126" s="202" t="s">
        <v>201</v>
      </c>
      <c r="D126" s="202" t="s">
        <v>128</v>
      </c>
      <c r="E126" s="203" t="s">
        <v>202</v>
      </c>
      <c r="F126" s="204" t="s">
        <v>203</v>
      </c>
      <c r="G126" s="205" t="s">
        <v>131</v>
      </c>
      <c r="H126" s="206">
        <v>34</v>
      </c>
      <c r="I126" s="207"/>
      <c r="J126" s="208">
        <f>ROUND(I126*H126,2)</f>
        <v>0</v>
      </c>
      <c r="K126" s="204" t="s">
        <v>132</v>
      </c>
      <c r="L126" s="41"/>
      <c r="M126" s="209" t="s">
        <v>28</v>
      </c>
      <c r="N126" s="210" t="s">
        <v>45</v>
      </c>
      <c r="O126" s="77"/>
      <c r="P126" s="211">
        <f>O126*H126</f>
        <v>0</v>
      </c>
      <c r="Q126" s="211">
        <v>0.0003</v>
      </c>
      <c r="R126" s="211">
        <f>Q126*H126</f>
        <v>0.010199999999999999</v>
      </c>
      <c r="S126" s="211">
        <v>0</v>
      </c>
      <c r="T126" s="212">
        <f>S126*H126</f>
        <v>0</v>
      </c>
      <c r="AR126" s="15" t="s">
        <v>158</v>
      </c>
      <c r="AT126" s="15" t="s">
        <v>128</v>
      </c>
      <c r="AU126" s="15" t="s">
        <v>84</v>
      </c>
      <c r="AY126" s="15" t="s">
        <v>125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5" t="s">
        <v>82</v>
      </c>
      <c r="BK126" s="213">
        <f>ROUND(I126*H126,2)</f>
        <v>0</v>
      </c>
      <c r="BL126" s="15" t="s">
        <v>158</v>
      </c>
      <c r="BM126" s="15" t="s">
        <v>204</v>
      </c>
    </row>
    <row r="127" spans="2:51" s="11" customFormat="1" ht="12">
      <c r="B127" s="214"/>
      <c r="C127" s="215"/>
      <c r="D127" s="216" t="s">
        <v>135</v>
      </c>
      <c r="E127" s="217" t="s">
        <v>28</v>
      </c>
      <c r="F127" s="218" t="s">
        <v>149</v>
      </c>
      <c r="G127" s="215"/>
      <c r="H127" s="217" t="s">
        <v>28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135</v>
      </c>
      <c r="AU127" s="224" t="s">
        <v>84</v>
      </c>
      <c r="AV127" s="11" t="s">
        <v>82</v>
      </c>
      <c r="AW127" s="11" t="s">
        <v>35</v>
      </c>
      <c r="AX127" s="11" t="s">
        <v>74</v>
      </c>
      <c r="AY127" s="224" t="s">
        <v>125</v>
      </c>
    </row>
    <row r="128" spans="2:51" s="12" customFormat="1" ht="12">
      <c r="B128" s="225"/>
      <c r="C128" s="226"/>
      <c r="D128" s="216" t="s">
        <v>135</v>
      </c>
      <c r="E128" s="227" t="s">
        <v>28</v>
      </c>
      <c r="F128" s="228" t="s">
        <v>137</v>
      </c>
      <c r="G128" s="226"/>
      <c r="H128" s="229">
        <v>34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135</v>
      </c>
      <c r="AU128" s="235" t="s">
        <v>84</v>
      </c>
      <c r="AV128" s="12" t="s">
        <v>84</v>
      </c>
      <c r="AW128" s="12" t="s">
        <v>35</v>
      </c>
      <c r="AX128" s="12" t="s">
        <v>82</v>
      </c>
      <c r="AY128" s="235" t="s">
        <v>125</v>
      </c>
    </row>
    <row r="129" spans="2:65" s="1" customFormat="1" ht="16.5" customHeight="1">
      <c r="B129" s="36"/>
      <c r="C129" s="202" t="s">
        <v>205</v>
      </c>
      <c r="D129" s="202" t="s">
        <v>128</v>
      </c>
      <c r="E129" s="203" t="s">
        <v>206</v>
      </c>
      <c r="F129" s="204" t="s">
        <v>207</v>
      </c>
      <c r="G129" s="205" t="s">
        <v>152</v>
      </c>
      <c r="H129" s="206">
        <v>40</v>
      </c>
      <c r="I129" s="207"/>
      <c r="J129" s="208">
        <f>ROUND(I129*H129,2)</f>
        <v>0</v>
      </c>
      <c r="K129" s="204" t="s">
        <v>132</v>
      </c>
      <c r="L129" s="41"/>
      <c r="M129" s="209" t="s">
        <v>28</v>
      </c>
      <c r="N129" s="210" t="s">
        <v>45</v>
      </c>
      <c r="O129" s="77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15" t="s">
        <v>158</v>
      </c>
      <c r="AT129" s="15" t="s">
        <v>128</v>
      </c>
      <c r="AU129" s="15" t="s">
        <v>84</v>
      </c>
      <c r="AY129" s="15" t="s">
        <v>125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5" t="s">
        <v>82</v>
      </c>
      <c r="BK129" s="213">
        <f>ROUND(I129*H129,2)</f>
        <v>0</v>
      </c>
      <c r="BL129" s="15" t="s">
        <v>158</v>
      </c>
      <c r="BM129" s="15" t="s">
        <v>208</v>
      </c>
    </row>
    <row r="130" spans="2:51" s="11" customFormat="1" ht="12">
      <c r="B130" s="214"/>
      <c r="C130" s="215"/>
      <c r="D130" s="216" t="s">
        <v>135</v>
      </c>
      <c r="E130" s="217" t="s">
        <v>28</v>
      </c>
      <c r="F130" s="218" t="s">
        <v>149</v>
      </c>
      <c r="G130" s="215"/>
      <c r="H130" s="217" t="s">
        <v>28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135</v>
      </c>
      <c r="AU130" s="224" t="s">
        <v>84</v>
      </c>
      <c r="AV130" s="11" t="s">
        <v>82</v>
      </c>
      <c r="AW130" s="11" t="s">
        <v>35</v>
      </c>
      <c r="AX130" s="11" t="s">
        <v>74</v>
      </c>
      <c r="AY130" s="224" t="s">
        <v>125</v>
      </c>
    </row>
    <row r="131" spans="2:51" s="12" customFormat="1" ht="12">
      <c r="B131" s="225"/>
      <c r="C131" s="226"/>
      <c r="D131" s="216" t="s">
        <v>135</v>
      </c>
      <c r="E131" s="227" t="s">
        <v>28</v>
      </c>
      <c r="F131" s="228" t="s">
        <v>209</v>
      </c>
      <c r="G131" s="226"/>
      <c r="H131" s="229">
        <v>40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135</v>
      </c>
      <c r="AU131" s="235" t="s">
        <v>84</v>
      </c>
      <c r="AV131" s="12" t="s">
        <v>84</v>
      </c>
      <c r="AW131" s="12" t="s">
        <v>35</v>
      </c>
      <c r="AX131" s="12" t="s">
        <v>82</v>
      </c>
      <c r="AY131" s="235" t="s">
        <v>125</v>
      </c>
    </row>
    <row r="132" spans="2:65" s="1" customFormat="1" ht="16.5" customHeight="1">
      <c r="B132" s="36"/>
      <c r="C132" s="247" t="s">
        <v>210</v>
      </c>
      <c r="D132" s="247" t="s">
        <v>211</v>
      </c>
      <c r="E132" s="248" t="s">
        <v>212</v>
      </c>
      <c r="F132" s="249" t="s">
        <v>213</v>
      </c>
      <c r="G132" s="250" t="s">
        <v>131</v>
      </c>
      <c r="H132" s="251">
        <v>38</v>
      </c>
      <c r="I132" s="252"/>
      <c r="J132" s="253">
        <f>ROUND(I132*H132,2)</f>
        <v>0</v>
      </c>
      <c r="K132" s="249" t="s">
        <v>28</v>
      </c>
      <c r="L132" s="254"/>
      <c r="M132" s="255" t="s">
        <v>28</v>
      </c>
      <c r="N132" s="256" t="s">
        <v>45</v>
      </c>
      <c r="O132" s="77"/>
      <c r="P132" s="211">
        <f>O132*H132</f>
        <v>0</v>
      </c>
      <c r="Q132" s="211">
        <v>0.0027</v>
      </c>
      <c r="R132" s="211">
        <f>Q132*H132</f>
        <v>0.10260000000000001</v>
      </c>
      <c r="S132" s="211">
        <v>0</v>
      </c>
      <c r="T132" s="212">
        <f>S132*H132</f>
        <v>0</v>
      </c>
      <c r="AR132" s="15" t="s">
        <v>214</v>
      </c>
      <c r="AT132" s="15" t="s">
        <v>211</v>
      </c>
      <c r="AU132" s="15" t="s">
        <v>84</v>
      </c>
      <c r="AY132" s="15" t="s">
        <v>125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5" t="s">
        <v>82</v>
      </c>
      <c r="BK132" s="213">
        <f>ROUND(I132*H132,2)</f>
        <v>0</v>
      </c>
      <c r="BL132" s="15" t="s">
        <v>158</v>
      </c>
      <c r="BM132" s="15" t="s">
        <v>215</v>
      </c>
    </row>
    <row r="133" spans="2:51" s="11" customFormat="1" ht="12">
      <c r="B133" s="214"/>
      <c r="C133" s="215"/>
      <c r="D133" s="216" t="s">
        <v>135</v>
      </c>
      <c r="E133" s="217" t="s">
        <v>28</v>
      </c>
      <c r="F133" s="218" t="s">
        <v>216</v>
      </c>
      <c r="G133" s="215"/>
      <c r="H133" s="217" t="s">
        <v>28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135</v>
      </c>
      <c r="AU133" s="224" t="s">
        <v>84</v>
      </c>
      <c r="AV133" s="11" t="s">
        <v>82</v>
      </c>
      <c r="AW133" s="11" t="s">
        <v>35</v>
      </c>
      <c r="AX133" s="11" t="s">
        <v>74</v>
      </c>
      <c r="AY133" s="224" t="s">
        <v>125</v>
      </c>
    </row>
    <row r="134" spans="2:51" s="12" customFormat="1" ht="12">
      <c r="B134" s="225"/>
      <c r="C134" s="226"/>
      <c r="D134" s="216" t="s">
        <v>135</v>
      </c>
      <c r="E134" s="227" t="s">
        <v>28</v>
      </c>
      <c r="F134" s="228" t="s">
        <v>217</v>
      </c>
      <c r="G134" s="226"/>
      <c r="H134" s="229">
        <v>38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135</v>
      </c>
      <c r="AU134" s="235" t="s">
        <v>84</v>
      </c>
      <c r="AV134" s="12" t="s">
        <v>84</v>
      </c>
      <c r="AW134" s="12" t="s">
        <v>35</v>
      </c>
      <c r="AX134" s="12" t="s">
        <v>82</v>
      </c>
      <c r="AY134" s="235" t="s">
        <v>125</v>
      </c>
    </row>
    <row r="135" spans="2:65" s="1" customFormat="1" ht="16.5" customHeight="1">
      <c r="B135" s="36"/>
      <c r="C135" s="202" t="s">
        <v>8</v>
      </c>
      <c r="D135" s="202" t="s">
        <v>128</v>
      </c>
      <c r="E135" s="203" t="s">
        <v>218</v>
      </c>
      <c r="F135" s="204" t="s">
        <v>219</v>
      </c>
      <c r="G135" s="205" t="s">
        <v>152</v>
      </c>
      <c r="H135" s="206">
        <v>22</v>
      </c>
      <c r="I135" s="207"/>
      <c r="J135" s="208">
        <f>ROUND(I135*H135,2)</f>
        <v>0</v>
      </c>
      <c r="K135" s="204" t="s">
        <v>132</v>
      </c>
      <c r="L135" s="41"/>
      <c r="M135" s="209" t="s">
        <v>28</v>
      </c>
      <c r="N135" s="210" t="s">
        <v>45</v>
      </c>
      <c r="O135" s="77"/>
      <c r="P135" s="211">
        <f>O135*H135</f>
        <v>0</v>
      </c>
      <c r="Q135" s="211">
        <v>1E-05</v>
      </c>
      <c r="R135" s="211">
        <f>Q135*H135</f>
        <v>0.00022</v>
      </c>
      <c r="S135" s="211">
        <v>0</v>
      </c>
      <c r="T135" s="212">
        <f>S135*H135</f>
        <v>0</v>
      </c>
      <c r="AR135" s="15" t="s">
        <v>158</v>
      </c>
      <c r="AT135" s="15" t="s">
        <v>128</v>
      </c>
      <c r="AU135" s="15" t="s">
        <v>84</v>
      </c>
      <c r="AY135" s="15" t="s">
        <v>125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5" t="s">
        <v>82</v>
      </c>
      <c r="BK135" s="213">
        <f>ROUND(I135*H135,2)</f>
        <v>0</v>
      </c>
      <c r="BL135" s="15" t="s">
        <v>158</v>
      </c>
      <c r="BM135" s="15" t="s">
        <v>220</v>
      </c>
    </row>
    <row r="136" spans="2:51" s="11" customFormat="1" ht="12">
      <c r="B136" s="214"/>
      <c r="C136" s="215"/>
      <c r="D136" s="216" t="s">
        <v>135</v>
      </c>
      <c r="E136" s="217" t="s">
        <v>28</v>
      </c>
      <c r="F136" s="218" t="s">
        <v>149</v>
      </c>
      <c r="G136" s="215"/>
      <c r="H136" s="217" t="s">
        <v>28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135</v>
      </c>
      <c r="AU136" s="224" t="s">
        <v>84</v>
      </c>
      <c r="AV136" s="11" t="s">
        <v>82</v>
      </c>
      <c r="AW136" s="11" t="s">
        <v>35</v>
      </c>
      <c r="AX136" s="11" t="s">
        <v>74</v>
      </c>
      <c r="AY136" s="224" t="s">
        <v>125</v>
      </c>
    </row>
    <row r="137" spans="2:51" s="12" customFormat="1" ht="12">
      <c r="B137" s="225"/>
      <c r="C137" s="226"/>
      <c r="D137" s="216" t="s">
        <v>135</v>
      </c>
      <c r="E137" s="227" t="s">
        <v>28</v>
      </c>
      <c r="F137" s="228" t="s">
        <v>221</v>
      </c>
      <c r="G137" s="226"/>
      <c r="H137" s="229">
        <v>22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135</v>
      </c>
      <c r="AU137" s="235" t="s">
        <v>84</v>
      </c>
      <c r="AV137" s="12" t="s">
        <v>84</v>
      </c>
      <c r="AW137" s="12" t="s">
        <v>35</v>
      </c>
      <c r="AX137" s="12" t="s">
        <v>82</v>
      </c>
      <c r="AY137" s="235" t="s">
        <v>125</v>
      </c>
    </row>
    <row r="138" spans="2:65" s="1" customFormat="1" ht="16.5" customHeight="1">
      <c r="B138" s="36"/>
      <c r="C138" s="247" t="s">
        <v>158</v>
      </c>
      <c r="D138" s="247" t="s">
        <v>211</v>
      </c>
      <c r="E138" s="248" t="s">
        <v>222</v>
      </c>
      <c r="F138" s="249" t="s">
        <v>223</v>
      </c>
      <c r="G138" s="250" t="s">
        <v>152</v>
      </c>
      <c r="H138" s="251">
        <v>23</v>
      </c>
      <c r="I138" s="252"/>
      <c r="J138" s="253">
        <f>ROUND(I138*H138,2)</f>
        <v>0</v>
      </c>
      <c r="K138" s="249" t="s">
        <v>132</v>
      </c>
      <c r="L138" s="254"/>
      <c r="M138" s="255" t="s">
        <v>28</v>
      </c>
      <c r="N138" s="256" t="s">
        <v>45</v>
      </c>
      <c r="O138" s="77"/>
      <c r="P138" s="211">
        <f>O138*H138</f>
        <v>0</v>
      </c>
      <c r="Q138" s="211">
        <v>0.00038</v>
      </c>
      <c r="R138" s="211">
        <f>Q138*H138</f>
        <v>0.008740000000000001</v>
      </c>
      <c r="S138" s="211">
        <v>0</v>
      </c>
      <c r="T138" s="212">
        <f>S138*H138</f>
        <v>0</v>
      </c>
      <c r="AR138" s="15" t="s">
        <v>214</v>
      </c>
      <c r="AT138" s="15" t="s">
        <v>211</v>
      </c>
      <c r="AU138" s="15" t="s">
        <v>84</v>
      </c>
      <c r="AY138" s="15" t="s">
        <v>125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5" t="s">
        <v>82</v>
      </c>
      <c r="BK138" s="213">
        <f>ROUND(I138*H138,2)</f>
        <v>0</v>
      </c>
      <c r="BL138" s="15" t="s">
        <v>158</v>
      </c>
      <c r="BM138" s="15" t="s">
        <v>224</v>
      </c>
    </row>
    <row r="139" spans="2:51" s="11" customFormat="1" ht="12">
      <c r="B139" s="214"/>
      <c r="C139" s="215"/>
      <c r="D139" s="216" t="s">
        <v>135</v>
      </c>
      <c r="E139" s="217" t="s">
        <v>28</v>
      </c>
      <c r="F139" s="218" t="s">
        <v>225</v>
      </c>
      <c r="G139" s="215"/>
      <c r="H139" s="217" t="s">
        <v>28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135</v>
      </c>
      <c r="AU139" s="224" t="s">
        <v>84</v>
      </c>
      <c r="AV139" s="11" t="s">
        <v>82</v>
      </c>
      <c r="AW139" s="11" t="s">
        <v>35</v>
      </c>
      <c r="AX139" s="11" t="s">
        <v>74</v>
      </c>
      <c r="AY139" s="224" t="s">
        <v>125</v>
      </c>
    </row>
    <row r="140" spans="2:51" s="12" customFormat="1" ht="12">
      <c r="B140" s="225"/>
      <c r="C140" s="226"/>
      <c r="D140" s="216" t="s">
        <v>135</v>
      </c>
      <c r="E140" s="227" t="s">
        <v>28</v>
      </c>
      <c r="F140" s="228" t="s">
        <v>226</v>
      </c>
      <c r="G140" s="226"/>
      <c r="H140" s="229">
        <v>23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135</v>
      </c>
      <c r="AU140" s="235" t="s">
        <v>84</v>
      </c>
      <c r="AV140" s="12" t="s">
        <v>84</v>
      </c>
      <c r="AW140" s="12" t="s">
        <v>35</v>
      </c>
      <c r="AX140" s="12" t="s">
        <v>82</v>
      </c>
      <c r="AY140" s="235" t="s">
        <v>125</v>
      </c>
    </row>
    <row r="141" spans="2:65" s="1" customFormat="1" ht="22.5" customHeight="1">
      <c r="B141" s="36"/>
      <c r="C141" s="202" t="s">
        <v>227</v>
      </c>
      <c r="D141" s="202" t="s">
        <v>128</v>
      </c>
      <c r="E141" s="203" t="s">
        <v>228</v>
      </c>
      <c r="F141" s="204" t="s">
        <v>229</v>
      </c>
      <c r="G141" s="205" t="s">
        <v>172</v>
      </c>
      <c r="H141" s="206">
        <v>0.129</v>
      </c>
      <c r="I141" s="207"/>
      <c r="J141" s="208">
        <f>ROUND(I141*H141,2)</f>
        <v>0</v>
      </c>
      <c r="K141" s="204" t="s">
        <v>132</v>
      </c>
      <c r="L141" s="41"/>
      <c r="M141" s="209" t="s">
        <v>28</v>
      </c>
      <c r="N141" s="210" t="s">
        <v>45</v>
      </c>
      <c r="O141" s="77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15" t="s">
        <v>158</v>
      </c>
      <c r="AT141" s="15" t="s">
        <v>128</v>
      </c>
      <c r="AU141" s="15" t="s">
        <v>84</v>
      </c>
      <c r="AY141" s="15" t="s">
        <v>125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5" t="s">
        <v>82</v>
      </c>
      <c r="BK141" s="213">
        <f>ROUND(I141*H141,2)</f>
        <v>0</v>
      </c>
      <c r="BL141" s="15" t="s">
        <v>158</v>
      </c>
      <c r="BM141" s="15" t="s">
        <v>230</v>
      </c>
    </row>
    <row r="142" spans="2:63" s="10" customFormat="1" ht="22.8" customHeight="1">
      <c r="B142" s="186"/>
      <c r="C142" s="187"/>
      <c r="D142" s="188" t="s">
        <v>73</v>
      </c>
      <c r="E142" s="200" t="s">
        <v>231</v>
      </c>
      <c r="F142" s="200" t="s">
        <v>232</v>
      </c>
      <c r="G142" s="187"/>
      <c r="H142" s="187"/>
      <c r="I142" s="190"/>
      <c r="J142" s="201">
        <f>BK142</f>
        <v>0</v>
      </c>
      <c r="K142" s="187"/>
      <c r="L142" s="192"/>
      <c r="M142" s="193"/>
      <c r="N142" s="194"/>
      <c r="O142" s="194"/>
      <c r="P142" s="195">
        <f>SUM(P143:P152)</f>
        <v>0</v>
      </c>
      <c r="Q142" s="194"/>
      <c r="R142" s="195">
        <f>SUM(R143:R152)</f>
        <v>0.057800000000000004</v>
      </c>
      <c r="S142" s="194"/>
      <c r="T142" s="196">
        <f>SUM(T143:T152)</f>
        <v>0</v>
      </c>
      <c r="AR142" s="197" t="s">
        <v>84</v>
      </c>
      <c r="AT142" s="198" t="s">
        <v>73</v>
      </c>
      <c r="AU142" s="198" t="s">
        <v>82</v>
      </c>
      <c r="AY142" s="197" t="s">
        <v>125</v>
      </c>
      <c r="BK142" s="199">
        <f>SUM(BK143:BK152)</f>
        <v>0</v>
      </c>
    </row>
    <row r="143" spans="2:65" s="1" customFormat="1" ht="16.5" customHeight="1">
      <c r="B143" s="36"/>
      <c r="C143" s="202" t="s">
        <v>233</v>
      </c>
      <c r="D143" s="202" t="s">
        <v>128</v>
      </c>
      <c r="E143" s="203" t="s">
        <v>234</v>
      </c>
      <c r="F143" s="204" t="s">
        <v>235</v>
      </c>
      <c r="G143" s="205" t="s">
        <v>131</v>
      </c>
      <c r="H143" s="206">
        <v>34</v>
      </c>
      <c r="I143" s="207"/>
      <c r="J143" s="208">
        <f>ROUND(I143*H143,2)</f>
        <v>0</v>
      </c>
      <c r="K143" s="204" t="s">
        <v>132</v>
      </c>
      <c r="L143" s="41"/>
      <c r="M143" s="209" t="s">
        <v>28</v>
      </c>
      <c r="N143" s="210" t="s">
        <v>45</v>
      </c>
      <c r="O143" s="77"/>
      <c r="P143" s="211">
        <f>O143*H143</f>
        <v>0</v>
      </c>
      <c r="Q143" s="211">
        <v>0.0015</v>
      </c>
      <c r="R143" s="211">
        <f>Q143*H143</f>
        <v>0.051000000000000004</v>
      </c>
      <c r="S143" s="211">
        <v>0</v>
      </c>
      <c r="T143" s="212">
        <f>S143*H143</f>
        <v>0</v>
      </c>
      <c r="AR143" s="15" t="s">
        <v>158</v>
      </c>
      <c r="AT143" s="15" t="s">
        <v>128</v>
      </c>
      <c r="AU143" s="15" t="s">
        <v>84</v>
      </c>
      <c r="AY143" s="15" t="s">
        <v>125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5" t="s">
        <v>82</v>
      </c>
      <c r="BK143" s="213">
        <f>ROUND(I143*H143,2)</f>
        <v>0</v>
      </c>
      <c r="BL143" s="15" t="s">
        <v>158</v>
      </c>
      <c r="BM143" s="15" t="s">
        <v>236</v>
      </c>
    </row>
    <row r="144" spans="2:51" s="11" customFormat="1" ht="12">
      <c r="B144" s="214"/>
      <c r="C144" s="215"/>
      <c r="D144" s="216" t="s">
        <v>135</v>
      </c>
      <c r="E144" s="217" t="s">
        <v>28</v>
      </c>
      <c r="F144" s="218" t="s">
        <v>237</v>
      </c>
      <c r="G144" s="215"/>
      <c r="H144" s="217" t="s">
        <v>28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135</v>
      </c>
      <c r="AU144" s="224" t="s">
        <v>84</v>
      </c>
      <c r="AV144" s="11" t="s">
        <v>82</v>
      </c>
      <c r="AW144" s="11" t="s">
        <v>35</v>
      </c>
      <c r="AX144" s="11" t="s">
        <v>74</v>
      </c>
      <c r="AY144" s="224" t="s">
        <v>125</v>
      </c>
    </row>
    <row r="145" spans="2:51" s="11" customFormat="1" ht="12">
      <c r="B145" s="214"/>
      <c r="C145" s="215"/>
      <c r="D145" s="216" t="s">
        <v>135</v>
      </c>
      <c r="E145" s="217" t="s">
        <v>28</v>
      </c>
      <c r="F145" s="218" t="s">
        <v>238</v>
      </c>
      <c r="G145" s="215"/>
      <c r="H145" s="217" t="s">
        <v>28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135</v>
      </c>
      <c r="AU145" s="224" t="s">
        <v>84</v>
      </c>
      <c r="AV145" s="11" t="s">
        <v>82</v>
      </c>
      <c r="AW145" s="11" t="s">
        <v>35</v>
      </c>
      <c r="AX145" s="11" t="s">
        <v>74</v>
      </c>
      <c r="AY145" s="224" t="s">
        <v>125</v>
      </c>
    </row>
    <row r="146" spans="2:51" s="12" customFormat="1" ht="12">
      <c r="B146" s="225"/>
      <c r="C146" s="226"/>
      <c r="D146" s="216" t="s">
        <v>135</v>
      </c>
      <c r="E146" s="227" t="s">
        <v>28</v>
      </c>
      <c r="F146" s="228" t="s">
        <v>239</v>
      </c>
      <c r="G146" s="226"/>
      <c r="H146" s="229">
        <v>30.56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135</v>
      </c>
      <c r="AU146" s="235" t="s">
        <v>84</v>
      </c>
      <c r="AV146" s="12" t="s">
        <v>84</v>
      </c>
      <c r="AW146" s="12" t="s">
        <v>35</v>
      </c>
      <c r="AX146" s="12" t="s">
        <v>74</v>
      </c>
      <c r="AY146" s="235" t="s">
        <v>125</v>
      </c>
    </row>
    <row r="147" spans="2:51" s="12" customFormat="1" ht="12">
      <c r="B147" s="225"/>
      <c r="C147" s="226"/>
      <c r="D147" s="216" t="s">
        <v>135</v>
      </c>
      <c r="E147" s="227" t="s">
        <v>28</v>
      </c>
      <c r="F147" s="228" t="s">
        <v>240</v>
      </c>
      <c r="G147" s="226"/>
      <c r="H147" s="229">
        <v>3.44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135</v>
      </c>
      <c r="AU147" s="235" t="s">
        <v>84</v>
      </c>
      <c r="AV147" s="12" t="s">
        <v>84</v>
      </c>
      <c r="AW147" s="12" t="s">
        <v>35</v>
      </c>
      <c r="AX147" s="12" t="s">
        <v>74</v>
      </c>
      <c r="AY147" s="235" t="s">
        <v>125</v>
      </c>
    </row>
    <row r="148" spans="2:51" s="13" customFormat="1" ht="12">
      <c r="B148" s="236"/>
      <c r="C148" s="237"/>
      <c r="D148" s="216" t="s">
        <v>135</v>
      </c>
      <c r="E148" s="238" t="s">
        <v>28</v>
      </c>
      <c r="F148" s="239" t="s">
        <v>166</v>
      </c>
      <c r="G148" s="237"/>
      <c r="H148" s="240">
        <v>34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135</v>
      </c>
      <c r="AU148" s="246" t="s">
        <v>84</v>
      </c>
      <c r="AV148" s="13" t="s">
        <v>133</v>
      </c>
      <c r="AW148" s="13" t="s">
        <v>35</v>
      </c>
      <c r="AX148" s="13" t="s">
        <v>82</v>
      </c>
      <c r="AY148" s="246" t="s">
        <v>125</v>
      </c>
    </row>
    <row r="149" spans="2:65" s="1" customFormat="1" ht="16.5" customHeight="1">
      <c r="B149" s="36"/>
      <c r="C149" s="202" t="s">
        <v>241</v>
      </c>
      <c r="D149" s="202" t="s">
        <v>128</v>
      </c>
      <c r="E149" s="203" t="s">
        <v>242</v>
      </c>
      <c r="F149" s="204" t="s">
        <v>243</v>
      </c>
      <c r="G149" s="205" t="s">
        <v>131</v>
      </c>
      <c r="H149" s="206">
        <v>34</v>
      </c>
      <c r="I149" s="207"/>
      <c r="J149" s="208">
        <f>ROUND(I149*H149,2)</f>
        <v>0</v>
      </c>
      <c r="K149" s="204" t="s">
        <v>28</v>
      </c>
      <c r="L149" s="41"/>
      <c r="M149" s="209" t="s">
        <v>28</v>
      </c>
      <c r="N149" s="210" t="s">
        <v>45</v>
      </c>
      <c r="O149" s="77"/>
      <c r="P149" s="211">
        <f>O149*H149</f>
        <v>0</v>
      </c>
      <c r="Q149" s="211">
        <v>0.0002</v>
      </c>
      <c r="R149" s="211">
        <f>Q149*H149</f>
        <v>0.0068000000000000005</v>
      </c>
      <c r="S149" s="211">
        <v>0</v>
      </c>
      <c r="T149" s="212">
        <f>S149*H149</f>
        <v>0</v>
      </c>
      <c r="AR149" s="15" t="s">
        <v>158</v>
      </c>
      <c r="AT149" s="15" t="s">
        <v>128</v>
      </c>
      <c r="AU149" s="15" t="s">
        <v>84</v>
      </c>
      <c r="AY149" s="15" t="s">
        <v>125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5" t="s">
        <v>82</v>
      </c>
      <c r="BK149" s="213">
        <f>ROUND(I149*H149,2)</f>
        <v>0</v>
      </c>
      <c r="BL149" s="15" t="s">
        <v>158</v>
      </c>
      <c r="BM149" s="15" t="s">
        <v>244</v>
      </c>
    </row>
    <row r="150" spans="2:51" s="11" customFormat="1" ht="12">
      <c r="B150" s="214"/>
      <c r="C150" s="215"/>
      <c r="D150" s="216" t="s">
        <v>135</v>
      </c>
      <c r="E150" s="217" t="s">
        <v>28</v>
      </c>
      <c r="F150" s="218" t="s">
        <v>245</v>
      </c>
      <c r="G150" s="215"/>
      <c r="H150" s="217" t="s">
        <v>28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135</v>
      </c>
      <c r="AU150" s="224" t="s">
        <v>84</v>
      </c>
      <c r="AV150" s="11" t="s">
        <v>82</v>
      </c>
      <c r="AW150" s="11" t="s">
        <v>35</v>
      </c>
      <c r="AX150" s="11" t="s">
        <v>74</v>
      </c>
      <c r="AY150" s="224" t="s">
        <v>125</v>
      </c>
    </row>
    <row r="151" spans="2:51" s="11" customFormat="1" ht="12">
      <c r="B151" s="214"/>
      <c r="C151" s="215"/>
      <c r="D151" s="216" t="s">
        <v>135</v>
      </c>
      <c r="E151" s="217" t="s">
        <v>28</v>
      </c>
      <c r="F151" s="218" t="s">
        <v>246</v>
      </c>
      <c r="G151" s="215"/>
      <c r="H151" s="217" t="s">
        <v>28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135</v>
      </c>
      <c r="AU151" s="224" t="s">
        <v>84</v>
      </c>
      <c r="AV151" s="11" t="s">
        <v>82</v>
      </c>
      <c r="AW151" s="11" t="s">
        <v>35</v>
      </c>
      <c r="AX151" s="11" t="s">
        <v>74</v>
      </c>
      <c r="AY151" s="224" t="s">
        <v>125</v>
      </c>
    </row>
    <row r="152" spans="2:51" s="12" customFormat="1" ht="12">
      <c r="B152" s="225"/>
      <c r="C152" s="226"/>
      <c r="D152" s="216" t="s">
        <v>135</v>
      </c>
      <c r="E152" s="227" t="s">
        <v>28</v>
      </c>
      <c r="F152" s="228" t="s">
        <v>137</v>
      </c>
      <c r="G152" s="226"/>
      <c r="H152" s="229">
        <v>34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135</v>
      </c>
      <c r="AU152" s="235" t="s">
        <v>84</v>
      </c>
      <c r="AV152" s="12" t="s">
        <v>84</v>
      </c>
      <c r="AW152" s="12" t="s">
        <v>35</v>
      </c>
      <c r="AX152" s="12" t="s">
        <v>82</v>
      </c>
      <c r="AY152" s="235" t="s">
        <v>125</v>
      </c>
    </row>
    <row r="153" spans="2:63" s="10" customFormat="1" ht="22.8" customHeight="1">
      <c r="B153" s="186"/>
      <c r="C153" s="187"/>
      <c r="D153" s="188" t="s">
        <v>73</v>
      </c>
      <c r="E153" s="200" t="s">
        <v>247</v>
      </c>
      <c r="F153" s="200" t="s">
        <v>248</v>
      </c>
      <c r="G153" s="187"/>
      <c r="H153" s="187"/>
      <c r="I153" s="190"/>
      <c r="J153" s="201">
        <f>BK153</f>
        <v>0</v>
      </c>
      <c r="K153" s="187"/>
      <c r="L153" s="192"/>
      <c r="M153" s="193"/>
      <c r="N153" s="194"/>
      <c r="O153" s="194"/>
      <c r="P153" s="195">
        <f>SUM(P154:P166)</f>
        <v>0</v>
      </c>
      <c r="Q153" s="194"/>
      <c r="R153" s="195">
        <f>SUM(R154:R166)</f>
        <v>0.0224</v>
      </c>
      <c r="S153" s="194"/>
      <c r="T153" s="196">
        <f>SUM(T154:T166)</f>
        <v>0</v>
      </c>
      <c r="AR153" s="197" t="s">
        <v>84</v>
      </c>
      <c r="AT153" s="198" t="s">
        <v>73</v>
      </c>
      <c r="AU153" s="198" t="s">
        <v>82</v>
      </c>
      <c r="AY153" s="197" t="s">
        <v>125</v>
      </c>
      <c r="BK153" s="199">
        <f>SUM(BK154:BK166)</f>
        <v>0</v>
      </c>
    </row>
    <row r="154" spans="2:65" s="1" customFormat="1" ht="16.5" customHeight="1">
      <c r="B154" s="36"/>
      <c r="C154" s="202" t="s">
        <v>249</v>
      </c>
      <c r="D154" s="202" t="s">
        <v>128</v>
      </c>
      <c r="E154" s="203" t="s">
        <v>250</v>
      </c>
      <c r="F154" s="204" t="s">
        <v>251</v>
      </c>
      <c r="G154" s="205" t="s">
        <v>131</v>
      </c>
      <c r="H154" s="206">
        <v>70</v>
      </c>
      <c r="I154" s="207"/>
      <c r="J154" s="208">
        <f>ROUND(I154*H154,2)</f>
        <v>0</v>
      </c>
      <c r="K154" s="204" t="s">
        <v>132</v>
      </c>
      <c r="L154" s="41"/>
      <c r="M154" s="209" t="s">
        <v>28</v>
      </c>
      <c r="N154" s="210" t="s">
        <v>45</v>
      </c>
      <c r="O154" s="77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15" t="s">
        <v>158</v>
      </c>
      <c r="AT154" s="15" t="s">
        <v>128</v>
      </c>
      <c r="AU154" s="15" t="s">
        <v>84</v>
      </c>
      <c r="AY154" s="15" t="s">
        <v>125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5" t="s">
        <v>82</v>
      </c>
      <c r="BK154" s="213">
        <f>ROUND(I154*H154,2)</f>
        <v>0</v>
      </c>
      <c r="BL154" s="15" t="s">
        <v>158</v>
      </c>
      <c r="BM154" s="15" t="s">
        <v>252</v>
      </c>
    </row>
    <row r="155" spans="2:51" s="11" customFormat="1" ht="12">
      <c r="B155" s="214"/>
      <c r="C155" s="215"/>
      <c r="D155" s="216" t="s">
        <v>135</v>
      </c>
      <c r="E155" s="217" t="s">
        <v>28</v>
      </c>
      <c r="F155" s="218" t="s">
        <v>253</v>
      </c>
      <c r="G155" s="215"/>
      <c r="H155" s="217" t="s">
        <v>28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135</v>
      </c>
      <c r="AU155" s="224" t="s">
        <v>84</v>
      </c>
      <c r="AV155" s="11" t="s">
        <v>82</v>
      </c>
      <c r="AW155" s="11" t="s">
        <v>35</v>
      </c>
      <c r="AX155" s="11" t="s">
        <v>74</v>
      </c>
      <c r="AY155" s="224" t="s">
        <v>125</v>
      </c>
    </row>
    <row r="156" spans="2:51" s="12" customFormat="1" ht="12">
      <c r="B156" s="225"/>
      <c r="C156" s="226"/>
      <c r="D156" s="216" t="s">
        <v>135</v>
      </c>
      <c r="E156" s="227" t="s">
        <v>28</v>
      </c>
      <c r="F156" s="228" t="s">
        <v>254</v>
      </c>
      <c r="G156" s="226"/>
      <c r="H156" s="229">
        <v>70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135</v>
      </c>
      <c r="AU156" s="235" t="s">
        <v>84</v>
      </c>
      <c r="AV156" s="12" t="s">
        <v>84</v>
      </c>
      <c r="AW156" s="12" t="s">
        <v>35</v>
      </c>
      <c r="AX156" s="12" t="s">
        <v>82</v>
      </c>
      <c r="AY156" s="235" t="s">
        <v>125</v>
      </c>
    </row>
    <row r="157" spans="2:65" s="1" customFormat="1" ht="16.5" customHeight="1">
      <c r="B157" s="36"/>
      <c r="C157" s="202" t="s">
        <v>7</v>
      </c>
      <c r="D157" s="202" t="s">
        <v>128</v>
      </c>
      <c r="E157" s="203" t="s">
        <v>255</v>
      </c>
      <c r="F157" s="204" t="s">
        <v>256</v>
      </c>
      <c r="G157" s="205" t="s">
        <v>131</v>
      </c>
      <c r="H157" s="206">
        <v>70</v>
      </c>
      <c r="I157" s="207"/>
      <c r="J157" s="208">
        <f>ROUND(I157*H157,2)</f>
        <v>0</v>
      </c>
      <c r="K157" s="204" t="s">
        <v>132</v>
      </c>
      <c r="L157" s="41"/>
      <c r="M157" s="209" t="s">
        <v>28</v>
      </c>
      <c r="N157" s="210" t="s">
        <v>45</v>
      </c>
      <c r="O157" s="77"/>
      <c r="P157" s="211">
        <f>O157*H157</f>
        <v>0</v>
      </c>
      <c r="Q157" s="211">
        <v>3E-05</v>
      </c>
      <c r="R157" s="211">
        <f>Q157*H157</f>
        <v>0.0021</v>
      </c>
      <c r="S157" s="211">
        <v>0</v>
      </c>
      <c r="T157" s="212">
        <f>S157*H157</f>
        <v>0</v>
      </c>
      <c r="AR157" s="15" t="s">
        <v>158</v>
      </c>
      <c r="AT157" s="15" t="s">
        <v>128</v>
      </c>
      <c r="AU157" s="15" t="s">
        <v>84</v>
      </c>
      <c r="AY157" s="15" t="s">
        <v>125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5" t="s">
        <v>82</v>
      </c>
      <c r="BK157" s="213">
        <f>ROUND(I157*H157,2)</f>
        <v>0</v>
      </c>
      <c r="BL157" s="15" t="s">
        <v>158</v>
      </c>
      <c r="BM157" s="15" t="s">
        <v>257</v>
      </c>
    </row>
    <row r="158" spans="2:51" s="11" customFormat="1" ht="12">
      <c r="B158" s="214"/>
      <c r="C158" s="215"/>
      <c r="D158" s="216" t="s">
        <v>135</v>
      </c>
      <c r="E158" s="217" t="s">
        <v>28</v>
      </c>
      <c r="F158" s="218" t="s">
        <v>253</v>
      </c>
      <c r="G158" s="215"/>
      <c r="H158" s="217" t="s">
        <v>28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135</v>
      </c>
      <c r="AU158" s="224" t="s">
        <v>84</v>
      </c>
      <c r="AV158" s="11" t="s">
        <v>82</v>
      </c>
      <c r="AW158" s="11" t="s">
        <v>35</v>
      </c>
      <c r="AX158" s="11" t="s">
        <v>74</v>
      </c>
      <c r="AY158" s="224" t="s">
        <v>125</v>
      </c>
    </row>
    <row r="159" spans="2:51" s="12" customFormat="1" ht="12">
      <c r="B159" s="225"/>
      <c r="C159" s="226"/>
      <c r="D159" s="216" t="s">
        <v>135</v>
      </c>
      <c r="E159" s="227" t="s">
        <v>28</v>
      </c>
      <c r="F159" s="228" t="s">
        <v>254</v>
      </c>
      <c r="G159" s="226"/>
      <c r="H159" s="229">
        <v>70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135</v>
      </c>
      <c r="AU159" s="235" t="s">
        <v>84</v>
      </c>
      <c r="AV159" s="12" t="s">
        <v>84</v>
      </c>
      <c r="AW159" s="12" t="s">
        <v>35</v>
      </c>
      <c r="AX159" s="12" t="s">
        <v>82</v>
      </c>
      <c r="AY159" s="235" t="s">
        <v>125</v>
      </c>
    </row>
    <row r="160" spans="2:65" s="1" customFormat="1" ht="22.5" customHeight="1">
      <c r="B160" s="36"/>
      <c r="C160" s="202" t="s">
        <v>258</v>
      </c>
      <c r="D160" s="202" t="s">
        <v>128</v>
      </c>
      <c r="E160" s="203" t="s">
        <v>259</v>
      </c>
      <c r="F160" s="204" t="s">
        <v>260</v>
      </c>
      <c r="G160" s="205" t="s">
        <v>131</v>
      </c>
      <c r="H160" s="206">
        <v>70</v>
      </c>
      <c r="I160" s="207"/>
      <c r="J160" s="208">
        <f>ROUND(I160*H160,2)</f>
        <v>0</v>
      </c>
      <c r="K160" s="204" t="s">
        <v>132</v>
      </c>
      <c r="L160" s="41"/>
      <c r="M160" s="209" t="s">
        <v>28</v>
      </c>
      <c r="N160" s="210" t="s">
        <v>45</v>
      </c>
      <c r="O160" s="77"/>
      <c r="P160" s="211">
        <f>O160*H160</f>
        <v>0</v>
      </c>
      <c r="Q160" s="211">
        <v>0.00029</v>
      </c>
      <c r="R160" s="211">
        <f>Q160*H160</f>
        <v>0.0203</v>
      </c>
      <c r="S160" s="211">
        <v>0</v>
      </c>
      <c r="T160" s="212">
        <f>S160*H160</f>
        <v>0</v>
      </c>
      <c r="AR160" s="15" t="s">
        <v>158</v>
      </c>
      <c r="AT160" s="15" t="s">
        <v>128</v>
      </c>
      <c r="AU160" s="15" t="s">
        <v>84</v>
      </c>
      <c r="AY160" s="15" t="s">
        <v>125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5" t="s">
        <v>82</v>
      </c>
      <c r="BK160" s="213">
        <f>ROUND(I160*H160,2)</f>
        <v>0</v>
      </c>
      <c r="BL160" s="15" t="s">
        <v>158</v>
      </c>
      <c r="BM160" s="15" t="s">
        <v>261</v>
      </c>
    </row>
    <row r="161" spans="2:51" s="11" customFormat="1" ht="12">
      <c r="B161" s="214"/>
      <c r="C161" s="215"/>
      <c r="D161" s="216" t="s">
        <v>135</v>
      </c>
      <c r="E161" s="217" t="s">
        <v>28</v>
      </c>
      <c r="F161" s="218" t="s">
        <v>161</v>
      </c>
      <c r="G161" s="215"/>
      <c r="H161" s="217" t="s">
        <v>28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135</v>
      </c>
      <c r="AU161" s="224" t="s">
        <v>84</v>
      </c>
      <c r="AV161" s="11" t="s">
        <v>82</v>
      </c>
      <c r="AW161" s="11" t="s">
        <v>35</v>
      </c>
      <c r="AX161" s="11" t="s">
        <v>74</v>
      </c>
      <c r="AY161" s="224" t="s">
        <v>125</v>
      </c>
    </row>
    <row r="162" spans="2:51" s="12" customFormat="1" ht="12">
      <c r="B162" s="225"/>
      <c r="C162" s="226"/>
      <c r="D162" s="216" t="s">
        <v>135</v>
      </c>
      <c r="E162" s="227" t="s">
        <v>28</v>
      </c>
      <c r="F162" s="228" t="s">
        <v>162</v>
      </c>
      <c r="G162" s="226"/>
      <c r="H162" s="229">
        <v>25.74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135</v>
      </c>
      <c r="AU162" s="235" t="s">
        <v>84</v>
      </c>
      <c r="AV162" s="12" t="s">
        <v>84</v>
      </c>
      <c r="AW162" s="12" t="s">
        <v>35</v>
      </c>
      <c r="AX162" s="12" t="s">
        <v>74</v>
      </c>
      <c r="AY162" s="235" t="s">
        <v>125</v>
      </c>
    </row>
    <row r="163" spans="2:51" s="11" customFormat="1" ht="12">
      <c r="B163" s="214"/>
      <c r="C163" s="215"/>
      <c r="D163" s="216" t="s">
        <v>135</v>
      </c>
      <c r="E163" s="217" t="s">
        <v>28</v>
      </c>
      <c r="F163" s="218" t="s">
        <v>163</v>
      </c>
      <c r="G163" s="215"/>
      <c r="H163" s="217" t="s">
        <v>28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135</v>
      </c>
      <c r="AU163" s="224" t="s">
        <v>84</v>
      </c>
      <c r="AV163" s="11" t="s">
        <v>82</v>
      </c>
      <c r="AW163" s="11" t="s">
        <v>35</v>
      </c>
      <c r="AX163" s="11" t="s">
        <v>74</v>
      </c>
      <c r="AY163" s="224" t="s">
        <v>125</v>
      </c>
    </row>
    <row r="164" spans="2:51" s="12" customFormat="1" ht="12">
      <c r="B164" s="225"/>
      <c r="C164" s="226"/>
      <c r="D164" s="216" t="s">
        <v>135</v>
      </c>
      <c r="E164" s="227" t="s">
        <v>28</v>
      </c>
      <c r="F164" s="228" t="s">
        <v>164</v>
      </c>
      <c r="G164" s="226"/>
      <c r="H164" s="229">
        <v>41.067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135</v>
      </c>
      <c r="AU164" s="235" t="s">
        <v>84</v>
      </c>
      <c r="AV164" s="12" t="s">
        <v>84</v>
      </c>
      <c r="AW164" s="12" t="s">
        <v>35</v>
      </c>
      <c r="AX164" s="12" t="s">
        <v>74</v>
      </c>
      <c r="AY164" s="235" t="s">
        <v>125</v>
      </c>
    </row>
    <row r="165" spans="2:51" s="12" customFormat="1" ht="12">
      <c r="B165" s="225"/>
      <c r="C165" s="226"/>
      <c r="D165" s="216" t="s">
        <v>135</v>
      </c>
      <c r="E165" s="227" t="s">
        <v>28</v>
      </c>
      <c r="F165" s="228" t="s">
        <v>165</v>
      </c>
      <c r="G165" s="226"/>
      <c r="H165" s="229">
        <v>3.193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135</v>
      </c>
      <c r="AU165" s="235" t="s">
        <v>84</v>
      </c>
      <c r="AV165" s="12" t="s">
        <v>84</v>
      </c>
      <c r="AW165" s="12" t="s">
        <v>35</v>
      </c>
      <c r="AX165" s="12" t="s">
        <v>74</v>
      </c>
      <c r="AY165" s="235" t="s">
        <v>125</v>
      </c>
    </row>
    <row r="166" spans="2:51" s="13" customFormat="1" ht="12">
      <c r="B166" s="236"/>
      <c r="C166" s="237"/>
      <c r="D166" s="216" t="s">
        <v>135</v>
      </c>
      <c r="E166" s="238" t="s">
        <v>28</v>
      </c>
      <c r="F166" s="239" t="s">
        <v>166</v>
      </c>
      <c r="G166" s="237"/>
      <c r="H166" s="240">
        <v>70</v>
      </c>
      <c r="I166" s="241"/>
      <c r="J166" s="237"/>
      <c r="K166" s="237"/>
      <c r="L166" s="242"/>
      <c r="M166" s="257"/>
      <c r="N166" s="258"/>
      <c r="O166" s="258"/>
      <c r="P166" s="258"/>
      <c r="Q166" s="258"/>
      <c r="R166" s="258"/>
      <c r="S166" s="258"/>
      <c r="T166" s="259"/>
      <c r="AT166" s="246" t="s">
        <v>135</v>
      </c>
      <c r="AU166" s="246" t="s">
        <v>84</v>
      </c>
      <c r="AV166" s="13" t="s">
        <v>133</v>
      </c>
      <c r="AW166" s="13" t="s">
        <v>35</v>
      </c>
      <c r="AX166" s="13" t="s">
        <v>82</v>
      </c>
      <c r="AY166" s="246" t="s">
        <v>125</v>
      </c>
    </row>
    <row r="167" spans="2:12" s="1" customFormat="1" ht="6.95" customHeight="1">
      <c r="B167" s="55"/>
      <c r="C167" s="56"/>
      <c r="D167" s="56"/>
      <c r="E167" s="56"/>
      <c r="F167" s="56"/>
      <c r="G167" s="56"/>
      <c r="H167" s="56"/>
      <c r="I167" s="152"/>
      <c r="J167" s="56"/>
      <c r="K167" s="56"/>
      <c r="L167" s="41"/>
    </row>
  </sheetData>
  <sheetProtection password="CC35" sheet="1" objects="1" scenarios="1" formatColumns="0" formatRows="0" autoFilter="0"/>
  <autoFilter ref="C88:K16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87</v>
      </c>
    </row>
    <row r="3" spans="2:46" ht="6.95" customHeight="1" hidden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 hidden="1">
      <c r="B4" s="18"/>
      <c r="D4" s="125" t="s">
        <v>93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26" t="s">
        <v>16</v>
      </c>
      <c r="L6" s="18"/>
    </row>
    <row r="7" spans="2:12" ht="16.5" customHeight="1" hidden="1">
      <c r="B7" s="18"/>
      <c r="E7" s="127" t="str">
        <f>'Rekapitulace stavby'!K6</f>
        <v>ZŠ Ostrov - Řešení bezbariérovosti venk a výuk prostor a keramické dílny - KERAMICKÁ DÍLNA</v>
      </c>
      <c r="F7" s="126"/>
      <c r="G7" s="126"/>
      <c r="H7" s="126"/>
      <c r="L7" s="18"/>
    </row>
    <row r="8" spans="2:12" s="1" customFormat="1" ht="12" customHeight="1" hidden="1">
      <c r="B8" s="41"/>
      <c r="D8" s="126" t="s">
        <v>94</v>
      </c>
      <c r="I8" s="128"/>
      <c r="L8" s="41"/>
    </row>
    <row r="9" spans="2:12" s="1" customFormat="1" ht="36.95" customHeight="1" hidden="1">
      <c r="B9" s="41"/>
      <c r="E9" s="129" t="s">
        <v>262</v>
      </c>
      <c r="F9" s="1"/>
      <c r="G9" s="1"/>
      <c r="H9" s="1"/>
      <c r="I9" s="128"/>
      <c r="L9" s="41"/>
    </row>
    <row r="10" spans="2:12" s="1" customFormat="1" ht="12" hidden="1">
      <c r="B10" s="41"/>
      <c r="I10" s="128"/>
      <c r="L10" s="41"/>
    </row>
    <row r="11" spans="2:12" s="1" customFormat="1" ht="12" customHeight="1" hidden="1">
      <c r="B11" s="41"/>
      <c r="D11" s="126" t="s">
        <v>18</v>
      </c>
      <c r="F11" s="15" t="s">
        <v>19</v>
      </c>
      <c r="I11" s="130" t="s">
        <v>20</v>
      </c>
      <c r="J11" s="15" t="s">
        <v>263</v>
      </c>
      <c r="L11" s="41"/>
    </row>
    <row r="12" spans="2:12" s="1" customFormat="1" ht="12" customHeight="1" hidden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15. 11. 2018</v>
      </c>
      <c r="L12" s="41"/>
    </row>
    <row r="13" spans="2:12" s="1" customFormat="1" ht="10.8" customHeight="1" hidden="1">
      <c r="B13" s="41"/>
      <c r="I13" s="128"/>
      <c r="L13" s="41"/>
    </row>
    <row r="14" spans="2:12" s="1" customFormat="1" ht="12" customHeight="1" hidden="1">
      <c r="B14" s="41"/>
      <c r="D14" s="126" t="s">
        <v>26</v>
      </c>
      <c r="I14" s="130" t="s">
        <v>27</v>
      </c>
      <c r="J14" s="15" t="s">
        <v>28</v>
      </c>
      <c r="L14" s="41"/>
    </row>
    <row r="15" spans="2:12" s="1" customFormat="1" ht="18" customHeight="1" hidden="1">
      <c r="B15" s="41"/>
      <c r="E15" s="15" t="s">
        <v>29</v>
      </c>
      <c r="I15" s="130" t="s">
        <v>30</v>
      </c>
      <c r="J15" s="15" t="s">
        <v>28</v>
      </c>
      <c r="L15" s="41"/>
    </row>
    <row r="16" spans="2:12" s="1" customFormat="1" ht="6.95" customHeight="1" hidden="1">
      <c r="B16" s="41"/>
      <c r="I16" s="128"/>
      <c r="L16" s="41"/>
    </row>
    <row r="17" spans="2:12" s="1" customFormat="1" ht="12" customHeight="1" hidden="1">
      <c r="B17" s="41"/>
      <c r="D17" s="126" t="s">
        <v>31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5"/>
      <c r="G18" s="15"/>
      <c r="H18" s="15"/>
      <c r="I18" s="130" t="s">
        <v>30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28"/>
      <c r="L19" s="41"/>
    </row>
    <row r="20" spans="2:12" s="1" customFormat="1" ht="12" customHeight="1" hidden="1">
      <c r="B20" s="41"/>
      <c r="D20" s="126" t="s">
        <v>33</v>
      </c>
      <c r="I20" s="130" t="s">
        <v>27</v>
      </c>
      <c r="J20" s="15" t="s">
        <v>28</v>
      </c>
      <c r="L20" s="41"/>
    </row>
    <row r="21" spans="2:12" s="1" customFormat="1" ht="18" customHeight="1" hidden="1">
      <c r="B21" s="41"/>
      <c r="E21" s="15" t="s">
        <v>34</v>
      </c>
      <c r="I21" s="130" t="s">
        <v>30</v>
      </c>
      <c r="J21" s="15" t="s">
        <v>28</v>
      </c>
      <c r="L21" s="41"/>
    </row>
    <row r="22" spans="2:12" s="1" customFormat="1" ht="6.95" customHeight="1" hidden="1">
      <c r="B22" s="41"/>
      <c r="I22" s="128"/>
      <c r="L22" s="41"/>
    </row>
    <row r="23" spans="2:12" s="1" customFormat="1" ht="12" customHeight="1" hidden="1">
      <c r="B23" s="41"/>
      <c r="D23" s="126" t="s">
        <v>36</v>
      </c>
      <c r="I23" s="130" t="s">
        <v>27</v>
      </c>
      <c r="J23" s="15" t="s">
        <v>28</v>
      </c>
      <c r="L23" s="41"/>
    </row>
    <row r="24" spans="2:12" s="1" customFormat="1" ht="18" customHeight="1" hidden="1">
      <c r="B24" s="41"/>
      <c r="E24" s="15" t="s">
        <v>37</v>
      </c>
      <c r="I24" s="130" t="s">
        <v>30</v>
      </c>
      <c r="J24" s="15" t="s">
        <v>28</v>
      </c>
      <c r="L24" s="41"/>
    </row>
    <row r="25" spans="2:12" s="1" customFormat="1" ht="6.95" customHeight="1" hidden="1">
      <c r="B25" s="41"/>
      <c r="I25" s="128"/>
      <c r="L25" s="41"/>
    </row>
    <row r="26" spans="2:12" s="1" customFormat="1" ht="12" customHeight="1" hidden="1">
      <c r="B26" s="41"/>
      <c r="D26" s="126" t="s">
        <v>38</v>
      </c>
      <c r="I26" s="128"/>
      <c r="L26" s="41"/>
    </row>
    <row r="27" spans="2:12" s="6" customFormat="1" ht="16.5" customHeight="1" hidden="1">
      <c r="B27" s="132"/>
      <c r="E27" s="133" t="s">
        <v>28</v>
      </c>
      <c r="F27" s="133"/>
      <c r="G27" s="133"/>
      <c r="H27" s="133"/>
      <c r="I27" s="134"/>
      <c r="L27" s="132"/>
    </row>
    <row r="28" spans="2:12" s="1" customFormat="1" ht="6.95" customHeight="1" hidden="1">
      <c r="B28" s="41"/>
      <c r="I28" s="128"/>
      <c r="L28" s="41"/>
    </row>
    <row r="29" spans="2:12" s="1" customFormat="1" ht="6.95" customHeight="1" hidden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 hidden="1">
      <c r="B30" s="41"/>
      <c r="D30" s="136" t="s">
        <v>40</v>
      </c>
      <c r="I30" s="128"/>
      <c r="J30" s="137">
        <f>ROUND(J82,2)</f>
        <v>0</v>
      </c>
      <c r="L30" s="41"/>
    </row>
    <row r="31" spans="2:12" s="1" customFormat="1" ht="6.95" customHeight="1" hidden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 hidden="1">
      <c r="B32" s="41"/>
      <c r="F32" s="138" t="s">
        <v>42</v>
      </c>
      <c r="I32" s="139" t="s">
        <v>41</v>
      </c>
      <c r="J32" s="138" t="s">
        <v>43</v>
      </c>
      <c r="L32" s="41"/>
    </row>
    <row r="33" spans="2:12" s="1" customFormat="1" ht="14.4" customHeight="1" hidden="1">
      <c r="B33" s="41"/>
      <c r="D33" s="126" t="s">
        <v>44</v>
      </c>
      <c r="E33" s="126" t="s">
        <v>45</v>
      </c>
      <c r="F33" s="140">
        <f>ROUND((SUM(BE82:BE98)),2)</f>
        <v>0</v>
      </c>
      <c r="I33" s="141">
        <v>0.21</v>
      </c>
      <c r="J33" s="140">
        <f>ROUND(((SUM(BE82:BE98))*I33),2)</f>
        <v>0</v>
      </c>
      <c r="L33" s="41"/>
    </row>
    <row r="34" spans="2:12" s="1" customFormat="1" ht="14.4" customHeight="1" hidden="1">
      <c r="B34" s="41"/>
      <c r="E34" s="126" t="s">
        <v>46</v>
      </c>
      <c r="F34" s="140">
        <f>ROUND((SUM(BF82:BF98)),2)</f>
        <v>0</v>
      </c>
      <c r="I34" s="141">
        <v>0.15</v>
      </c>
      <c r="J34" s="140">
        <f>ROUND(((SUM(BF82:BF98))*I34),2)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0">
        <f>ROUND((SUM(BG82:BG98)),2)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0">
        <f>ROUND((SUM(BH82:BH98)),2)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0">
        <f>ROUND((SUM(BI82:BI98)),2)</f>
        <v>0</v>
      </c>
      <c r="I37" s="141">
        <v>0</v>
      </c>
      <c r="J37" s="140">
        <f>0</f>
        <v>0</v>
      </c>
      <c r="L37" s="41"/>
    </row>
    <row r="38" spans="2:12" s="1" customFormat="1" ht="6.95" customHeight="1" hidden="1">
      <c r="B38" s="41"/>
      <c r="I38" s="128"/>
      <c r="L38" s="41"/>
    </row>
    <row r="39" spans="2:12" s="1" customFormat="1" ht="25.4" customHeight="1" hidden="1">
      <c r="B39" s="41"/>
      <c r="C39" s="142"/>
      <c r="D39" s="143" t="s">
        <v>50</v>
      </c>
      <c r="E39" s="144"/>
      <c r="F39" s="144"/>
      <c r="G39" s="145" t="s">
        <v>51</v>
      </c>
      <c r="H39" s="146" t="s">
        <v>52</v>
      </c>
      <c r="I39" s="147"/>
      <c r="J39" s="148">
        <f>SUM(J30:J37)</f>
        <v>0</v>
      </c>
      <c r="K39" s="149"/>
      <c r="L39" s="41"/>
    </row>
    <row r="40" spans="2:12" s="1" customFormat="1" ht="14.4" customHeight="1" hidden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1" ht="12" hidden="1"/>
    <row r="42" ht="12" hidden="1"/>
    <row r="43" ht="12" hidden="1"/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96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ZŠ Ostrov - Řešení bezbariérovosti venk a výuk prostor a keramické dílny - KERAMICKÁ DÍLNA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94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B - Keramická dílna - Vybavení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 xml:space="preserve"> </v>
      </c>
      <c r="G52" s="37"/>
      <c r="H52" s="37"/>
      <c r="I52" s="130" t="s">
        <v>24</v>
      </c>
      <c r="J52" s="65" t="str">
        <f>IF(J12="","",J12)</f>
        <v>15. 11. 2018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24.9" customHeight="1">
      <c r="B54" s="36"/>
      <c r="C54" s="30" t="s">
        <v>26</v>
      </c>
      <c r="D54" s="37"/>
      <c r="E54" s="37"/>
      <c r="F54" s="25" t="str">
        <f>E15</f>
        <v>ZŠ Ostrov, příspěvková organizace</v>
      </c>
      <c r="G54" s="37"/>
      <c r="H54" s="37"/>
      <c r="I54" s="130" t="s">
        <v>33</v>
      </c>
      <c r="J54" s="34" t="str">
        <f>E21</f>
        <v>BPO spol. s r.o.,Lidická 1239,36317 OSTROV</v>
      </c>
      <c r="K54" s="37"/>
      <c r="L54" s="41"/>
    </row>
    <row r="55" spans="2:12" s="1" customFormat="1" ht="13.65" customHeight="1">
      <c r="B55" s="36"/>
      <c r="C55" s="30" t="s">
        <v>31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Tomanová ing.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97</v>
      </c>
      <c r="D57" s="158"/>
      <c r="E57" s="158"/>
      <c r="F57" s="158"/>
      <c r="G57" s="158"/>
      <c r="H57" s="158"/>
      <c r="I57" s="159"/>
      <c r="J57" s="160" t="s">
        <v>98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72</v>
      </c>
      <c r="D59" s="37"/>
      <c r="E59" s="37"/>
      <c r="F59" s="37"/>
      <c r="G59" s="37"/>
      <c r="H59" s="37"/>
      <c r="I59" s="128"/>
      <c r="J59" s="95">
        <f>J82</f>
        <v>0</v>
      </c>
      <c r="K59" s="37"/>
      <c r="L59" s="41"/>
      <c r="AU59" s="15" t="s">
        <v>99</v>
      </c>
    </row>
    <row r="60" spans="2:12" s="7" customFormat="1" ht="24.95" customHeight="1">
      <c r="B60" s="162"/>
      <c r="C60" s="163"/>
      <c r="D60" s="164" t="s">
        <v>264</v>
      </c>
      <c r="E60" s="165"/>
      <c r="F60" s="165"/>
      <c r="G60" s="165"/>
      <c r="H60" s="165"/>
      <c r="I60" s="166"/>
      <c r="J60" s="167">
        <f>J83</f>
        <v>0</v>
      </c>
      <c r="K60" s="163"/>
      <c r="L60" s="168"/>
    </row>
    <row r="61" spans="2:12" s="8" customFormat="1" ht="19.9" customHeight="1">
      <c r="B61" s="169"/>
      <c r="C61" s="170"/>
      <c r="D61" s="171" t="s">
        <v>265</v>
      </c>
      <c r="E61" s="172"/>
      <c r="F61" s="172"/>
      <c r="G61" s="172"/>
      <c r="H61" s="172"/>
      <c r="I61" s="173"/>
      <c r="J61" s="174">
        <f>J84</f>
        <v>0</v>
      </c>
      <c r="K61" s="170"/>
      <c r="L61" s="175"/>
    </row>
    <row r="62" spans="2:12" s="8" customFormat="1" ht="19.9" customHeight="1">
      <c r="B62" s="169"/>
      <c r="C62" s="170"/>
      <c r="D62" s="171" t="s">
        <v>266</v>
      </c>
      <c r="E62" s="172"/>
      <c r="F62" s="172"/>
      <c r="G62" s="172"/>
      <c r="H62" s="172"/>
      <c r="I62" s="173"/>
      <c r="J62" s="174">
        <f>J97</f>
        <v>0</v>
      </c>
      <c r="K62" s="170"/>
      <c r="L62" s="175"/>
    </row>
    <row r="63" spans="2:12" s="1" customFormat="1" ht="21.8" customHeight="1">
      <c r="B63" s="36"/>
      <c r="C63" s="37"/>
      <c r="D63" s="37"/>
      <c r="E63" s="37"/>
      <c r="F63" s="37"/>
      <c r="G63" s="37"/>
      <c r="H63" s="37"/>
      <c r="I63" s="128"/>
      <c r="J63" s="37"/>
      <c r="K63" s="37"/>
      <c r="L63" s="41"/>
    </row>
    <row r="64" spans="2:12" s="1" customFormat="1" ht="6.95" customHeight="1">
      <c r="B64" s="55"/>
      <c r="C64" s="56"/>
      <c r="D64" s="56"/>
      <c r="E64" s="56"/>
      <c r="F64" s="56"/>
      <c r="G64" s="56"/>
      <c r="H64" s="56"/>
      <c r="I64" s="152"/>
      <c r="J64" s="56"/>
      <c r="K64" s="56"/>
      <c r="L64" s="41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55"/>
      <c r="J68" s="58"/>
      <c r="K68" s="58"/>
      <c r="L68" s="41"/>
    </row>
    <row r="69" spans="2:12" s="1" customFormat="1" ht="24.95" customHeight="1">
      <c r="B69" s="36"/>
      <c r="C69" s="21" t="s">
        <v>110</v>
      </c>
      <c r="D69" s="37"/>
      <c r="E69" s="37"/>
      <c r="F69" s="37"/>
      <c r="G69" s="37"/>
      <c r="H69" s="37"/>
      <c r="I69" s="128"/>
      <c r="J69" s="37"/>
      <c r="K69" s="37"/>
      <c r="L69" s="41"/>
    </row>
    <row r="70" spans="2:12" s="1" customFormat="1" ht="6.95" customHeight="1">
      <c r="B70" s="36"/>
      <c r="C70" s="37"/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12" customHeight="1">
      <c r="B71" s="36"/>
      <c r="C71" s="30" t="s">
        <v>16</v>
      </c>
      <c r="D71" s="37"/>
      <c r="E71" s="37"/>
      <c r="F71" s="37"/>
      <c r="G71" s="37"/>
      <c r="H71" s="37"/>
      <c r="I71" s="128"/>
      <c r="J71" s="37"/>
      <c r="K71" s="37"/>
      <c r="L71" s="41"/>
    </row>
    <row r="72" spans="2:12" s="1" customFormat="1" ht="16.5" customHeight="1">
      <c r="B72" s="36"/>
      <c r="C72" s="37"/>
      <c r="D72" s="37"/>
      <c r="E72" s="156" t="str">
        <f>E7</f>
        <v>ZŠ Ostrov - Řešení bezbariérovosti venk a výuk prostor a keramické dílny - KERAMICKÁ DÍLNA</v>
      </c>
      <c r="F72" s="30"/>
      <c r="G72" s="30"/>
      <c r="H72" s="30"/>
      <c r="I72" s="128"/>
      <c r="J72" s="37"/>
      <c r="K72" s="37"/>
      <c r="L72" s="41"/>
    </row>
    <row r="73" spans="2:12" s="1" customFormat="1" ht="12" customHeight="1">
      <c r="B73" s="36"/>
      <c r="C73" s="30" t="s">
        <v>94</v>
      </c>
      <c r="D73" s="37"/>
      <c r="E73" s="37"/>
      <c r="F73" s="37"/>
      <c r="G73" s="37"/>
      <c r="H73" s="37"/>
      <c r="I73" s="128"/>
      <c r="J73" s="37"/>
      <c r="K73" s="37"/>
      <c r="L73" s="41"/>
    </row>
    <row r="74" spans="2:12" s="1" customFormat="1" ht="16.5" customHeight="1">
      <c r="B74" s="36"/>
      <c r="C74" s="37"/>
      <c r="D74" s="37"/>
      <c r="E74" s="62" t="str">
        <f>E9</f>
        <v>B - Keramická dílna - Vybavení</v>
      </c>
      <c r="F74" s="37"/>
      <c r="G74" s="37"/>
      <c r="H74" s="37"/>
      <c r="I74" s="128"/>
      <c r="J74" s="37"/>
      <c r="K74" s="37"/>
      <c r="L74" s="41"/>
    </row>
    <row r="75" spans="2:12" s="1" customFormat="1" ht="6.95" customHeight="1">
      <c r="B75" s="36"/>
      <c r="C75" s="37"/>
      <c r="D75" s="37"/>
      <c r="E75" s="37"/>
      <c r="F75" s="37"/>
      <c r="G75" s="37"/>
      <c r="H75" s="37"/>
      <c r="I75" s="128"/>
      <c r="J75" s="37"/>
      <c r="K75" s="37"/>
      <c r="L75" s="41"/>
    </row>
    <row r="76" spans="2:12" s="1" customFormat="1" ht="12" customHeight="1">
      <c r="B76" s="36"/>
      <c r="C76" s="30" t="s">
        <v>22</v>
      </c>
      <c r="D76" s="37"/>
      <c r="E76" s="37"/>
      <c r="F76" s="25" t="str">
        <f>F12</f>
        <v xml:space="preserve"> </v>
      </c>
      <c r="G76" s="37"/>
      <c r="H76" s="37"/>
      <c r="I76" s="130" t="s">
        <v>24</v>
      </c>
      <c r="J76" s="65" t="str">
        <f>IF(J12="","",J12)</f>
        <v>15. 11. 2018</v>
      </c>
      <c r="K76" s="37"/>
      <c r="L76" s="41"/>
    </row>
    <row r="77" spans="2:12" s="1" customFormat="1" ht="6.95" customHeight="1">
      <c r="B77" s="36"/>
      <c r="C77" s="37"/>
      <c r="D77" s="37"/>
      <c r="E77" s="37"/>
      <c r="F77" s="37"/>
      <c r="G77" s="37"/>
      <c r="H77" s="37"/>
      <c r="I77" s="128"/>
      <c r="J77" s="37"/>
      <c r="K77" s="37"/>
      <c r="L77" s="41"/>
    </row>
    <row r="78" spans="2:12" s="1" customFormat="1" ht="24.9" customHeight="1">
      <c r="B78" s="36"/>
      <c r="C78" s="30" t="s">
        <v>26</v>
      </c>
      <c r="D78" s="37"/>
      <c r="E78" s="37"/>
      <c r="F78" s="25" t="str">
        <f>E15</f>
        <v>ZŠ Ostrov, příspěvková organizace</v>
      </c>
      <c r="G78" s="37"/>
      <c r="H78" s="37"/>
      <c r="I78" s="130" t="s">
        <v>33</v>
      </c>
      <c r="J78" s="34" t="str">
        <f>E21</f>
        <v>BPO spol. s r.o.,Lidická 1239,36317 OSTROV</v>
      </c>
      <c r="K78" s="37"/>
      <c r="L78" s="41"/>
    </row>
    <row r="79" spans="2:12" s="1" customFormat="1" ht="13.65" customHeight="1">
      <c r="B79" s="36"/>
      <c r="C79" s="30" t="s">
        <v>31</v>
      </c>
      <c r="D79" s="37"/>
      <c r="E79" s="37"/>
      <c r="F79" s="25" t="str">
        <f>IF(E18="","",E18)</f>
        <v>Vyplň údaj</v>
      </c>
      <c r="G79" s="37"/>
      <c r="H79" s="37"/>
      <c r="I79" s="130" t="s">
        <v>36</v>
      </c>
      <c r="J79" s="34" t="str">
        <f>E24</f>
        <v>Tomanová ing.</v>
      </c>
      <c r="K79" s="37"/>
      <c r="L79" s="41"/>
    </row>
    <row r="80" spans="2:12" s="1" customFormat="1" ht="10.3" customHeight="1">
      <c r="B80" s="36"/>
      <c r="C80" s="37"/>
      <c r="D80" s="37"/>
      <c r="E80" s="37"/>
      <c r="F80" s="37"/>
      <c r="G80" s="37"/>
      <c r="H80" s="37"/>
      <c r="I80" s="128"/>
      <c r="J80" s="37"/>
      <c r="K80" s="37"/>
      <c r="L80" s="41"/>
    </row>
    <row r="81" spans="2:20" s="9" customFormat="1" ht="29.25" customHeight="1">
      <c r="B81" s="176"/>
      <c r="C81" s="177" t="s">
        <v>111</v>
      </c>
      <c r="D81" s="178" t="s">
        <v>59</v>
      </c>
      <c r="E81" s="178" t="s">
        <v>55</v>
      </c>
      <c r="F81" s="178" t="s">
        <v>56</v>
      </c>
      <c r="G81" s="178" t="s">
        <v>112</v>
      </c>
      <c r="H81" s="178" t="s">
        <v>113</v>
      </c>
      <c r="I81" s="179" t="s">
        <v>114</v>
      </c>
      <c r="J81" s="178" t="s">
        <v>98</v>
      </c>
      <c r="K81" s="180" t="s">
        <v>115</v>
      </c>
      <c r="L81" s="181"/>
      <c r="M81" s="85" t="s">
        <v>28</v>
      </c>
      <c r="N81" s="86" t="s">
        <v>44</v>
      </c>
      <c r="O81" s="86" t="s">
        <v>116</v>
      </c>
      <c r="P81" s="86" t="s">
        <v>117</v>
      </c>
      <c r="Q81" s="86" t="s">
        <v>118</v>
      </c>
      <c r="R81" s="86" t="s">
        <v>119</v>
      </c>
      <c r="S81" s="86" t="s">
        <v>120</v>
      </c>
      <c r="T81" s="87" t="s">
        <v>121</v>
      </c>
    </row>
    <row r="82" spans="2:63" s="1" customFormat="1" ht="22.8" customHeight="1">
      <c r="B82" s="36"/>
      <c r="C82" s="92" t="s">
        <v>122</v>
      </c>
      <c r="D82" s="37"/>
      <c r="E82" s="37"/>
      <c r="F82" s="37"/>
      <c r="G82" s="37"/>
      <c r="H82" s="37"/>
      <c r="I82" s="128"/>
      <c r="J82" s="182">
        <f>BK82</f>
        <v>0</v>
      </c>
      <c r="K82" s="37"/>
      <c r="L82" s="41"/>
      <c r="M82" s="88"/>
      <c r="N82" s="89"/>
      <c r="O82" s="89"/>
      <c r="P82" s="183">
        <f>P83</f>
        <v>0</v>
      </c>
      <c r="Q82" s="89"/>
      <c r="R82" s="183">
        <f>R83</f>
        <v>0</v>
      </c>
      <c r="S82" s="89"/>
      <c r="T82" s="184">
        <f>T83</f>
        <v>0</v>
      </c>
      <c r="AT82" s="15" t="s">
        <v>73</v>
      </c>
      <c r="AU82" s="15" t="s">
        <v>99</v>
      </c>
      <c r="BK82" s="185">
        <f>BK83</f>
        <v>0</v>
      </c>
    </row>
    <row r="83" spans="2:63" s="10" customFormat="1" ht="25.9" customHeight="1">
      <c r="B83" s="186"/>
      <c r="C83" s="187"/>
      <c r="D83" s="188" t="s">
        <v>73</v>
      </c>
      <c r="E83" s="189" t="s">
        <v>73</v>
      </c>
      <c r="F83" s="189" t="s">
        <v>267</v>
      </c>
      <c r="G83" s="187"/>
      <c r="H83" s="187"/>
      <c r="I83" s="190"/>
      <c r="J83" s="191">
        <f>BK83</f>
        <v>0</v>
      </c>
      <c r="K83" s="187"/>
      <c r="L83" s="192"/>
      <c r="M83" s="193"/>
      <c r="N83" s="194"/>
      <c r="O83" s="194"/>
      <c r="P83" s="195">
        <f>P84+P97</f>
        <v>0</v>
      </c>
      <c r="Q83" s="194"/>
      <c r="R83" s="195">
        <f>R84+R97</f>
        <v>0</v>
      </c>
      <c r="S83" s="194"/>
      <c r="T83" s="196">
        <f>T84+T97</f>
        <v>0</v>
      </c>
      <c r="AR83" s="197" t="s">
        <v>82</v>
      </c>
      <c r="AT83" s="198" t="s">
        <v>73</v>
      </c>
      <c r="AU83" s="198" t="s">
        <v>74</v>
      </c>
      <c r="AY83" s="197" t="s">
        <v>125</v>
      </c>
      <c r="BK83" s="199">
        <f>BK84+BK97</f>
        <v>0</v>
      </c>
    </row>
    <row r="84" spans="2:63" s="10" customFormat="1" ht="22.8" customHeight="1">
      <c r="B84" s="186"/>
      <c r="C84" s="187"/>
      <c r="D84" s="188" t="s">
        <v>73</v>
      </c>
      <c r="E84" s="200" t="s">
        <v>268</v>
      </c>
      <c r="F84" s="200" t="s">
        <v>269</v>
      </c>
      <c r="G84" s="187"/>
      <c r="H84" s="187"/>
      <c r="I84" s="190"/>
      <c r="J84" s="201">
        <f>BK84</f>
        <v>0</v>
      </c>
      <c r="K84" s="187"/>
      <c r="L84" s="192"/>
      <c r="M84" s="193"/>
      <c r="N84" s="194"/>
      <c r="O84" s="194"/>
      <c r="P84" s="195">
        <f>SUM(P85:P96)</f>
        <v>0</v>
      </c>
      <c r="Q84" s="194"/>
      <c r="R84" s="195">
        <f>SUM(R85:R96)</f>
        <v>0</v>
      </c>
      <c r="S84" s="194"/>
      <c r="T84" s="196">
        <f>SUM(T85:T96)</f>
        <v>0</v>
      </c>
      <c r="AR84" s="197" t="s">
        <v>133</v>
      </c>
      <c r="AT84" s="198" t="s">
        <v>73</v>
      </c>
      <c r="AU84" s="198" t="s">
        <v>82</v>
      </c>
      <c r="AY84" s="197" t="s">
        <v>125</v>
      </c>
      <c r="BK84" s="199">
        <f>SUM(BK85:BK96)</f>
        <v>0</v>
      </c>
    </row>
    <row r="85" spans="2:65" s="1" customFormat="1" ht="22.5" customHeight="1">
      <c r="B85" s="36"/>
      <c r="C85" s="202" t="s">
        <v>82</v>
      </c>
      <c r="D85" s="202" t="s">
        <v>128</v>
      </c>
      <c r="E85" s="203" t="s">
        <v>270</v>
      </c>
      <c r="F85" s="204" t="s">
        <v>271</v>
      </c>
      <c r="G85" s="205" t="s">
        <v>272</v>
      </c>
      <c r="H85" s="206">
        <v>3</v>
      </c>
      <c r="I85" s="207"/>
      <c r="J85" s="208">
        <f>ROUND(I85*H85,2)</f>
        <v>0</v>
      </c>
      <c r="K85" s="204" t="s">
        <v>28</v>
      </c>
      <c r="L85" s="41"/>
      <c r="M85" s="209" t="s">
        <v>28</v>
      </c>
      <c r="N85" s="210" t="s">
        <v>45</v>
      </c>
      <c r="O85" s="77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15" t="s">
        <v>133</v>
      </c>
      <c r="AT85" s="15" t="s">
        <v>128</v>
      </c>
      <c r="AU85" s="15" t="s">
        <v>84</v>
      </c>
      <c r="AY85" s="15" t="s">
        <v>125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15" t="s">
        <v>82</v>
      </c>
      <c r="BK85" s="213">
        <f>ROUND(I85*H85,2)</f>
        <v>0</v>
      </c>
      <c r="BL85" s="15" t="s">
        <v>133</v>
      </c>
      <c r="BM85" s="15" t="s">
        <v>273</v>
      </c>
    </row>
    <row r="86" spans="2:65" s="1" customFormat="1" ht="16.5" customHeight="1">
      <c r="B86" s="36"/>
      <c r="C86" s="202" t="s">
        <v>84</v>
      </c>
      <c r="D86" s="202" t="s">
        <v>128</v>
      </c>
      <c r="E86" s="203" t="s">
        <v>274</v>
      </c>
      <c r="F86" s="204" t="s">
        <v>275</v>
      </c>
      <c r="G86" s="205" t="s">
        <v>272</v>
      </c>
      <c r="H86" s="206">
        <v>6</v>
      </c>
      <c r="I86" s="207"/>
      <c r="J86" s="208">
        <f>ROUND(I86*H86,2)</f>
        <v>0</v>
      </c>
      <c r="K86" s="204" t="s">
        <v>28</v>
      </c>
      <c r="L86" s="41"/>
      <c r="M86" s="209" t="s">
        <v>28</v>
      </c>
      <c r="N86" s="210" t="s">
        <v>45</v>
      </c>
      <c r="O86" s="77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15" t="s">
        <v>133</v>
      </c>
      <c r="AT86" s="15" t="s">
        <v>128</v>
      </c>
      <c r="AU86" s="15" t="s">
        <v>84</v>
      </c>
      <c r="AY86" s="15" t="s">
        <v>125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5" t="s">
        <v>82</v>
      </c>
      <c r="BK86" s="213">
        <f>ROUND(I86*H86,2)</f>
        <v>0</v>
      </c>
      <c r="BL86" s="15" t="s">
        <v>133</v>
      </c>
      <c r="BM86" s="15" t="s">
        <v>276</v>
      </c>
    </row>
    <row r="87" spans="2:65" s="1" customFormat="1" ht="16.5" customHeight="1">
      <c r="B87" s="36"/>
      <c r="C87" s="202" t="s">
        <v>145</v>
      </c>
      <c r="D87" s="202" t="s">
        <v>128</v>
      </c>
      <c r="E87" s="203" t="s">
        <v>277</v>
      </c>
      <c r="F87" s="204" t="s">
        <v>278</v>
      </c>
      <c r="G87" s="205" t="s">
        <v>272</v>
      </c>
      <c r="H87" s="206">
        <v>12</v>
      </c>
      <c r="I87" s="207"/>
      <c r="J87" s="208">
        <f>ROUND(I87*H87,2)</f>
        <v>0</v>
      </c>
      <c r="K87" s="204" t="s">
        <v>28</v>
      </c>
      <c r="L87" s="41"/>
      <c r="M87" s="209" t="s">
        <v>28</v>
      </c>
      <c r="N87" s="210" t="s">
        <v>45</v>
      </c>
      <c r="O87" s="77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15" t="s">
        <v>133</v>
      </c>
      <c r="AT87" s="15" t="s">
        <v>128</v>
      </c>
      <c r="AU87" s="15" t="s">
        <v>84</v>
      </c>
      <c r="AY87" s="15" t="s">
        <v>125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5" t="s">
        <v>82</v>
      </c>
      <c r="BK87" s="213">
        <f>ROUND(I87*H87,2)</f>
        <v>0</v>
      </c>
      <c r="BL87" s="15" t="s">
        <v>133</v>
      </c>
      <c r="BM87" s="15" t="s">
        <v>279</v>
      </c>
    </row>
    <row r="88" spans="2:65" s="1" customFormat="1" ht="16.5" customHeight="1">
      <c r="B88" s="36"/>
      <c r="C88" s="202" t="s">
        <v>133</v>
      </c>
      <c r="D88" s="202" t="s">
        <v>128</v>
      </c>
      <c r="E88" s="203" t="s">
        <v>280</v>
      </c>
      <c r="F88" s="204" t="s">
        <v>281</v>
      </c>
      <c r="G88" s="205" t="s">
        <v>272</v>
      </c>
      <c r="H88" s="206">
        <v>13</v>
      </c>
      <c r="I88" s="207"/>
      <c r="J88" s="208">
        <f>ROUND(I88*H88,2)</f>
        <v>0</v>
      </c>
      <c r="K88" s="204" t="s">
        <v>28</v>
      </c>
      <c r="L88" s="41"/>
      <c r="M88" s="209" t="s">
        <v>28</v>
      </c>
      <c r="N88" s="210" t="s">
        <v>45</v>
      </c>
      <c r="O88" s="77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15" t="s">
        <v>133</v>
      </c>
      <c r="AT88" s="15" t="s">
        <v>128</v>
      </c>
      <c r="AU88" s="15" t="s">
        <v>84</v>
      </c>
      <c r="AY88" s="15" t="s">
        <v>125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5" t="s">
        <v>82</v>
      </c>
      <c r="BK88" s="213">
        <f>ROUND(I88*H88,2)</f>
        <v>0</v>
      </c>
      <c r="BL88" s="15" t="s">
        <v>133</v>
      </c>
      <c r="BM88" s="15" t="s">
        <v>282</v>
      </c>
    </row>
    <row r="89" spans="2:65" s="1" customFormat="1" ht="16.5" customHeight="1">
      <c r="B89" s="36"/>
      <c r="C89" s="202" t="s">
        <v>155</v>
      </c>
      <c r="D89" s="202" t="s">
        <v>128</v>
      </c>
      <c r="E89" s="203" t="s">
        <v>283</v>
      </c>
      <c r="F89" s="204" t="s">
        <v>284</v>
      </c>
      <c r="G89" s="205" t="s">
        <v>272</v>
      </c>
      <c r="H89" s="206">
        <v>13</v>
      </c>
      <c r="I89" s="207"/>
      <c r="J89" s="208">
        <f>ROUND(I89*H89,2)</f>
        <v>0</v>
      </c>
      <c r="K89" s="204" t="s">
        <v>28</v>
      </c>
      <c r="L89" s="41"/>
      <c r="M89" s="209" t="s">
        <v>28</v>
      </c>
      <c r="N89" s="210" t="s">
        <v>45</v>
      </c>
      <c r="O89" s="77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15" t="s">
        <v>133</v>
      </c>
      <c r="AT89" s="15" t="s">
        <v>128</v>
      </c>
      <c r="AU89" s="15" t="s">
        <v>84</v>
      </c>
      <c r="AY89" s="15" t="s">
        <v>125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5" t="s">
        <v>82</v>
      </c>
      <c r="BK89" s="213">
        <f>ROUND(I89*H89,2)</f>
        <v>0</v>
      </c>
      <c r="BL89" s="15" t="s">
        <v>133</v>
      </c>
      <c r="BM89" s="15" t="s">
        <v>285</v>
      </c>
    </row>
    <row r="90" spans="2:65" s="1" customFormat="1" ht="16.5" customHeight="1">
      <c r="B90" s="36"/>
      <c r="C90" s="202" t="s">
        <v>169</v>
      </c>
      <c r="D90" s="202" t="s">
        <v>128</v>
      </c>
      <c r="E90" s="203" t="s">
        <v>286</v>
      </c>
      <c r="F90" s="204" t="s">
        <v>287</v>
      </c>
      <c r="G90" s="205" t="s">
        <v>272</v>
      </c>
      <c r="H90" s="206">
        <v>13</v>
      </c>
      <c r="I90" s="207"/>
      <c r="J90" s="208">
        <f>ROUND(I90*H90,2)</f>
        <v>0</v>
      </c>
      <c r="K90" s="204" t="s">
        <v>28</v>
      </c>
      <c r="L90" s="41"/>
      <c r="M90" s="209" t="s">
        <v>28</v>
      </c>
      <c r="N90" s="210" t="s">
        <v>45</v>
      </c>
      <c r="O90" s="77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15" t="s">
        <v>133</v>
      </c>
      <c r="AT90" s="15" t="s">
        <v>128</v>
      </c>
      <c r="AU90" s="15" t="s">
        <v>84</v>
      </c>
      <c r="AY90" s="15" t="s">
        <v>125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5" t="s">
        <v>82</v>
      </c>
      <c r="BK90" s="213">
        <f>ROUND(I90*H90,2)</f>
        <v>0</v>
      </c>
      <c r="BL90" s="15" t="s">
        <v>133</v>
      </c>
      <c r="BM90" s="15" t="s">
        <v>288</v>
      </c>
    </row>
    <row r="91" spans="2:65" s="1" customFormat="1" ht="16.5" customHeight="1">
      <c r="B91" s="36"/>
      <c r="C91" s="202" t="s">
        <v>174</v>
      </c>
      <c r="D91" s="202" t="s">
        <v>128</v>
      </c>
      <c r="E91" s="203" t="s">
        <v>289</v>
      </c>
      <c r="F91" s="204" t="s">
        <v>290</v>
      </c>
      <c r="G91" s="205" t="s">
        <v>272</v>
      </c>
      <c r="H91" s="206">
        <v>1</v>
      </c>
      <c r="I91" s="207"/>
      <c r="J91" s="208">
        <f>ROUND(I91*H91,2)</f>
        <v>0</v>
      </c>
      <c r="K91" s="204" t="s">
        <v>28</v>
      </c>
      <c r="L91" s="41"/>
      <c r="M91" s="209" t="s">
        <v>28</v>
      </c>
      <c r="N91" s="210" t="s">
        <v>45</v>
      </c>
      <c r="O91" s="77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15" t="s">
        <v>133</v>
      </c>
      <c r="AT91" s="15" t="s">
        <v>128</v>
      </c>
      <c r="AU91" s="15" t="s">
        <v>84</v>
      </c>
      <c r="AY91" s="15" t="s">
        <v>125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5" t="s">
        <v>82</v>
      </c>
      <c r="BK91" s="213">
        <f>ROUND(I91*H91,2)</f>
        <v>0</v>
      </c>
      <c r="BL91" s="15" t="s">
        <v>133</v>
      </c>
      <c r="BM91" s="15" t="s">
        <v>291</v>
      </c>
    </row>
    <row r="92" spans="2:65" s="1" customFormat="1" ht="16.5" customHeight="1">
      <c r="B92" s="36"/>
      <c r="C92" s="202" t="s">
        <v>178</v>
      </c>
      <c r="D92" s="202" t="s">
        <v>128</v>
      </c>
      <c r="E92" s="203" t="s">
        <v>292</v>
      </c>
      <c r="F92" s="204" t="s">
        <v>293</v>
      </c>
      <c r="G92" s="205" t="s">
        <v>272</v>
      </c>
      <c r="H92" s="206">
        <v>1</v>
      </c>
      <c r="I92" s="207"/>
      <c r="J92" s="208">
        <f>ROUND(I92*H92,2)</f>
        <v>0</v>
      </c>
      <c r="K92" s="204" t="s">
        <v>28</v>
      </c>
      <c r="L92" s="41"/>
      <c r="M92" s="209" t="s">
        <v>28</v>
      </c>
      <c r="N92" s="210" t="s">
        <v>45</v>
      </c>
      <c r="O92" s="77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15" t="s">
        <v>133</v>
      </c>
      <c r="AT92" s="15" t="s">
        <v>128</v>
      </c>
      <c r="AU92" s="15" t="s">
        <v>84</v>
      </c>
      <c r="AY92" s="15" t="s">
        <v>125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82</v>
      </c>
      <c r="BK92" s="213">
        <f>ROUND(I92*H92,2)</f>
        <v>0</v>
      </c>
      <c r="BL92" s="15" t="s">
        <v>133</v>
      </c>
      <c r="BM92" s="15" t="s">
        <v>294</v>
      </c>
    </row>
    <row r="93" spans="2:65" s="1" customFormat="1" ht="16.5" customHeight="1">
      <c r="B93" s="36"/>
      <c r="C93" s="202" t="s">
        <v>138</v>
      </c>
      <c r="D93" s="202" t="s">
        <v>128</v>
      </c>
      <c r="E93" s="203" t="s">
        <v>295</v>
      </c>
      <c r="F93" s="204" t="s">
        <v>296</v>
      </c>
      <c r="G93" s="205" t="s">
        <v>272</v>
      </c>
      <c r="H93" s="206">
        <v>1</v>
      </c>
      <c r="I93" s="207"/>
      <c r="J93" s="208">
        <f>ROUND(I93*H93,2)</f>
        <v>0</v>
      </c>
      <c r="K93" s="204" t="s">
        <v>28</v>
      </c>
      <c r="L93" s="41"/>
      <c r="M93" s="209" t="s">
        <v>28</v>
      </c>
      <c r="N93" s="210" t="s">
        <v>45</v>
      </c>
      <c r="O93" s="77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15" t="s">
        <v>133</v>
      </c>
      <c r="AT93" s="15" t="s">
        <v>128</v>
      </c>
      <c r="AU93" s="15" t="s">
        <v>84</v>
      </c>
      <c r="AY93" s="15" t="s">
        <v>125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5" t="s">
        <v>82</v>
      </c>
      <c r="BK93" s="213">
        <f>ROUND(I93*H93,2)</f>
        <v>0</v>
      </c>
      <c r="BL93" s="15" t="s">
        <v>133</v>
      </c>
      <c r="BM93" s="15" t="s">
        <v>297</v>
      </c>
    </row>
    <row r="94" spans="2:65" s="1" customFormat="1" ht="16.5" customHeight="1">
      <c r="B94" s="36"/>
      <c r="C94" s="202" t="s">
        <v>189</v>
      </c>
      <c r="D94" s="202" t="s">
        <v>128</v>
      </c>
      <c r="E94" s="203" t="s">
        <v>298</v>
      </c>
      <c r="F94" s="204" t="s">
        <v>299</v>
      </c>
      <c r="G94" s="205" t="s">
        <v>272</v>
      </c>
      <c r="H94" s="206">
        <v>1</v>
      </c>
      <c r="I94" s="207"/>
      <c r="J94" s="208">
        <f>ROUND(I94*H94,2)</f>
        <v>0</v>
      </c>
      <c r="K94" s="204" t="s">
        <v>28</v>
      </c>
      <c r="L94" s="41"/>
      <c r="M94" s="209" t="s">
        <v>28</v>
      </c>
      <c r="N94" s="210" t="s">
        <v>45</v>
      </c>
      <c r="O94" s="77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15" t="s">
        <v>133</v>
      </c>
      <c r="AT94" s="15" t="s">
        <v>128</v>
      </c>
      <c r="AU94" s="15" t="s">
        <v>84</v>
      </c>
      <c r="AY94" s="15" t="s">
        <v>125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5" t="s">
        <v>82</v>
      </c>
      <c r="BK94" s="213">
        <f>ROUND(I94*H94,2)</f>
        <v>0</v>
      </c>
      <c r="BL94" s="15" t="s">
        <v>133</v>
      </c>
      <c r="BM94" s="15" t="s">
        <v>300</v>
      </c>
    </row>
    <row r="95" spans="2:65" s="1" customFormat="1" ht="16.5" customHeight="1">
      <c r="B95" s="36"/>
      <c r="C95" s="202" t="s">
        <v>197</v>
      </c>
      <c r="D95" s="202" t="s">
        <v>128</v>
      </c>
      <c r="E95" s="203" t="s">
        <v>301</v>
      </c>
      <c r="F95" s="204" t="s">
        <v>302</v>
      </c>
      <c r="G95" s="205" t="s">
        <v>272</v>
      </c>
      <c r="H95" s="206">
        <v>1</v>
      </c>
      <c r="I95" s="207"/>
      <c r="J95" s="208">
        <f>ROUND(I95*H95,2)</f>
        <v>0</v>
      </c>
      <c r="K95" s="204" t="s">
        <v>28</v>
      </c>
      <c r="L95" s="41"/>
      <c r="M95" s="209" t="s">
        <v>28</v>
      </c>
      <c r="N95" s="210" t="s">
        <v>45</v>
      </c>
      <c r="O95" s="77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15" t="s">
        <v>133</v>
      </c>
      <c r="AT95" s="15" t="s">
        <v>128</v>
      </c>
      <c r="AU95" s="15" t="s">
        <v>84</v>
      </c>
      <c r="AY95" s="15" t="s">
        <v>125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5" t="s">
        <v>82</v>
      </c>
      <c r="BK95" s="213">
        <f>ROUND(I95*H95,2)</f>
        <v>0</v>
      </c>
      <c r="BL95" s="15" t="s">
        <v>133</v>
      </c>
      <c r="BM95" s="15" t="s">
        <v>303</v>
      </c>
    </row>
    <row r="96" spans="2:65" s="1" customFormat="1" ht="16.5" customHeight="1">
      <c r="B96" s="36"/>
      <c r="C96" s="202" t="s">
        <v>201</v>
      </c>
      <c r="D96" s="202" t="s">
        <v>128</v>
      </c>
      <c r="E96" s="203" t="s">
        <v>304</v>
      </c>
      <c r="F96" s="204" t="s">
        <v>305</v>
      </c>
      <c r="G96" s="205" t="s">
        <v>272</v>
      </c>
      <c r="H96" s="206">
        <v>4</v>
      </c>
      <c r="I96" s="207"/>
      <c r="J96" s="208">
        <f>ROUND(I96*H96,2)</f>
        <v>0</v>
      </c>
      <c r="K96" s="204" t="s">
        <v>28</v>
      </c>
      <c r="L96" s="41"/>
      <c r="M96" s="209" t="s">
        <v>28</v>
      </c>
      <c r="N96" s="210" t="s">
        <v>45</v>
      </c>
      <c r="O96" s="77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15" t="s">
        <v>133</v>
      </c>
      <c r="AT96" s="15" t="s">
        <v>128</v>
      </c>
      <c r="AU96" s="15" t="s">
        <v>84</v>
      </c>
      <c r="AY96" s="15" t="s">
        <v>125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5" t="s">
        <v>82</v>
      </c>
      <c r="BK96" s="213">
        <f>ROUND(I96*H96,2)</f>
        <v>0</v>
      </c>
      <c r="BL96" s="15" t="s">
        <v>133</v>
      </c>
      <c r="BM96" s="15" t="s">
        <v>306</v>
      </c>
    </row>
    <row r="97" spans="2:63" s="10" customFormat="1" ht="22.8" customHeight="1">
      <c r="B97" s="186"/>
      <c r="C97" s="187"/>
      <c r="D97" s="188" t="s">
        <v>73</v>
      </c>
      <c r="E97" s="200" t="s">
        <v>307</v>
      </c>
      <c r="F97" s="200" t="s">
        <v>308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P98</f>
        <v>0</v>
      </c>
      <c r="Q97" s="194"/>
      <c r="R97" s="195">
        <f>R98</f>
        <v>0</v>
      </c>
      <c r="S97" s="194"/>
      <c r="T97" s="196">
        <f>T98</f>
        <v>0</v>
      </c>
      <c r="AR97" s="197" t="s">
        <v>133</v>
      </c>
      <c r="AT97" s="198" t="s">
        <v>73</v>
      </c>
      <c r="AU97" s="198" t="s">
        <v>82</v>
      </c>
      <c r="AY97" s="197" t="s">
        <v>125</v>
      </c>
      <c r="BK97" s="199">
        <f>BK98</f>
        <v>0</v>
      </c>
    </row>
    <row r="98" spans="2:65" s="1" customFormat="1" ht="16.5" customHeight="1">
      <c r="B98" s="36"/>
      <c r="C98" s="202" t="s">
        <v>205</v>
      </c>
      <c r="D98" s="202" t="s">
        <v>128</v>
      </c>
      <c r="E98" s="203" t="s">
        <v>309</v>
      </c>
      <c r="F98" s="204" t="s">
        <v>308</v>
      </c>
      <c r="G98" s="205" t="s">
        <v>310</v>
      </c>
      <c r="H98" s="206">
        <v>1</v>
      </c>
      <c r="I98" s="207"/>
      <c r="J98" s="208">
        <f>ROUND(I98*H98,2)</f>
        <v>0</v>
      </c>
      <c r="K98" s="204" t="s">
        <v>28</v>
      </c>
      <c r="L98" s="41"/>
      <c r="M98" s="260" t="s">
        <v>28</v>
      </c>
      <c r="N98" s="261" t="s">
        <v>45</v>
      </c>
      <c r="O98" s="262"/>
      <c r="P98" s="263">
        <f>O98*H98</f>
        <v>0</v>
      </c>
      <c r="Q98" s="263">
        <v>0</v>
      </c>
      <c r="R98" s="263">
        <f>Q98*H98</f>
        <v>0</v>
      </c>
      <c r="S98" s="263">
        <v>0</v>
      </c>
      <c r="T98" s="264">
        <f>S98*H98</f>
        <v>0</v>
      </c>
      <c r="AR98" s="15" t="s">
        <v>311</v>
      </c>
      <c r="AT98" s="15" t="s">
        <v>128</v>
      </c>
      <c r="AU98" s="15" t="s">
        <v>84</v>
      </c>
      <c r="AY98" s="15" t="s">
        <v>125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5" t="s">
        <v>82</v>
      </c>
      <c r="BK98" s="213">
        <f>ROUND(I98*H98,2)</f>
        <v>0</v>
      </c>
      <c r="BL98" s="15" t="s">
        <v>311</v>
      </c>
      <c r="BM98" s="15" t="s">
        <v>312</v>
      </c>
    </row>
    <row r="99" spans="2:12" s="1" customFormat="1" ht="6.95" customHeight="1">
      <c r="B99" s="55"/>
      <c r="C99" s="56"/>
      <c r="D99" s="56"/>
      <c r="E99" s="56"/>
      <c r="F99" s="56"/>
      <c r="G99" s="56"/>
      <c r="H99" s="56"/>
      <c r="I99" s="152"/>
      <c r="J99" s="56"/>
      <c r="K99" s="56"/>
      <c r="L99" s="41"/>
    </row>
  </sheetData>
  <sheetProtection password="CC35" sheet="1" objects="1" scenarios="1" formatColumns="0" formatRows="0" autoFilter="0"/>
  <autoFilter ref="C81:K9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90</v>
      </c>
    </row>
    <row r="3" spans="2:46" ht="6.95" customHeight="1" hidden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 hidden="1">
      <c r="B4" s="18"/>
      <c r="D4" s="125" t="s">
        <v>93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26" t="s">
        <v>16</v>
      </c>
      <c r="L6" s="18"/>
    </row>
    <row r="7" spans="2:12" ht="16.5" customHeight="1" hidden="1">
      <c r="B7" s="18"/>
      <c r="E7" s="127" t="str">
        <f>'Rekapitulace stavby'!K6</f>
        <v>ZŠ Ostrov - Řešení bezbariérovosti venk a výuk prostor a keramické dílny - KERAMICKÁ DÍLNA</v>
      </c>
      <c r="F7" s="126"/>
      <c r="G7" s="126"/>
      <c r="H7" s="126"/>
      <c r="L7" s="18"/>
    </row>
    <row r="8" spans="2:12" s="1" customFormat="1" ht="12" customHeight="1" hidden="1">
      <c r="B8" s="41"/>
      <c r="D8" s="126" t="s">
        <v>94</v>
      </c>
      <c r="I8" s="128"/>
      <c r="L8" s="41"/>
    </row>
    <row r="9" spans="2:12" s="1" customFormat="1" ht="36.95" customHeight="1" hidden="1">
      <c r="B9" s="41"/>
      <c r="E9" s="129" t="s">
        <v>313</v>
      </c>
      <c r="F9" s="1"/>
      <c r="G9" s="1"/>
      <c r="H9" s="1"/>
      <c r="I9" s="128"/>
      <c r="L9" s="41"/>
    </row>
    <row r="10" spans="2:12" s="1" customFormat="1" ht="12" hidden="1">
      <c r="B10" s="41"/>
      <c r="I10" s="128"/>
      <c r="L10" s="41"/>
    </row>
    <row r="11" spans="2:12" s="1" customFormat="1" ht="12" customHeight="1" hidden="1">
      <c r="B11" s="41"/>
      <c r="D11" s="126" t="s">
        <v>18</v>
      </c>
      <c r="F11" s="15" t="s">
        <v>19</v>
      </c>
      <c r="I11" s="130" t="s">
        <v>20</v>
      </c>
      <c r="J11" s="15" t="s">
        <v>314</v>
      </c>
      <c r="L11" s="41"/>
    </row>
    <row r="12" spans="2:12" s="1" customFormat="1" ht="12" customHeight="1" hidden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15. 11. 2018</v>
      </c>
      <c r="L12" s="41"/>
    </row>
    <row r="13" spans="2:12" s="1" customFormat="1" ht="10.8" customHeight="1" hidden="1">
      <c r="B13" s="41"/>
      <c r="I13" s="128"/>
      <c r="L13" s="41"/>
    </row>
    <row r="14" spans="2:12" s="1" customFormat="1" ht="12" customHeight="1" hidden="1">
      <c r="B14" s="41"/>
      <c r="D14" s="126" t="s">
        <v>26</v>
      </c>
      <c r="I14" s="130" t="s">
        <v>27</v>
      </c>
      <c r="J14" s="15" t="s">
        <v>28</v>
      </c>
      <c r="L14" s="41"/>
    </row>
    <row r="15" spans="2:12" s="1" customFormat="1" ht="18" customHeight="1" hidden="1">
      <c r="B15" s="41"/>
      <c r="E15" s="15" t="s">
        <v>29</v>
      </c>
      <c r="I15" s="130" t="s">
        <v>30</v>
      </c>
      <c r="J15" s="15" t="s">
        <v>28</v>
      </c>
      <c r="L15" s="41"/>
    </row>
    <row r="16" spans="2:12" s="1" customFormat="1" ht="6.95" customHeight="1" hidden="1">
      <c r="B16" s="41"/>
      <c r="I16" s="128"/>
      <c r="L16" s="41"/>
    </row>
    <row r="17" spans="2:12" s="1" customFormat="1" ht="12" customHeight="1" hidden="1">
      <c r="B17" s="41"/>
      <c r="D17" s="126" t="s">
        <v>31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5"/>
      <c r="G18" s="15"/>
      <c r="H18" s="15"/>
      <c r="I18" s="130" t="s">
        <v>30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28"/>
      <c r="L19" s="41"/>
    </row>
    <row r="20" spans="2:12" s="1" customFormat="1" ht="12" customHeight="1" hidden="1">
      <c r="B20" s="41"/>
      <c r="D20" s="126" t="s">
        <v>33</v>
      </c>
      <c r="I20" s="130" t="s">
        <v>27</v>
      </c>
      <c r="J20" s="15" t="s">
        <v>28</v>
      </c>
      <c r="L20" s="41"/>
    </row>
    <row r="21" spans="2:12" s="1" customFormat="1" ht="18" customHeight="1" hidden="1">
      <c r="B21" s="41"/>
      <c r="E21" s="15" t="s">
        <v>34</v>
      </c>
      <c r="I21" s="130" t="s">
        <v>30</v>
      </c>
      <c r="J21" s="15" t="s">
        <v>28</v>
      </c>
      <c r="L21" s="41"/>
    </row>
    <row r="22" spans="2:12" s="1" customFormat="1" ht="6.95" customHeight="1" hidden="1">
      <c r="B22" s="41"/>
      <c r="I22" s="128"/>
      <c r="L22" s="41"/>
    </row>
    <row r="23" spans="2:12" s="1" customFormat="1" ht="12" customHeight="1" hidden="1">
      <c r="B23" s="41"/>
      <c r="D23" s="126" t="s">
        <v>36</v>
      </c>
      <c r="I23" s="130" t="s">
        <v>27</v>
      </c>
      <c r="J23" s="15" t="s">
        <v>28</v>
      </c>
      <c r="L23" s="41"/>
    </row>
    <row r="24" spans="2:12" s="1" customFormat="1" ht="18" customHeight="1" hidden="1">
      <c r="B24" s="41"/>
      <c r="E24" s="15" t="s">
        <v>37</v>
      </c>
      <c r="I24" s="130" t="s">
        <v>30</v>
      </c>
      <c r="J24" s="15" t="s">
        <v>28</v>
      </c>
      <c r="L24" s="41"/>
    </row>
    <row r="25" spans="2:12" s="1" customFormat="1" ht="6.95" customHeight="1" hidden="1">
      <c r="B25" s="41"/>
      <c r="I25" s="128"/>
      <c r="L25" s="41"/>
    </row>
    <row r="26" spans="2:12" s="1" customFormat="1" ht="12" customHeight="1" hidden="1">
      <c r="B26" s="41"/>
      <c r="D26" s="126" t="s">
        <v>38</v>
      </c>
      <c r="I26" s="128"/>
      <c r="L26" s="41"/>
    </row>
    <row r="27" spans="2:12" s="6" customFormat="1" ht="16.5" customHeight="1" hidden="1">
      <c r="B27" s="132"/>
      <c r="E27" s="133" t="s">
        <v>28</v>
      </c>
      <c r="F27" s="133"/>
      <c r="G27" s="133"/>
      <c r="H27" s="133"/>
      <c r="I27" s="134"/>
      <c r="L27" s="132"/>
    </row>
    <row r="28" spans="2:12" s="1" customFormat="1" ht="6.95" customHeight="1" hidden="1">
      <c r="B28" s="41"/>
      <c r="I28" s="128"/>
      <c r="L28" s="41"/>
    </row>
    <row r="29" spans="2:12" s="1" customFormat="1" ht="6.95" customHeight="1" hidden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 hidden="1">
      <c r="B30" s="41"/>
      <c r="D30" s="136" t="s">
        <v>40</v>
      </c>
      <c r="I30" s="128"/>
      <c r="J30" s="137">
        <f>ROUND(J83,2)</f>
        <v>0</v>
      </c>
      <c r="L30" s="41"/>
    </row>
    <row r="31" spans="2:12" s="1" customFormat="1" ht="6.95" customHeight="1" hidden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 hidden="1">
      <c r="B32" s="41"/>
      <c r="F32" s="138" t="s">
        <v>42</v>
      </c>
      <c r="I32" s="139" t="s">
        <v>41</v>
      </c>
      <c r="J32" s="138" t="s">
        <v>43</v>
      </c>
      <c r="L32" s="41"/>
    </row>
    <row r="33" spans="2:12" s="1" customFormat="1" ht="14.4" customHeight="1" hidden="1">
      <c r="B33" s="41"/>
      <c r="D33" s="126" t="s">
        <v>44</v>
      </c>
      <c r="E33" s="126" t="s">
        <v>45</v>
      </c>
      <c r="F33" s="140">
        <f>ROUND((SUM(BE83:BE113)),2)</f>
        <v>0</v>
      </c>
      <c r="I33" s="141">
        <v>0.21</v>
      </c>
      <c r="J33" s="140">
        <f>ROUND(((SUM(BE83:BE113))*I33),2)</f>
        <v>0</v>
      </c>
      <c r="L33" s="41"/>
    </row>
    <row r="34" spans="2:12" s="1" customFormat="1" ht="14.4" customHeight="1" hidden="1">
      <c r="B34" s="41"/>
      <c r="E34" s="126" t="s">
        <v>46</v>
      </c>
      <c r="F34" s="140">
        <f>ROUND((SUM(BF83:BF113)),2)</f>
        <v>0</v>
      </c>
      <c r="I34" s="141">
        <v>0.15</v>
      </c>
      <c r="J34" s="140">
        <f>ROUND(((SUM(BF83:BF113))*I34),2)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0">
        <f>ROUND((SUM(BG83:BG113)),2)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0">
        <f>ROUND((SUM(BH83:BH113)),2)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0">
        <f>ROUND((SUM(BI83:BI113)),2)</f>
        <v>0</v>
      </c>
      <c r="I37" s="141">
        <v>0</v>
      </c>
      <c r="J37" s="140">
        <f>0</f>
        <v>0</v>
      </c>
      <c r="L37" s="41"/>
    </row>
    <row r="38" spans="2:12" s="1" customFormat="1" ht="6.95" customHeight="1" hidden="1">
      <c r="B38" s="41"/>
      <c r="I38" s="128"/>
      <c r="L38" s="41"/>
    </row>
    <row r="39" spans="2:12" s="1" customFormat="1" ht="25.4" customHeight="1" hidden="1">
      <c r="B39" s="41"/>
      <c r="C39" s="142"/>
      <c r="D39" s="143" t="s">
        <v>50</v>
      </c>
      <c r="E39" s="144"/>
      <c r="F39" s="144"/>
      <c r="G39" s="145" t="s">
        <v>51</v>
      </c>
      <c r="H39" s="146" t="s">
        <v>52</v>
      </c>
      <c r="I39" s="147"/>
      <c r="J39" s="148">
        <f>SUM(J30:J37)</f>
        <v>0</v>
      </c>
      <c r="K39" s="149"/>
      <c r="L39" s="41"/>
    </row>
    <row r="40" spans="2:12" s="1" customFormat="1" ht="14.4" customHeight="1" hidden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1" ht="12" hidden="1"/>
    <row r="42" ht="12" hidden="1"/>
    <row r="43" ht="12" hidden="1"/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96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ZŠ Ostrov - Řešení bezbariérovosti venk a výuk prostor a keramické dílny - KERAMICKÁ DÍLNA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94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C - Keramická dílna - Elektročást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 xml:space="preserve"> </v>
      </c>
      <c r="G52" s="37"/>
      <c r="H52" s="37"/>
      <c r="I52" s="130" t="s">
        <v>24</v>
      </c>
      <c r="J52" s="65" t="str">
        <f>IF(J12="","",J12)</f>
        <v>15. 11. 2018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24.9" customHeight="1">
      <c r="B54" s="36"/>
      <c r="C54" s="30" t="s">
        <v>26</v>
      </c>
      <c r="D54" s="37"/>
      <c r="E54" s="37"/>
      <c r="F54" s="25" t="str">
        <f>E15</f>
        <v>ZŠ Ostrov, příspěvková organizace</v>
      </c>
      <c r="G54" s="37"/>
      <c r="H54" s="37"/>
      <c r="I54" s="130" t="s">
        <v>33</v>
      </c>
      <c r="J54" s="34" t="str">
        <f>E21</f>
        <v>BPO spol. s r.o.,Lidická 1239,36317 OSTROV</v>
      </c>
      <c r="K54" s="37"/>
      <c r="L54" s="41"/>
    </row>
    <row r="55" spans="2:12" s="1" customFormat="1" ht="13.65" customHeight="1">
      <c r="B55" s="36"/>
      <c r="C55" s="30" t="s">
        <v>31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Tomanová ing.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97</v>
      </c>
      <c r="D57" s="158"/>
      <c r="E57" s="158"/>
      <c r="F57" s="158"/>
      <c r="G57" s="158"/>
      <c r="H57" s="158"/>
      <c r="I57" s="159"/>
      <c r="J57" s="160" t="s">
        <v>98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72</v>
      </c>
      <c r="D59" s="37"/>
      <c r="E59" s="37"/>
      <c r="F59" s="37"/>
      <c r="G59" s="37"/>
      <c r="H59" s="37"/>
      <c r="I59" s="128"/>
      <c r="J59" s="95">
        <f>J83</f>
        <v>0</v>
      </c>
      <c r="K59" s="37"/>
      <c r="L59" s="41"/>
      <c r="AU59" s="15" t="s">
        <v>99</v>
      </c>
    </row>
    <row r="60" spans="2:12" s="7" customFormat="1" ht="24.95" customHeight="1">
      <c r="B60" s="162"/>
      <c r="C60" s="163"/>
      <c r="D60" s="164" t="s">
        <v>315</v>
      </c>
      <c r="E60" s="165"/>
      <c r="F60" s="165"/>
      <c r="G60" s="165"/>
      <c r="H60" s="165"/>
      <c r="I60" s="166"/>
      <c r="J60" s="167">
        <f>J84</f>
        <v>0</v>
      </c>
      <c r="K60" s="163"/>
      <c r="L60" s="168"/>
    </row>
    <row r="61" spans="2:12" s="8" customFormat="1" ht="19.9" customHeight="1">
      <c r="B61" s="169"/>
      <c r="C61" s="170"/>
      <c r="D61" s="171" t="s">
        <v>316</v>
      </c>
      <c r="E61" s="172"/>
      <c r="F61" s="172"/>
      <c r="G61" s="172"/>
      <c r="H61" s="172"/>
      <c r="I61" s="173"/>
      <c r="J61" s="174">
        <f>J85</f>
        <v>0</v>
      </c>
      <c r="K61" s="170"/>
      <c r="L61" s="175"/>
    </row>
    <row r="62" spans="2:12" s="8" customFormat="1" ht="19.9" customHeight="1">
      <c r="B62" s="169"/>
      <c r="C62" s="170"/>
      <c r="D62" s="171" t="s">
        <v>317</v>
      </c>
      <c r="E62" s="172"/>
      <c r="F62" s="172"/>
      <c r="G62" s="172"/>
      <c r="H62" s="172"/>
      <c r="I62" s="173"/>
      <c r="J62" s="174">
        <f>J95</f>
        <v>0</v>
      </c>
      <c r="K62" s="170"/>
      <c r="L62" s="175"/>
    </row>
    <row r="63" spans="2:12" s="8" customFormat="1" ht="19.9" customHeight="1">
      <c r="B63" s="169"/>
      <c r="C63" s="170"/>
      <c r="D63" s="171" t="s">
        <v>318</v>
      </c>
      <c r="E63" s="172"/>
      <c r="F63" s="172"/>
      <c r="G63" s="172"/>
      <c r="H63" s="172"/>
      <c r="I63" s="173"/>
      <c r="J63" s="174">
        <f>J107</f>
        <v>0</v>
      </c>
      <c r="K63" s="170"/>
      <c r="L63" s="175"/>
    </row>
    <row r="64" spans="2:12" s="1" customFormat="1" ht="21.8" customHeight="1">
      <c r="B64" s="36"/>
      <c r="C64" s="37"/>
      <c r="D64" s="37"/>
      <c r="E64" s="37"/>
      <c r="F64" s="37"/>
      <c r="G64" s="37"/>
      <c r="H64" s="37"/>
      <c r="I64" s="128"/>
      <c r="J64" s="37"/>
      <c r="K64" s="37"/>
      <c r="L64" s="41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52"/>
      <c r="J65" s="56"/>
      <c r="K65" s="56"/>
      <c r="L65" s="41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55"/>
      <c r="J69" s="58"/>
      <c r="K69" s="58"/>
      <c r="L69" s="41"/>
    </row>
    <row r="70" spans="2:12" s="1" customFormat="1" ht="24.95" customHeight="1">
      <c r="B70" s="36"/>
      <c r="C70" s="21" t="s">
        <v>110</v>
      </c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128"/>
      <c r="J71" s="37"/>
      <c r="K71" s="37"/>
      <c r="L71" s="41"/>
    </row>
    <row r="72" spans="2:12" s="1" customFormat="1" ht="12" customHeight="1">
      <c r="B72" s="36"/>
      <c r="C72" s="30" t="s">
        <v>16</v>
      </c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16.5" customHeight="1">
      <c r="B73" s="36"/>
      <c r="C73" s="37"/>
      <c r="D73" s="37"/>
      <c r="E73" s="156" t="str">
        <f>E7</f>
        <v>ZŠ Ostrov - Řešení bezbariérovosti venk a výuk prostor a keramické dílny - KERAMICKÁ DÍLNA</v>
      </c>
      <c r="F73" s="30"/>
      <c r="G73" s="30"/>
      <c r="H73" s="30"/>
      <c r="I73" s="128"/>
      <c r="J73" s="37"/>
      <c r="K73" s="37"/>
      <c r="L73" s="41"/>
    </row>
    <row r="74" spans="2:12" s="1" customFormat="1" ht="12" customHeight="1">
      <c r="B74" s="36"/>
      <c r="C74" s="30" t="s">
        <v>94</v>
      </c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6.5" customHeight="1">
      <c r="B75" s="36"/>
      <c r="C75" s="37"/>
      <c r="D75" s="37"/>
      <c r="E75" s="62" t="str">
        <f>E9</f>
        <v>C - Keramická dílna - Elektročást</v>
      </c>
      <c r="F75" s="37"/>
      <c r="G75" s="37"/>
      <c r="H75" s="37"/>
      <c r="I75" s="128"/>
      <c r="J75" s="37"/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pans="2:12" s="1" customFormat="1" ht="12" customHeight="1">
      <c r="B77" s="36"/>
      <c r="C77" s="30" t="s">
        <v>22</v>
      </c>
      <c r="D77" s="37"/>
      <c r="E77" s="37"/>
      <c r="F77" s="25" t="str">
        <f>F12</f>
        <v xml:space="preserve"> </v>
      </c>
      <c r="G77" s="37"/>
      <c r="H77" s="37"/>
      <c r="I77" s="130" t="s">
        <v>24</v>
      </c>
      <c r="J77" s="65" t="str">
        <f>IF(J12="","",J12)</f>
        <v>15. 11. 2018</v>
      </c>
      <c r="K77" s="37"/>
      <c r="L77" s="41"/>
    </row>
    <row r="78" spans="2:12" s="1" customFormat="1" ht="6.95" customHeight="1">
      <c r="B78" s="36"/>
      <c r="C78" s="37"/>
      <c r="D78" s="37"/>
      <c r="E78" s="37"/>
      <c r="F78" s="37"/>
      <c r="G78" s="37"/>
      <c r="H78" s="37"/>
      <c r="I78" s="128"/>
      <c r="J78" s="37"/>
      <c r="K78" s="37"/>
      <c r="L78" s="41"/>
    </row>
    <row r="79" spans="2:12" s="1" customFormat="1" ht="24.9" customHeight="1">
      <c r="B79" s="36"/>
      <c r="C79" s="30" t="s">
        <v>26</v>
      </c>
      <c r="D79" s="37"/>
      <c r="E79" s="37"/>
      <c r="F79" s="25" t="str">
        <f>E15</f>
        <v>ZŠ Ostrov, příspěvková organizace</v>
      </c>
      <c r="G79" s="37"/>
      <c r="H79" s="37"/>
      <c r="I79" s="130" t="s">
        <v>33</v>
      </c>
      <c r="J79" s="34" t="str">
        <f>E21</f>
        <v>BPO spol. s r.o.,Lidická 1239,36317 OSTROV</v>
      </c>
      <c r="K79" s="37"/>
      <c r="L79" s="41"/>
    </row>
    <row r="80" spans="2:12" s="1" customFormat="1" ht="13.65" customHeight="1">
      <c r="B80" s="36"/>
      <c r="C80" s="30" t="s">
        <v>31</v>
      </c>
      <c r="D80" s="37"/>
      <c r="E80" s="37"/>
      <c r="F80" s="25" t="str">
        <f>IF(E18="","",E18)</f>
        <v>Vyplň údaj</v>
      </c>
      <c r="G80" s="37"/>
      <c r="H80" s="37"/>
      <c r="I80" s="130" t="s">
        <v>36</v>
      </c>
      <c r="J80" s="34" t="str">
        <f>E24</f>
        <v>Tomanová ing.</v>
      </c>
      <c r="K80" s="37"/>
      <c r="L80" s="41"/>
    </row>
    <row r="81" spans="2:12" s="1" customFormat="1" ht="10.3" customHeight="1">
      <c r="B81" s="36"/>
      <c r="C81" s="37"/>
      <c r="D81" s="37"/>
      <c r="E81" s="37"/>
      <c r="F81" s="37"/>
      <c r="G81" s="37"/>
      <c r="H81" s="37"/>
      <c r="I81" s="128"/>
      <c r="J81" s="37"/>
      <c r="K81" s="37"/>
      <c r="L81" s="41"/>
    </row>
    <row r="82" spans="2:20" s="9" customFormat="1" ht="29.25" customHeight="1">
      <c r="B82" s="176"/>
      <c r="C82" s="177" t="s">
        <v>111</v>
      </c>
      <c r="D82" s="178" t="s">
        <v>59</v>
      </c>
      <c r="E82" s="178" t="s">
        <v>55</v>
      </c>
      <c r="F82" s="178" t="s">
        <v>56</v>
      </c>
      <c r="G82" s="178" t="s">
        <v>112</v>
      </c>
      <c r="H82" s="178" t="s">
        <v>113</v>
      </c>
      <c r="I82" s="179" t="s">
        <v>114</v>
      </c>
      <c r="J82" s="178" t="s">
        <v>98</v>
      </c>
      <c r="K82" s="180" t="s">
        <v>115</v>
      </c>
      <c r="L82" s="181"/>
      <c r="M82" s="85" t="s">
        <v>28</v>
      </c>
      <c r="N82" s="86" t="s">
        <v>44</v>
      </c>
      <c r="O82" s="86" t="s">
        <v>116</v>
      </c>
      <c r="P82" s="86" t="s">
        <v>117</v>
      </c>
      <c r="Q82" s="86" t="s">
        <v>118</v>
      </c>
      <c r="R82" s="86" t="s">
        <v>119</v>
      </c>
      <c r="S82" s="86" t="s">
        <v>120</v>
      </c>
      <c r="T82" s="87" t="s">
        <v>121</v>
      </c>
    </row>
    <row r="83" spans="2:63" s="1" customFormat="1" ht="22.8" customHeight="1">
      <c r="B83" s="36"/>
      <c r="C83" s="92" t="s">
        <v>122</v>
      </c>
      <c r="D83" s="37"/>
      <c r="E83" s="37"/>
      <c r="F83" s="37"/>
      <c r="G83" s="37"/>
      <c r="H83" s="37"/>
      <c r="I83" s="128"/>
      <c r="J83" s="182">
        <f>BK83</f>
        <v>0</v>
      </c>
      <c r="K83" s="37"/>
      <c r="L83" s="41"/>
      <c r="M83" s="88"/>
      <c r="N83" s="89"/>
      <c r="O83" s="89"/>
      <c r="P83" s="183">
        <f>P84</f>
        <v>0</v>
      </c>
      <c r="Q83" s="89"/>
      <c r="R83" s="183">
        <f>R84</f>
        <v>0</v>
      </c>
      <c r="S83" s="89"/>
      <c r="T83" s="184">
        <f>T84</f>
        <v>0</v>
      </c>
      <c r="AT83" s="15" t="s">
        <v>73</v>
      </c>
      <c r="AU83" s="15" t="s">
        <v>99</v>
      </c>
      <c r="BK83" s="185">
        <f>BK84</f>
        <v>0</v>
      </c>
    </row>
    <row r="84" spans="2:63" s="10" customFormat="1" ht="25.9" customHeight="1">
      <c r="B84" s="186"/>
      <c r="C84" s="187"/>
      <c r="D84" s="188" t="s">
        <v>73</v>
      </c>
      <c r="E84" s="189" t="s">
        <v>319</v>
      </c>
      <c r="F84" s="189" t="s">
        <v>320</v>
      </c>
      <c r="G84" s="187"/>
      <c r="H84" s="187"/>
      <c r="I84" s="190"/>
      <c r="J84" s="191">
        <f>BK84</f>
        <v>0</v>
      </c>
      <c r="K84" s="187"/>
      <c r="L84" s="192"/>
      <c r="M84" s="193"/>
      <c r="N84" s="194"/>
      <c r="O84" s="194"/>
      <c r="P84" s="195">
        <f>P85+P95+P107</f>
        <v>0</v>
      </c>
      <c r="Q84" s="194"/>
      <c r="R84" s="195">
        <f>R85+R95+R107</f>
        <v>0</v>
      </c>
      <c r="S84" s="194"/>
      <c r="T84" s="196">
        <f>T85+T95+T107</f>
        <v>0</v>
      </c>
      <c r="AR84" s="197" t="s">
        <v>84</v>
      </c>
      <c r="AT84" s="198" t="s">
        <v>73</v>
      </c>
      <c r="AU84" s="198" t="s">
        <v>74</v>
      </c>
      <c r="AY84" s="197" t="s">
        <v>125</v>
      </c>
      <c r="BK84" s="199">
        <f>BK85+BK95+BK107</f>
        <v>0</v>
      </c>
    </row>
    <row r="85" spans="2:63" s="10" customFormat="1" ht="22.8" customHeight="1">
      <c r="B85" s="186"/>
      <c r="C85" s="187"/>
      <c r="D85" s="188" t="s">
        <v>73</v>
      </c>
      <c r="E85" s="200" t="s">
        <v>79</v>
      </c>
      <c r="F85" s="200" t="s">
        <v>321</v>
      </c>
      <c r="G85" s="187"/>
      <c r="H85" s="187"/>
      <c r="I85" s="190"/>
      <c r="J85" s="201">
        <f>BK85</f>
        <v>0</v>
      </c>
      <c r="K85" s="187"/>
      <c r="L85" s="192"/>
      <c r="M85" s="193"/>
      <c r="N85" s="194"/>
      <c r="O85" s="194"/>
      <c r="P85" s="195">
        <f>SUM(P86:P94)</f>
        <v>0</v>
      </c>
      <c r="Q85" s="194"/>
      <c r="R85" s="195">
        <f>SUM(R86:R94)</f>
        <v>0</v>
      </c>
      <c r="S85" s="194"/>
      <c r="T85" s="196">
        <f>SUM(T86:T94)</f>
        <v>0</v>
      </c>
      <c r="AR85" s="197" t="s">
        <v>84</v>
      </c>
      <c r="AT85" s="198" t="s">
        <v>73</v>
      </c>
      <c r="AU85" s="198" t="s">
        <v>82</v>
      </c>
      <c r="AY85" s="197" t="s">
        <v>125</v>
      </c>
      <c r="BK85" s="199">
        <f>SUM(BK86:BK94)</f>
        <v>0</v>
      </c>
    </row>
    <row r="86" spans="2:65" s="1" customFormat="1" ht="16.5" customHeight="1">
      <c r="B86" s="36"/>
      <c r="C86" s="202" t="s">
        <v>84</v>
      </c>
      <c r="D86" s="202" t="s">
        <v>128</v>
      </c>
      <c r="E86" s="203" t="s">
        <v>322</v>
      </c>
      <c r="F86" s="204" t="s">
        <v>323</v>
      </c>
      <c r="G86" s="205" t="s">
        <v>324</v>
      </c>
      <c r="H86" s="206">
        <v>1</v>
      </c>
      <c r="I86" s="207"/>
      <c r="J86" s="208">
        <f>ROUND(I86*H86,2)</f>
        <v>0</v>
      </c>
      <c r="K86" s="204" t="s">
        <v>28</v>
      </c>
      <c r="L86" s="41"/>
      <c r="M86" s="209" t="s">
        <v>28</v>
      </c>
      <c r="N86" s="210" t="s">
        <v>45</v>
      </c>
      <c r="O86" s="77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15" t="s">
        <v>133</v>
      </c>
      <c r="AT86" s="15" t="s">
        <v>128</v>
      </c>
      <c r="AU86" s="15" t="s">
        <v>84</v>
      </c>
      <c r="AY86" s="15" t="s">
        <v>125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5" t="s">
        <v>82</v>
      </c>
      <c r="BK86" s="213">
        <f>ROUND(I86*H86,2)</f>
        <v>0</v>
      </c>
      <c r="BL86" s="15" t="s">
        <v>133</v>
      </c>
      <c r="BM86" s="15" t="s">
        <v>325</v>
      </c>
    </row>
    <row r="87" spans="2:65" s="1" customFormat="1" ht="16.5" customHeight="1">
      <c r="B87" s="36"/>
      <c r="C87" s="202" t="s">
        <v>145</v>
      </c>
      <c r="D87" s="202" t="s">
        <v>128</v>
      </c>
      <c r="E87" s="203" t="s">
        <v>326</v>
      </c>
      <c r="F87" s="204" t="s">
        <v>327</v>
      </c>
      <c r="G87" s="205" t="s">
        <v>324</v>
      </c>
      <c r="H87" s="206">
        <v>1</v>
      </c>
      <c r="I87" s="207"/>
      <c r="J87" s="208">
        <f>ROUND(I87*H87,2)</f>
        <v>0</v>
      </c>
      <c r="K87" s="204" t="s">
        <v>28</v>
      </c>
      <c r="L87" s="41"/>
      <c r="M87" s="209" t="s">
        <v>28</v>
      </c>
      <c r="N87" s="210" t="s">
        <v>45</v>
      </c>
      <c r="O87" s="77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15" t="s">
        <v>133</v>
      </c>
      <c r="AT87" s="15" t="s">
        <v>128</v>
      </c>
      <c r="AU87" s="15" t="s">
        <v>84</v>
      </c>
      <c r="AY87" s="15" t="s">
        <v>125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5" t="s">
        <v>82</v>
      </c>
      <c r="BK87" s="213">
        <f>ROUND(I87*H87,2)</f>
        <v>0</v>
      </c>
      <c r="BL87" s="15" t="s">
        <v>133</v>
      </c>
      <c r="BM87" s="15" t="s">
        <v>328</v>
      </c>
    </row>
    <row r="88" spans="2:65" s="1" customFormat="1" ht="16.5" customHeight="1">
      <c r="B88" s="36"/>
      <c r="C88" s="202" t="s">
        <v>133</v>
      </c>
      <c r="D88" s="202" t="s">
        <v>128</v>
      </c>
      <c r="E88" s="203" t="s">
        <v>329</v>
      </c>
      <c r="F88" s="204" t="s">
        <v>330</v>
      </c>
      <c r="G88" s="205" t="s">
        <v>324</v>
      </c>
      <c r="H88" s="206">
        <v>1</v>
      </c>
      <c r="I88" s="207"/>
      <c r="J88" s="208">
        <f>ROUND(I88*H88,2)</f>
        <v>0</v>
      </c>
      <c r="K88" s="204" t="s">
        <v>28</v>
      </c>
      <c r="L88" s="41"/>
      <c r="M88" s="209" t="s">
        <v>28</v>
      </c>
      <c r="N88" s="210" t="s">
        <v>45</v>
      </c>
      <c r="O88" s="77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15" t="s">
        <v>133</v>
      </c>
      <c r="AT88" s="15" t="s">
        <v>128</v>
      </c>
      <c r="AU88" s="15" t="s">
        <v>84</v>
      </c>
      <c r="AY88" s="15" t="s">
        <v>125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5" t="s">
        <v>82</v>
      </c>
      <c r="BK88" s="213">
        <f>ROUND(I88*H88,2)</f>
        <v>0</v>
      </c>
      <c r="BL88" s="15" t="s">
        <v>133</v>
      </c>
      <c r="BM88" s="15" t="s">
        <v>331</v>
      </c>
    </row>
    <row r="89" spans="2:65" s="1" customFormat="1" ht="22.5" customHeight="1">
      <c r="B89" s="36"/>
      <c r="C89" s="202" t="s">
        <v>155</v>
      </c>
      <c r="D89" s="202" t="s">
        <v>128</v>
      </c>
      <c r="E89" s="203" t="s">
        <v>332</v>
      </c>
      <c r="F89" s="204" t="s">
        <v>333</v>
      </c>
      <c r="G89" s="205" t="s">
        <v>324</v>
      </c>
      <c r="H89" s="206">
        <v>1</v>
      </c>
      <c r="I89" s="207"/>
      <c r="J89" s="208">
        <f>ROUND(I89*H89,2)</f>
        <v>0</v>
      </c>
      <c r="K89" s="204" t="s">
        <v>28</v>
      </c>
      <c r="L89" s="41"/>
      <c r="M89" s="209" t="s">
        <v>28</v>
      </c>
      <c r="N89" s="210" t="s">
        <v>45</v>
      </c>
      <c r="O89" s="77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15" t="s">
        <v>133</v>
      </c>
      <c r="AT89" s="15" t="s">
        <v>128</v>
      </c>
      <c r="AU89" s="15" t="s">
        <v>84</v>
      </c>
      <c r="AY89" s="15" t="s">
        <v>125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5" t="s">
        <v>82</v>
      </c>
      <c r="BK89" s="213">
        <f>ROUND(I89*H89,2)</f>
        <v>0</v>
      </c>
      <c r="BL89" s="15" t="s">
        <v>133</v>
      </c>
      <c r="BM89" s="15" t="s">
        <v>334</v>
      </c>
    </row>
    <row r="90" spans="2:65" s="1" customFormat="1" ht="16.5" customHeight="1">
      <c r="B90" s="36"/>
      <c r="C90" s="202" t="s">
        <v>169</v>
      </c>
      <c r="D90" s="202" t="s">
        <v>128</v>
      </c>
      <c r="E90" s="203" t="s">
        <v>335</v>
      </c>
      <c r="F90" s="204" t="s">
        <v>336</v>
      </c>
      <c r="G90" s="205" t="s">
        <v>324</v>
      </c>
      <c r="H90" s="206">
        <v>3</v>
      </c>
      <c r="I90" s="207"/>
      <c r="J90" s="208">
        <f>ROUND(I90*H90,2)</f>
        <v>0</v>
      </c>
      <c r="K90" s="204" t="s">
        <v>28</v>
      </c>
      <c r="L90" s="41"/>
      <c r="M90" s="209" t="s">
        <v>28</v>
      </c>
      <c r="N90" s="210" t="s">
        <v>45</v>
      </c>
      <c r="O90" s="77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15" t="s">
        <v>133</v>
      </c>
      <c r="AT90" s="15" t="s">
        <v>128</v>
      </c>
      <c r="AU90" s="15" t="s">
        <v>84</v>
      </c>
      <c r="AY90" s="15" t="s">
        <v>125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5" t="s">
        <v>82</v>
      </c>
      <c r="BK90" s="213">
        <f>ROUND(I90*H90,2)</f>
        <v>0</v>
      </c>
      <c r="BL90" s="15" t="s">
        <v>133</v>
      </c>
      <c r="BM90" s="15" t="s">
        <v>337</v>
      </c>
    </row>
    <row r="91" spans="2:65" s="1" customFormat="1" ht="16.5" customHeight="1">
      <c r="B91" s="36"/>
      <c r="C91" s="202" t="s">
        <v>174</v>
      </c>
      <c r="D91" s="202" t="s">
        <v>128</v>
      </c>
      <c r="E91" s="203" t="s">
        <v>338</v>
      </c>
      <c r="F91" s="204" t="s">
        <v>339</v>
      </c>
      <c r="G91" s="205" t="s">
        <v>324</v>
      </c>
      <c r="H91" s="206">
        <v>2</v>
      </c>
      <c r="I91" s="207"/>
      <c r="J91" s="208">
        <f>ROUND(I91*H91,2)</f>
        <v>0</v>
      </c>
      <c r="K91" s="204" t="s">
        <v>28</v>
      </c>
      <c r="L91" s="41"/>
      <c r="M91" s="209" t="s">
        <v>28</v>
      </c>
      <c r="N91" s="210" t="s">
        <v>45</v>
      </c>
      <c r="O91" s="77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15" t="s">
        <v>133</v>
      </c>
      <c r="AT91" s="15" t="s">
        <v>128</v>
      </c>
      <c r="AU91" s="15" t="s">
        <v>84</v>
      </c>
      <c r="AY91" s="15" t="s">
        <v>125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5" t="s">
        <v>82</v>
      </c>
      <c r="BK91" s="213">
        <f>ROUND(I91*H91,2)</f>
        <v>0</v>
      </c>
      <c r="BL91" s="15" t="s">
        <v>133</v>
      </c>
      <c r="BM91" s="15" t="s">
        <v>340</v>
      </c>
    </row>
    <row r="92" spans="2:65" s="1" customFormat="1" ht="16.5" customHeight="1">
      <c r="B92" s="36"/>
      <c r="C92" s="202" t="s">
        <v>178</v>
      </c>
      <c r="D92" s="202" t="s">
        <v>128</v>
      </c>
      <c r="E92" s="203" t="s">
        <v>341</v>
      </c>
      <c r="F92" s="204" t="s">
        <v>342</v>
      </c>
      <c r="G92" s="205" t="s">
        <v>324</v>
      </c>
      <c r="H92" s="206">
        <v>2</v>
      </c>
      <c r="I92" s="207"/>
      <c r="J92" s="208">
        <f>ROUND(I92*H92,2)</f>
        <v>0</v>
      </c>
      <c r="K92" s="204" t="s">
        <v>28</v>
      </c>
      <c r="L92" s="41"/>
      <c r="M92" s="209" t="s">
        <v>28</v>
      </c>
      <c r="N92" s="210" t="s">
        <v>45</v>
      </c>
      <c r="O92" s="77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15" t="s">
        <v>133</v>
      </c>
      <c r="AT92" s="15" t="s">
        <v>128</v>
      </c>
      <c r="AU92" s="15" t="s">
        <v>84</v>
      </c>
      <c r="AY92" s="15" t="s">
        <v>125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82</v>
      </c>
      <c r="BK92" s="213">
        <f>ROUND(I92*H92,2)</f>
        <v>0</v>
      </c>
      <c r="BL92" s="15" t="s">
        <v>133</v>
      </c>
      <c r="BM92" s="15" t="s">
        <v>343</v>
      </c>
    </row>
    <row r="93" spans="2:65" s="1" customFormat="1" ht="16.5" customHeight="1">
      <c r="B93" s="36"/>
      <c r="C93" s="202" t="s">
        <v>138</v>
      </c>
      <c r="D93" s="202" t="s">
        <v>128</v>
      </c>
      <c r="E93" s="203" t="s">
        <v>344</v>
      </c>
      <c r="F93" s="204" t="s">
        <v>345</v>
      </c>
      <c r="G93" s="205" t="s">
        <v>152</v>
      </c>
      <c r="H93" s="206">
        <v>30</v>
      </c>
      <c r="I93" s="207"/>
      <c r="J93" s="208">
        <f>ROUND(I93*H93,2)</f>
        <v>0</v>
      </c>
      <c r="K93" s="204" t="s">
        <v>28</v>
      </c>
      <c r="L93" s="41"/>
      <c r="M93" s="209" t="s">
        <v>28</v>
      </c>
      <c r="N93" s="210" t="s">
        <v>45</v>
      </c>
      <c r="O93" s="77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15" t="s">
        <v>133</v>
      </c>
      <c r="AT93" s="15" t="s">
        <v>128</v>
      </c>
      <c r="AU93" s="15" t="s">
        <v>84</v>
      </c>
      <c r="AY93" s="15" t="s">
        <v>125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5" t="s">
        <v>82</v>
      </c>
      <c r="BK93" s="213">
        <f>ROUND(I93*H93,2)</f>
        <v>0</v>
      </c>
      <c r="BL93" s="15" t="s">
        <v>133</v>
      </c>
      <c r="BM93" s="15" t="s">
        <v>346</v>
      </c>
    </row>
    <row r="94" spans="2:65" s="1" customFormat="1" ht="16.5" customHeight="1">
      <c r="B94" s="36"/>
      <c r="C94" s="202" t="s">
        <v>189</v>
      </c>
      <c r="D94" s="202" t="s">
        <v>128</v>
      </c>
      <c r="E94" s="203" t="s">
        <v>347</v>
      </c>
      <c r="F94" s="204" t="s">
        <v>348</v>
      </c>
      <c r="G94" s="205" t="s">
        <v>152</v>
      </c>
      <c r="H94" s="206">
        <v>25</v>
      </c>
      <c r="I94" s="207"/>
      <c r="J94" s="208">
        <f>ROUND(I94*H94,2)</f>
        <v>0</v>
      </c>
      <c r="K94" s="204" t="s">
        <v>28</v>
      </c>
      <c r="L94" s="41"/>
      <c r="M94" s="209" t="s">
        <v>28</v>
      </c>
      <c r="N94" s="210" t="s">
        <v>45</v>
      </c>
      <c r="O94" s="77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15" t="s">
        <v>133</v>
      </c>
      <c r="AT94" s="15" t="s">
        <v>128</v>
      </c>
      <c r="AU94" s="15" t="s">
        <v>84</v>
      </c>
      <c r="AY94" s="15" t="s">
        <v>125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5" t="s">
        <v>82</v>
      </c>
      <c r="BK94" s="213">
        <f>ROUND(I94*H94,2)</f>
        <v>0</v>
      </c>
      <c r="BL94" s="15" t="s">
        <v>133</v>
      </c>
      <c r="BM94" s="15" t="s">
        <v>349</v>
      </c>
    </row>
    <row r="95" spans="2:63" s="10" customFormat="1" ht="22.8" customHeight="1">
      <c r="B95" s="186"/>
      <c r="C95" s="187"/>
      <c r="D95" s="188" t="s">
        <v>73</v>
      </c>
      <c r="E95" s="200" t="s">
        <v>85</v>
      </c>
      <c r="F95" s="200" t="s">
        <v>350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SUM(P96:P106)</f>
        <v>0</v>
      </c>
      <c r="Q95" s="194"/>
      <c r="R95" s="195">
        <f>SUM(R96:R106)</f>
        <v>0</v>
      </c>
      <c r="S95" s="194"/>
      <c r="T95" s="196">
        <f>SUM(T96:T106)</f>
        <v>0</v>
      </c>
      <c r="AR95" s="197" t="s">
        <v>84</v>
      </c>
      <c r="AT95" s="198" t="s">
        <v>73</v>
      </c>
      <c r="AU95" s="198" t="s">
        <v>82</v>
      </c>
      <c r="AY95" s="197" t="s">
        <v>125</v>
      </c>
      <c r="BK95" s="199">
        <f>SUM(BK96:BK106)</f>
        <v>0</v>
      </c>
    </row>
    <row r="96" spans="2:65" s="1" customFormat="1" ht="16.5" customHeight="1">
      <c r="B96" s="36"/>
      <c r="C96" s="202" t="s">
        <v>205</v>
      </c>
      <c r="D96" s="202" t="s">
        <v>128</v>
      </c>
      <c r="E96" s="203" t="s">
        <v>351</v>
      </c>
      <c r="F96" s="204" t="s">
        <v>323</v>
      </c>
      <c r="G96" s="205" t="s">
        <v>324</v>
      </c>
      <c r="H96" s="206">
        <v>1</v>
      </c>
      <c r="I96" s="207"/>
      <c r="J96" s="208">
        <f>ROUND(I96*H96,2)</f>
        <v>0</v>
      </c>
      <c r="K96" s="204" t="s">
        <v>28</v>
      </c>
      <c r="L96" s="41"/>
      <c r="M96" s="209" t="s">
        <v>28</v>
      </c>
      <c r="N96" s="210" t="s">
        <v>45</v>
      </c>
      <c r="O96" s="77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15" t="s">
        <v>133</v>
      </c>
      <c r="AT96" s="15" t="s">
        <v>128</v>
      </c>
      <c r="AU96" s="15" t="s">
        <v>84</v>
      </c>
      <c r="AY96" s="15" t="s">
        <v>125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5" t="s">
        <v>82</v>
      </c>
      <c r="BK96" s="213">
        <f>ROUND(I96*H96,2)</f>
        <v>0</v>
      </c>
      <c r="BL96" s="15" t="s">
        <v>133</v>
      </c>
      <c r="BM96" s="15" t="s">
        <v>352</v>
      </c>
    </row>
    <row r="97" spans="2:65" s="1" customFormat="1" ht="16.5" customHeight="1">
      <c r="B97" s="36"/>
      <c r="C97" s="202" t="s">
        <v>210</v>
      </c>
      <c r="D97" s="202" t="s">
        <v>128</v>
      </c>
      <c r="E97" s="203" t="s">
        <v>353</v>
      </c>
      <c r="F97" s="204" t="s">
        <v>327</v>
      </c>
      <c r="G97" s="205" t="s">
        <v>324</v>
      </c>
      <c r="H97" s="206">
        <v>1</v>
      </c>
      <c r="I97" s="207"/>
      <c r="J97" s="208">
        <f>ROUND(I97*H97,2)</f>
        <v>0</v>
      </c>
      <c r="K97" s="204" t="s">
        <v>28</v>
      </c>
      <c r="L97" s="41"/>
      <c r="M97" s="209" t="s">
        <v>28</v>
      </c>
      <c r="N97" s="210" t="s">
        <v>45</v>
      </c>
      <c r="O97" s="77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15" t="s">
        <v>133</v>
      </c>
      <c r="AT97" s="15" t="s">
        <v>128</v>
      </c>
      <c r="AU97" s="15" t="s">
        <v>84</v>
      </c>
      <c r="AY97" s="15" t="s">
        <v>125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5" t="s">
        <v>82</v>
      </c>
      <c r="BK97" s="213">
        <f>ROUND(I97*H97,2)</f>
        <v>0</v>
      </c>
      <c r="BL97" s="15" t="s">
        <v>133</v>
      </c>
      <c r="BM97" s="15" t="s">
        <v>354</v>
      </c>
    </row>
    <row r="98" spans="2:65" s="1" customFormat="1" ht="16.5" customHeight="1">
      <c r="B98" s="36"/>
      <c r="C98" s="202" t="s">
        <v>8</v>
      </c>
      <c r="D98" s="202" t="s">
        <v>128</v>
      </c>
      <c r="E98" s="203" t="s">
        <v>355</v>
      </c>
      <c r="F98" s="204" t="s">
        <v>330</v>
      </c>
      <c r="G98" s="205" t="s">
        <v>324</v>
      </c>
      <c r="H98" s="206">
        <v>1</v>
      </c>
      <c r="I98" s="207"/>
      <c r="J98" s="208">
        <f>ROUND(I98*H98,2)</f>
        <v>0</v>
      </c>
      <c r="K98" s="204" t="s">
        <v>28</v>
      </c>
      <c r="L98" s="41"/>
      <c r="M98" s="209" t="s">
        <v>28</v>
      </c>
      <c r="N98" s="210" t="s">
        <v>45</v>
      </c>
      <c r="O98" s="77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15" t="s">
        <v>133</v>
      </c>
      <c r="AT98" s="15" t="s">
        <v>128</v>
      </c>
      <c r="AU98" s="15" t="s">
        <v>84</v>
      </c>
      <c r="AY98" s="15" t="s">
        <v>125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5" t="s">
        <v>82</v>
      </c>
      <c r="BK98" s="213">
        <f>ROUND(I98*H98,2)</f>
        <v>0</v>
      </c>
      <c r="BL98" s="15" t="s">
        <v>133</v>
      </c>
      <c r="BM98" s="15" t="s">
        <v>356</v>
      </c>
    </row>
    <row r="99" spans="2:65" s="1" customFormat="1" ht="22.5" customHeight="1">
      <c r="B99" s="36"/>
      <c r="C99" s="202" t="s">
        <v>158</v>
      </c>
      <c r="D99" s="202" t="s">
        <v>128</v>
      </c>
      <c r="E99" s="203" t="s">
        <v>357</v>
      </c>
      <c r="F99" s="204" t="s">
        <v>333</v>
      </c>
      <c r="G99" s="205" t="s">
        <v>324</v>
      </c>
      <c r="H99" s="206">
        <v>1</v>
      </c>
      <c r="I99" s="207"/>
      <c r="J99" s="208">
        <f>ROUND(I99*H99,2)</f>
        <v>0</v>
      </c>
      <c r="K99" s="204" t="s">
        <v>28</v>
      </c>
      <c r="L99" s="41"/>
      <c r="M99" s="209" t="s">
        <v>28</v>
      </c>
      <c r="N99" s="210" t="s">
        <v>45</v>
      </c>
      <c r="O99" s="77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15" t="s">
        <v>133</v>
      </c>
      <c r="AT99" s="15" t="s">
        <v>128</v>
      </c>
      <c r="AU99" s="15" t="s">
        <v>84</v>
      </c>
      <c r="AY99" s="15" t="s">
        <v>125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5" t="s">
        <v>82</v>
      </c>
      <c r="BK99" s="213">
        <f>ROUND(I99*H99,2)</f>
        <v>0</v>
      </c>
      <c r="BL99" s="15" t="s">
        <v>133</v>
      </c>
      <c r="BM99" s="15" t="s">
        <v>358</v>
      </c>
    </row>
    <row r="100" spans="2:65" s="1" customFormat="1" ht="16.5" customHeight="1">
      <c r="B100" s="36"/>
      <c r="C100" s="202" t="s">
        <v>227</v>
      </c>
      <c r="D100" s="202" t="s">
        <v>128</v>
      </c>
      <c r="E100" s="203" t="s">
        <v>359</v>
      </c>
      <c r="F100" s="204" t="s">
        <v>336</v>
      </c>
      <c r="G100" s="205" t="s">
        <v>324</v>
      </c>
      <c r="H100" s="206">
        <v>3</v>
      </c>
      <c r="I100" s="207"/>
      <c r="J100" s="208">
        <f>ROUND(I100*H100,2)</f>
        <v>0</v>
      </c>
      <c r="K100" s="204" t="s">
        <v>28</v>
      </c>
      <c r="L100" s="41"/>
      <c r="M100" s="209" t="s">
        <v>28</v>
      </c>
      <c r="N100" s="210" t="s">
        <v>45</v>
      </c>
      <c r="O100" s="77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15" t="s">
        <v>133</v>
      </c>
      <c r="AT100" s="15" t="s">
        <v>128</v>
      </c>
      <c r="AU100" s="15" t="s">
        <v>84</v>
      </c>
      <c r="AY100" s="15" t="s">
        <v>125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15" t="s">
        <v>82</v>
      </c>
      <c r="BK100" s="213">
        <f>ROUND(I100*H100,2)</f>
        <v>0</v>
      </c>
      <c r="BL100" s="15" t="s">
        <v>133</v>
      </c>
      <c r="BM100" s="15" t="s">
        <v>360</v>
      </c>
    </row>
    <row r="101" spans="2:65" s="1" customFormat="1" ht="16.5" customHeight="1">
      <c r="B101" s="36"/>
      <c r="C101" s="202" t="s">
        <v>233</v>
      </c>
      <c r="D101" s="202" t="s">
        <v>128</v>
      </c>
      <c r="E101" s="203" t="s">
        <v>361</v>
      </c>
      <c r="F101" s="204" t="s">
        <v>339</v>
      </c>
      <c r="G101" s="205" t="s">
        <v>324</v>
      </c>
      <c r="H101" s="206">
        <v>2</v>
      </c>
      <c r="I101" s="207"/>
      <c r="J101" s="208">
        <f>ROUND(I101*H101,2)</f>
        <v>0</v>
      </c>
      <c r="K101" s="204" t="s">
        <v>28</v>
      </c>
      <c r="L101" s="41"/>
      <c r="M101" s="209" t="s">
        <v>28</v>
      </c>
      <c r="N101" s="210" t="s">
        <v>45</v>
      </c>
      <c r="O101" s="77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15" t="s">
        <v>133</v>
      </c>
      <c r="AT101" s="15" t="s">
        <v>128</v>
      </c>
      <c r="AU101" s="15" t="s">
        <v>84</v>
      </c>
      <c r="AY101" s="15" t="s">
        <v>125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5" t="s">
        <v>82</v>
      </c>
      <c r="BK101" s="213">
        <f>ROUND(I101*H101,2)</f>
        <v>0</v>
      </c>
      <c r="BL101" s="15" t="s">
        <v>133</v>
      </c>
      <c r="BM101" s="15" t="s">
        <v>362</v>
      </c>
    </row>
    <row r="102" spans="2:65" s="1" customFormat="1" ht="16.5" customHeight="1">
      <c r="B102" s="36"/>
      <c r="C102" s="202" t="s">
        <v>241</v>
      </c>
      <c r="D102" s="202" t="s">
        <v>128</v>
      </c>
      <c r="E102" s="203" t="s">
        <v>363</v>
      </c>
      <c r="F102" s="204" t="s">
        <v>342</v>
      </c>
      <c r="G102" s="205" t="s">
        <v>324</v>
      </c>
      <c r="H102" s="206">
        <v>2</v>
      </c>
      <c r="I102" s="207"/>
      <c r="J102" s="208">
        <f>ROUND(I102*H102,2)</f>
        <v>0</v>
      </c>
      <c r="K102" s="204" t="s">
        <v>28</v>
      </c>
      <c r="L102" s="41"/>
      <c r="M102" s="209" t="s">
        <v>28</v>
      </c>
      <c r="N102" s="210" t="s">
        <v>45</v>
      </c>
      <c r="O102" s="77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15" t="s">
        <v>133</v>
      </c>
      <c r="AT102" s="15" t="s">
        <v>128</v>
      </c>
      <c r="AU102" s="15" t="s">
        <v>84</v>
      </c>
      <c r="AY102" s="15" t="s">
        <v>125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5" t="s">
        <v>82</v>
      </c>
      <c r="BK102" s="213">
        <f>ROUND(I102*H102,2)</f>
        <v>0</v>
      </c>
      <c r="BL102" s="15" t="s">
        <v>133</v>
      </c>
      <c r="BM102" s="15" t="s">
        <v>364</v>
      </c>
    </row>
    <row r="103" spans="2:65" s="1" customFormat="1" ht="16.5" customHeight="1">
      <c r="B103" s="36"/>
      <c r="C103" s="202" t="s">
        <v>249</v>
      </c>
      <c r="D103" s="202" t="s">
        <v>128</v>
      </c>
      <c r="E103" s="203" t="s">
        <v>365</v>
      </c>
      <c r="F103" s="204" t="s">
        <v>345</v>
      </c>
      <c r="G103" s="205" t="s">
        <v>152</v>
      </c>
      <c r="H103" s="206">
        <v>30</v>
      </c>
      <c r="I103" s="207"/>
      <c r="J103" s="208">
        <f>ROUND(I103*H103,2)</f>
        <v>0</v>
      </c>
      <c r="K103" s="204" t="s">
        <v>28</v>
      </c>
      <c r="L103" s="41"/>
      <c r="M103" s="209" t="s">
        <v>28</v>
      </c>
      <c r="N103" s="210" t="s">
        <v>45</v>
      </c>
      <c r="O103" s="77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15" t="s">
        <v>133</v>
      </c>
      <c r="AT103" s="15" t="s">
        <v>128</v>
      </c>
      <c r="AU103" s="15" t="s">
        <v>84</v>
      </c>
      <c r="AY103" s="15" t="s">
        <v>125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5" t="s">
        <v>82</v>
      </c>
      <c r="BK103" s="213">
        <f>ROUND(I103*H103,2)</f>
        <v>0</v>
      </c>
      <c r="BL103" s="15" t="s">
        <v>133</v>
      </c>
      <c r="BM103" s="15" t="s">
        <v>366</v>
      </c>
    </row>
    <row r="104" spans="2:65" s="1" customFormat="1" ht="16.5" customHeight="1">
      <c r="B104" s="36"/>
      <c r="C104" s="202" t="s">
        <v>7</v>
      </c>
      <c r="D104" s="202" t="s">
        <v>128</v>
      </c>
      <c r="E104" s="203" t="s">
        <v>367</v>
      </c>
      <c r="F104" s="204" t="s">
        <v>348</v>
      </c>
      <c r="G104" s="205" t="s">
        <v>152</v>
      </c>
      <c r="H104" s="206">
        <v>25</v>
      </c>
      <c r="I104" s="207"/>
      <c r="J104" s="208">
        <f>ROUND(I104*H104,2)</f>
        <v>0</v>
      </c>
      <c r="K104" s="204" t="s">
        <v>28</v>
      </c>
      <c r="L104" s="41"/>
      <c r="M104" s="209" t="s">
        <v>28</v>
      </c>
      <c r="N104" s="210" t="s">
        <v>45</v>
      </c>
      <c r="O104" s="77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15" t="s">
        <v>133</v>
      </c>
      <c r="AT104" s="15" t="s">
        <v>128</v>
      </c>
      <c r="AU104" s="15" t="s">
        <v>84</v>
      </c>
      <c r="AY104" s="15" t="s">
        <v>125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5" t="s">
        <v>82</v>
      </c>
      <c r="BK104" s="213">
        <f>ROUND(I104*H104,2)</f>
        <v>0</v>
      </c>
      <c r="BL104" s="15" t="s">
        <v>133</v>
      </c>
      <c r="BM104" s="15" t="s">
        <v>368</v>
      </c>
    </row>
    <row r="105" spans="2:65" s="1" customFormat="1" ht="16.5" customHeight="1">
      <c r="B105" s="36"/>
      <c r="C105" s="202" t="s">
        <v>258</v>
      </c>
      <c r="D105" s="202" t="s">
        <v>128</v>
      </c>
      <c r="E105" s="203" t="s">
        <v>369</v>
      </c>
      <c r="F105" s="204" t="s">
        <v>370</v>
      </c>
      <c r="G105" s="205" t="s">
        <v>324</v>
      </c>
      <c r="H105" s="206">
        <v>10</v>
      </c>
      <c r="I105" s="207"/>
      <c r="J105" s="208">
        <f>ROUND(I105*H105,2)</f>
        <v>0</v>
      </c>
      <c r="K105" s="204" t="s">
        <v>28</v>
      </c>
      <c r="L105" s="41"/>
      <c r="M105" s="209" t="s">
        <v>28</v>
      </c>
      <c r="N105" s="210" t="s">
        <v>45</v>
      </c>
      <c r="O105" s="77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15" t="s">
        <v>133</v>
      </c>
      <c r="AT105" s="15" t="s">
        <v>128</v>
      </c>
      <c r="AU105" s="15" t="s">
        <v>84</v>
      </c>
      <c r="AY105" s="15" t="s">
        <v>125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82</v>
      </c>
      <c r="BK105" s="213">
        <f>ROUND(I105*H105,2)</f>
        <v>0</v>
      </c>
      <c r="BL105" s="15" t="s">
        <v>133</v>
      </c>
      <c r="BM105" s="15" t="s">
        <v>371</v>
      </c>
    </row>
    <row r="106" spans="2:65" s="1" customFormat="1" ht="16.5" customHeight="1">
      <c r="B106" s="36"/>
      <c r="C106" s="202" t="s">
        <v>372</v>
      </c>
      <c r="D106" s="202" t="s">
        <v>128</v>
      </c>
      <c r="E106" s="203" t="s">
        <v>373</v>
      </c>
      <c r="F106" s="204" t="s">
        <v>374</v>
      </c>
      <c r="G106" s="205" t="s">
        <v>324</v>
      </c>
      <c r="H106" s="206">
        <v>12</v>
      </c>
      <c r="I106" s="207"/>
      <c r="J106" s="208">
        <f>ROUND(I106*H106,2)</f>
        <v>0</v>
      </c>
      <c r="K106" s="204" t="s">
        <v>28</v>
      </c>
      <c r="L106" s="41"/>
      <c r="M106" s="209" t="s">
        <v>28</v>
      </c>
      <c r="N106" s="210" t="s">
        <v>45</v>
      </c>
      <c r="O106" s="77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15" t="s">
        <v>133</v>
      </c>
      <c r="AT106" s="15" t="s">
        <v>128</v>
      </c>
      <c r="AU106" s="15" t="s">
        <v>84</v>
      </c>
      <c r="AY106" s="15" t="s">
        <v>125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5" t="s">
        <v>82</v>
      </c>
      <c r="BK106" s="213">
        <f>ROUND(I106*H106,2)</f>
        <v>0</v>
      </c>
      <c r="BL106" s="15" t="s">
        <v>133</v>
      </c>
      <c r="BM106" s="15" t="s">
        <v>375</v>
      </c>
    </row>
    <row r="107" spans="2:63" s="10" customFormat="1" ht="22.8" customHeight="1">
      <c r="B107" s="186"/>
      <c r="C107" s="187"/>
      <c r="D107" s="188" t="s">
        <v>73</v>
      </c>
      <c r="E107" s="200" t="s">
        <v>376</v>
      </c>
      <c r="F107" s="200" t="s">
        <v>377</v>
      </c>
      <c r="G107" s="187"/>
      <c r="H107" s="187"/>
      <c r="I107" s="190"/>
      <c r="J107" s="201">
        <f>BK107</f>
        <v>0</v>
      </c>
      <c r="K107" s="187"/>
      <c r="L107" s="192"/>
      <c r="M107" s="193"/>
      <c r="N107" s="194"/>
      <c r="O107" s="194"/>
      <c r="P107" s="195">
        <f>SUM(P108:P113)</f>
        <v>0</v>
      </c>
      <c r="Q107" s="194"/>
      <c r="R107" s="195">
        <f>SUM(R108:R113)</f>
        <v>0</v>
      </c>
      <c r="S107" s="194"/>
      <c r="T107" s="196">
        <f>SUM(T108:T113)</f>
        <v>0</v>
      </c>
      <c r="AR107" s="197" t="s">
        <v>133</v>
      </c>
      <c r="AT107" s="198" t="s">
        <v>73</v>
      </c>
      <c r="AU107" s="198" t="s">
        <v>82</v>
      </c>
      <c r="AY107" s="197" t="s">
        <v>125</v>
      </c>
      <c r="BK107" s="199">
        <f>SUM(BK108:BK113)</f>
        <v>0</v>
      </c>
    </row>
    <row r="108" spans="2:65" s="1" customFormat="1" ht="16.5" customHeight="1">
      <c r="B108" s="36"/>
      <c r="C108" s="202" t="s">
        <v>378</v>
      </c>
      <c r="D108" s="202" t="s">
        <v>128</v>
      </c>
      <c r="E108" s="203" t="s">
        <v>270</v>
      </c>
      <c r="F108" s="204" t="s">
        <v>379</v>
      </c>
      <c r="G108" s="205" t="s">
        <v>380</v>
      </c>
      <c r="H108" s="206">
        <v>2</v>
      </c>
      <c r="I108" s="207"/>
      <c r="J108" s="208">
        <f>ROUND(I108*H108,2)</f>
        <v>0</v>
      </c>
      <c r="K108" s="204" t="s">
        <v>28</v>
      </c>
      <c r="L108" s="41"/>
      <c r="M108" s="209" t="s">
        <v>28</v>
      </c>
      <c r="N108" s="210" t="s">
        <v>45</v>
      </c>
      <c r="O108" s="77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15" t="s">
        <v>133</v>
      </c>
      <c r="AT108" s="15" t="s">
        <v>128</v>
      </c>
      <c r="AU108" s="15" t="s">
        <v>84</v>
      </c>
      <c r="AY108" s="15" t="s">
        <v>125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5" t="s">
        <v>82</v>
      </c>
      <c r="BK108" s="213">
        <f>ROUND(I108*H108,2)</f>
        <v>0</v>
      </c>
      <c r="BL108" s="15" t="s">
        <v>133</v>
      </c>
      <c r="BM108" s="15" t="s">
        <v>381</v>
      </c>
    </row>
    <row r="109" spans="2:65" s="1" customFormat="1" ht="16.5" customHeight="1">
      <c r="B109" s="36"/>
      <c r="C109" s="202" t="s">
        <v>382</v>
      </c>
      <c r="D109" s="202" t="s">
        <v>128</v>
      </c>
      <c r="E109" s="203" t="s">
        <v>274</v>
      </c>
      <c r="F109" s="204" t="s">
        <v>383</v>
      </c>
      <c r="G109" s="205" t="s">
        <v>310</v>
      </c>
      <c r="H109" s="206">
        <v>1</v>
      </c>
      <c r="I109" s="207"/>
      <c r="J109" s="208">
        <f>ROUND(I109*H109,2)</f>
        <v>0</v>
      </c>
      <c r="K109" s="204" t="s">
        <v>28</v>
      </c>
      <c r="L109" s="41"/>
      <c r="M109" s="209" t="s">
        <v>28</v>
      </c>
      <c r="N109" s="210" t="s">
        <v>45</v>
      </c>
      <c r="O109" s="77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15" t="s">
        <v>133</v>
      </c>
      <c r="AT109" s="15" t="s">
        <v>128</v>
      </c>
      <c r="AU109" s="15" t="s">
        <v>84</v>
      </c>
      <c r="AY109" s="15" t="s">
        <v>125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5" t="s">
        <v>82</v>
      </c>
      <c r="BK109" s="213">
        <f>ROUND(I109*H109,2)</f>
        <v>0</v>
      </c>
      <c r="BL109" s="15" t="s">
        <v>133</v>
      </c>
      <c r="BM109" s="15" t="s">
        <v>384</v>
      </c>
    </row>
    <row r="110" spans="2:65" s="1" customFormat="1" ht="16.5" customHeight="1">
      <c r="B110" s="36"/>
      <c r="C110" s="202" t="s">
        <v>385</v>
      </c>
      <c r="D110" s="202" t="s">
        <v>128</v>
      </c>
      <c r="E110" s="203" t="s">
        <v>277</v>
      </c>
      <c r="F110" s="204" t="s">
        <v>386</v>
      </c>
      <c r="G110" s="205" t="s">
        <v>310</v>
      </c>
      <c r="H110" s="206">
        <v>1</v>
      </c>
      <c r="I110" s="207"/>
      <c r="J110" s="208">
        <f>ROUND(I110*H110,2)</f>
        <v>0</v>
      </c>
      <c r="K110" s="204" t="s">
        <v>28</v>
      </c>
      <c r="L110" s="41"/>
      <c r="M110" s="209" t="s">
        <v>28</v>
      </c>
      <c r="N110" s="210" t="s">
        <v>45</v>
      </c>
      <c r="O110" s="77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15" t="s">
        <v>133</v>
      </c>
      <c r="AT110" s="15" t="s">
        <v>128</v>
      </c>
      <c r="AU110" s="15" t="s">
        <v>84</v>
      </c>
      <c r="AY110" s="15" t="s">
        <v>125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15" t="s">
        <v>82</v>
      </c>
      <c r="BK110" s="213">
        <f>ROUND(I110*H110,2)</f>
        <v>0</v>
      </c>
      <c r="BL110" s="15" t="s">
        <v>133</v>
      </c>
      <c r="BM110" s="15" t="s">
        <v>387</v>
      </c>
    </row>
    <row r="111" spans="2:65" s="1" customFormat="1" ht="16.5" customHeight="1">
      <c r="B111" s="36"/>
      <c r="C111" s="202" t="s">
        <v>388</v>
      </c>
      <c r="D111" s="202" t="s">
        <v>128</v>
      </c>
      <c r="E111" s="203" t="s">
        <v>280</v>
      </c>
      <c r="F111" s="204" t="s">
        <v>389</v>
      </c>
      <c r="G111" s="205" t="s">
        <v>390</v>
      </c>
      <c r="H111" s="265"/>
      <c r="I111" s="207"/>
      <c r="J111" s="208">
        <f>ROUND(I111*H111,2)</f>
        <v>0</v>
      </c>
      <c r="K111" s="204" t="s">
        <v>28</v>
      </c>
      <c r="L111" s="41"/>
      <c r="M111" s="209" t="s">
        <v>28</v>
      </c>
      <c r="N111" s="210" t="s">
        <v>45</v>
      </c>
      <c r="O111" s="77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15" t="s">
        <v>133</v>
      </c>
      <c r="AT111" s="15" t="s">
        <v>128</v>
      </c>
      <c r="AU111" s="15" t="s">
        <v>84</v>
      </c>
      <c r="AY111" s="15" t="s">
        <v>125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15" t="s">
        <v>82</v>
      </c>
      <c r="BK111" s="213">
        <f>ROUND(I111*H111,2)</f>
        <v>0</v>
      </c>
      <c r="BL111" s="15" t="s">
        <v>133</v>
      </c>
      <c r="BM111" s="15" t="s">
        <v>391</v>
      </c>
    </row>
    <row r="112" spans="2:65" s="1" customFormat="1" ht="16.5" customHeight="1">
      <c r="B112" s="36"/>
      <c r="C112" s="202" t="s">
        <v>392</v>
      </c>
      <c r="D112" s="202" t="s">
        <v>128</v>
      </c>
      <c r="E112" s="203" t="s">
        <v>283</v>
      </c>
      <c r="F112" s="204" t="s">
        <v>393</v>
      </c>
      <c r="G112" s="205" t="s">
        <v>390</v>
      </c>
      <c r="H112" s="265"/>
      <c r="I112" s="207"/>
      <c r="J112" s="208">
        <f>ROUND(I112*H112,2)</f>
        <v>0</v>
      </c>
      <c r="K112" s="204" t="s">
        <v>28</v>
      </c>
      <c r="L112" s="41"/>
      <c r="M112" s="209" t="s">
        <v>28</v>
      </c>
      <c r="N112" s="210" t="s">
        <v>45</v>
      </c>
      <c r="O112" s="77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15" t="s">
        <v>133</v>
      </c>
      <c r="AT112" s="15" t="s">
        <v>128</v>
      </c>
      <c r="AU112" s="15" t="s">
        <v>84</v>
      </c>
      <c r="AY112" s="15" t="s">
        <v>125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5" t="s">
        <v>82</v>
      </c>
      <c r="BK112" s="213">
        <f>ROUND(I112*H112,2)</f>
        <v>0</v>
      </c>
      <c r="BL112" s="15" t="s">
        <v>133</v>
      </c>
      <c r="BM112" s="15" t="s">
        <v>394</v>
      </c>
    </row>
    <row r="113" spans="2:65" s="1" customFormat="1" ht="16.5" customHeight="1">
      <c r="B113" s="36"/>
      <c r="C113" s="202" t="s">
        <v>395</v>
      </c>
      <c r="D113" s="202" t="s">
        <v>128</v>
      </c>
      <c r="E113" s="203" t="s">
        <v>286</v>
      </c>
      <c r="F113" s="204" t="s">
        <v>396</v>
      </c>
      <c r="G113" s="205" t="s">
        <v>390</v>
      </c>
      <c r="H113" s="265"/>
      <c r="I113" s="207"/>
      <c r="J113" s="208">
        <f>ROUND(I113*H113,2)</f>
        <v>0</v>
      </c>
      <c r="K113" s="204" t="s">
        <v>28</v>
      </c>
      <c r="L113" s="41"/>
      <c r="M113" s="260" t="s">
        <v>28</v>
      </c>
      <c r="N113" s="261" t="s">
        <v>45</v>
      </c>
      <c r="O113" s="262"/>
      <c r="P113" s="263">
        <f>O113*H113</f>
        <v>0</v>
      </c>
      <c r="Q113" s="263">
        <v>0</v>
      </c>
      <c r="R113" s="263">
        <f>Q113*H113</f>
        <v>0</v>
      </c>
      <c r="S113" s="263">
        <v>0</v>
      </c>
      <c r="T113" s="264">
        <f>S113*H113</f>
        <v>0</v>
      </c>
      <c r="AR113" s="15" t="s">
        <v>133</v>
      </c>
      <c r="AT113" s="15" t="s">
        <v>128</v>
      </c>
      <c r="AU113" s="15" t="s">
        <v>84</v>
      </c>
      <c r="AY113" s="15" t="s">
        <v>125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5" t="s">
        <v>82</v>
      </c>
      <c r="BK113" s="213">
        <f>ROUND(I113*H113,2)</f>
        <v>0</v>
      </c>
      <c r="BL113" s="15" t="s">
        <v>133</v>
      </c>
      <c r="BM113" s="15" t="s">
        <v>397</v>
      </c>
    </row>
    <row r="114" spans="2:12" s="1" customFormat="1" ht="6.95" customHeight="1">
      <c r="B114" s="55"/>
      <c r="C114" s="56"/>
      <c r="D114" s="56"/>
      <c r="E114" s="56"/>
      <c r="F114" s="56"/>
      <c r="G114" s="56"/>
      <c r="H114" s="56"/>
      <c r="I114" s="152"/>
      <c r="J114" s="56"/>
      <c r="K114" s="56"/>
      <c r="L114" s="41"/>
    </row>
  </sheetData>
  <sheetProtection password="CC35" sheet="1" objects="1" scenarios="1" formatColumns="0" formatRows="0" autoFilter="0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92</v>
      </c>
    </row>
    <row r="3" spans="2:46" ht="6.95" customHeight="1" hidden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 hidden="1">
      <c r="B4" s="18"/>
      <c r="D4" s="125" t="s">
        <v>93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26" t="s">
        <v>16</v>
      </c>
      <c r="L6" s="18"/>
    </row>
    <row r="7" spans="2:12" ht="16.5" customHeight="1" hidden="1">
      <c r="B7" s="18"/>
      <c r="E7" s="127" t="str">
        <f>'Rekapitulace stavby'!K6</f>
        <v>ZŠ Ostrov - Řešení bezbariérovosti venk a výuk prostor a keramické dílny - KERAMICKÁ DÍLNA</v>
      </c>
      <c r="F7" s="126"/>
      <c r="G7" s="126"/>
      <c r="H7" s="126"/>
      <c r="L7" s="18"/>
    </row>
    <row r="8" spans="2:12" s="1" customFormat="1" ht="12" customHeight="1" hidden="1">
      <c r="B8" s="41"/>
      <c r="D8" s="126" t="s">
        <v>94</v>
      </c>
      <c r="I8" s="128"/>
      <c r="L8" s="41"/>
    </row>
    <row r="9" spans="2:12" s="1" customFormat="1" ht="36.95" customHeight="1" hidden="1">
      <c r="B9" s="41"/>
      <c r="E9" s="129" t="s">
        <v>398</v>
      </c>
      <c r="F9" s="1"/>
      <c r="G9" s="1"/>
      <c r="H9" s="1"/>
      <c r="I9" s="128"/>
      <c r="L9" s="41"/>
    </row>
    <row r="10" spans="2:12" s="1" customFormat="1" ht="12" hidden="1">
      <c r="B10" s="41"/>
      <c r="I10" s="128"/>
      <c r="L10" s="41"/>
    </row>
    <row r="11" spans="2:12" s="1" customFormat="1" ht="12" customHeight="1" hidden="1">
      <c r="B11" s="41"/>
      <c r="D11" s="126" t="s">
        <v>18</v>
      </c>
      <c r="F11" s="15" t="s">
        <v>19</v>
      </c>
      <c r="I11" s="130" t="s">
        <v>20</v>
      </c>
      <c r="J11" s="15" t="s">
        <v>28</v>
      </c>
      <c r="L11" s="41"/>
    </row>
    <row r="12" spans="2:12" s="1" customFormat="1" ht="12" customHeight="1" hidden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15. 11. 2018</v>
      </c>
      <c r="L12" s="41"/>
    </row>
    <row r="13" spans="2:12" s="1" customFormat="1" ht="10.8" customHeight="1" hidden="1">
      <c r="B13" s="41"/>
      <c r="I13" s="128"/>
      <c r="L13" s="41"/>
    </row>
    <row r="14" spans="2:12" s="1" customFormat="1" ht="12" customHeight="1" hidden="1">
      <c r="B14" s="41"/>
      <c r="D14" s="126" t="s">
        <v>26</v>
      </c>
      <c r="I14" s="130" t="s">
        <v>27</v>
      </c>
      <c r="J14" s="15" t="s">
        <v>28</v>
      </c>
      <c r="L14" s="41"/>
    </row>
    <row r="15" spans="2:12" s="1" customFormat="1" ht="18" customHeight="1" hidden="1">
      <c r="B15" s="41"/>
      <c r="E15" s="15" t="s">
        <v>29</v>
      </c>
      <c r="I15" s="130" t="s">
        <v>30</v>
      </c>
      <c r="J15" s="15" t="s">
        <v>28</v>
      </c>
      <c r="L15" s="41"/>
    </row>
    <row r="16" spans="2:12" s="1" customFormat="1" ht="6.95" customHeight="1" hidden="1">
      <c r="B16" s="41"/>
      <c r="I16" s="128"/>
      <c r="L16" s="41"/>
    </row>
    <row r="17" spans="2:12" s="1" customFormat="1" ht="12" customHeight="1" hidden="1">
      <c r="B17" s="41"/>
      <c r="D17" s="126" t="s">
        <v>31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5"/>
      <c r="G18" s="15"/>
      <c r="H18" s="15"/>
      <c r="I18" s="130" t="s">
        <v>30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28"/>
      <c r="L19" s="41"/>
    </row>
    <row r="20" spans="2:12" s="1" customFormat="1" ht="12" customHeight="1" hidden="1">
      <c r="B20" s="41"/>
      <c r="D20" s="126" t="s">
        <v>33</v>
      </c>
      <c r="I20" s="130" t="s">
        <v>27</v>
      </c>
      <c r="J20" s="15" t="s">
        <v>28</v>
      </c>
      <c r="L20" s="41"/>
    </row>
    <row r="21" spans="2:12" s="1" customFormat="1" ht="18" customHeight="1" hidden="1">
      <c r="B21" s="41"/>
      <c r="E21" s="15" t="s">
        <v>34</v>
      </c>
      <c r="I21" s="130" t="s">
        <v>30</v>
      </c>
      <c r="J21" s="15" t="s">
        <v>28</v>
      </c>
      <c r="L21" s="41"/>
    </row>
    <row r="22" spans="2:12" s="1" customFormat="1" ht="6.95" customHeight="1" hidden="1">
      <c r="B22" s="41"/>
      <c r="I22" s="128"/>
      <c r="L22" s="41"/>
    </row>
    <row r="23" spans="2:12" s="1" customFormat="1" ht="12" customHeight="1" hidden="1">
      <c r="B23" s="41"/>
      <c r="D23" s="126" t="s">
        <v>36</v>
      </c>
      <c r="I23" s="130" t="s">
        <v>27</v>
      </c>
      <c r="J23" s="15" t="s">
        <v>28</v>
      </c>
      <c r="L23" s="41"/>
    </row>
    <row r="24" spans="2:12" s="1" customFormat="1" ht="18" customHeight="1" hidden="1">
      <c r="B24" s="41"/>
      <c r="E24" s="15" t="s">
        <v>37</v>
      </c>
      <c r="I24" s="130" t="s">
        <v>30</v>
      </c>
      <c r="J24" s="15" t="s">
        <v>28</v>
      </c>
      <c r="L24" s="41"/>
    </row>
    <row r="25" spans="2:12" s="1" customFormat="1" ht="6.95" customHeight="1" hidden="1">
      <c r="B25" s="41"/>
      <c r="I25" s="128"/>
      <c r="L25" s="41"/>
    </row>
    <row r="26" spans="2:12" s="1" customFormat="1" ht="12" customHeight="1" hidden="1">
      <c r="B26" s="41"/>
      <c r="D26" s="126" t="s">
        <v>38</v>
      </c>
      <c r="I26" s="128"/>
      <c r="L26" s="41"/>
    </row>
    <row r="27" spans="2:12" s="6" customFormat="1" ht="16.5" customHeight="1" hidden="1">
      <c r="B27" s="132"/>
      <c r="E27" s="133" t="s">
        <v>28</v>
      </c>
      <c r="F27" s="133"/>
      <c r="G27" s="133"/>
      <c r="H27" s="133"/>
      <c r="I27" s="134"/>
      <c r="L27" s="132"/>
    </row>
    <row r="28" spans="2:12" s="1" customFormat="1" ht="6.95" customHeight="1" hidden="1">
      <c r="B28" s="41"/>
      <c r="I28" s="128"/>
      <c r="L28" s="41"/>
    </row>
    <row r="29" spans="2:12" s="1" customFormat="1" ht="6.95" customHeight="1" hidden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 hidden="1">
      <c r="B30" s="41"/>
      <c r="D30" s="136" t="s">
        <v>40</v>
      </c>
      <c r="I30" s="128"/>
      <c r="J30" s="137">
        <f>ROUND(J81,2)</f>
        <v>0</v>
      </c>
      <c r="L30" s="41"/>
    </row>
    <row r="31" spans="2:12" s="1" customFormat="1" ht="6.95" customHeight="1" hidden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 hidden="1">
      <c r="B32" s="41"/>
      <c r="F32" s="138" t="s">
        <v>42</v>
      </c>
      <c r="I32" s="139" t="s">
        <v>41</v>
      </c>
      <c r="J32" s="138" t="s">
        <v>43</v>
      </c>
      <c r="L32" s="41"/>
    </row>
    <row r="33" spans="2:12" s="1" customFormat="1" ht="14.4" customHeight="1" hidden="1">
      <c r="B33" s="41"/>
      <c r="D33" s="126" t="s">
        <v>44</v>
      </c>
      <c r="E33" s="126" t="s">
        <v>45</v>
      </c>
      <c r="F33" s="140">
        <f>ROUND((SUM(BE81:BE112)),2)</f>
        <v>0</v>
      </c>
      <c r="I33" s="141">
        <v>0.21</v>
      </c>
      <c r="J33" s="140">
        <f>ROUND(((SUM(BE81:BE112))*I33),2)</f>
        <v>0</v>
      </c>
      <c r="L33" s="41"/>
    </row>
    <row r="34" spans="2:12" s="1" customFormat="1" ht="14.4" customHeight="1" hidden="1">
      <c r="B34" s="41"/>
      <c r="E34" s="126" t="s">
        <v>46</v>
      </c>
      <c r="F34" s="140">
        <f>ROUND((SUM(BF81:BF112)),2)</f>
        <v>0</v>
      </c>
      <c r="I34" s="141">
        <v>0.15</v>
      </c>
      <c r="J34" s="140">
        <f>ROUND(((SUM(BF81:BF112))*I34),2)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0">
        <f>ROUND((SUM(BG81:BG112)),2)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0">
        <f>ROUND((SUM(BH81:BH112)),2)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0">
        <f>ROUND((SUM(BI81:BI112)),2)</f>
        <v>0</v>
      </c>
      <c r="I37" s="141">
        <v>0</v>
      </c>
      <c r="J37" s="140">
        <f>0</f>
        <v>0</v>
      </c>
      <c r="L37" s="41"/>
    </row>
    <row r="38" spans="2:12" s="1" customFormat="1" ht="6.95" customHeight="1" hidden="1">
      <c r="B38" s="41"/>
      <c r="I38" s="128"/>
      <c r="L38" s="41"/>
    </row>
    <row r="39" spans="2:12" s="1" customFormat="1" ht="25.4" customHeight="1" hidden="1">
      <c r="B39" s="41"/>
      <c r="C39" s="142"/>
      <c r="D39" s="143" t="s">
        <v>50</v>
      </c>
      <c r="E39" s="144"/>
      <c r="F39" s="144"/>
      <c r="G39" s="145" t="s">
        <v>51</v>
      </c>
      <c r="H39" s="146" t="s">
        <v>52</v>
      </c>
      <c r="I39" s="147"/>
      <c r="J39" s="148">
        <f>SUM(J30:J37)</f>
        <v>0</v>
      </c>
      <c r="K39" s="149"/>
      <c r="L39" s="41"/>
    </row>
    <row r="40" spans="2:12" s="1" customFormat="1" ht="14.4" customHeight="1" hidden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1" ht="12" hidden="1"/>
    <row r="42" ht="12" hidden="1"/>
    <row r="43" ht="12" hidden="1"/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96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ZŠ Ostrov - Řešení bezbariérovosti venk a výuk prostor a keramické dílny - KERAMICKÁ DÍLNA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94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D - VRN + VON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 xml:space="preserve"> </v>
      </c>
      <c r="G52" s="37"/>
      <c r="H52" s="37"/>
      <c r="I52" s="130" t="s">
        <v>24</v>
      </c>
      <c r="J52" s="65" t="str">
        <f>IF(J12="","",J12)</f>
        <v>15. 11. 2018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24.9" customHeight="1">
      <c r="B54" s="36"/>
      <c r="C54" s="30" t="s">
        <v>26</v>
      </c>
      <c r="D54" s="37"/>
      <c r="E54" s="37"/>
      <c r="F54" s="25" t="str">
        <f>E15</f>
        <v>ZŠ Ostrov, příspěvková organizace</v>
      </c>
      <c r="G54" s="37"/>
      <c r="H54" s="37"/>
      <c r="I54" s="130" t="s">
        <v>33</v>
      </c>
      <c r="J54" s="34" t="str">
        <f>E21</f>
        <v>BPO spol. s r.o.,Lidická 1239,36317 OSTROV</v>
      </c>
      <c r="K54" s="37"/>
      <c r="L54" s="41"/>
    </row>
    <row r="55" spans="2:12" s="1" customFormat="1" ht="13.65" customHeight="1">
      <c r="B55" s="36"/>
      <c r="C55" s="30" t="s">
        <v>31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Tomanová ing.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97</v>
      </c>
      <c r="D57" s="158"/>
      <c r="E57" s="158"/>
      <c r="F57" s="158"/>
      <c r="G57" s="158"/>
      <c r="H57" s="158"/>
      <c r="I57" s="159"/>
      <c r="J57" s="160" t="s">
        <v>98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72</v>
      </c>
      <c r="D59" s="37"/>
      <c r="E59" s="37"/>
      <c r="F59" s="37"/>
      <c r="G59" s="37"/>
      <c r="H59" s="37"/>
      <c r="I59" s="128"/>
      <c r="J59" s="95">
        <f>J81</f>
        <v>0</v>
      </c>
      <c r="K59" s="37"/>
      <c r="L59" s="41"/>
      <c r="AU59" s="15" t="s">
        <v>99</v>
      </c>
    </row>
    <row r="60" spans="2:12" s="7" customFormat="1" ht="24.95" customHeight="1">
      <c r="B60" s="162"/>
      <c r="C60" s="163"/>
      <c r="D60" s="164" t="s">
        <v>399</v>
      </c>
      <c r="E60" s="165"/>
      <c r="F60" s="165"/>
      <c r="G60" s="165"/>
      <c r="H60" s="165"/>
      <c r="I60" s="166"/>
      <c r="J60" s="167">
        <f>J82</f>
        <v>0</v>
      </c>
      <c r="K60" s="163"/>
      <c r="L60" s="168"/>
    </row>
    <row r="61" spans="2:12" s="7" customFormat="1" ht="24.95" customHeight="1">
      <c r="B61" s="162"/>
      <c r="C61" s="163"/>
      <c r="D61" s="164" t="s">
        <v>400</v>
      </c>
      <c r="E61" s="165"/>
      <c r="F61" s="165"/>
      <c r="G61" s="165"/>
      <c r="H61" s="165"/>
      <c r="I61" s="166"/>
      <c r="J61" s="167">
        <f>J103</f>
        <v>0</v>
      </c>
      <c r="K61" s="163"/>
      <c r="L61" s="168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28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2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5"/>
      <c r="J67" s="58"/>
      <c r="K67" s="58"/>
      <c r="L67" s="41"/>
    </row>
    <row r="68" spans="2:12" s="1" customFormat="1" ht="24.95" customHeight="1">
      <c r="B68" s="36"/>
      <c r="C68" s="21" t="s">
        <v>110</v>
      </c>
      <c r="D68" s="37"/>
      <c r="E68" s="37"/>
      <c r="F68" s="37"/>
      <c r="G68" s="37"/>
      <c r="H68" s="37"/>
      <c r="I68" s="128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28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16.5" customHeight="1">
      <c r="B71" s="36"/>
      <c r="C71" s="37"/>
      <c r="D71" s="37"/>
      <c r="E71" s="156" t="str">
        <f>E7</f>
        <v>ZŠ Ostrov - Řešení bezbariérovosti venk a výuk prostor a keramické dílny - KERAMICKÁ DÍLNA</v>
      </c>
      <c r="F71" s="30"/>
      <c r="G71" s="30"/>
      <c r="H71" s="30"/>
      <c r="I71" s="128"/>
      <c r="J71" s="37"/>
      <c r="K71" s="37"/>
      <c r="L71" s="41"/>
    </row>
    <row r="72" spans="2:12" s="1" customFormat="1" ht="12" customHeight="1">
      <c r="B72" s="36"/>
      <c r="C72" s="30" t="s">
        <v>94</v>
      </c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D - VRN + VON</v>
      </c>
      <c r="F73" s="37"/>
      <c r="G73" s="37"/>
      <c r="H73" s="37"/>
      <c r="I73" s="128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2" customHeight="1">
      <c r="B75" s="36"/>
      <c r="C75" s="30" t="s">
        <v>22</v>
      </c>
      <c r="D75" s="37"/>
      <c r="E75" s="37"/>
      <c r="F75" s="25" t="str">
        <f>F12</f>
        <v xml:space="preserve"> </v>
      </c>
      <c r="G75" s="37"/>
      <c r="H75" s="37"/>
      <c r="I75" s="130" t="s">
        <v>24</v>
      </c>
      <c r="J75" s="65" t="str">
        <f>IF(J12="","",J12)</f>
        <v>15. 11. 2018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pans="2:12" s="1" customFormat="1" ht="24.9" customHeight="1">
      <c r="B77" s="36"/>
      <c r="C77" s="30" t="s">
        <v>26</v>
      </c>
      <c r="D77" s="37"/>
      <c r="E77" s="37"/>
      <c r="F77" s="25" t="str">
        <f>E15</f>
        <v>ZŠ Ostrov, příspěvková organizace</v>
      </c>
      <c r="G77" s="37"/>
      <c r="H77" s="37"/>
      <c r="I77" s="130" t="s">
        <v>33</v>
      </c>
      <c r="J77" s="34" t="str">
        <f>E21</f>
        <v>BPO spol. s r.o.,Lidická 1239,36317 OSTROV</v>
      </c>
      <c r="K77" s="37"/>
      <c r="L77" s="41"/>
    </row>
    <row r="78" spans="2:12" s="1" customFormat="1" ht="13.65" customHeight="1">
      <c r="B78" s="36"/>
      <c r="C78" s="30" t="s">
        <v>31</v>
      </c>
      <c r="D78" s="37"/>
      <c r="E78" s="37"/>
      <c r="F78" s="25" t="str">
        <f>IF(E18="","",E18)</f>
        <v>Vyplň údaj</v>
      </c>
      <c r="G78" s="37"/>
      <c r="H78" s="37"/>
      <c r="I78" s="130" t="s">
        <v>36</v>
      </c>
      <c r="J78" s="34" t="str">
        <f>E24</f>
        <v>Tomanová ing.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pans="2:20" s="9" customFormat="1" ht="29.25" customHeight="1">
      <c r="B80" s="176"/>
      <c r="C80" s="177" t="s">
        <v>111</v>
      </c>
      <c r="D80" s="178" t="s">
        <v>59</v>
      </c>
      <c r="E80" s="178" t="s">
        <v>55</v>
      </c>
      <c r="F80" s="178" t="s">
        <v>56</v>
      </c>
      <c r="G80" s="178" t="s">
        <v>112</v>
      </c>
      <c r="H80" s="178" t="s">
        <v>113</v>
      </c>
      <c r="I80" s="179" t="s">
        <v>114</v>
      </c>
      <c r="J80" s="178" t="s">
        <v>98</v>
      </c>
      <c r="K80" s="180" t="s">
        <v>115</v>
      </c>
      <c r="L80" s="181"/>
      <c r="M80" s="85" t="s">
        <v>28</v>
      </c>
      <c r="N80" s="86" t="s">
        <v>44</v>
      </c>
      <c r="O80" s="86" t="s">
        <v>116</v>
      </c>
      <c r="P80" s="86" t="s">
        <v>117</v>
      </c>
      <c r="Q80" s="86" t="s">
        <v>118</v>
      </c>
      <c r="R80" s="86" t="s">
        <v>119</v>
      </c>
      <c r="S80" s="86" t="s">
        <v>120</v>
      </c>
      <c r="T80" s="87" t="s">
        <v>121</v>
      </c>
    </row>
    <row r="81" spans="2:63" s="1" customFormat="1" ht="22.8" customHeight="1">
      <c r="B81" s="36"/>
      <c r="C81" s="92" t="s">
        <v>122</v>
      </c>
      <c r="D81" s="37"/>
      <c r="E81" s="37"/>
      <c r="F81" s="37"/>
      <c r="G81" s="37"/>
      <c r="H81" s="37"/>
      <c r="I81" s="128"/>
      <c r="J81" s="182">
        <f>BK81</f>
        <v>0</v>
      </c>
      <c r="K81" s="37"/>
      <c r="L81" s="41"/>
      <c r="M81" s="88"/>
      <c r="N81" s="89"/>
      <c r="O81" s="89"/>
      <c r="P81" s="183">
        <f>P82+P103</f>
        <v>0</v>
      </c>
      <c r="Q81" s="89"/>
      <c r="R81" s="183">
        <f>R82+R103</f>
        <v>0</v>
      </c>
      <c r="S81" s="89"/>
      <c r="T81" s="184">
        <f>T82+T103</f>
        <v>0</v>
      </c>
      <c r="AT81" s="15" t="s">
        <v>73</v>
      </c>
      <c r="AU81" s="15" t="s">
        <v>99</v>
      </c>
      <c r="BK81" s="185">
        <f>BK82+BK103</f>
        <v>0</v>
      </c>
    </row>
    <row r="82" spans="2:63" s="10" customFormat="1" ht="25.9" customHeight="1">
      <c r="B82" s="186"/>
      <c r="C82" s="187"/>
      <c r="D82" s="188" t="s">
        <v>73</v>
      </c>
      <c r="E82" s="189" t="s">
        <v>401</v>
      </c>
      <c r="F82" s="189" t="s">
        <v>402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SUM(P83:P102)</f>
        <v>0</v>
      </c>
      <c r="Q82" s="194"/>
      <c r="R82" s="195">
        <f>SUM(R83:R102)</f>
        <v>0</v>
      </c>
      <c r="S82" s="194"/>
      <c r="T82" s="196">
        <f>SUM(T83:T102)</f>
        <v>0</v>
      </c>
      <c r="AR82" s="197" t="s">
        <v>155</v>
      </c>
      <c r="AT82" s="198" t="s">
        <v>73</v>
      </c>
      <c r="AU82" s="198" t="s">
        <v>74</v>
      </c>
      <c r="AY82" s="197" t="s">
        <v>125</v>
      </c>
      <c r="BK82" s="199">
        <f>SUM(BK83:BK102)</f>
        <v>0</v>
      </c>
    </row>
    <row r="83" spans="2:65" s="1" customFormat="1" ht="16.5" customHeight="1">
      <c r="B83" s="36"/>
      <c r="C83" s="202" t="s">
        <v>82</v>
      </c>
      <c r="D83" s="202" t="s">
        <v>128</v>
      </c>
      <c r="E83" s="203" t="s">
        <v>403</v>
      </c>
      <c r="F83" s="204" t="s">
        <v>404</v>
      </c>
      <c r="G83" s="205" t="s">
        <v>310</v>
      </c>
      <c r="H83" s="206">
        <v>1</v>
      </c>
      <c r="I83" s="207"/>
      <c r="J83" s="208">
        <f>ROUND(I83*H83,2)</f>
        <v>0</v>
      </c>
      <c r="K83" s="204" t="s">
        <v>132</v>
      </c>
      <c r="L83" s="41"/>
      <c r="M83" s="209" t="s">
        <v>28</v>
      </c>
      <c r="N83" s="210" t="s">
        <v>45</v>
      </c>
      <c r="O83" s="77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15" t="s">
        <v>405</v>
      </c>
      <c r="AT83" s="15" t="s">
        <v>128</v>
      </c>
      <c r="AU83" s="15" t="s">
        <v>82</v>
      </c>
      <c r="AY83" s="15" t="s">
        <v>125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15" t="s">
        <v>82</v>
      </c>
      <c r="BK83" s="213">
        <f>ROUND(I83*H83,2)</f>
        <v>0</v>
      </c>
      <c r="BL83" s="15" t="s">
        <v>405</v>
      </c>
      <c r="BM83" s="15" t="s">
        <v>406</v>
      </c>
    </row>
    <row r="84" spans="2:51" s="11" customFormat="1" ht="12">
      <c r="B84" s="214"/>
      <c r="C84" s="215"/>
      <c r="D84" s="216" t="s">
        <v>135</v>
      </c>
      <c r="E84" s="217" t="s">
        <v>28</v>
      </c>
      <c r="F84" s="218" t="s">
        <v>407</v>
      </c>
      <c r="G84" s="215"/>
      <c r="H84" s="217" t="s">
        <v>28</v>
      </c>
      <c r="I84" s="219"/>
      <c r="J84" s="215"/>
      <c r="K84" s="215"/>
      <c r="L84" s="220"/>
      <c r="M84" s="221"/>
      <c r="N84" s="222"/>
      <c r="O84" s="222"/>
      <c r="P84" s="222"/>
      <c r="Q84" s="222"/>
      <c r="R84" s="222"/>
      <c r="S84" s="222"/>
      <c r="T84" s="223"/>
      <c r="AT84" s="224" t="s">
        <v>135</v>
      </c>
      <c r="AU84" s="224" t="s">
        <v>82</v>
      </c>
      <c r="AV84" s="11" t="s">
        <v>82</v>
      </c>
      <c r="AW84" s="11" t="s">
        <v>35</v>
      </c>
      <c r="AX84" s="11" t="s">
        <v>74</v>
      </c>
      <c r="AY84" s="224" t="s">
        <v>125</v>
      </c>
    </row>
    <row r="85" spans="2:51" s="11" customFormat="1" ht="12">
      <c r="B85" s="214"/>
      <c r="C85" s="215"/>
      <c r="D85" s="216" t="s">
        <v>135</v>
      </c>
      <c r="E85" s="217" t="s">
        <v>28</v>
      </c>
      <c r="F85" s="218" t="s">
        <v>408</v>
      </c>
      <c r="G85" s="215"/>
      <c r="H85" s="217" t="s">
        <v>28</v>
      </c>
      <c r="I85" s="219"/>
      <c r="J85" s="215"/>
      <c r="K85" s="215"/>
      <c r="L85" s="220"/>
      <c r="M85" s="221"/>
      <c r="N85" s="222"/>
      <c r="O85" s="222"/>
      <c r="P85" s="222"/>
      <c r="Q85" s="222"/>
      <c r="R85" s="222"/>
      <c r="S85" s="222"/>
      <c r="T85" s="223"/>
      <c r="AT85" s="224" t="s">
        <v>135</v>
      </c>
      <c r="AU85" s="224" t="s">
        <v>82</v>
      </c>
      <c r="AV85" s="11" t="s">
        <v>82</v>
      </c>
      <c r="AW85" s="11" t="s">
        <v>35</v>
      </c>
      <c r="AX85" s="11" t="s">
        <v>74</v>
      </c>
      <c r="AY85" s="224" t="s">
        <v>125</v>
      </c>
    </row>
    <row r="86" spans="2:51" s="12" customFormat="1" ht="12">
      <c r="B86" s="225"/>
      <c r="C86" s="226"/>
      <c r="D86" s="216" t="s">
        <v>135</v>
      </c>
      <c r="E86" s="227" t="s">
        <v>28</v>
      </c>
      <c r="F86" s="228" t="s">
        <v>82</v>
      </c>
      <c r="G86" s="226"/>
      <c r="H86" s="229">
        <v>1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AT86" s="235" t="s">
        <v>135</v>
      </c>
      <c r="AU86" s="235" t="s">
        <v>82</v>
      </c>
      <c r="AV86" s="12" t="s">
        <v>84</v>
      </c>
      <c r="AW86" s="12" t="s">
        <v>35</v>
      </c>
      <c r="AX86" s="12" t="s">
        <v>82</v>
      </c>
      <c r="AY86" s="235" t="s">
        <v>125</v>
      </c>
    </row>
    <row r="87" spans="2:65" s="1" customFormat="1" ht="16.5" customHeight="1">
      <c r="B87" s="36"/>
      <c r="C87" s="202" t="s">
        <v>84</v>
      </c>
      <c r="D87" s="202" t="s">
        <v>128</v>
      </c>
      <c r="E87" s="203" t="s">
        <v>409</v>
      </c>
      <c r="F87" s="204" t="s">
        <v>410</v>
      </c>
      <c r="G87" s="205" t="s">
        <v>310</v>
      </c>
      <c r="H87" s="206">
        <v>1</v>
      </c>
      <c r="I87" s="207"/>
      <c r="J87" s="208">
        <f>ROUND(I87*H87,2)</f>
        <v>0</v>
      </c>
      <c r="K87" s="204" t="s">
        <v>132</v>
      </c>
      <c r="L87" s="41"/>
      <c r="M87" s="209" t="s">
        <v>28</v>
      </c>
      <c r="N87" s="210" t="s">
        <v>45</v>
      </c>
      <c r="O87" s="77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15" t="s">
        <v>405</v>
      </c>
      <c r="AT87" s="15" t="s">
        <v>128</v>
      </c>
      <c r="AU87" s="15" t="s">
        <v>82</v>
      </c>
      <c r="AY87" s="15" t="s">
        <v>125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5" t="s">
        <v>82</v>
      </c>
      <c r="BK87" s="213">
        <f>ROUND(I87*H87,2)</f>
        <v>0</v>
      </c>
      <c r="BL87" s="15" t="s">
        <v>405</v>
      </c>
      <c r="BM87" s="15" t="s">
        <v>411</v>
      </c>
    </row>
    <row r="88" spans="2:51" s="11" customFormat="1" ht="12">
      <c r="B88" s="214"/>
      <c r="C88" s="215"/>
      <c r="D88" s="216" t="s">
        <v>135</v>
      </c>
      <c r="E88" s="217" t="s">
        <v>28</v>
      </c>
      <c r="F88" s="218" t="s">
        <v>407</v>
      </c>
      <c r="G88" s="215"/>
      <c r="H88" s="217" t="s">
        <v>28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135</v>
      </c>
      <c r="AU88" s="224" t="s">
        <v>82</v>
      </c>
      <c r="AV88" s="11" t="s">
        <v>82</v>
      </c>
      <c r="AW88" s="11" t="s">
        <v>35</v>
      </c>
      <c r="AX88" s="11" t="s">
        <v>74</v>
      </c>
      <c r="AY88" s="224" t="s">
        <v>125</v>
      </c>
    </row>
    <row r="89" spans="2:51" s="11" customFormat="1" ht="12">
      <c r="B89" s="214"/>
      <c r="C89" s="215"/>
      <c r="D89" s="216" t="s">
        <v>135</v>
      </c>
      <c r="E89" s="217" t="s">
        <v>28</v>
      </c>
      <c r="F89" s="218" t="s">
        <v>412</v>
      </c>
      <c r="G89" s="215"/>
      <c r="H89" s="217" t="s">
        <v>28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135</v>
      </c>
      <c r="AU89" s="224" t="s">
        <v>82</v>
      </c>
      <c r="AV89" s="11" t="s">
        <v>82</v>
      </c>
      <c r="AW89" s="11" t="s">
        <v>35</v>
      </c>
      <c r="AX89" s="11" t="s">
        <v>74</v>
      </c>
      <c r="AY89" s="224" t="s">
        <v>125</v>
      </c>
    </row>
    <row r="90" spans="2:51" s="11" customFormat="1" ht="12">
      <c r="B90" s="214"/>
      <c r="C90" s="215"/>
      <c r="D90" s="216" t="s">
        <v>135</v>
      </c>
      <c r="E90" s="217" t="s">
        <v>28</v>
      </c>
      <c r="F90" s="218" t="s">
        <v>408</v>
      </c>
      <c r="G90" s="215"/>
      <c r="H90" s="217" t="s">
        <v>28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135</v>
      </c>
      <c r="AU90" s="224" t="s">
        <v>82</v>
      </c>
      <c r="AV90" s="11" t="s">
        <v>82</v>
      </c>
      <c r="AW90" s="11" t="s">
        <v>35</v>
      </c>
      <c r="AX90" s="11" t="s">
        <v>74</v>
      </c>
      <c r="AY90" s="224" t="s">
        <v>125</v>
      </c>
    </row>
    <row r="91" spans="2:51" s="12" customFormat="1" ht="12">
      <c r="B91" s="225"/>
      <c r="C91" s="226"/>
      <c r="D91" s="216" t="s">
        <v>135</v>
      </c>
      <c r="E91" s="227" t="s">
        <v>28</v>
      </c>
      <c r="F91" s="228" t="s">
        <v>82</v>
      </c>
      <c r="G91" s="226"/>
      <c r="H91" s="229">
        <v>1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AT91" s="235" t="s">
        <v>135</v>
      </c>
      <c r="AU91" s="235" t="s">
        <v>82</v>
      </c>
      <c r="AV91" s="12" t="s">
        <v>84</v>
      </c>
      <c r="AW91" s="12" t="s">
        <v>35</v>
      </c>
      <c r="AX91" s="12" t="s">
        <v>82</v>
      </c>
      <c r="AY91" s="235" t="s">
        <v>125</v>
      </c>
    </row>
    <row r="92" spans="2:65" s="1" customFormat="1" ht="16.5" customHeight="1">
      <c r="B92" s="36"/>
      <c r="C92" s="202" t="s">
        <v>145</v>
      </c>
      <c r="D92" s="202" t="s">
        <v>128</v>
      </c>
      <c r="E92" s="203" t="s">
        <v>413</v>
      </c>
      <c r="F92" s="204" t="s">
        <v>414</v>
      </c>
      <c r="G92" s="205" t="s">
        <v>415</v>
      </c>
      <c r="H92" s="206">
        <v>1</v>
      </c>
      <c r="I92" s="207"/>
      <c r="J92" s="208">
        <f>ROUND(I92*H92,2)</f>
        <v>0</v>
      </c>
      <c r="K92" s="204" t="s">
        <v>132</v>
      </c>
      <c r="L92" s="41"/>
      <c r="M92" s="209" t="s">
        <v>28</v>
      </c>
      <c r="N92" s="210" t="s">
        <v>45</v>
      </c>
      <c r="O92" s="77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15" t="s">
        <v>405</v>
      </c>
      <c r="AT92" s="15" t="s">
        <v>128</v>
      </c>
      <c r="AU92" s="15" t="s">
        <v>82</v>
      </c>
      <c r="AY92" s="15" t="s">
        <v>125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82</v>
      </c>
      <c r="BK92" s="213">
        <f>ROUND(I92*H92,2)</f>
        <v>0</v>
      </c>
      <c r="BL92" s="15" t="s">
        <v>405</v>
      </c>
      <c r="BM92" s="15" t="s">
        <v>416</v>
      </c>
    </row>
    <row r="93" spans="2:51" s="11" customFormat="1" ht="12">
      <c r="B93" s="214"/>
      <c r="C93" s="215"/>
      <c r="D93" s="216" t="s">
        <v>135</v>
      </c>
      <c r="E93" s="217" t="s">
        <v>28</v>
      </c>
      <c r="F93" s="218" t="s">
        <v>417</v>
      </c>
      <c r="G93" s="215"/>
      <c r="H93" s="217" t="s">
        <v>28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135</v>
      </c>
      <c r="AU93" s="224" t="s">
        <v>82</v>
      </c>
      <c r="AV93" s="11" t="s">
        <v>82</v>
      </c>
      <c r="AW93" s="11" t="s">
        <v>35</v>
      </c>
      <c r="AX93" s="11" t="s">
        <v>74</v>
      </c>
      <c r="AY93" s="224" t="s">
        <v>125</v>
      </c>
    </row>
    <row r="94" spans="2:51" s="11" customFormat="1" ht="12">
      <c r="B94" s="214"/>
      <c r="C94" s="215"/>
      <c r="D94" s="216" t="s">
        <v>135</v>
      </c>
      <c r="E94" s="217" t="s">
        <v>28</v>
      </c>
      <c r="F94" s="218" t="s">
        <v>418</v>
      </c>
      <c r="G94" s="215"/>
      <c r="H94" s="217" t="s">
        <v>28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135</v>
      </c>
      <c r="AU94" s="224" t="s">
        <v>82</v>
      </c>
      <c r="AV94" s="11" t="s">
        <v>82</v>
      </c>
      <c r="AW94" s="11" t="s">
        <v>35</v>
      </c>
      <c r="AX94" s="11" t="s">
        <v>74</v>
      </c>
      <c r="AY94" s="224" t="s">
        <v>125</v>
      </c>
    </row>
    <row r="95" spans="2:51" s="11" customFormat="1" ht="12">
      <c r="B95" s="214"/>
      <c r="C95" s="215"/>
      <c r="D95" s="216" t="s">
        <v>135</v>
      </c>
      <c r="E95" s="217" t="s">
        <v>28</v>
      </c>
      <c r="F95" s="218" t="s">
        <v>419</v>
      </c>
      <c r="G95" s="215"/>
      <c r="H95" s="217" t="s">
        <v>28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135</v>
      </c>
      <c r="AU95" s="224" t="s">
        <v>82</v>
      </c>
      <c r="AV95" s="11" t="s">
        <v>82</v>
      </c>
      <c r="AW95" s="11" t="s">
        <v>35</v>
      </c>
      <c r="AX95" s="11" t="s">
        <v>74</v>
      </c>
      <c r="AY95" s="224" t="s">
        <v>125</v>
      </c>
    </row>
    <row r="96" spans="2:51" s="11" customFormat="1" ht="12">
      <c r="B96" s="214"/>
      <c r="C96" s="215"/>
      <c r="D96" s="216" t="s">
        <v>135</v>
      </c>
      <c r="E96" s="217" t="s">
        <v>28</v>
      </c>
      <c r="F96" s="218" t="s">
        <v>420</v>
      </c>
      <c r="G96" s="215"/>
      <c r="H96" s="217" t="s">
        <v>28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135</v>
      </c>
      <c r="AU96" s="224" t="s">
        <v>82</v>
      </c>
      <c r="AV96" s="11" t="s">
        <v>82</v>
      </c>
      <c r="AW96" s="11" t="s">
        <v>35</v>
      </c>
      <c r="AX96" s="11" t="s">
        <v>74</v>
      </c>
      <c r="AY96" s="224" t="s">
        <v>125</v>
      </c>
    </row>
    <row r="97" spans="2:51" s="11" customFormat="1" ht="12">
      <c r="B97" s="214"/>
      <c r="C97" s="215"/>
      <c r="D97" s="216" t="s">
        <v>135</v>
      </c>
      <c r="E97" s="217" t="s">
        <v>28</v>
      </c>
      <c r="F97" s="218" t="s">
        <v>408</v>
      </c>
      <c r="G97" s="215"/>
      <c r="H97" s="217" t="s">
        <v>28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135</v>
      </c>
      <c r="AU97" s="224" t="s">
        <v>82</v>
      </c>
      <c r="AV97" s="11" t="s">
        <v>82</v>
      </c>
      <c r="AW97" s="11" t="s">
        <v>35</v>
      </c>
      <c r="AX97" s="11" t="s">
        <v>74</v>
      </c>
      <c r="AY97" s="224" t="s">
        <v>125</v>
      </c>
    </row>
    <row r="98" spans="2:51" s="12" customFormat="1" ht="12">
      <c r="B98" s="225"/>
      <c r="C98" s="226"/>
      <c r="D98" s="216" t="s">
        <v>135</v>
      </c>
      <c r="E98" s="227" t="s">
        <v>28</v>
      </c>
      <c r="F98" s="228" t="s">
        <v>82</v>
      </c>
      <c r="G98" s="226"/>
      <c r="H98" s="229">
        <v>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135</v>
      </c>
      <c r="AU98" s="235" t="s">
        <v>82</v>
      </c>
      <c r="AV98" s="12" t="s">
        <v>84</v>
      </c>
      <c r="AW98" s="12" t="s">
        <v>35</v>
      </c>
      <c r="AX98" s="12" t="s">
        <v>82</v>
      </c>
      <c r="AY98" s="235" t="s">
        <v>125</v>
      </c>
    </row>
    <row r="99" spans="2:65" s="1" customFormat="1" ht="16.5" customHeight="1">
      <c r="B99" s="36"/>
      <c r="C99" s="202" t="s">
        <v>133</v>
      </c>
      <c r="D99" s="202" t="s">
        <v>128</v>
      </c>
      <c r="E99" s="203" t="s">
        <v>421</v>
      </c>
      <c r="F99" s="204" t="s">
        <v>422</v>
      </c>
      <c r="G99" s="205" t="s">
        <v>310</v>
      </c>
      <c r="H99" s="206">
        <v>1</v>
      </c>
      <c r="I99" s="207"/>
      <c r="J99" s="208">
        <f>ROUND(I99*H99,2)</f>
        <v>0</v>
      </c>
      <c r="K99" s="204" t="s">
        <v>132</v>
      </c>
      <c r="L99" s="41"/>
      <c r="M99" s="209" t="s">
        <v>28</v>
      </c>
      <c r="N99" s="210" t="s">
        <v>45</v>
      </c>
      <c r="O99" s="77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15" t="s">
        <v>405</v>
      </c>
      <c r="AT99" s="15" t="s">
        <v>128</v>
      </c>
      <c r="AU99" s="15" t="s">
        <v>82</v>
      </c>
      <c r="AY99" s="15" t="s">
        <v>125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5" t="s">
        <v>82</v>
      </c>
      <c r="BK99" s="213">
        <f>ROUND(I99*H99,2)</f>
        <v>0</v>
      </c>
      <c r="BL99" s="15" t="s">
        <v>405</v>
      </c>
      <c r="BM99" s="15" t="s">
        <v>423</v>
      </c>
    </row>
    <row r="100" spans="2:51" s="11" customFormat="1" ht="12">
      <c r="B100" s="214"/>
      <c r="C100" s="215"/>
      <c r="D100" s="216" t="s">
        <v>135</v>
      </c>
      <c r="E100" s="217" t="s">
        <v>28</v>
      </c>
      <c r="F100" s="218" t="s">
        <v>407</v>
      </c>
      <c r="G100" s="215"/>
      <c r="H100" s="217" t="s">
        <v>28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135</v>
      </c>
      <c r="AU100" s="224" t="s">
        <v>82</v>
      </c>
      <c r="AV100" s="11" t="s">
        <v>82</v>
      </c>
      <c r="AW100" s="11" t="s">
        <v>35</v>
      </c>
      <c r="AX100" s="11" t="s">
        <v>74</v>
      </c>
      <c r="AY100" s="224" t="s">
        <v>125</v>
      </c>
    </row>
    <row r="101" spans="2:51" s="11" customFormat="1" ht="12">
      <c r="B101" s="214"/>
      <c r="C101" s="215"/>
      <c r="D101" s="216" t="s">
        <v>135</v>
      </c>
      <c r="E101" s="217" t="s">
        <v>28</v>
      </c>
      <c r="F101" s="218" t="s">
        <v>408</v>
      </c>
      <c r="G101" s="215"/>
      <c r="H101" s="217" t="s">
        <v>28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135</v>
      </c>
      <c r="AU101" s="224" t="s">
        <v>82</v>
      </c>
      <c r="AV101" s="11" t="s">
        <v>82</v>
      </c>
      <c r="AW101" s="11" t="s">
        <v>35</v>
      </c>
      <c r="AX101" s="11" t="s">
        <v>74</v>
      </c>
      <c r="AY101" s="224" t="s">
        <v>125</v>
      </c>
    </row>
    <row r="102" spans="2:51" s="12" customFormat="1" ht="12">
      <c r="B102" s="225"/>
      <c r="C102" s="226"/>
      <c r="D102" s="216" t="s">
        <v>135</v>
      </c>
      <c r="E102" s="227" t="s">
        <v>28</v>
      </c>
      <c r="F102" s="228" t="s">
        <v>82</v>
      </c>
      <c r="G102" s="226"/>
      <c r="H102" s="229">
        <v>1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AT102" s="235" t="s">
        <v>135</v>
      </c>
      <c r="AU102" s="235" t="s">
        <v>82</v>
      </c>
      <c r="AV102" s="12" t="s">
        <v>84</v>
      </c>
      <c r="AW102" s="12" t="s">
        <v>35</v>
      </c>
      <c r="AX102" s="12" t="s">
        <v>82</v>
      </c>
      <c r="AY102" s="235" t="s">
        <v>125</v>
      </c>
    </row>
    <row r="103" spans="2:63" s="10" customFormat="1" ht="25.9" customHeight="1">
      <c r="B103" s="186"/>
      <c r="C103" s="187"/>
      <c r="D103" s="188" t="s">
        <v>73</v>
      </c>
      <c r="E103" s="189" t="s">
        <v>424</v>
      </c>
      <c r="F103" s="189" t="s">
        <v>425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SUM(P104:P112)</f>
        <v>0</v>
      </c>
      <c r="Q103" s="194"/>
      <c r="R103" s="195">
        <f>SUM(R104:R112)</f>
        <v>0</v>
      </c>
      <c r="S103" s="194"/>
      <c r="T103" s="196">
        <f>SUM(T104:T112)</f>
        <v>0</v>
      </c>
      <c r="AR103" s="197" t="s">
        <v>133</v>
      </c>
      <c r="AT103" s="198" t="s">
        <v>73</v>
      </c>
      <c r="AU103" s="198" t="s">
        <v>74</v>
      </c>
      <c r="AY103" s="197" t="s">
        <v>125</v>
      </c>
      <c r="BK103" s="199">
        <f>SUM(BK104:BK112)</f>
        <v>0</v>
      </c>
    </row>
    <row r="104" spans="2:65" s="1" customFormat="1" ht="16.5" customHeight="1">
      <c r="B104" s="36"/>
      <c r="C104" s="202" t="s">
        <v>155</v>
      </c>
      <c r="D104" s="202" t="s">
        <v>128</v>
      </c>
      <c r="E104" s="203" t="s">
        <v>426</v>
      </c>
      <c r="F104" s="204" t="s">
        <v>427</v>
      </c>
      <c r="G104" s="205" t="s">
        <v>310</v>
      </c>
      <c r="H104" s="206">
        <v>1</v>
      </c>
      <c r="I104" s="207"/>
      <c r="J104" s="208">
        <f>ROUND(I104*H104,2)</f>
        <v>0</v>
      </c>
      <c r="K104" s="204" t="s">
        <v>132</v>
      </c>
      <c r="L104" s="41"/>
      <c r="M104" s="209" t="s">
        <v>28</v>
      </c>
      <c r="N104" s="210" t="s">
        <v>45</v>
      </c>
      <c r="O104" s="77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15" t="s">
        <v>405</v>
      </c>
      <c r="AT104" s="15" t="s">
        <v>128</v>
      </c>
      <c r="AU104" s="15" t="s">
        <v>82</v>
      </c>
      <c r="AY104" s="15" t="s">
        <v>125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5" t="s">
        <v>82</v>
      </c>
      <c r="BK104" s="213">
        <f>ROUND(I104*H104,2)</f>
        <v>0</v>
      </c>
      <c r="BL104" s="15" t="s">
        <v>405</v>
      </c>
      <c r="BM104" s="15" t="s">
        <v>428</v>
      </c>
    </row>
    <row r="105" spans="2:65" s="1" customFormat="1" ht="16.5" customHeight="1">
      <c r="B105" s="36"/>
      <c r="C105" s="202" t="s">
        <v>169</v>
      </c>
      <c r="D105" s="202" t="s">
        <v>128</v>
      </c>
      <c r="E105" s="203" t="s">
        <v>429</v>
      </c>
      <c r="F105" s="204" t="s">
        <v>430</v>
      </c>
      <c r="G105" s="205" t="s">
        <v>310</v>
      </c>
      <c r="H105" s="206">
        <v>1</v>
      </c>
      <c r="I105" s="207"/>
      <c r="J105" s="208">
        <f>ROUND(I105*H105,2)</f>
        <v>0</v>
      </c>
      <c r="K105" s="204" t="s">
        <v>132</v>
      </c>
      <c r="L105" s="41"/>
      <c r="M105" s="209" t="s">
        <v>28</v>
      </c>
      <c r="N105" s="210" t="s">
        <v>45</v>
      </c>
      <c r="O105" s="77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15" t="s">
        <v>405</v>
      </c>
      <c r="AT105" s="15" t="s">
        <v>128</v>
      </c>
      <c r="AU105" s="15" t="s">
        <v>82</v>
      </c>
      <c r="AY105" s="15" t="s">
        <v>125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82</v>
      </c>
      <c r="BK105" s="213">
        <f>ROUND(I105*H105,2)</f>
        <v>0</v>
      </c>
      <c r="BL105" s="15" t="s">
        <v>405</v>
      </c>
      <c r="BM105" s="15" t="s">
        <v>431</v>
      </c>
    </row>
    <row r="106" spans="2:65" s="1" customFormat="1" ht="16.5" customHeight="1">
      <c r="B106" s="36"/>
      <c r="C106" s="202" t="s">
        <v>174</v>
      </c>
      <c r="D106" s="202" t="s">
        <v>128</v>
      </c>
      <c r="E106" s="203" t="s">
        <v>432</v>
      </c>
      <c r="F106" s="204" t="s">
        <v>433</v>
      </c>
      <c r="G106" s="205" t="s">
        <v>310</v>
      </c>
      <c r="H106" s="206">
        <v>1</v>
      </c>
      <c r="I106" s="207"/>
      <c r="J106" s="208">
        <f>ROUND(I106*H106,2)</f>
        <v>0</v>
      </c>
      <c r="K106" s="204" t="s">
        <v>28</v>
      </c>
      <c r="L106" s="41"/>
      <c r="M106" s="209" t="s">
        <v>28</v>
      </c>
      <c r="N106" s="210" t="s">
        <v>45</v>
      </c>
      <c r="O106" s="77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15" t="s">
        <v>405</v>
      </c>
      <c r="AT106" s="15" t="s">
        <v>128</v>
      </c>
      <c r="AU106" s="15" t="s">
        <v>82</v>
      </c>
      <c r="AY106" s="15" t="s">
        <v>125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5" t="s">
        <v>82</v>
      </c>
      <c r="BK106" s="213">
        <f>ROUND(I106*H106,2)</f>
        <v>0</v>
      </c>
      <c r="BL106" s="15" t="s">
        <v>405</v>
      </c>
      <c r="BM106" s="15" t="s">
        <v>434</v>
      </c>
    </row>
    <row r="107" spans="2:65" s="1" customFormat="1" ht="22.5" customHeight="1">
      <c r="B107" s="36"/>
      <c r="C107" s="202" t="s">
        <v>178</v>
      </c>
      <c r="D107" s="202" t="s">
        <v>128</v>
      </c>
      <c r="E107" s="203" t="s">
        <v>435</v>
      </c>
      <c r="F107" s="204" t="s">
        <v>436</v>
      </c>
      <c r="G107" s="205" t="s">
        <v>310</v>
      </c>
      <c r="H107" s="206">
        <v>1</v>
      </c>
      <c r="I107" s="207"/>
      <c r="J107" s="208">
        <f>ROUND(I107*H107,2)</f>
        <v>0</v>
      </c>
      <c r="K107" s="204" t="s">
        <v>28</v>
      </c>
      <c r="L107" s="41"/>
      <c r="M107" s="209" t="s">
        <v>28</v>
      </c>
      <c r="N107" s="210" t="s">
        <v>45</v>
      </c>
      <c r="O107" s="77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15" t="s">
        <v>405</v>
      </c>
      <c r="AT107" s="15" t="s">
        <v>128</v>
      </c>
      <c r="AU107" s="15" t="s">
        <v>82</v>
      </c>
      <c r="AY107" s="15" t="s">
        <v>125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5" t="s">
        <v>82</v>
      </c>
      <c r="BK107" s="213">
        <f>ROUND(I107*H107,2)</f>
        <v>0</v>
      </c>
      <c r="BL107" s="15" t="s">
        <v>405</v>
      </c>
      <c r="BM107" s="15" t="s">
        <v>437</v>
      </c>
    </row>
    <row r="108" spans="2:65" s="1" customFormat="1" ht="16.5" customHeight="1">
      <c r="B108" s="36"/>
      <c r="C108" s="202" t="s">
        <v>138</v>
      </c>
      <c r="D108" s="202" t="s">
        <v>128</v>
      </c>
      <c r="E108" s="203" t="s">
        <v>438</v>
      </c>
      <c r="F108" s="204" t="s">
        <v>439</v>
      </c>
      <c r="G108" s="205" t="s">
        <v>310</v>
      </c>
      <c r="H108" s="206">
        <v>1</v>
      </c>
      <c r="I108" s="207"/>
      <c r="J108" s="208">
        <f>ROUND(I108*H108,2)</f>
        <v>0</v>
      </c>
      <c r="K108" s="204" t="s">
        <v>132</v>
      </c>
      <c r="L108" s="41"/>
      <c r="M108" s="209" t="s">
        <v>28</v>
      </c>
      <c r="N108" s="210" t="s">
        <v>45</v>
      </c>
      <c r="O108" s="77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15" t="s">
        <v>405</v>
      </c>
      <c r="AT108" s="15" t="s">
        <v>128</v>
      </c>
      <c r="AU108" s="15" t="s">
        <v>82</v>
      </c>
      <c r="AY108" s="15" t="s">
        <v>125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5" t="s">
        <v>82</v>
      </c>
      <c r="BK108" s="213">
        <f>ROUND(I108*H108,2)</f>
        <v>0</v>
      </c>
      <c r="BL108" s="15" t="s">
        <v>405</v>
      </c>
      <c r="BM108" s="15" t="s">
        <v>440</v>
      </c>
    </row>
    <row r="109" spans="2:51" s="11" customFormat="1" ht="12">
      <c r="B109" s="214"/>
      <c r="C109" s="215"/>
      <c r="D109" s="216" t="s">
        <v>135</v>
      </c>
      <c r="E109" s="217" t="s">
        <v>28</v>
      </c>
      <c r="F109" s="218" t="s">
        <v>441</v>
      </c>
      <c r="G109" s="215"/>
      <c r="H109" s="217" t="s">
        <v>28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135</v>
      </c>
      <c r="AU109" s="224" t="s">
        <v>82</v>
      </c>
      <c r="AV109" s="11" t="s">
        <v>82</v>
      </c>
      <c r="AW109" s="11" t="s">
        <v>35</v>
      </c>
      <c r="AX109" s="11" t="s">
        <v>74</v>
      </c>
      <c r="AY109" s="224" t="s">
        <v>125</v>
      </c>
    </row>
    <row r="110" spans="2:51" s="11" customFormat="1" ht="12">
      <c r="B110" s="214"/>
      <c r="C110" s="215"/>
      <c r="D110" s="216" t="s">
        <v>135</v>
      </c>
      <c r="E110" s="217" t="s">
        <v>28</v>
      </c>
      <c r="F110" s="218" t="s">
        <v>442</v>
      </c>
      <c r="G110" s="215"/>
      <c r="H110" s="217" t="s">
        <v>28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135</v>
      </c>
      <c r="AU110" s="224" t="s">
        <v>82</v>
      </c>
      <c r="AV110" s="11" t="s">
        <v>82</v>
      </c>
      <c r="AW110" s="11" t="s">
        <v>35</v>
      </c>
      <c r="AX110" s="11" t="s">
        <v>74</v>
      </c>
      <c r="AY110" s="224" t="s">
        <v>125</v>
      </c>
    </row>
    <row r="111" spans="2:51" s="11" customFormat="1" ht="12">
      <c r="B111" s="214"/>
      <c r="C111" s="215"/>
      <c r="D111" s="216" t="s">
        <v>135</v>
      </c>
      <c r="E111" s="217" t="s">
        <v>28</v>
      </c>
      <c r="F111" s="218" t="s">
        <v>443</v>
      </c>
      <c r="G111" s="215"/>
      <c r="H111" s="217" t="s">
        <v>28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135</v>
      </c>
      <c r="AU111" s="224" t="s">
        <v>82</v>
      </c>
      <c r="AV111" s="11" t="s">
        <v>82</v>
      </c>
      <c r="AW111" s="11" t="s">
        <v>35</v>
      </c>
      <c r="AX111" s="11" t="s">
        <v>74</v>
      </c>
      <c r="AY111" s="224" t="s">
        <v>125</v>
      </c>
    </row>
    <row r="112" spans="2:51" s="12" customFormat="1" ht="12">
      <c r="B112" s="225"/>
      <c r="C112" s="226"/>
      <c r="D112" s="216" t="s">
        <v>135</v>
      </c>
      <c r="E112" s="227" t="s">
        <v>28</v>
      </c>
      <c r="F112" s="228" t="s">
        <v>82</v>
      </c>
      <c r="G112" s="226"/>
      <c r="H112" s="229">
        <v>1</v>
      </c>
      <c r="I112" s="230"/>
      <c r="J112" s="226"/>
      <c r="K112" s="226"/>
      <c r="L112" s="231"/>
      <c r="M112" s="266"/>
      <c r="N112" s="267"/>
      <c r="O112" s="267"/>
      <c r="P112" s="267"/>
      <c r="Q112" s="267"/>
      <c r="R112" s="267"/>
      <c r="S112" s="267"/>
      <c r="T112" s="268"/>
      <c r="AT112" s="235" t="s">
        <v>135</v>
      </c>
      <c r="AU112" s="235" t="s">
        <v>82</v>
      </c>
      <c r="AV112" s="12" t="s">
        <v>84</v>
      </c>
      <c r="AW112" s="12" t="s">
        <v>35</v>
      </c>
      <c r="AX112" s="12" t="s">
        <v>82</v>
      </c>
      <c r="AY112" s="235" t="s">
        <v>125</v>
      </c>
    </row>
    <row r="113" spans="2:12" s="1" customFormat="1" ht="6.95" customHeight="1">
      <c r="B113" s="55"/>
      <c r="C113" s="56"/>
      <c r="D113" s="56"/>
      <c r="E113" s="56"/>
      <c r="F113" s="56"/>
      <c r="G113" s="56"/>
      <c r="H113" s="56"/>
      <c r="I113" s="152"/>
      <c r="J113" s="56"/>
      <c r="K113" s="56"/>
      <c r="L113" s="41"/>
    </row>
  </sheetData>
  <sheetProtection password="CC35" sheet="1" objects="1" scenarios="1" formatColumns="0" formatRows="0" autoFilter="0"/>
  <autoFilter ref="C80:K11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2019-05-22T11:36:24Z</dcterms:created>
  <dcterms:modified xsi:type="dcterms:W3CDTF">2019-05-22T11:36:28Z</dcterms:modified>
  <cp:category/>
  <cp:version/>
  <cp:contentType/>
  <cp:contentStatus/>
</cp:coreProperties>
</file>