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570" windowHeight="8055" activeTab="1"/>
  </bookViews>
  <sheets>
    <sheet name="Rekapitulace stavby" sheetId="1" r:id="rId1"/>
    <sheet name="SO 00 - Malby a výměna po..." sheetId="2" r:id="rId2"/>
    <sheet name="Pokyny pro vyplnění" sheetId="3" r:id="rId3"/>
  </sheets>
  <definedNames>
    <definedName name="_xlnm._FilterDatabase" localSheetId="1" hidden="1">'SO 00 - Malby a výměna po...'!$C$88:$K$253</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Area" localSheetId="1">'SO 00 - Malby a výměna po...'!$C$4:$J$39,'SO 00 - Malby a výměna po...'!$C$45:$J$70,'SO 00 - Malby a výměna po...'!$C$76:$K$253</definedName>
    <definedName name="_xlnm.Print_Titles" localSheetId="0">'Rekapitulace stavby'!$52:$52</definedName>
    <definedName name="_xlnm.Print_Titles" localSheetId="1">'SO 00 - Malby a výměna po...'!$88:$88</definedName>
  </definedNames>
  <calcPr calcId="162913"/>
</workbook>
</file>

<file path=xl/sharedStrings.xml><?xml version="1.0" encoding="utf-8"?>
<sst xmlns="http://schemas.openxmlformats.org/spreadsheetml/2006/main" count="2107" uniqueCount="546">
  <si>
    <t>Export Komplet</t>
  </si>
  <si>
    <t>VZ</t>
  </si>
  <si>
    <t>2.0</t>
  </si>
  <si>
    <t>ZAMOK</t>
  </si>
  <si>
    <t>False</t>
  </si>
  <si>
    <t>{768f7c61-30b0-4f97-85ac-1311426417b7}</t>
  </si>
  <si>
    <t>0,01</t>
  </si>
  <si>
    <t>21</t>
  </si>
  <si>
    <t>15</t>
  </si>
  <si>
    <t>REKAPITULACE STAVBY</t>
  </si>
  <si>
    <t>v ---  níže se nacházejí doplnkové a pomocné údaje k sestavám  --- v</t>
  </si>
  <si>
    <t>Návod na vyplnění</t>
  </si>
  <si>
    <t>0,001</t>
  </si>
  <si>
    <t>Kód:</t>
  </si>
  <si>
    <t>2019-20</t>
  </si>
  <si>
    <t>Měnit lze pouze buňky se žlutým podbarvením!
1) v Rekapitulaci stavby vyplňte údaje o Uchazeči (přenesou se do ostatních sestav i v jiných listech)
2) na vybraných listech vyplňte v sestavě Soupis prací ceny u položek</t>
  </si>
  <si>
    <t>Stavba:</t>
  </si>
  <si>
    <t>Pedagogicko-psychologická poradna</t>
  </si>
  <si>
    <t>KSO:</t>
  </si>
  <si>
    <t/>
  </si>
  <si>
    <t>CC-CZ:</t>
  </si>
  <si>
    <t>Místo:</t>
  </si>
  <si>
    <t>Lidická 38, Karlovy Vary - Drahovice</t>
  </si>
  <si>
    <t>Datum:</t>
  </si>
  <si>
    <t>7.5.2019</t>
  </si>
  <si>
    <t>Zadavatel:</t>
  </si>
  <si>
    <t>IČ:</t>
  </si>
  <si>
    <t>Pedagogicko-psychologická poradna, Lidická 38,K.V.</t>
  </si>
  <si>
    <t>DIČ:</t>
  </si>
  <si>
    <t>Uchazeč:</t>
  </si>
  <si>
    <t>Vyplň údaj</t>
  </si>
  <si>
    <t>Projektant:</t>
  </si>
  <si>
    <t xml:space="preserve"> </t>
  </si>
  <si>
    <t>True</t>
  </si>
  <si>
    <t>Zpracovatel:</t>
  </si>
  <si>
    <t>Ing. C. Janoušová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</si>
  <si>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</si>
  <si>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</si>
  <si>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</si>
  <si>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</si>
  <si>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</si>
  <si>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</si>
  <si>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</si>
  <si>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</si>
  <si>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</si>
  <si>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</si>
  <si>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</si>
  <si>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</si>
  <si>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</si>
  <si>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</si>
  <si>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</si>
  <si>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</si>
  <si>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</si>
  <si>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</si>
  <si>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</si>
  <si>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</si>
  <si>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</si>
  <si>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</si>
  <si>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</si>
  <si>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</si>
  <si>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</si>
  <si>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</si>
  <si>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</si>
  <si>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</si>
  <si>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</si>
  <si>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</si>
  <si>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</si>
  <si>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</si>
  <si>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</si>
  <si>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</si>
  <si>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</si>
  <si>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</si>
  <si>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</si>
  <si>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</si>
  <si>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</si>
  <si>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</si>
  <si>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</si>
  <si>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</si>
  <si>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Malby a výměna podlahových krytin</t>
  </si>
  <si>
    <t>STA</t>
  </si>
  <si>
    <t>1</t>
  </si>
  <si>
    <t>{29159a9d-02fe-4b0d-9cd3-fd21a3429fca}</t>
  </si>
  <si>
    <t>2</t>
  </si>
  <si>
    <t>KRYCÍ LIST SOUPISU PRACÍ</t>
  </si>
  <si>
    <t>Objekt:</t>
  </si>
  <si>
    <t>SO 00 - Malby a výměna podlahových krytin</t>
  </si>
  <si>
    <t>REKAPITULACE ČLENĚNÍ SOUPISU PRACÍ</t>
  </si>
  <si>
    <t>Kód dílu - Popis</t>
  </si>
  <si>
    <t>Cena celkem [CZK]</t>
  </si>
  <si>
    <t>-1</t>
  </si>
  <si>
    <t>HSV - Práce a dodávky HSV</t>
  </si>
  <si>
    <t xml:space="preserve">    9 - Ostatní konstrukce a práce, bourání</t>
  </si>
  <si>
    <t xml:space="preserve">    997 - Přesun sutě</t>
  </si>
  <si>
    <t xml:space="preserve">    998 - Přesun hmot</t>
  </si>
  <si>
    <t>PSV - Práce a dodávky PSV</t>
  </si>
  <si>
    <t xml:space="preserve">    776 - Podlahy povlakové</t>
  </si>
  <si>
    <t xml:space="preserve">    784 - Dokončovací práce - malby a tapety</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</si>
  <si>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</si>
  <si>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</si>
  <si>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</si>
  <si>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</si>
  <si>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</si>
  <si>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</si>
  <si>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</si>
  <si>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</si>
  <si>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</si>
  <si>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</si>
  <si>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</si>
  <si>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</si>
  <si>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</si>
  <si>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</si>
  <si>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</si>
  <si>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</si>
  <si>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</si>
  <si>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</si>
  <si>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</si>
  <si>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</si>
  <si>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</si>
  <si>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</si>
  <si>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952901111</t>
  </si>
  <si>
    <t>Vyčištění budov bytové a občanské výstavby při výšce podlaží do 4 m</t>
  </si>
  <si>
    <t>m2</t>
  </si>
  <si>
    <t>CS ÚRS 2019 01</t>
  </si>
  <si>
    <t>4</t>
  </si>
  <si>
    <t>-1637240900</t>
  </si>
  <si>
    <t>PP</t>
  </si>
  <si>
    <t>Vyčištění budov nebo objektů před předáním do užívání budov bytové nebo občanské výstavby, světlé výšky podlaží do 4 m</t>
  </si>
  <si>
    <t>PSC</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</si>
  <si>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</si>
  <si>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VV</t>
  </si>
  <si>
    <t>25,0+24,5+5,47+22,18+20,56+23,68+24,28+23,68+24,28+17,84+5,73+49,36+13,8+24,28+23,68+24,28+23,68+60,25+11,56+27,14+24,19+23,77+24,19+23,77</t>
  </si>
  <si>
    <t>997</t>
  </si>
  <si>
    <t>Přesun sutě</t>
  </si>
  <si>
    <t>997013501</t>
  </si>
  <si>
    <t>Odvoz suti a vybouraných hmot na skládku nebo meziskládku do 1 km se složením</t>
  </si>
  <si>
    <t>t</t>
  </si>
  <si>
    <t>-1567430820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</si>
  <si>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</si>
  <si>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</si>
  <si>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t>
  </si>
  <si>
    <t>997013509</t>
  </si>
  <si>
    <t>Příplatek k odvozu suti a vybouraných hmot na skládku ZKD 1 km přes 1 km</t>
  </si>
  <si>
    <t>-1441528233</t>
  </si>
  <si>
    <t>Odvoz suti a vybouraných hmot na skládku nebo meziskládku se složením, na vzdálenost Příplatek k ceně za každý další i započatý 1 km přes 1 km</t>
  </si>
  <si>
    <t>P</t>
  </si>
  <si>
    <t>Poznámka k položce:
- skládka 15 km</t>
  </si>
  <si>
    <t>1,587*14 'Přepočtené koeficientem množství</t>
  </si>
  <si>
    <t>997013831</t>
  </si>
  <si>
    <t>Poplatek za uložení na skládce (skládkovné) stavebního odpadu směsného kód odpadu 170 904</t>
  </si>
  <si>
    <t>904348782</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</si>
  <si>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</si>
  <si>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</si>
  <si>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</si>
  <si>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</si>
  <si>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5</t>
  </si>
  <si>
    <t>998011001</t>
  </si>
  <si>
    <t>Přesun hmot pro budovy zděné v do 6 m</t>
  </si>
  <si>
    <t>784573704</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</si>
  <si>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</si>
  <si>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</si>
  <si>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</si>
  <si>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</si>
  <si>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776</t>
  </si>
  <si>
    <t>Podlahy povlakové</t>
  </si>
  <si>
    <t>6</t>
  </si>
  <si>
    <t>776111116</t>
  </si>
  <si>
    <t>Odstranění zbytků lepidla z podkladu povlakových podlah broušením</t>
  </si>
  <si>
    <t>16</t>
  </si>
  <si>
    <t>-810521405</t>
  </si>
  <si>
    <t>Příprava podkladu broušení podlah stávajícího podkladu pro odstranění lepidla (po starých krytinách)</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</si>
  <si>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</si>
  <si>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"celá plocha místnosti"</t>
  </si>
  <si>
    <t>"mč. 03 - kuchyňka"   5,47</t>
  </si>
  <si>
    <t>"mč. 22 - chodba"   27,14</t>
  </si>
  <si>
    <t>"15% z místnosti"</t>
  </si>
  <si>
    <t>(25,0+24,5+23,68+24,28+23,68+24,28+17,84+5,73+49,36+13,8+24,28+23,68+24,28+23,68+24,19+23,77+24,19+23,77)*0,15</t>
  </si>
  <si>
    <t>7</t>
  </si>
  <si>
    <t>776201811</t>
  </si>
  <si>
    <t>Demontáž lepených povlakových podlah bez podložky ručně</t>
  </si>
  <si>
    <t>-452426858</t>
  </si>
  <si>
    <t>Demontáž povlakových podlahovin lepených ručně bez podložky</t>
  </si>
  <si>
    <t>8</t>
  </si>
  <si>
    <t>776201814</t>
  </si>
  <si>
    <t>Demontáž povlakových podlahovin volně položených podlepených páskou</t>
  </si>
  <si>
    <t>-512363181</t>
  </si>
  <si>
    <t>25,0+24,5+23,68+24,28+23,68+24,28+17,84+5,73+49,36+13,8+24,28+23,68+24,28+23,68+24,19+23,77+24,19+23,77</t>
  </si>
  <si>
    <t>776410811</t>
  </si>
  <si>
    <t>Odstranění soklíků a lišt pryžových nebo plastových</t>
  </si>
  <si>
    <t>m</t>
  </si>
  <si>
    <t>-1059184304</t>
  </si>
  <si>
    <t>Demontáž soklíků nebo lišt pryžových nebo plastových</t>
  </si>
  <si>
    <t>(4,35+2,25+0,95+0,4+3,61+3,45)+(3,05+2,25+0,95+0,4+2,33+3,45)+(2*3,45+7,345+2*0,4+2*0,95)+2*(2,0+2,9)</t>
  </si>
  <si>
    <t>(5+4+4)*2*(3,45+5,27)+(2+2+2)*2*(3,2+1,85)+(2+2+2)*2*(3,45+1,85)+2*(1,95+1,85)</t>
  </si>
  <si>
    <t>2*2*(3,475+8,15)+2*(3,45+4,1)</t>
  </si>
  <si>
    <t>10</t>
  </si>
  <si>
    <t>776411111</t>
  </si>
  <si>
    <t>Montáž obvodových soklíků výšky do 80 mm</t>
  </si>
  <si>
    <t>1822243983</t>
  </si>
  <si>
    <t>Montáž soklíků lepením obvodových, výšky do 80 mm</t>
  </si>
  <si>
    <t>2*(27,15+1,95+2,13)-1,625+(2*16,8+1,625)</t>
  </si>
  <si>
    <t>11</t>
  </si>
  <si>
    <t>M</t>
  </si>
  <si>
    <t>28411007</t>
  </si>
  <si>
    <t>lišta soklová PVC 15x50mm</t>
  </si>
  <si>
    <t>32</t>
  </si>
  <si>
    <t>44783589</t>
  </si>
  <si>
    <t>"mč. 03 - kuchyňka"   2*(2,0+2,9)</t>
  </si>
  <si>
    <t>"mč. 20 a 22 - chodba"   2*(27,15+1,95+2,13)-1,625+(2*16,8+1,625)</t>
  </si>
  <si>
    <t>105,86*1,05 'Přepočtené koeficientem množství</t>
  </si>
  <si>
    <t>12</t>
  </si>
  <si>
    <t>776211111</t>
  </si>
  <si>
    <t>Lepení textilních pásů</t>
  </si>
  <si>
    <t>770144481</t>
  </si>
  <si>
    <t>Montáž textilních podlahovin lepením pásů standardních</t>
  </si>
  <si>
    <t xml:space="preserve">Poznámka k souboru cen:
1. V cenách 776 21-2111 a 776 21-2121 montáž volným položením jsou započteny i náklady na dodávku pásky.
</t>
  </si>
  <si>
    <t>"podlepit z 15% - v rozích místnosti, u vstupu"</t>
  </si>
  <si>
    <t>13</t>
  </si>
  <si>
    <t>776212111</t>
  </si>
  <si>
    <t>Volné položení textilních pásů s podlepením spojů páskou</t>
  </si>
  <si>
    <t>66460240</t>
  </si>
  <si>
    <t>Montáž textilních podlahovin volným položením s podlepením spojů páskou pásů</t>
  </si>
  <si>
    <t>"volně položené z 85%"</t>
  </si>
  <si>
    <t>(25,0+24,5+23,68+24,28+23,68+24,28+17,84+5,73+49,36+13,8+24,28+23,68+24,28+23,68+24,19+23,77+24,19+23,77)*0,85</t>
  </si>
  <si>
    <t>14</t>
  </si>
  <si>
    <t>69751005</t>
  </si>
  <si>
    <t>koberec zátěžový vysoká zátěž hm 1500g/m2 š 4-5m</t>
  </si>
  <si>
    <t>-1780083870</t>
  </si>
  <si>
    <t>Poznámka k položce:
- min. požadovaný standard je koberec typu viz specifikace díla, přesný typ určí investor</t>
  </si>
  <si>
    <t>"podlaha"</t>
  </si>
  <si>
    <t>"sokl"</t>
  </si>
  <si>
    <t>((4,35+2,25+0,95+0,4+3,61+3,45)+(3,05+2,25+0,95+0,4+2,33+3,45)+(2*3,45+7,345+2*0,4+2*0,95))*0,1</t>
  </si>
  <si>
    <t>((5+4+4)*2*(3,45+5,27)+(2+2+2)*2*(3,2+1,85)+(2+2+2)*2*(3,45+1,85)+2*(1,95+1,85))*0,1</t>
  </si>
  <si>
    <t>(2*2*(3,475+8,15)+2*(3,45+4,1))*0,1</t>
  </si>
  <si>
    <t>470,441*1,1 'Přepočtené koeficientem množství</t>
  </si>
  <si>
    <t>776221111</t>
  </si>
  <si>
    <t>Lepení pásů z PVC standardním lepidlem</t>
  </si>
  <si>
    <t>-175836107</t>
  </si>
  <si>
    <t>Montáž podlahovin z PVC lepením standardním lepidlem z pásů standardních</t>
  </si>
  <si>
    <t>"mč. 20 a 22 - chodba"   60,25+27,14</t>
  </si>
  <si>
    <t>28412111</t>
  </si>
  <si>
    <t>PVC vinylová š 2/4m, tl 2,50mm, nášlapná vrstva 0,70mm</t>
  </si>
  <si>
    <t>1250611775</t>
  </si>
  <si>
    <t>Poznámka k položce:
- protiskluzný povrch min. R10</t>
  </si>
  <si>
    <t>92,86*1,15 'Přepočtené koeficientem množství</t>
  </si>
  <si>
    <t>17</t>
  </si>
  <si>
    <t>998776101</t>
  </si>
  <si>
    <t>Přesun hmot tonážní pro podlahy povlakové v objektech v do 6 m</t>
  </si>
  <si>
    <t>-1323782635</t>
  </si>
  <si>
    <t>Přesun hmot pro podlahy povlakové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</si>
  <si>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</si>
  <si>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784</t>
  </si>
  <si>
    <t>Dokončovací práce - malby a tapety</t>
  </si>
  <si>
    <t>18</t>
  </si>
  <si>
    <t>784121001</t>
  </si>
  <si>
    <t>Oškrabání malby v mísnostech výšky do 3,80 m</t>
  </si>
  <si>
    <t>-344107605</t>
  </si>
  <si>
    <t>Oškrabání malby v místnostech výšky do 3,80 m</t>
  </si>
  <si>
    <t xml:space="preserve">Poznámka k souboru cen:
1. Cenami souboru cen se oceňuje jakýkoli počet současně škrabaných vrstev barvy.
</t>
  </si>
  <si>
    <t>Poznámka k položce:
- škrábání z 15%</t>
  </si>
  <si>
    <t>"stropy"</t>
  </si>
  <si>
    <t>"stěny"</t>
  </si>
  <si>
    <t>2,62*((4,35+2,25+0,95+0,4+3,61+3,45)+(3,05+2,25+0,95+0,4+2,33+3,45)+2*(3,45+7,345)+2*(2,0+2,9)+2*(3,45+5,225)+2*(2,8+1,85)+2*(3,45+5,225))</t>
  </si>
  <si>
    <t>2,62*(2*(2,1+1,85)+4*2*(0,9+1,675)+2*2*(0,9+1,6)+2*(1,9+1,78))</t>
  </si>
  <si>
    <t>2,62*((5+4+4)*2*(3,45+5,27)+(2+2+2)*2*(3,2+1,85)+(2+2+2)*2*(3,45+1,85)+2*(1,95+1,85)+2*(1,4+0,85)+4*0,9)</t>
  </si>
  <si>
    <t>2,62*(2*2*(3,475+8,15)+2*(3,45+4,1)+2*(1,675+7,1)+2*(27,15+1,95+2,13)+2*(16,8+1,625))</t>
  </si>
  <si>
    <t>0,15*3*2*(2*2,62+1,475)</t>
  </si>
  <si>
    <t>"odečet otvorů nad 4 m2"</t>
  </si>
  <si>
    <t>-(18*(3,45*1,45)+(1,55*1,45+2,5*0,9))</t>
  </si>
  <si>
    <t>-2*((1,85*1,62+1,0*2,62)+1,625*2,37)</t>
  </si>
  <si>
    <t>"odečet keram. obkladů"</t>
  </si>
  <si>
    <t>-(1,53*(2,9+0,4+0,3)+2,1*2*(3,45+5,225)+1,5*2*(2,8+1,85)+1,98*2*(3,45+5,225)+1,98*2*(2,1+1,85)+2,1*4*2*(0,9+1,675)+1,98*(2*2*(0,9+1,6)+2*(1,9+1,78)))</t>
  </si>
  <si>
    <t>-1,5*(12*(2*0,62+1,85)+2*(1,4+0,85))</t>
  </si>
  <si>
    <t>-2,0*4*0,9</t>
  </si>
  <si>
    <t>-1,82*2*(1,675+7,1)</t>
  </si>
  <si>
    <t>"odečet SDK příčky"</t>
  </si>
  <si>
    <t>-2*4,65*2,2</t>
  </si>
  <si>
    <t>"odečet vestavěné skříně"</t>
  </si>
  <si>
    <t>-2,62*(2*0,5+1,85)</t>
  </si>
  <si>
    <t>1968,432*0,15 'Přepočtené koeficientem množství</t>
  </si>
  <si>
    <t>19</t>
  </si>
  <si>
    <t>784161101</t>
  </si>
  <si>
    <t>Bandážování spar a prasklin v místnostech výšky do 3,80 m</t>
  </si>
  <si>
    <t>-931529556</t>
  </si>
  <si>
    <t>Bandážování (materiál ve specifikaci) spar a prasklin v místnostech výšky do 3,80 m</t>
  </si>
  <si>
    <t xml:space="preserve">Poznámka k souboru cen:
1. V cenách nejsou započteny náklady na dodávku bandážních pásek, tyto se oceňují ve specifikaci.Ztratné lze stanovit ve výši 5%.
</t>
  </si>
  <si>
    <t>"strop mč.14"  3,375</t>
  </si>
  <si>
    <t>"SDK stěna mč. 14"    4,5</t>
  </si>
  <si>
    <t>20</t>
  </si>
  <si>
    <t>59030680</t>
  </si>
  <si>
    <t>páska ze skelných vláken pro SDK</t>
  </si>
  <si>
    <t>1949279822</t>
  </si>
  <si>
    <t>7,875*1,05 'Přepočtené koeficientem množství</t>
  </si>
  <si>
    <t>59030318</t>
  </si>
  <si>
    <t>tmel vyrovnávací pro SDK</t>
  </si>
  <si>
    <t>kg</t>
  </si>
  <si>
    <t>-1889491456</t>
  </si>
  <si>
    <t>22</t>
  </si>
  <si>
    <t>784171111</t>
  </si>
  <si>
    <t>Zakrytí vnitřních ploch stěn v místnostech výšky do 3,80 m</t>
  </si>
  <si>
    <t>370805782</t>
  </si>
  <si>
    <t>Zakrytí nemalovaných ploch (materiál ve specifikaci) včetně pozdějšího odkrytí svislých ploch např. stěn, oken, dveří v místnostech výšky do 3,80</t>
  </si>
  <si>
    <t xml:space="preserve">Poznámka k souboru cen:
1. V cenách nejsou započteny náklady na dodávku fólie, tyto se oceňují ve speifikaci.Ztratné lze stanovit ve výši 5%.
</t>
  </si>
  <si>
    <t>"okna a dveře"</t>
  </si>
  <si>
    <t>18*(3,45*1,45)+2*2,4*1,45+(1,55*1,45+2,5*0,9)+0,6*1,45+5*1,2*1,45+1,52*2,38+1,45*1,97+2*0,8*1,97</t>
  </si>
  <si>
    <t>2*((1,85*1,62+1,0*2,62)+1,625*2,37+25*0,8*1,97+2*0,7*1,97+5*0,6*1,97)</t>
  </si>
  <si>
    <t>23</t>
  </si>
  <si>
    <t>784171121</t>
  </si>
  <si>
    <t>Zakrytí vnitřních ploch konstrukcí nebo prvků v místnostech výšky do 3,80 m</t>
  </si>
  <si>
    <t>-449395973</t>
  </si>
  <si>
    <t>Zakrytí nemalovaných ploch (materiál ve specifikaci) včetně pozdějšího odkrytí konstrukcí nebo samostatných prvků např. schodišť, nábytku, radiátorů, zábradlí v místnostech výšky do 3,80</t>
  </si>
  <si>
    <t>Poznámka k položce:
- server nebude vypnut - musí být zajištěn nepřetržitý provoz</t>
  </si>
  <si>
    <t>"vestavěná skříň"</t>
  </si>
  <si>
    <t>2,62*1,85+0,5*1,85</t>
  </si>
  <si>
    <t>"server"</t>
  </si>
  <si>
    <t>1,5*1,5+4*1,5*1,5</t>
  </si>
  <si>
    <t>"kuchyňská linka"</t>
  </si>
  <si>
    <t>0,6*1,8+2,62*(1,8+2*0,6)</t>
  </si>
  <si>
    <t>"hydranty 2 ks"</t>
  </si>
  <si>
    <t>2*1,0</t>
  </si>
  <si>
    <t>"ostatní (WC, umyvadla, aj.)"</t>
  </si>
  <si>
    <t>30,0</t>
  </si>
  <si>
    <t>24</t>
  </si>
  <si>
    <t>58124844</t>
  </si>
  <si>
    <t>fólie pro malířské potřeby zakrývací tl 25µ 4x5m</t>
  </si>
  <si>
    <t>-1726693890</t>
  </si>
  <si>
    <t>235,772+57,962</t>
  </si>
  <si>
    <t>293,734*1,15 'Přepočtené koeficientem množství</t>
  </si>
  <si>
    <t>25</t>
  </si>
  <si>
    <t>784181001</t>
  </si>
  <si>
    <t>Jednonásobné pačokování v místnostech výšky do 3,80 m</t>
  </si>
  <si>
    <t>1797150050</t>
  </si>
  <si>
    <t>Pačokování jednonásobné v místnostech výšky do 3,80 m</t>
  </si>
  <si>
    <t>26</t>
  </si>
  <si>
    <t>784221101</t>
  </si>
  <si>
    <t>Dvojnásobné bílé malby ze směsí za sucha dobře otěruvzdorných v místnostech do 3,80 m</t>
  </si>
  <si>
    <t>-642424261</t>
  </si>
  <si>
    <t>Malby z malířských směsí otěruvzdorných za sucha dvojnásobné, bílé za sucha otěruvzdorné dobře v místnostech výšky do 3,80 m</t>
  </si>
  <si>
    <t>27</t>
  </si>
  <si>
    <t>784191003R</t>
  </si>
  <si>
    <t>Čištění vnitřních ploch oken dvojitých nebo zdvojených po provedení malířských prací</t>
  </si>
  <si>
    <t>-1765774659</t>
  </si>
  <si>
    <t>Čištění vnitřních ploch finální úklid po provedení malířských prací omytím oken dvojitých nebo zdvojených</t>
  </si>
  <si>
    <t>Poznámka k položce:
- finální úklid před zahájením provozu</t>
  </si>
  <si>
    <t>VRN</t>
  </si>
  <si>
    <t>Vedlejší rozpočtové náklady</t>
  </si>
  <si>
    <t>VRN3</t>
  </si>
  <si>
    <t>Zařízení staveniště</t>
  </si>
  <si>
    <t>28</t>
  </si>
  <si>
    <t>033203000</t>
  </si>
  <si>
    <t>Energie pro zařízení staveniště</t>
  </si>
  <si>
    <t>soubor</t>
  </si>
  <si>
    <t>1024</t>
  </si>
  <si>
    <t>1856497325</t>
  </si>
  <si>
    <t>Poznámka k položce:
- položku nákladů na spotřebu energií a vody hradí investor - viz specifikace díla</t>
  </si>
  <si>
    <t>VRN9</t>
  </si>
  <si>
    <t>Ostatní náklady</t>
  </si>
  <si>
    <t>29</t>
  </si>
  <si>
    <t>094103000</t>
  </si>
  <si>
    <t>Náklady na plánované vyklizení objektu</t>
  </si>
  <si>
    <t>1144797888</t>
  </si>
  <si>
    <t>Poznámka k položce:
- vystěhování a zpětné nastěhování nábytku a vybavení viz. specifikace díla</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</si>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</sst>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2">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35"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18"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9" fillId="0" borderId="0" xfId="0" applyFont="1" applyBorder="1" applyAlignment="1">
      <alignment horizontal="center" vertical="center" wrapText="1"/>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xf numFmtId="0" fontId="39" fillId="0" borderId="0" xfId="0" applyFont="1" applyBorder="1" applyAlignment="1">
      <alignment horizontal="center" vertical="center"/>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topLeftCell="A1"/>
  </sheetViews>
  <sheetFormatPr defaultColWidth="9.140625" defaultRowHeight="12"/>
  <cols>
    <col min="1" max="1" width="7.140625" style="0" customWidth="1"/>
    <col min="2" max="2" width="1.421875" style="0" customWidth="1"/>
    <col min="3" max="3" width="3.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421875" style="0" customWidth="1"/>
    <col min="43" max="43" width="13.421875" style="0" customWidth="1"/>
    <col min="44" max="44" width="11.7109375" style="0" customWidth="1"/>
    <col min="45" max="47" width="22.140625" style="0" hidden="1" customWidth="1"/>
    <col min="48" max="49" width="18.421875" style="0" hidden="1" customWidth="1"/>
    <col min="50" max="51" width="21.421875" style="0" hidden="1" customWidth="1"/>
    <col min="52" max="52" width="18.421875" style="0" hidden="1" customWidth="1"/>
    <col min="53" max="53" width="16.421875" style="0" hidden="1" customWidth="1"/>
    <col min="54" max="54" width="21.421875" style="0" hidden="1" customWidth="1"/>
    <col min="55" max="55" width="18.421875" style="0" hidden="1" customWidth="1"/>
    <col min="56" max="56" width="16.421875" style="0" hidden="1" customWidth="1"/>
    <col min="57" max="57" width="57.00390625" style="0" customWidth="1"/>
    <col min="71" max="91" width="9.140625" style="0" hidden="1" customWidth="1"/>
  </cols>
  <sheetData>
    <row r="1" spans="1:74" ht="12">
      <c r="A1" s="15" t="s">
        <v>0</v>
      </c>
      <c r="AZ1" s="15" t="s">
        <v>1</v>
      </c>
      <c r="BA1" s="15" t="s">
        <v>2</v>
      </c>
      <c r="BB1" s="15" t="s">
        <v>3</v>
      </c>
      <c r="BT1" s="15" t="s">
        <v>4</v>
      </c>
      <c r="BU1" s="15" t="s">
        <v>4</v>
      </c>
      <c r="BV1" s="15" t="s">
        <v>5</v>
      </c>
    </row>
    <row r="2" spans="44:72" ht="36.95" customHeight="1">
      <c r="AR2" s="331"/>
      <c r="AS2" s="331"/>
      <c r="AT2" s="331"/>
      <c r="AU2" s="331"/>
      <c r="AV2" s="331"/>
      <c r="AW2" s="331"/>
      <c r="AX2" s="331"/>
      <c r="AY2" s="331"/>
      <c r="AZ2" s="331"/>
      <c r="BA2" s="331"/>
      <c r="BB2" s="331"/>
      <c r="BC2" s="331"/>
      <c r="BD2" s="331"/>
      <c r="BE2" s="33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332" t="s">
        <v>14</v>
      </c>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21"/>
      <c r="AQ5" s="21"/>
      <c r="AR5" s="19"/>
      <c r="BE5" s="339" t="s">
        <v>15</v>
      </c>
      <c r="BS5" s="16" t="s">
        <v>6</v>
      </c>
    </row>
    <row r="6" spans="2:71" ht="36.95" customHeight="1">
      <c r="B6" s="20"/>
      <c r="C6" s="21"/>
      <c r="D6" s="27" t="s">
        <v>16</v>
      </c>
      <c r="E6" s="21"/>
      <c r="F6" s="21"/>
      <c r="G6" s="21"/>
      <c r="H6" s="21"/>
      <c r="I6" s="21"/>
      <c r="J6" s="21"/>
      <c r="K6" s="334" t="s">
        <v>17</v>
      </c>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21"/>
      <c r="AQ6" s="21"/>
      <c r="AR6" s="19"/>
      <c r="BE6" s="340"/>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40"/>
      <c r="BS7" s="16" t="s">
        <v>6</v>
      </c>
    </row>
    <row r="8" spans="2:7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40"/>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40"/>
      <c r="BS9" s="16" t="s">
        <v>6</v>
      </c>
    </row>
    <row r="10" spans="2:7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340"/>
      <c r="BS10" s="16" t="s">
        <v>6</v>
      </c>
    </row>
    <row r="11" spans="2:7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34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40"/>
      <c r="BS12" s="16" t="s">
        <v>6</v>
      </c>
    </row>
    <row r="13" spans="2:7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40"/>
      <c r="BS13" s="16" t="s">
        <v>6</v>
      </c>
    </row>
    <row r="14" spans="2:71" ht="12.75">
      <c r="B14" s="20"/>
      <c r="C14" s="21"/>
      <c r="D14" s="21"/>
      <c r="E14" s="335" t="s">
        <v>30</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28" t="s">
        <v>28</v>
      </c>
      <c r="AL14" s="21"/>
      <c r="AM14" s="21"/>
      <c r="AN14" s="30" t="s">
        <v>30</v>
      </c>
      <c r="AO14" s="21"/>
      <c r="AP14" s="21"/>
      <c r="AQ14" s="21"/>
      <c r="AR14" s="19"/>
      <c r="BE14" s="34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40"/>
      <c r="BS15" s="16" t="s">
        <v>4</v>
      </c>
    </row>
    <row r="16" spans="2:7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340"/>
      <c r="BS16" s="16" t="s">
        <v>4</v>
      </c>
    </row>
    <row r="17" spans="2:71" ht="18.4"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340"/>
      <c r="BS17" s="16" t="s">
        <v>33</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40"/>
      <c r="BS18" s="16" t="s">
        <v>6</v>
      </c>
    </row>
    <row r="19" spans="2:7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40"/>
      <c r="BS19" s="16" t="s">
        <v>6</v>
      </c>
    </row>
    <row r="20" spans="2:71" ht="18.4"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340"/>
      <c r="BS20" s="16" t="s">
        <v>33</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40"/>
    </row>
    <row r="22" spans="2:57"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40"/>
    </row>
    <row r="23" spans="2:57" ht="60" customHeight="1">
      <c r="B23" s="20"/>
      <c r="C23" s="21"/>
      <c r="D23" s="21"/>
      <c r="E23" s="337" t="s">
        <v>37</v>
      </c>
      <c r="F23" s="337"/>
      <c r="G23" s="337"/>
      <c r="H23" s="337"/>
      <c r="I23" s="337"/>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21"/>
      <c r="AP23" s="21"/>
      <c r="AQ23" s="21"/>
      <c r="AR23" s="19"/>
      <c r="BE23" s="34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40"/>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40"/>
    </row>
    <row r="26" spans="2:57" s="1" customFormat="1" ht="25.9" customHeight="1">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42">
        <f>ROUND(AG54,2)</f>
        <v>0</v>
      </c>
      <c r="AL26" s="343"/>
      <c r="AM26" s="343"/>
      <c r="AN26" s="343"/>
      <c r="AO26" s="343"/>
      <c r="AP26" s="34"/>
      <c r="AQ26" s="34"/>
      <c r="AR26" s="37"/>
      <c r="BE26" s="340"/>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40"/>
    </row>
    <row r="28" spans="2:57" s="1" customFormat="1" ht="12.75">
      <c r="B28" s="33"/>
      <c r="C28" s="34"/>
      <c r="D28" s="34"/>
      <c r="E28" s="34"/>
      <c r="F28" s="34"/>
      <c r="G28" s="34"/>
      <c r="H28" s="34"/>
      <c r="I28" s="34"/>
      <c r="J28" s="34"/>
      <c r="K28" s="34"/>
      <c r="L28" s="338" t="s">
        <v>39</v>
      </c>
      <c r="M28" s="338"/>
      <c r="N28" s="338"/>
      <c r="O28" s="338"/>
      <c r="P28" s="338"/>
      <c r="Q28" s="34"/>
      <c r="R28" s="34"/>
      <c r="S28" s="34"/>
      <c r="T28" s="34"/>
      <c r="U28" s="34"/>
      <c r="V28" s="34"/>
      <c r="W28" s="338" t="s">
        <v>40</v>
      </c>
      <c r="X28" s="338"/>
      <c r="Y28" s="338"/>
      <c r="Z28" s="338"/>
      <c r="AA28" s="338"/>
      <c r="AB28" s="338"/>
      <c r="AC28" s="338"/>
      <c r="AD28" s="338"/>
      <c r="AE28" s="338"/>
      <c r="AF28" s="34"/>
      <c r="AG28" s="34"/>
      <c r="AH28" s="34"/>
      <c r="AI28" s="34"/>
      <c r="AJ28" s="34"/>
      <c r="AK28" s="338" t="s">
        <v>41</v>
      </c>
      <c r="AL28" s="338"/>
      <c r="AM28" s="338"/>
      <c r="AN28" s="338"/>
      <c r="AO28" s="338"/>
      <c r="AP28" s="34"/>
      <c r="AQ28" s="34"/>
      <c r="AR28" s="37"/>
      <c r="BE28" s="340"/>
    </row>
    <row r="29" spans="2:57" s="2" customFormat="1" ht="14.45" customHeight="1">
      <c r="B29" s="38"/>
      <c r="C29" s="39"/>
      <c r="D29" s="28" t="s">
        <v>42</v>
      </c>
      <c r="E29" s="39"/>
      <c r="F29" s="28" t="s">
        <v>43</v>
      </c>
      <c r="G29" s="39"/>
      <c r="H29" s="39"/>
      <c r="I29" s="39"/>
      <c r="J29" s="39"/>
      <c r="K29" s="39"/>
      <c r="L29" s="304">
        <v>0.21</v>
      </c>
      <c r="M29" s="305"/>
      <c r="N29" s="305"/>
      <c r="O29" s="305"/>
      <c r="P29" s="305"/>
      <c r="Q29" s="39"/>
      <c r="R29" s="39"/>
      <c r="S29" s="39"/>
      <c r="T29" s="39"/>
      <c r="U29" s="39"/>
      <c r="V29" s="39"/>
      <c r="W29" s="326">
        <f>ROUND(AZ54,2)</f>
        <v>0</v>
      </c>
      <c r="X29" s="305"/>
      <c r="Y29" s="305"/>
      <c r="Z29" s="305"/>
      <c r="AA29" s="305"/>
      <c r="AB29" s="305"/>
      <c r="AC29" s="305"/>
      <c r="AD29" s="305"/>
      <c r="AE29" s="305"/>
      <c r="AF29" s="39"/>
      <c r="AG29" s="39"/>
      <c r="AH29" s="39"/>
      <c r="AI29" s="39"/>
      <c r="AJ29" s="39"/>
      <c r="AK29" s="326">
        <f>ROUND(AV54,2)</f>
        <v>0</v>
      </c>
      <c r="AL29" s="305"/>
      <c r="AM29" s="305"/>
      <c r="AN29" s="305"/>
      <c r="AO29" s="305"/>
      <c r="AP29" s="39"/>
      <c r="AQ29" s="39"/>
      <c r="AR29" s="40"/>
      <c r="BE29" s="341"/>
    </row>
    <row r="30" spans="2:57" s="2" customFormat="1" ht="14.45" customHeight="1">
      <c r="B30" s="38"/>
      <c r="C30" s="39"/>
      <c r="D30" s="39"/>
      <c r="E30" s="39"/>
      <c r="F30" s="28" t="s">
        <v>44</v>
      </c>
      <c r="G30" s="39"/>
      <c r="H30" s="39"/>
      <c r="I30" s="39"/>
      <c r="J30" s="39"/>
      <c r="K30" s="39"/>
      <c r="L30" s="304">
        <v>0.15</v>
      </c>
      <c r="M30" s="305"/>
      <c r="N30" s="305"/>
      <c r="O30" s="305"/>
      <c r="P30" s="305"/>
      <c r="Q30" s="39"/>
      <c r="R30" s="39"/>
      <c r="S30" s="39"/>
      <c r="T30" s="39"/>
      <c r="U30" s="39"/>
      <c r="V30" s="39"/>
      <c r="W30" s="326">
        <f>ROUND(BA54,2)</f>
        <v>0</v>
      </c>
      <c r="X30" s="305"/>
      <c r="Y30" s="305"/>
      <c r="Z30" s="305"/>
      <c r="AA30" s="305"/>
      <c r="AB30" s="305"/>
      <c r="AC30" s="305"/>
      <c r="AD30" s="305"/>
      <c r="AE30" s="305"/>
      <c r="AF30" s="39"/>
      <c r="AG30" s="39"/>
      <c r="AH30" s="39"/>
      <c r="AI30" s="39"/>
      <c r="AJ30" s="39"/>
      <c r="AK30" s="326">
        <f>ROUND(AW54,2)</f>
        <v>0</v>
      </c>
      <c r="AL30" s="305"/>
      <c r="AM30" s="305"/>
      <c r="AN30" s="305"/>
      <c r="AO30" s="305"/>
      <c r="AP30" s="39"/>
      <c r="AQ30" s="39"/>
      <c r="AR30" s="40"/>
      <c r="BE30" s="341"/>
    </row>
    <row r="31" spans="2:57" s="2" customFormat="1" ht="14.45" customHeight="1" hidden="1">
      <c r="B31" s="38"/>
      <c r="C31" s="39"/>
      <c r="D31" s="39"/>
      <c r="E31" s="39"/>
      <c r="F31" s="28" t="s">
        <v>45</v>
      </c>
      <c r="G31" s="39"/>
      <c r="H31" s="39"/>
      <c r="I31" s="39"/>
      <c r="J31" s="39"/>
      <c r="K31" s="39"/>
      <c r="L31" s="304">
        <v>0.21</v>
      </c>
      <c r="M31" s="305"/>
      <c r="N31" s="305"/>
      <c r="O31" s="305"/>
      <c r="P31" s="305"/>
      <c r="Q31" s="39"/>
      <c r="R31" s="39"/>
      <c r="S31" s="39"/>
      <c r="T31" s="39"/>
      <c r="U31" s="39"/>
      <c r="V31" s="39"/>
      <c r="W31" s="326">
        <f>ROUND(BB54,2)</f>
        <v>0</v>
      </c>
      <c r="X31" s="305"/>
      <c r="Y31" s="305"/>
      <c r="Z31" s="305"/>
      <c r="AA31" s="305"/>
      <c r="AB31" s="305"/>
      <c r="AC31" s="305"/>
      <c r="AD31" s="305"/>
      <c r="AE31" s="305"/>
      <c r="AF31" s="39"/>
      <c r="AG31" s="39"/>
      <c r="AH31" s="39"/>
      <c r="AI31" s="39"/>
      <c r="AJ31" s="39"/>
      <c r="AK31" s="326">
        <v>0</v>
      </c>
      <c r="AL31" s="305"/>
      <c r="AM31" s="305"/>
      <c r="AN31" s="305"/>
      <c r="AO31" s="305"/>
      <c r="AP31" s="39"/>
      <c r="AQ31" s="39"/>
      <c r="AR31" s="40"/>
      <c r="BE31" s="341"/>
    </row>
    <row r="32" spans="2:57" s="2" customFormat="1" ht="14.45" customHeight="1" hidden="1">
      <c r="B32" s="38"/>
      <c r="C32" s="39"/>
      <c r="D32" s="39"/>
      <c r="E32" s="39"/>
      <c r="F32" s="28" t="s">
        <v>46</v>
      </c>
      <c r="G32" s="39"/>
      <c r="H32" s="39"/>
      <c r="I32" s="39"/>
      <c r="J32" s="39"/>
      <c r="K32" s="39"/>
      <c r="L32" s="304">
        <v>0.15</v>
      </c>
      <c r="M32" s="305"/>
      <c r="N32" s="305"/>
      <c r="O32" s="305"/>
      <c r="P32" s="305"/>
      <c r="Q32" s="39"/>
      <c r="R32" s="39"/>
      <c r="S32" s="39"/>
      <c r="T32" s="39"/>
      <c r="U32" s="39"/>
      <c r="V32" s="39"/>
      <c r="W32" s="326">
        <f>ROUND(BC54,2)</f>
        <v>0</v>
      </c>
      <c r="X32" s="305"/>
      <c r="Y32" s="305"/>
      <c r="Z32" s="305"/>
      <c r="AA32" s="305"/>
      <c r="AB32" s="305"/>
      <c r="AC32" s="305"/>
      <c r="AD32" s="305"/>
      <c r="AE32" s="305"/>
      <c r="AF32" s="39"/>
      <c r="AG32" s="39"/>
      <c r="AH32" s="39"/>
      <c r="AI32" s="39"/>
      <c r="AJ32" s="39"/>
      <c r="AK32" s="326">
        <v>0</v>
      </c>
      <c r="AL32" s="305"/>
      <c r="AM32" s="305"/>
      <c r="AN32" s="305"/>
      <c r="AO32" s="305"/>
      <c r="AP32" s="39"/>
      <c r="AQ32" s="39"/>
      <c r="AR32" s="40"/>
      <c r="BE32" s="341"/>
    </row>
    <row r="33" spans="2:44" s="2" customFormat="1" ht="14.45" customHeight="1" hidden="1">
      <c r="B33" s="38"/>
      <c r="C33" s="39"/>
      <c r="D33" s="39"/>
      <c r="E33" s="39"/>
      <c r="F33" s="28" t="s">
        <v>47</v>
      </c>
      <c r="G33" s="39"/>
      <c r="H33" s="39"/>
      <c r="I33" s="39"/>
      <c r="J33" s="39"/>
      <c r="K33" s="39"/>
      <c r="L33" s="304">
        <v>0</v>
      </c>
      <c r="M33" s="305"/>
      <c r="N33" s="305"/>
      <c r="O33" s="305"/>
      <c r="P33" s="305"/>
      <c r="Q33" s="39"/>
      <c r="R33" s="39"/>
      <c r="S33" s="39"/>
      <c r="T33" s="39"/>
      <c r="U33" s="39"/>
      <c r="V33" s="39"/>
      <c r="W33" s="326">
        <f>ROUND(BD54,2)</f>
        <v>0</v>
      </c>
      <c r="X33" s="305"/>
      <c r="Y33" s="305"/>
      <c r="Z33" s="305"/>
      <c r="AA33" s="305"/>
      <c r="AB33" s="305"/>
      <c r="AC33" s="305"/>
      <c r="AD33" s="305"/>
      <c r="AE33" s="305"/>
      <c r="AF33" s="39"/>
      <c r="AG33" s="39"/>
      <c r="AH33" s="39"/>
      <c r="AI33" s="39"/>
      <c r="AJ33" s="39"/>
      <c r="AK33" s="326">
        <v>0</v>
      </c>
      <c r="AL33" s="305"/>
      <c r="AM33" s="305"/>
      <c r="AN33" s="305"/>
      <c r="AO33" s="305"/>
      <c r="AP33" s="39"/>
      <c r="AQ33" s="39"/>
      <c r="AR33" s="40"/>
    </row>
    <row r="34" spans="2:44"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row>
    <row r="35" spans="2:44" s="1" customFormat="1" ht="25.9" customHeight="1">
      <c r="B35" s="33"/>
      <c r="C35" s="41"/>
      <c r="D35" s="42" t="s">
        <v>48</v>
      </c>
      <c r="E35" s="43"/>
      <c r="F35" s="43"/>
      <c r="G35" s="43"/>
      <c r="H35" s="43"/>
      <c r="I35" s="43"/>
      <c r="J35" s="43"/>
      <c r="K35" s="43"/>
      <c r="L35" s="43"/>
      <c r="M35" s="43"/>
      <c r="N35" s="43"/>
      <c r="O35" s="43"/>
      <c r="P35" s="43"/>
      <c r="Q35" s="43"/>
      <c r="R35" s="43"/>
      <c r="S35" s="43"/>
      <c r="T35" s="44" t="s">
        <v>49</v>
      </c>
      <c r="U35" s="43"/>
      <c r="V35" s="43"/>
      <c r="W35" s="43"/>
      <c r="X35" s="327" t="s">
        <v>50</v>
      </c>
      <c r="Y35" s="328"/>
      <c r="Z35" s="328"/>
      <c r="AA35" s="328"/>
      <c r="AB35" s="328"/>
      <c r="AC35" s="43"/>
      <c r="AD35" s="43"/>
      <c r="AE35" s="43"/>
      <c r="AF35" s="43"/>
      <c r="AG35" s="43"/>
      <c r="AH35" s="43"/>
      <c r="AI35" s="43"/>
      <c r="AJ35" s="43"/>
      <c r="AK35" s="329">
        <f>SUM(AK26:AK33)</f>
        <v>0</v>
      </c>
      <c r="AL35" s="328"/>
      <c r="AM35" s="328"/>
      <c r="AN35" s="328"/>
      <c r="AO35" s="330"/>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6.95" customHeight="1">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37"/>
    </row>
    <row r="41" spans="2:44" s="1" customFormat="1" ht="6.95" customHeight="1">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37"/>
    </row>
    <row r="42" spans="2:44" s="1" customFormat="1" ht="24.95" customHeight="1">
      <c r="B42" s="33"/>
      <c r="C42" s="22" t="s">
        <v>51</v>
      </c>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7"/>
    </row>
    <row r="43" spans="2:44" s="1" customFormat="1" ht="6.95" customHeight="1">
      <c r="B43" s="33"/>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7"/>
    </row>
    <row r="44" spans="2:44" s="3" customFormat="1" ht="12" customHeight="1">
      <c r="B44" s="49"/>
      <c r="C44" s="28" t="s">
        <v>13</v>
      </c>
      <c r="D44" s="50"/>
      <c r="E44" s="50"/>
      <c r="F44" s="50"/>
      <c r="G44" s="50"/>
      <c r="H44" s="50"/>
      <c r="I44" s="50"/>
      <c r="J44" s="50"/>
      <c r="K44" s="50"/>
      <c r="L44" s="50" t="str">
        <f>K5</f>
        <v>2019-20</v>
      </c>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1"/>
    </row>
    <row r="45" spans="2:44" s="4" customFormat="1" ht="36.95" customHeight="1">
      <c r="B45" s="52"/>
      <c r="C45" s="53" t="s">
        <v>16</v>
      </c>
      <c r="D45" s="54"/>
      <c r="E45" s="54"/>
      <c r="F45" s="54"/>
      <c r="G45" s="54"/>
      <c r="H45" s="54"/>
      <c r="I45" s="54"/>
      <c r="J45" s="54"/>
      <c r="K45" s="54"/>
      <c r="L45" s="317" t="str">
        <f>K6</f>
        <v>Pedagogicko-psychologická poradna</v>
      </c>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54"/>
      <c r="AQ45" s="54"/>
      <c r="AR45" s="55"/>
    </row>
    <row r="46" spans="2:44" s="1" customFormat="1" ht="6.95" customHeight="1">
      <c r="B46" s="33"/>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7"/>
    </row>
    <row r="47" spans="2:44" s="1" customFormat="1" ht="12" customHeight="1">
      <c r="B47" s="33"/>
      <c r="C47" s="28" t="s">
        <v>21</v>
      </c>
      <c r="D47" s="34"/>
      <c r="E47" s="34"/>
      <c r="F47" s="34"/>
      <c r="G47" s="34"/>
      <c r="H47" s="34"/>
      <c r="I47" s="34"/>
      <c r="J47" s="34"/>
      <c r="K47" s="34"/>
      <c r="L47" s="56" t="str">
        <f>IF(K8="","",K8)</f>
        <v>Lidická 38, Karlovy Vary - Drahovice</v>
      </c>
      <c r="M47" s="34"/>
      <c r="N47" s="34"/>
      <c r="O47" s="34"/>
      <c r="P47" s="34"/>
      <c r="Q47" s="34"/>
      <c r="R47" s="34"/>
      <c r="S47" s="34"/>
      <c r="T47" s="34"/>
      <c r="U47" s="34"/>
      <c r="V47" s="34"/>
      <c r="W47" s="34"/>
      <c r="X47" s="34"/>
      <c r="Y47" s="34"/>
      <c r="Z47" s="34"/>
      <c r="AA47" s="34"/>
      <c r="AB47" s="34"/>
      <c r="AC47" s="34"/>
      <c r="AD47" s="34"/>
      <c r="AE47" s="34"/>
      <c r="AF47" s="34"/>
      <c r="AG47" s="34"/>
      <c r="AH47" s="34"/>
      <c r="AI47" s="28" t="s">
        <v>23</v>
      </c>
      <c r="AJ47" s="34"/>
      <c r="AK47" s="34"/>
      <c r="AL47" s="34"/>
      <c r="AM47" s="319" t="str">
        <f>IF(AN8="","",AN8)</f>
        <v>7.5.2019</v>
      </c>
      <c r="AN47" s="319"/>
      <c r="AO47" s="34"/>
      <c r="AP47" s="34"/>
      <c r="AQ47" s="34"/>
      <c r="AR47" s="37"/>
    </row>
    <row r="48" spans="2:44" s="1" customFormat="1" ht="6.95" customHeight="1">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7"/>
    </row>
    <row r="49" spans="2:56" s="1" customFormat="1" ht="15.6" customHeight="1">
      <c r="B49" s="33"/>
      <c r="C49" s="28" t="s">
        <v>25</v>
      </c>
      <c r="D49" s="34"/>
      <c r="E49" s="34"/>
      <c r="F49" s="34"/>
      <c r="G49" s="34"/>
      <c r="H49" s="34"/>
      <c r="I49" s="34"/>
      <c r="J49" s="34"/>
      <c r="K49" s="34"/>
      <c r="L49" s="50" t="str">
        <f>IF(E11="","",E11)</f>
        <v>Pedagogicko-psychologická poradna, Lidická 38,K.V.</v>
      </c>
      <c r="M49" s="34"/>
      <c r="N49" s="34"/>
      <c r="O49" s="34"/>
      <c r="P49" s="34"/>
      <c r="Q49" s="34"/>
      <c r="R49" s="34"/>
      <c r="S49" s="34"/>
      <c r="T49" s="34"/>
      <c r="U49" s="34"/>
      <c r="V49" s="34"/>
      <c r="W49" s="34"/>
      <c r="X49" s="34"/>
      <c r="Y49" s="34"/>
      <c r="Z49" s="34"/>
      <c r="AA49" s="34"/>
      <c r="AB49" s="34"/>
      <c r="AC49" s="34"/>
      <c r="AD49" s="34"/>
      <c r="AE49" s="34"/>
      <c r="AF49" s="34"/>
      <c r="AG49" s="34"/>
      <c r="AH49" s="34"/>
      <c r="AI49" s="28" t="s">
        <v>31</v>
      </c>
      <c r="AJ49" s="34"/>
      <c r="AK49" s="34"/>
      <c r="AL49" s="34"/>
      <c r="AM49" s="315" t="str">
        <f>IF(E17="","",E17)</f>
        <v xml:space="preserve"> </v>
      </c>
      <c r="AN49" s="316"/>
      <c r="AO49" s="316"/>
      <c r="AP49" s="316"/>
      <c r="AQ49" s="34"/>
      <c r="AR49" s="37"/>
      <c r="AS49" s="320" t="s">
        <v>52</v>
      </c>
      <c r="AT49" s="321"/>
      <c r="AU49" s="58"/>
      <c r="AV49" s="58"/>
      <c r="AW49" s="58"/>
      <c r="AX49" s="58"/>
      <c r="AY49" s="58"/>
      <c r="AZ49" s="58"/>
      <c r="BA49" s="58"/>
      <c r="BB49" s="58"/>
      <c r="BC49" s="58"/>
      <c r="BD49" s="59"/>
    </row>
    <row r="50" spans="2:56" s="1" customFormat="1" ht="15.6" customHeight="1">
      <c r="B50" s="33"/>
      <c r="C50" s="28" t="s">
        <v>29</v>
      </c>
      <c r="D50" s="34"/>
      <c r="E50" s="34"/>
      <c r="F50" s="34"/>
      <c r="G50" s="34"/>
      <c r="H50" s="34"/>
      <c r="I50" s="34"/>
      <c r="J50" s="34"/>
      <c r="K50" s="34"/>
      <c r="L50" s="50" t="str">
        <f>IF(E14="Vyplň údaj","",E14)</f>
        <v/>
      </c>
      <c r="M50" s="34"/>
      <c r="N50" s="34"/>
      <c r="O50" s="34"/>
      <c r="P50" s="34"/>
      <c r="Q50" s="34"/>
      <c r="R50" s="34"/>
      <c r="S50" s="34"/>
      <c r="T50" s="34"/>
      <c r="U50" s="34"/>
      <c r="V50" s="34"/>
      <c r="W50" s="34"/>
      <c r="X50" s="34"/>
      <c r="Y50" s="34"/>
      <c r="Z50" s="34"/>
      <c r="AA50" s="34"/>
      <c r="AB50" s="34"/>
      <c r="AC50" s="34"/>
      <c r="AD50" s="34"/>
      <c r="AE50" s="34"/>
      <c r="AF50" s="34"/>
      <c r="AG50" s="34"/>
      <c r="AH50" s="34"/>
      <c r="AI50" s="28" t="s">
        <v>34</v>
      </c>
      <c r="AJ50" s="34"/>
      <c r="AK50" s="34"/>
      <c r="AL50" s="34"/>
      <c r="AM50" s="315" t="str">
        <f>IF(E20="","",E20)</f>
        <v>Ing. C. Janoušová</v>
      </c>
      <c r="AN50" s="316"/>
      <c r="AO50" s="316"/>
      <c r="AP50" s="316"/>
      <c r="AQ50" s="34"/>
      <c r="AR50" s="37"/>
      <c r="AS50" s="322"/>
      <c r="AT50" s="323"/>
      <c r="AU50" s="60"/>
      <c r="AV50" s="60"/>
      <c r="AW50" s="60"/>
      <c r="AX50" s="60"/>
      <c r="AY50" s="60"/>
      <c r="AZ50" s="60"/>
      <c r="BA50" s="60"/>
      <c r="BB50" s="60"/>
      <c r="BC50" s="60"/>
      <c r="BD50" s="61"/>
    </row>
    <row r="51" spans="2:56" s="1" customFormat="1" ht="10.9" customHeight="1">
      <c r="B51" s="33"/>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7"/>
      <c r="AS51" s="324"/>
      <c r="AT51" s="325"/>
      <c r="AU51" s="62"/>
      <c r="AV51" s="62"/>
      <c r="AW51" s="62"/>
      <c r="AX51" s="62"/>
      <c r="AY51" s="62"/>
      <c r="AZ51" s="62"/>
      <c r="BA51" s="62"/>
      <c r="BB51" s="62"/>
      <c r="BC51" s="62"/>
      <c r="BD51" s="63"/>
    </row>
    <row r="52" spans="2:56" s="1" customFormat="1" ht="29.25" customHeight="1">
      <c r="B52" s="33"/>
      <c r="C52" s="306" t="s">
        <v>53</v>
      </c>
      <c r="D52" s="307"/>
      <c r="E52" s="307"/>
      <c r="F52" s="307"/>
      <c r="G52" s="307"/>
      <c r="H52" s="64"/>
      <c r="I52" s="308" t="s">
        <v>54</v>
      </c>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9" t="s">
        <v>55</v>
      </c>
      <c r="AH52" s="307"/>
      <c r="AI52" s="307"/>
      <c r="AJ52" s="307"/>
      <c r="AK52" s="307"/>
      <c r="AL52" s="307"/>
      <c r="AM52" s="307"/>
      <c r="AN52" s="308" t="s">
        <v>56</v>
      </c>
      <c r="AO52" s="307"/>
      <c r="AP52" s="307"/>
      <c r="AQ52" s="65" t="s">
        <v>57</v>
      </c>
      <c r="AR52" s="37"/>
      <c r="AS52" s="66" t="s">
        <v>58</v>
      </c>
      <c r="AT52" s="67" t="s">
        <v>59</v>
      </c>
      <c r="AU52" s="67" t="s">
        <v>60</v>
      </c>
      <c r="AV52" s="67" t="s">
        <v>61</v>
      </c>
      <c r="AW52" s="67" t="s">
        <v>62</v>
      </c>
      <c r="AX52" s="67" t="s">
        <v>63</v>
      </c>
      <c r="AY52" s="67" t="s">
        <v>64</v>
      </c>
      <c r="AZ52" s="67" t="s">
        <v>65</v>
      </c>
      <c r="BA52" s="67" t="s">
        <v>66</v>
      </c>
      <c r="BB52" s="67" t="s">
        <v>67</v>
      </c>
      <c r="BC52" s="67" t="s">
        <v>68</v>
      </c>
      <c r="BD52" s="68" t="s">
        <v>69</v>
      </c>
    </row>
    <row r="53" spans="2:56" s="1" customFormat="1" ht="10.9" customHeight="1">
      <c r="B53" s="3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7"/>
      <c r="AS53" s="69"/>
      <c r="AT53" s="70"/>
      <c r="AU53" s="70"/>
      <c r="AV53" s="70"/>
      <c r="AW53" s="70"/>
      <c r="AX53" s="70"/>
      <c r="AY53" s="70"/>
      <c r="AZ53" s="70"/>
      <c r="BA53" s="70"/>
      <c r="BB53" s="70"/>
      <c r="BC53" s="70"/>
      <c r="BD53" s="71"/>
    </row>
    <row r="54" spans="2:90" s="5" customFormat="1" ht="32.45" customHeight="1">
      <c r="B54" s="72"/>
      <c r="C54" s="73" t="s">
        <v>70</v>
      </c>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313">
        <f>ROUND(AG55,2)</f>
        <v>0</v>
      </c>
      <c r="AH54" s="313"/>
      <c r="AI54" s="313"/>
      <c r="AJ54" s="313"/>
      <c r="AK54" s="313"/>
      <c r="AL54" s="313"/>
      <c r="AM54" s="313"/>
      <c r="AN54" s="314">
        <f>SUM(AG54,AT54)</f>
        <v>0</v>
      </c>
      <c r="AO54" s="314"/>
      <c r="AP54" s="314"/>
      <c r="AQ54" s="76" t="s">
        <v>19</v>
      </c>
      <c r="AR54" s="77"/>
      <c r="AS54" s="78">
        <f>ROUND(AS55,2)</f>
        <v>0</v>
      </c>
      <c r="AT54" s="79">
        <f>ROUND(SUM(AV54:AW54),2)</f>
        <v>0</v>
      </c>
      <c r="AU54" s="80">
        <f>ROUND(AU55,5)</f>
        <v>0</v>
      </c>
      <c r="AV54" s="79">
        <f>ROUND(AZ54*L29,2)</f>
        <v>0</v>
      </c>
      <c r="AW54" s="79">
        <f>ROUND(BA54*L30,2)</f>
        <v>0</v>
      </c>
      <c r="AX54" s="79">
        <f>ROUND(BB54*L29,2)</f>
        <v>0</v>
      </c>
      <c r="AY54" s="79">
        <f>ROUND(BC54*L30,2)</f>
        <v>0</v>
      </c>
      <c r="AZ54" s="79">
        <f>ROUND(AZ55,2)</f>
        <v>0</v>
      </c>
      <c r="BA54" s="79">
        <f>ROUND(BA55,2)</f>
        <v>0</v>
      </c>
      <c r="BB54" s="79">
        <f>ROUND(BB55,2)</f>
        <v>0</v>
      </c>
      <c r="BC54" s="79">
        <f>ROUND(BC55,2)</f>
        <v>0</v>
      </c>
      <c r="BD54" s="81">
        <f>ROUND(BD55,2)</f>
        <v>0</v>
      </c>
      <c r="BS54" s="82" t="s">
        <v>71</v>
      </c>
      <c r="BT54" s="82" t="s">
        <v>72</v>
      </c>
      <c r="BU54" s="83" t="s">
        <v>73</v>
      </c>
      <c r="BV54" s="82" t="s">
        <v>74</v>
      </c>
      <c r="BW54" s="82" t="s">
        <v>5</v>
      </c>
      <c r="BX54" s="82" t="s">
        <v>75</v>
      </c>
      <c r="CL54" s="82" t="s">
        <v>19</v>
      </c>
    </row>
    <row r="55" spans="1:91" s="6" customFormat="1" ht="26.45" customHeight="1">
      <c r="A55" s="84" t="s">
        <v>76</v>
      </c>
      <c r="B55" s="85"/>
      <c r="C55" s="86"/>
      <c r="D55" s="312" t="s">
        <v>77</v>
      </c>
      <c r="E55" s="312"/>
      <c r="F55" s="312"/>
      <c r="G55" s="312"/>
      <c r="H55" s="312"/>
      <c r="I55" s="87"/>
      <c r="J55" s="312" t="s">
        <v>78</v>
      </c>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0">
        <f>'SO 00 - Malby a výměna po...'!J30</f>
        <v>0</v>
      </c>
      <c r="AH55" s="311"/>
      <c r="AI55" s="311"/>
      <c r="AJ55" s="311"/>
      <c r="AK55" s="311"/>
      <c r="AL55" s="311"/>
      <c r="AM55" s="311"/>
      <c r="AN55" s="310">
        <f>SUM(AG55,AT55)</f>
        <v>0</v>
      </c>
      <c r="AO55" s="311"/>
      <c r="AP55" s="311"/>
      <c r="AQ55" s="88" t="s">
        <v>79</v>
      </c>
      <c r="AR55" s="89"/>
      <c r="AS55" s="90">
        <v>0</v>
      </c>
      <c r="AT55" s="91">
        <f>ROUND(SUM(AV55:AW55),2)</f>
        <v>0</v>
      </c>
      <c r="AU55" s="92">
        <f>'SO 00 - Malby a výměna po...'!P89</f>
        <v>0</v>
      </c>
      <c r="AV55" s="91">
        <f>'SO 00 - Malby a výměna po...'!J33</f>
        <v>0</v>
      </c>
      <c r="AW55" s="91">
        <f>'SO 00 - Malby a výměna po...'!J34</f>
        <v>0</v>
      </c>
      <c r="AX55" s="91">
        <f>'SO 00 - Malby a výměna po...'!J35</f>
        <v>0</v>
      </c>
      <c r="AY55" s="91">
        <f>'SO 00 - Malby a výměna po...'!J36</f>
        <v>0</v>
      </c>
      <c r="AZ55" s="91">
        <f>'SO 00 - Malby a výměna po...'!F33</f>
        <v>0</v>
      </c>
      <c r="BA55" s="91">
        <f>'SO 00 - Malby a výměna po...'!F34</f>
        <v>0</v>
      </c>
      <c r="BB55" s="91">
        <f>'SO 00 - Malby a výměna po...'!F35</f>
        <v>0</v>
      </c>
      <c r="BC55" s="91">
        <f>'SO 00 - Malby a výměna po...'!F36</f>
        <v>0</v>
      </c>
      <c r="BD55" s="93">
        <f>'SO 00 - Malby a výměna po...'!F37</f>
        <v>0</v>
      </c>
      <c r="BT55" s="94" t="s">
        <v>80</v>
      </c>
      <c r="BV55" s="94" t="s">
        <v>74</v>
      </c>
      <c r="BW55" s="94" t="s">
        <v>81</v>
      </c>
      <c r="BX55" s="94" t="s">
        <v>5</v>
      </c>
      <c r="CL55" s="94" t="s">
        <v>19</v>
      </c>
      <c r="CM55" s="94" t="s">
        <v>82</v>
      </c>
    </row>
    <row r="56" spans="2:44" s="1" customFormat="1" ht="30" customHeight="1">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7"/>
    </row>
    <row r="57" spans="2:44" s="1" customFormat="1" ht="6.95" customHeight="1">
      <c r="B57" s="45"/>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37"/>
    </row>
  </sheetData>
  <sheetProtection algorithmName="SHA-512" hashValue="ra6x2n5iXH1zbQ67AvO+AEzDy+04YzVVAaDXNfFBn38FcoZ6fr8tODadFwxJKw/7KHBGr0B8q6jitaRbkO6hBQ==" saltValue="PH1ykVGLaKEwj1zrUWj0pyXq/lTrvFf8zMQweQhsNi0P4i11Pw6sITyL7n60ceUH0eS9OpfFPzObZN6mwvuw6A==" spinCount="100000" sheet="1" objects="1" scenarios="1" formatColumns="0" formatRows="0"/>
  <mergeCells count="42">
    <mergeCell ref="L31:P31"/>
    <mergeCell ref="L32:P32"/>
    <mergeCell ref="W31:AE31"/>
    <mergeCell ref="BE5:BE32"/>
    <mergeCell ref="AK26:AO26"/>
    <mergeCell ref="W29:AE29"/>
    <mergeCell ref="AK29:AO29"/>
    <mergeCell ref="W30:AE30"/>
    <mergeCell ref="AK30:AO30"/>
    <mergeCell ref="AK31:AO31"/>
    <mergeCell ref="W32:AE32"/>
    <mergeCell ref="AK32:AO32"/>
    <mergeCell ref="L28:P28"/>
    <mergeCell ref="W28:AE28"/>
    <mergeCell ref="AK28:AO28"/>
    <mergeCell ref="L29:P29"/>
    <mergeCell ref="L30:P30"/>
    <mergeCell ref="AR2:BE2"/>
    <mergeCell ref="K5:AO5"/>
    <mergeCell ref="K6:AO6"/>
    <mergeCell ref="E14:AJ14"/>
    <mergeCell ref="E23:AN23"/>
    <mergeCell ref="AS49:AT51"/>
    <mergeCell ref="W33:AE33"/>
    <mergeCell ref="AK33:AO33"/>
    <mergeCell ref="X35:AB35"/>
    <mergeCell ref="AK35:AO35"/>
    <mergeCell ref="AN55:AP55"/>
    <mergeCell ref="AG55:AM55"/>
    <mergeCell ref="D55:H55"/>
    <mergeCell ref="J55:AF55"/>
    <mergeCell ref="AG54:AM54"/>
    <mergeCell ref="AN54:AP54"/>
    <mergeCell ref="L33:P33"/>
    <mergeCell ref="C52:G52"/>
    <mergeCell ref="I52:AF52"/>
    <mergeCell ref="AG52:AM52"/>
    <mergeCell ref="AN52:AP52"/>
    <mergeCell ref="AM50:AP50"/>
    <mergeCell ref="L45:AO45"/>
    <mergeCell ref="AM47:AN47"/>
    <mergeCell ref="AM49:AP49"/>
  </mergeCells>
  <hyperlinks>
    <hyperlink ref="A55" location="'SO 00 - Malby a výměna po...'!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54"/>
  <sheetViews>
    <sheetView showGridLines="0" tabSelected="1" workbookViewId="0" topLeftCell="A221"/>
  </sheetViews>
  <sheetFormatPr defaultColWidth="9.140625" defaultRowHeight="12"/>
  <cols>
    <col min="1" max="1" width="7.140625" style="0" customWidth="1"/>
    <col min="2" max="2" width="1.421875" style="0" customWidth="1"/>
    <col min="3" max="3" width="3.421875" style="0" customWidth="1"/>
    <col min="4" max="4" width="3.7109375" style="0" customWidth="1"/>
    <col min="5" max="5" width="14.7109375" style="0" customWidth="1"/>
    <col min="6" max="6" width="86.421875" style="0" customWidth="1"/>
    <col min="7" max="7" width="6.00390625" style="0" customWidth="1"/>
    <col min="8" max="8" width="13.00390625" style="0" customWidth="1"/>
    <col min="9" max="9" width="17.28125" style="95" customWidth="1"/>
    <col min="10" max="11" width="17.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421875" style="0" customWidth="1"/>
    <col min="23" max="23" width="14.00390625" style="0" customWidth="1"/>
    <col min="24" max="24" width="10.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L2" s="331"/>
      <c r="M2" s="331"/>
      <c r="N2" s="331"/>
      <c r="O2" s="331"/>
      <c r="P2" s="331"/>
      <c r="Q2" s="331"/>
      <c r="R2" s="331"/>
      <c r="S2" s="331"/>
      <c r="T2" s="331"/>
      <c r="U2" s="331"/>
      <c r="V2" s="331"/>
      <c r="AT2" s="16" t="s">
        <v>81</v>
      </c>
    </row>
    <row r="3" spans="2:46" ht="6.95" customHeight="1">
      <c r="B3" s="96"/>
      <c r="C3" s="97"/>
      <c r="D3" s="97"/>
      <c r="E3" s="97"/>
      <c r="F3" s="97"/>
      <c r="G3" s="97"/>
      <c r="H3" s="97"/>
      <c r="I3" s="98"/>
      <c r="J3" s="97"/>
      <c r="K3" s="97"/>
      <c r="L3" s="19"/>
      <c r="AT3" s="16" t="s">
        <v>82</v>
      </c>
    </row>
    <row r="4" spans="2:46" ht="24.95" customHeight="1">
      <c r="B4" s="19"/>
      <c r="D4" s="99" t="s">
        <v>83</v>
      </c>
      <c r="L4" s="19"/>
      <c r="M4" s="100" t="s">
        <v>10</v>
      </c>
      <c r="AT4" s="16" t="s">
        <v>4</v>
      </c>
    </row>
    <row r="5" spans="2:12" ht="6.95" customHeight="1">
      <c r="B5" s="19"/>
      <c r="L5" s="19"/>
    </row>
    <row r="6" spans="2:12" ht="12" customHeight="1">
      <c r="B6" s="19"/>
      <c r="D6" s="101" t="s">
        <v>16</v>
      </c>
      <c r="L6" s="19"/>
    </row>
    <row r="7" spans="2:12" ht="14.45" customHeight="1">
      <c r="B7" s="19"/>
      <c r="E7" s="347" t="str">
        <f>'Rekapitulace stavby'!K6</f>
        <v>Pedagogicko-psychologická poradna</v>
      </c>
      <c r="F7" s="348"/>
      <c r="G7" s="348"/>
      <c r="H7" s="348"/>
      <c r="L7" s="19"/>
    </row>
    <row r="8" spans="2:12" s="1" customFormat="1" ht="12" customHeight="1">
      <c r="B8" s="37"/>
      <c r="D8" s="101" t="s">
        <v>84</v>
      </c>
      <c r="I8" s="102"/>
      <c r="L8" s="37"/>
    </row>
    <row r="9" spans="2:12" s="1" customFormat="1" ht="36.95" customHeight="1">
      <c r="B9" s="37"/>
      <c r="E9" s="349" t="s">
        <v>85</v>
      </c>
      <c r="F9" s="350"/>
      <c r="G9" s="350"/>
      <c r="H9" s="350"/>
      <c r="I9" s="102"/>
      <c r="L9" s="37"/>
    </row>
    <row r="10" spans="2:12" s="1" customFormat="1" ht="12">
      <c r="B10" s="37"/>
      <c r="I10" s="102"/>
      <c r="L10" s="37"/>
    </row>
    <row r="11" spans="2:12" s="1" customFormat="1" ht="12" customHeight="1">
      <c r="B11" s="37"/>
      <c r="D11" s="101" t="s">
        <v>18</v>
      </c>
      <c r="F11" s="103" t="s">
        <v>19</v>
      </c>
      <c r="I11" s="104" t="s">
        <v>20</v>
      </c>
      <c r="J11" s="103" t="s">
        <v>19</v>
      </c>
      <c r="L11" s="37"/>
    </row>
    <row r="12" spans="2:12" s="1" customFormat="1" ht="12" customHeight="1">
      <c r="B12" s="37"/>
      <c r="D12" s="101" t="s">
        <v>21</v>
      </c>
      <c r="F12" s="103" t="s">
        <v>22</v>
      </c>
      <c r="I12" s="104" t="s">
        <v>23</v>
      </c>
      <c r="J12" s="105" t="str">
        <f>'Rekapitulace stavby'!AN8</f>
        <v>7.5.2019</v>
      </c>
      <c r="L12" s="37"/>
    </row>
    <row r="13" spans="2:12" s="1" customFormat="1" ht="10.9" customHeight="1">
      <c r="B13" s="37"/>
      <c r="I13" s="102"/>
      <c r="L13" s="37"/>
    </row>
    <row r="14" spans="2:12" s="1" customFormat="1" ht="12" customHeight="1">
      <c r="B14" s="37"/>
      <c r="D14" s="101" t="s">
        <v>25</v>
      </c>
      <c r="I14" s="104" t="s">
        <v>26</v>
      </c>
      <c r="J14" s="103" t="s">
        <v>19</v>
      </c>
      <c r="L14" s="37"/>
    </row>
    <row r="15" spans="2:12" s="1" customFormat="1" ht="18" customHeight="1">
      <c r="B15" s="37"/>
      <c r="E15" s="103" t="s">
        <v>27</v>
      </c>
      <c r="I15" s="104" t="s">
        <v>28</v>
      </c>
      <c r="J15" s="103" t="s">
        <v>19</v>
      </c>
      <c r="L15" s="37"/>
    </row>
    <row r="16" spans="2:12" s="1" customFormat="1" ht="6.95" customHeight="1">
      <c r="B16" s="37"/>
      <c r="I16" s="102"/>
      <c r="L16" s="37"/>
    </row>
    <row r="17" spans="2:12" s="1" customFormat="1" ht="12" customHeight="1">
      <c r="B17" s="37"/>
      <c r="D17" s="101" t="s">
        <v>29</v>
      </c>
      <c r="I17" s="104" t="s">
        <v>26</v>
      </c>
      <c r="J17" s="29" t="str">
        <f>'Rekapitulace stavby'!AN13</f>
        <v>Vyplň údaj</v>
      </c>
      <c r="L17" s="37"/>
    </row>
    <row r="18" spans="2:12" s="1" customFormat="1" ht="18" customHeight="1">
      <c r="B18" s="37"/>
      <c r="E18" s="351" t="str">
        <f>'Rekapitulace stavby'!E14</f>
        <v>Vyplň údaj</v>
      </c>
      <c r="F18" s="352"/>
      <c r="G18" s="352"/>
      <c r="H18" s="352"/>
      <c r="I18" s="104" t="s">
        <v>28</v>
      </c>
      <c r="J18" s="29" t="str">
        <f>'Rekapitulace stavby'!AN14</f>
        <v>Vyplň údaj</v>
      </c>
      <c r="L18" s="37"/>
    </row>
    <row r="19" spans="2:12" s="1" customFormat="1" ht="6.95" customHeight="1">
      <c r="B19" s="37"/>
      <c r="I19" s="102"/>
      <c r="L19" s="37"/>
    </row>
    <row r="20" spans="2:12" s="1" customFormat="1" ht="12" customHeight="1">
      <c r="B20" s="37"/>
      <c r="D20" s="101" t="s">
        <v>31</v>
      </c>
      <c r="I20" s="104" t="s">
        <v>26</v>
      </c>
      <c r="J20" s="103" t="str">
        <f>IF('Rekapitulace stavby'!AN16="","",'Rekapitulace stavby'!AN16)</f>
        <v/>
      </c>
      <c r="L20" s="37"/>
    </row>
    <row r="21" spans="2:12" s="1" customFormat="1" ht="18" customHeight="1">
      <c r="B21" s="37"/>
      <c r="E21" s="103" t="str">
        <f>IF('Rekapitulace stavby'!E17="","",'Rekapitulace stavby'!E17)</f>
        <v xml:space="preserve"> </v>
      </c>
      <c r="I21" s="104" t="s">
        <v>28</v>
      </c>
      <c r="J21" s="103" t="str">
        <f>IF('Rekapitulace stavby'!AN17="","",'Rekapitulace stavby'!AN17)</f>
        <v/>
      </c>
      <c r="L21" s="37"/>
    </row>
    <row r="22" spans="2:12" s="1" customFormat="1" ht="6.95" customHeight="1">
      <c r="B22" s="37"/>
      <c r="I22" s="102"/>
      <c r="L22" s="37"/>
    </row>
    <row r="23" spans="2:12" s="1" customFormat="1" ht="12" customHeight="1">
      <c r="B23" s="37"/>
      <c r="D23" s="101" t="s">
        <v>34</v>
      </c>
      <c r="I23" s="104" t="s">
        <v>26</v>
      </c>
      <c r="J23" s="103" t="s">
        <v>19</v>
      </c>
      <c r="L23" s="37"/>
    </row>
    <row r="24" spans="2:12" s="1" customFormat="1" ht="18" customHeight="1">
      <c r="B24" s="37"/>
      <c r="E24" s="103" t="s">
        <v>35</v>
      </c>
      <c r="I24" s="104" t="s">
        <v>28</v>
      </c>
      <c r="J24" s="103" t="s">
        <v>19</v>
      </c>
      <c r="L24" s="37"/>
    </row>
    <row r="25" spans="2:12" s="1" customFormat="1" ht="6.95" customHeight="1">
      <c r="B25" s="37"/>
      <c r="I25" s="102"/>
      <c r="L25" s="37"/>
    </row>
    <row r="26" spans="2:12" s="1" customFormat="1" ht="12" customHeight="1">
      <c r="B26" s="37"/>
      <c r="D26" s="101" t="s">
        <v>36</v>
      </c>
      <c r="I26" s="102"/>
      <c r="L26" s="37"/>
    </row>
    <row r="27" spans="2:12" s="7" customFormat="1" ht="60" customHeight="1">
      <c r="B27" s="106"/>
      <c r="E27" s="353" t="s">
        <v>37</v>
      </c>
      <c r="F27" s="353"/>
      <c r="G27" s="353"/>
      <c r="H27" s="353"/>
      <c r="I27" s="107"/>
      <c r="L27" s="106"/>
    </row>
    <row r="28" spans="2:12" s="1" customFormat="1" ht="6.95" customHeight="1">
      <c r="B28" s="37"/>
      <c r="I28" s="102"/>
      <c r="L28" s="37"/>
    </row>
    <row r="29" spans="2:12" s="1" customFormat="1" ht="6.95" customHeight="1">
      <c r="B29" s="37"/>
      <c r="D29" s="58"/>
      <c r="E29" s="58"/>
      <c r="F29" s="58"/>
      <c r="G29" s="58"/>
      <c r="H29" s="58"/>
      <c r="I29" s="108"/>
      <c r="J29" s="58"/>
      <c r="K29" s="58"/>
      <c r="L29" s="37"/>
    </row>
    <row r="30" spans="2:12" s="1" customFormat="1" ht="25.35" customHeight="1">
      <c r="B30" s="37"/>
      <c r="D30" s="109" t="s">
        <v>38</v>
      </c>
      <c r="I30" s="102"/>
      <c r="J30" s="110">
        <f>ROUND(J89,2)</f>
        <v>0</v>
      </c>
      <c r="L30" s="37"/>
    </row>
    <row r="31" spans="2:12" s="1" customFormat="1" ht="6.95" customHeight="1">
      <c r="B31" s="37"/>
      <c r="D31" s="58"/>
      <c r="E31" s="58"/>
      <c r="F31" s="58"/>
      <c r="G31" s="58"/>
      <c r="H31" s="58"/>
      <c r="I31" s="108"/>
      <c r="J31" s="58"/>
      <c r="K31" s="58"/>
      <c r="L31" s="37"/>
    </row>
    <row r="32" spans="2:12" s="1" customFormat="1" ht="14.45" customHeight="1">
      <c r="B32" s="37"/>
      <c r="F32" s="111" t="s">
        <v>40</v>
      </c>
      <c r="I32" s="112" t="s">
        <v>39</v>
      </c>
      <c r="J32" s="111" t="s">
        <v>41</v>
      </c>
      <c r="L32" s="37"/>
    </row>
    <row r="33" spans="2:12" s="1" customFormat="1" ht="14.45" customHeight="1">
      <c r="B33" s="37"/>
      <c r="D33" s="113" t="s">
        <v>42</v>
      </c>
      <c r="E33" s="101" t="s">
        <v>43</v>
      </c>
      <c r="F33" s="114">
        <f>ROUND((SUM(BE89:BE253)),2)</f>
        <v>0</v>
      </c>
      <c r="I33" s="115">
        <v>0.21</v>
      </c>
      <c r="J33" s="114">
        <f>ROUND(((SUM(BE89:BE253))*I33),2)</f>
        <v>0</v>
      </c>
      <c r="L33" s="37"/>
    </row>
    <row r="34" spans="2:12" s="1" customFormat="1" ht="14.45" customHeight="1">
      <c r="B34" s="37"/>
      <c r="E34" s="101" t="s">
        <v>44</v>
      </c>
      <c r="F34" s="114">
        <f>ROUND((SUM(BF89:BF253)),2)</f>
        <v>0</v>
      </c>
      <c r="I34" s="115">
        <v>0.15</v>
      </c>
      <c r="J34" s="114">
        <f>ROUND(((SUM(BF89:BF253))*I34),2)</f>
        <v>0</v>
      </c>
      <c r="L34" s="37"/>
    </row>
    <row r="35" spans="2:12" s="1" customFormat="1" ht="14.45" customHeight="1" hidden="1">
      <c r="B35" s="37"/>
      <c r="E35" s="101" t="s">
        <v>45</v>
      </c>
      <c r="F35" s="114">
        <f>ROUND((SUM(BG89:BG253)),2)</f>
        <v>0</v>
      </c>
      <c r="I35" s="115">
        <v>0.21</v>
      </c>
      <c r="J35" s="114">
        <f>0</f>
        <v>0</v>
      </c>
      <c r="L35" s="37"/>
    </row>
    <row r="36" spans="2:12" s="1" customFormat="1" ht="14.45" customHeight="1" hidden="1">
      <c r="B36" s="37"/>
      <c r="E36" s="101" t="s">
        <v>46</v>
      </c>
      <c r="F36" s="114">
        <f>ROUND((SUM(BH89:BH253)),2)</f>
        <v>0</v>
      </c>
      <c r="I36" s="115">
        <v>0.15</v>
      </c>
      <c r="J36" s="114">
        <f>0</f>
        <v>0</v>
      </c>
      <c r="L36" s="37"/>
    </row>
    <row r="37" spans="2:12" s="1" customFormat="1" ht="14.45" customHeight="1" hidden="1">
      <c r="B37" s="37"/>
      <c r="E37" s="101" t="s">
        <v>47</v>
      </c>
      <c r="F37" s="114">
        <f>ROUND((SUM(BI89:BI253)),2)</f>
        <v>0</v>
      </c>
      <c r="I37" s="115">
        <v>0</v>
      </c>
      <c r="J37" s="114">
        <f>0</f>
        <v>0</v>
      </c>
      <c r="L37" s="37"/>
    </row>
    <row r="38" spans="2:12" s="1" customFormat="1" ht="6.95" customHeight="1">
      <c r="B38" s="37"/>
      <c r="I38" s="102"/>
      <c r="L38" s="37"/>
    </row>
    <row r="39" spans="2:12" s="1" customFormat="1" ht="25.35" customHeight="1">
      <c r="B39" s="37"/>
      <c r="C39" s="116"/>
      <c r="D39" s="117" t="s">
        <v>48</v>
      </c>
      <c r="E39" s="118"/>
      <c r="F39" s="118"/>
      <c r="G39" s="119" t="s">
        <v>49</v>
      </c>
      <c r="H39" s="120" t="s">
        <v>50</v>
      </c>
      <c r="I39" s="121"/>
      <c r="J39" s="122">
        <f>SUM(J30:J37)</f>
        <v>0</v>
      </c>
      <c r="K39" s="123"/>
      <c r="L39" s="37"/>
    </row>
    <row r="40" spans="2:12" s="1" customFormat="1" ht="14.45" customHeight="1">
      <c r="B40" s="124"/>
      <c r="C40" s="125"/>
      <c r="D40" s="125"/>
      <c r="E40" s="125"/>
      <c r="F40" s="125"/>
      <c r="G40" s="125"/>
      <c r="H40" s="125"/>
      <c r="I40" s="126"/>
      <c r="J40" s="125"/>
      <c r="K40" s="125"/>
      <c r="L40" s="37"/>
    </row>
    <row r="44" spans="2:12" s="1" customFormat="1" ht="6.95" customHeight="1">
      <c r="B44" s="127"/>
      <c r="C44" s="128"/>
      <c r="D44" s="128"/>
      <c r="E44" s="128"/>
      <c r="F44" s="128"/>
      <c r="G44" s="128"/>
      <c r="H44" s="128"/>
      <c r="I44" s="129"/>
      <c r="J44" s="128"/>
      <c r="K44" s="128"/>
      <c r="L44" s="37"/>
    </row>
    <row r="45" spans="2:12" s="1" customFormat="1" ht="24.95" customHeight="1">
      <c r="B45" s="33"/>
      <c r="C45" s="22" t="s">
        <v>86</v>
      </c>
      <c r="D45" s="34"/>
      <c r="E45" s="34"/>
      <c r="F45" s="34"/>
      <c r="G45" s="34"/>
      <c r="H45" s="34"/>
      <c r="I45" s="102"/>
      <c r="J45" s="34"/>
      <c r="K45" s="34"/>
      <c r="L45" s="37"/>
    </row>
    <row r="46" spans="2:12" s="1" customFormat="1" ht="6.95" customHeight="1">
      <c r="B46" s="33"/>
      <c r="C46" s="34"/>
      <c r="D46" s="34"/>
      <c r="E46" s="34"/>
      <c r="F46" s="34"/>
      <c r="G46" s="34"/>
      <c r="H46" s="34"/>
      <c r="I46" s="102"/>
      <c r="J46" s="34"/>
      <c r="K46" s="34"/>
      <c r="L46" s="37"/>
    </row>
    <row r="47" spans="2:12" s="1" customFormat="1" ht="12" customHeight="1">
      <c r="B47" s="33"/>
      <c r="C47" s="28" t="s">
        <v>16</v>
      </c>
      <c r="D47" s="34"/>
      <c r="E47" s="34"/>
      <c r="F47" s="34"/>
      <c r="G47" s="34"/>
      <c r="H47" s="34"/>
      <c r="I47" s="102"/>
      <c r="J47" s="34"/>
      <c r="K47" s="34"/>
      <c r="L47" s="37"/>
    </row>
    <row r="48" spans="2:12" s="1" customFormat="1" ht="14.45" customHeight="1">
      <c r="B48" s="33"/>
      <c r="C48" s="34"/>
      <c r="D48" s="34"/>
      <c r="E48" s="345" t="str">
        <f>E7</f>
        <v>Pedagogicko-psychologická poradna</v>
      </c>
      <c r="F48" s="346"/>
      <c r="G48" s="346"/>
      <c r="H48" s="346"/>
      <c r="I48" s="102"/>
      <c r="J48" s="34"/>
      <c r="K48" s="34"/>
      <c r="L48" s="37"/>
    </row>
    <row r="49" spans="2:12" s="1" customFormat="1" ht="12" customHeight="1">
      <c r="B49" s="33"/>
      <c r="C49" s="28" t="s">
        <v>84</v>
      </c>
      <c r="D49" s="34"/>
      <c r="E49" s="34"/>
      <c r="F49" s="34"/>
      <c r="G49" s="34"/>
      <c r="H49" s="34"/>
      <c r="I49" s="102"/>
      <c r="J49" s="34"/>
      <c r="K49" s="34"/>
      <c r="L49" s="37"/>
    </row>
    <row r="50" spans="2:12" s="1" customFormat="1" ht="14.45" customHeight="1">
      <c r="B50" s="33"/>
      <c r="C50" s="34"/>
      <c r="D50" s="34"/>
      <c r="E50" s="317" t="str">
        <f>E9</f>
        <v>SO 00 - Malby a výměna podlahových krytin</v>
      </c>
      <c r="F50" s="344"/>
      <c r="G50" s="344"/>
      <c r="H50" s="344"/>
      <c r="I50" s="102"/>
      <c r="J50" s="34"/>
      <c r="K50" s="34"/>
      <c r="L50" s="37"/>
    </row>
    <row r="51" spans="2:12" s="1" customFormat="1" ht="6.95" customHeight="1">
      <c r="B51" s="33"/>
      <c r="C51" s="34"/>
      <c r="D51" s="34"/>
      <c r="E51" s="34"/>
      <c r="F51" s="34"/>
      <c r="G51" s="34"/>
      <c r="H51" s="34"/>
      <c r="I51" s="102"/>
      <c r="J51" s="34"/>
      <c r="K51" s="34"/>
      <c r="L51" s="37"/>
    </row>
    <row r="52" spans="2:12" s="1" customFormat="1" ht="12" customHeight="1">
      <c r="B52" s="33"/>
      <c r="C52" s="28" t="s">
        <v>21</v>
      </c>
      <c r="D52" s="34"/>
      <c r="E52" s="34"/>
      <c r="F52" s="26" t="str">
        <f>F12</f>
        <v>Lidická 38, Karlovy Vary - Drahovice</v>
      </c>
      <c r="G52" s="34"/>
      <c r="H52" s="34"/>
      <c r="I52" s="104" t="s">
        <v>23</v>
      </c>
      <c r="J52" s="57" t="str">
        <f>IF(J12="","",J12)</f>
        <v>7.5.2019</v>
      </c>
      <c r="K52" s="34"/>
      <c r="L52" s="37"/>
    </row>
    <row r="53" spans="2:12" s="1" customFormat="1" ht="6.95" customHeight="1">
      <c r="B53" s="33"/>
      <c r="C53" s="34"/>
      <c r="D53" s="34"/>
      <c r="E53" s="34"/>
      <c r="F53" s="34"/>
      <c r="G53" s="34"/>
      <c r="H53" s="34"/>
      <c r="I53" s="102"/>
      <c r="J53" s="34"/>
      <c r="K53" s="34"/>
      <c r="L53" s="37"/>
    </row>
    <row r="54" spans="2:12" s="1" customFormat="1" ht="15.6" customHeight="1">
      <c r="B54" s="33"/>
      <c r="C54" s="28" t="s">
        <v>25</v>
      </c>
      <c r="D54" s="34"/>
      <c r="E54" s="34"/>
      <c r="F54" s="26" t="str">
        <f>E15</f>
        <v>Pedagogicko-psychologická poradna, Lidická 38,K.V.</v>
      </c>
      <c r="G54" s="34"/>
      <c r="H54" s="34"/>
      <c r="I54" s="104" t="s">
        <v>31</v>
      </c>
      <c r="J54" s="31" t="str">
        <f>E21</f>
        <v xml:space="preserve"> </v>
      </c>
      <c r="K54" s="34"/>
      <c r="L54" s="37"/>
    </row>
    <row r="55" spans="2:12" s="1" customFormat="1" ht="26.45" customHeight="1">
      <c r="B55" s="33"/>
      <c r="C55" s="28" t="s">
        <v>29</v>
      </c>
      <c r="D55" s="34"/>
      <c r="E55" s="34"/>
      <c r="F55" s="26" t="str">
        <f>IF(E18="","",E18)</f>
        <v>Vyplň údaj</v>
      </c>
      <c r="G55" s="34"/>
      <c r="H55" s="34"/>
      <c r="I55" s="104" t="s">
        <v>34</v>
      </c>
      <c r="J55" s="31" t="str">
        <f>E24</f>
        <v>Ing. C. Janoušová</v>
      </c>
      <c r="K55" s="34"/>
      <c r="L55" s="37"/>
    </row>
    <row r="56" spans="2:12" s="1" customFormat="1" ht="10.35" customHeight="1">
      <c r="B56" s="33"/>
      <c r="C56" s="34"/>
      <c r="D56" s="34"/>
      <c r="E56" s="34"/>
      <c r="F56" s="34"/>
      <c r="G56" s="34"/>
      <c r="H56" s="34"/>
      <c r="I56" s="102"/>
      <c r="J56" s="34"/>
      <c r="K56" s="34"/>
      <c r="L56" s="37"/>
    </row>
    <row r="57" spans="2:12" s="1" customFormat="1" ht="29.25" customHeight="1">
      <c r="B57" s="33"/>
      <c r="C57" s="130" t="s">
        <v>87</v>
      </c>
      <c r="D57" s="131"/>
      <c r="E57" s="131"/>
      <c r="F57" s="131"/>
      <c r="G57" s="131"/>
      <c r="H57" s="131"/>
      <c r="I57" s="132"/>
      <c r="J57" s="133" t="s">
        <v>88</v>
      </c>
      <c r="K57" s="131"/>
      <c r="L57" s="37"/>
    </row>
    <row r="58" spans="2:12" s="1" customFormat="1" ht="10.35" customHeight="1">
      <c r="B58" s="33"/>
      <c r="C58" s="34"/>
      <c r="D58" s="34"/>
      <c r="E58" s="34"/>
      <c r="F58" s="34"/>
      <c r="G58" s="34"/>
      <c r="H58" s="34"/>
      <c r="I58" s="102"/>
      <c r="J58" s="34"/>
      <c r="K58" s="34"/>
      <c r="L58" s="37"/>
    </row>
    <row r="59" spans="2:47" s="1" customFormat="1" ht="22.9" customHeight="1">
      <c r="B59" s="33"/>
      <c r="C59" s="134" t="s">
        <v>70</v>
      </c>
      <c r="D59" s="34"/>
      <c r="E59" s="34"/>
      <c r="F59" s="34"/>
      <c r="G59" s="34"/>
      <c r="H59" s="34"/>
      <c r="I59" s="102"/>
      <c r="J59" s="75">
        <f>J89</f>
        <v>0</v>
      </c>
      <c r="K59" s="34"/>
      <c r="L59" s="37"/>
      <c r="AU59" s="16" t="s">
        <v>89</v>
      </c>
    </row>
    <row r="60" spans="2:12" s="8" customFormat="1" ht="24.95" customHeight="1">
      <c r="B60" s="135"/>
      <c r="C60" s="136"/>
      <c r="D60" s="137" t="s">
        <v>90</v>
      </c>
      <c r="E60" s="138"/>
      <c r="F60" s="138"/>
      <c r="G60" s="138"/>
      <c r="H60" s="138"/>
      <c r="I60" s="139"/>
      <c r="J60" s="140">
        <f>J90</f>
        <v>0</v>
      </c>
      <c r="K60" s="136"/>
      <c r="L60" s="141"/>
    </row>
    <row r="61" spans="2:12" s="9" customFormat="1" ht="19.9" customHeight="1">
      <c r="B61" s="142"/>
      <c r="C61" s="143"/>
      <c r="D61" s="144" t="s">
        <v>91</v>
      </c>
      <c r="E61" s="145"/>
      <c r="F61" s="145"/>
      <c r="G61" s="145"/>
      <c r="H61" s="145"/>
      <c r="I61" s="146"/>
      <c r="J61" s="147">
        <f>J91</f>
        <v>0</v>
      </c>
      <c r="K61" s="143"/>
      <c r="L61" s="148"/>
    </row>
    <row r="62" spans="2:12" s="9" customFormat="1" ht="19.9" customHeight="1">
      <c r="B62" s="142"/>
      <c r="C62" s="143"/>
      <c r="D62" s="144" t="s">
        <v>92</v>
      </c>
      <c r="E62" s="145"/>
      <c r="F62" s="145"/>
      <c r="G62" s="145"/>
      <c r="H62" s="145"/>
      <c r="I62" s="146"/>
      <c r="J62" s="147">
        <f>J96</f>
        <v>0</v>
      </c>
      <c r="K62" s="143"/>
      <c r="L62" s="148"/>
    </row>
    <row r="63" spans="2:12" s="9" customFormat="1" ht="19.9" customHeight="1">
      <c r="B63" s="142"/>
      <c r="C63" s="143"/>
      <c r="D63" s="144" t="s">
        <v>93</v>
      </c>
      <c r="E63" s="145"/>
      <c r="F63" s="145"/>
      <c r="G63" s="145"/>
      <c r="H63" s="145"/>
      <c r="I63" s="146"/>
      <c r="J63" s="147">
        <f>J108</f>
        <v>0</v>
      </c>
      <c r="K63" s="143"/>
      <c r="L63" s="148"/>
    </row>
    <row r="64" spans="2:12" s="8" customFormat="1" ht="24.95" customHeight="1">
      <c r="B64" s="135"/>
      <c r="C64" s="136"/>
      <c r="D64" s="137" t="s">
        <v>94</v>
      </c>
      <c r="E64" s="138"/>
      <c r="F64" s="138"/>
      <c r="G64" s="138"/>
      <c r="H64" s="138"/>
      <c r="I64" s="139"/>
      <c r="J64" s="140">
        <f>J112</f>
        <v>0</v>
      </c>
      <c r="K64" s="136"/>
      <c r="L64" s="141"/>
    </row>
    <row r="65" spans="2:12" s="9" customFormat="1" ht="19.9" customHeight="1">
      <c r="B65" s="142"/>
      <c r="C65" s="143"/>
      <c r="D65" s="144" t="s">
        <v>95</v>
      </c>
      <c r="E65" s="145"/>
      <c r="F65" s="145"/>
      <c r="G65" s="145"/>
      <c r="H65" s="145"/>
      <c r="I65" s="146"/>
      <c r="J65" s="147">
        <f>J113</f>
        <v>0</v>
      </c>
      <c r="K65" s="143"/>
      <c r="L65" s="148"/>
    </row>
    <row r="66" spans="2:12" s="9" customFormat="1" ht="19.9" customHeight="1">
      <c r="B66" s="142"/>
      <c r="C66" s="143"/>
      <c r="D66" s="144" t="s">
        <v>96</v>
      </c>
      <c r="E66" s="145"/>
      <c r="F66" s="145"/>
      <c r="G66" s="145"/>
      <c r="H66" s="145"/>
      <c r="I66" s="146"/>
      <c r="J66" s="147">
        <f>J176</f>
        <v>0</v>
      </c>
      <c r="K66" s="143"/>
      <c r="L66" s="148"/>
    </row>
    <row r="67" spans="2:12" s="8" customFormat="1" ht="24.95" customHeight="1">
      <c r="B67" s="135"/>
      <c r="C67" s="136"/>
      <c r="D67" s="137" t="s">
        <v>97</v>
      </c>
      <c r="E67" s="138"/>
      <c r="F67" s="138"/>
      <c r="G67" s="138"/>
      <c r="H67" s="138"/>
      <c r="I67" s="139"/>
      <c r="J67" s="140">
        <f>J245</f>
        <v>0</v>
      </c>
      <c r="K67" s="136"/>
      <c r="L67" s="141"/>
    </row>
    <row r="68" spans="2:12" s="9" customFormat="1" ht="19.9" customHeight="1">
      <c r="B68" s="142"/>
      <c r="C68" s="143"/>
      <c r="D68" s="144" t="s">
        <v>98</v>
      </c>
      <c r="E68" s="145"/>
      <c r="F68" s="145"/>
      <c r="G68" s="145"/>
      <c r="H68" s="145"/>
      <c r="I68" s="146"/>
      <c r="J68" s="147">
        <f>J246</f>
        <v>0</v>
      </c>
      <c r="K68" s="143"/>
      <c r="L68" s="148"/>
    </row>
    <row r="69" spans="2:12" s="9" customFormat="1" ht="19.9" customHeight="1">
      <c r="B69" s="142"/>
      <c r="C69" s="143"/>
      <c r="D69" s="144" t="s">
        <v>99</v>
      </c>
      <c r="E69" s="145"/>
      <c r="F69" s="145"/>
      <c r="G69" s="145"/>
      <c r="H69" s="145"/>
      <c r="I69" s="146"/>
      <c r="J69" s="147">
        <f>J250</f>
        <v>0</v>
      </c>
      <c r="K69" s="143"/>
      <c r="L69" s="148"/>
    </row>
    <row r="70" spans="2:12" s="1" customFormat="1" ht="21.75" customHeight="1">
      <c r="B70" s="33"/>
      <c r="C70" s="34"/>
      <c r="D70" s="34"/>
      <c r="E70" s="34"/>
      <c r="F70" s="34"/>
      <c r="G70" s="34"/>
      <c r="H70" s="34"/>
      <c r="I70" s="102"/>
      <c r="J70" s="34"/>
      <c r="K70" s="34"/>
      <c r="L70" s="37"/>
    </row>
    <row r="71" spans="2:12" s="1" customFormat="1" ht="6.95" customHeight="1">
      <c r="B71" s="45"/>
      <c r="C71" s="46"/>
      <c r="D71" s="46"/>
      <c r="E71" s="46"/>
      <c r="F71" s="46"/>
      <c r="G71" s="46"/>
      <c r="H71" s="46"/>
      <c r="I71" s="126"/>
      <c r="J71" s="46"/>
      <c r="K71" s="46"/>
      <c r="L71" s="37"/>
    </row>
    <row r="75" spans="2:12" s="1" customFormat="1" ht="6.95" customHeight="1">
      <c r="B75" s="47"/>
      <c r="C75" s="48"/>
      <c r="D75" s="48"/>
      <c r="E75" s="48"/>
      <c r="F75" s="48"/>
      <c r="G75" s="48"/>
      <c r="H75" s="48"/>
      <c r="I75" s="129"/>
      <c r="J75" s="48"/>
      <c r="K75" s="48"/>
      <c r="L75" s="37"/>
    </row>
    <row r="76" spans="2:12" s="1" customFormat="1" ht="24.95" customHeight="1">
      <c r="B76" s="33"/>
      <c r="C76" s="22" t="s">
        <v>100</v>
      </c>
      <c r="D76" s="34"/>
      <c r="E76" s="34"/>
      <c r="F76" s="34"/>
      <c r="G76" s="34"/>
      <c r="H76" s="34"/>
      <c r="I76" s="102"/>
      <c r="J76" s="34"/>
      <c r="K76" s="34"/>
      <c r="L76" s="37"/>
    </row>
    <row r="77" spans="2:12" s="1" customFormat="1" ht="6.95" customHeight="1">
      <c r="B77" s="33"/>
      <c r="C77" s="34"/>
      <c r="D77" s="34"/>
      <c r="E77" s="34"/>
      <c r="F77" s="34"/>
      <c r="G77" s="34"/>
      <c r="H77" s="34"/>
      <c r="I77" s="102"/>
      <c r="J77" s="34"/>
      <c r="K77" s="34"/>
      <c r="L77" s="37"/>
    </row>
    <row r="78" spans="2:12" s="1" customFormat="1" ht="12" customHeight="1">
      <c r="B78" s="33"/>
      <c r="C78" s="28" t="s">
        <v>16</v>
      </c>
      <c r="D78" s="34"/>
      <c r="E78" s="34"/>
      <c r="F78" s="34"/>
      <c r="G78" s="34"/>
      <c r="H78" s="34"/>
      <c r="I78" s="102"/>
      <c r="J78" s="34"/>
      <c r="K78" s="34"/>
      <c r="L78" s="37"/>
    </row>
    <row r="79" spans="2:12" s="1" customFormat="1" ht="14.45" customHeight="1">
      <c r="B79" s="33"/>
      <c r="C79" s="34"/>
      <c r="D79" s="34"/>
      <c r="E79" s="345" t="str">
        <f>E7</f>
        <v>Pedagogicko-psychologická poradna</v>
      </c>
      <c r="F79" s="346"/>
      <c r="G79" s="346"/>
      <c r="H79" s="346"/>
      <c r="I79" s="102"/>
      <c r="J79" s="34"/>
      <c r="K79" s="34"/>
      <c r="L79" s="37"/>
    </row>
    <row r="80" spans="2:12" s="1" customFormat="1" ht="12" customHeight="1">
      <c r="B80" s="33"/>
      <c r="C80" s="28" t="s">
        <v>84</v>
      </c>
      <c r="D80" s="34"/>
      <c r="E80" s="34"/>
      <c r="F80" s="34"/>
      <c r="G80" s="34"/>
      <c r="H80" s="34"/>
      <c r="I80" s="102"/>
      <c r="J80" s="34"/>
      <c r="K80" s="34"/>
      <c r="L80" s="37"/>
    </row>
    <row r="81" spans="2:12" s="1" customFormat="1" ht="14.45" customHeight="1">
      <c r="B81" s="33"/>
      <c r="C81" s="34"/>
      <c r="D81" s="34"/>
      <c r="E81" s="317" t="str">
        <f>E9</f>
        <v>SO 00 - Malby a výměna podlahových krytin</v>
      </c>
      <c r="F81" s="344"/>
      <c r="G81" s="344"/>
      <c r="H81" s="344"/>
      <c r="I81" s="102"/>
      <c r="J81" s="34"/>
      <c r="K81" s="34"/>
      <c r="L81" s="37"/>
    </row>
    <row r="82" spans="2:12" s="1" customFormat="1" ht="6.95" customHeight="1">
      <c r="B82" s="33"/>
      <c r="C82" s="34"/>
      <c r="D82" s="34"/>
      <c r="E82" s="34"/>
      <c r="F82" s="34"/>
      <c r="G82" s="34"/>
      <c r="H82" s="34"/>
      <c r="I82" s="102"/>
      <c r="J82" s="34"/>
      <c r="K82" s="34"/>
      <c r="L82" s="37"/>
    </row>
    <row r="83" spans="2:12" s="1" customFormat="1" ht="12" customHeight="1">
      <c r="B83" s="33"/>
      <c r="C83" s="28" t="s">
        <v>21</v>
      </c>
      <c r="D83" s="34"/>
      <c r="E83" s="34"/>
      <c r="F83" s="26" t="str">
        <f>F12</f>
        <v>Lidická 38, Karlovy Vary - Drahovice</v>
      </c>
      <c r="G83" s="34"/>
      <c r="H83" s="34"/>
      <c r="I83" s="104" t="s">
        <v>23</v>
      </c>
      <c r="J83" s="57" t="str">
        <f>IF(J12="","",J12)</f>
        <v>7.5.2019</v>
      </c>
      <c r="K83" s="34"/>
      <c r="L83" s="37"/>
    </row>
    <row r="84" spans="2:12" s="1" customFormat="1" ht="6.95" customHeight="1">
      <c r="B84" s="33"/>
      <c r="C84" s="34"/>
      <c r="D84" s="34"/>
      <c r="E84" s="34"/>
      <c r="F84" s="34"/>
      <c r="G84" s="34"/>
      <c r="H84" s="34"/>
      <c r="I84" s="102"/>
      <c r="J84" s="34"/>
      <c r="K84" s="34"/>
      <c r="L84" s="37"/>
    </row>
    <row r="85" spans="2:12" s="1" customFormat="1" ht="15.6" customHeight="1">
      <c r="B85" s="33"/>
      <c r="C85" s="28" t="s">
        <v>25</v>
      </c>
      <c r="D85" s="34"/>
      <c r="E85" s="34"/>
      <c r="F85" s="26" t="str">
        <f>E15</f>
        <v>Pedagogicko-psychologická poradna, Lidická 38,K.V.</v>
      </c>
      <c r="G85" s="34"/>
      <c r="H85" s="34"/>
      <c r="I85" s="104" t="s">
        <v>31</v>
      </c>
      <c r="J85" s="31" t="str">
        <f>E21</f>
        <v xml:space="preserve"> </v>
      </c>
      <c r="K85" s="34"/>
      <c r="L85" s="37"/>
    </row>
    <row r="86" spans="2:12" s="1" customFormat="1" ht="26.45" customHeight="1">
      <c r="B86" s="33"/>
      <c r="C86" s="28" t="s">
        <v>29</v>
      </c>
      <c r="D86" s="34"/>
      <c r="E86" s="34"/>
      <c r="F86" s="26" t="str">
        <f>IF(E18="","",E18)</f>
        <v>Vyplň údaj</v>
      </c>
      <c r="G86" s="34"/>
      <c r="H86" s="34"/>
      <c r="I86" s="104" t="s">
        <v>34</v>
      </c>
      <c r="J86" s="31" t="str">
        <f>E24</f>
        <v>Ing. C. Janoušová</v>
      </c>
      <c r="K86" s="34"/>
      <c r="L86" s="37"/>
    </row>
    <row r="87" spans="2:12" s="1" customFormat="1" ht="10.35" customHeight="1">
      <c r="B87" s="33"/>
      <c r="C87" s="34"/>
      <c r="D87" s="34"/>
      <c r="E87" s="34"/>
      <c r="F87" s="34"/>
      <c r="G87" s="34"/>
      <c r="H87" s="34"/>
      <c r="I87" s="102"/>
      <c r="J87" s="34"/>
      <c r="K87" s="34"/>
      <c r="L87" s="37"/>
    </row>
    <row r="88" spans="2:20" s="10" customFormat="1" ht="29.25" customHeight="1">
      <c r="B88" s="149"/>
      <c r="C88" s="150" t="s">
        <v>101</v>
      </c>
      <c r="D88" s="151" t="s">
        <v>57</v>
      </c>
      <c r="E88" s="151" t="s">
        <v>53</v>
      </c>
      <c r="F88" s="151" t="s">
        <v>54</v>
      </c>
      <c r="G88" s="151" t="s">
        <v>102</v>
      </c>
      <c r="H88" s="151" t="s">
        <v>103</v>
      </c>
      <c r="I88" s="152" t="s">
        <v>104</v>
      </c>
      <c r="J88" s="151" t="s">
        <v>88</v>
      </c>
      <c r="K88" s="153" t="s">
        <v>105</v>
      </c>
      <c r="L88" s="154"/>
      <c r="M88" s="66" t="s">
        <v>19</v>
      </c>
      <c r="N88" s="67" t="s">
        <v>42</v>
      </c>
      <c r="O88" s="67" t="s">
        <v>106</v>
      </c>
      <c r="P88" s="67" t="s">
        <v>107</v>
      </c>
      <c r="Q88" s="67" t="s">
        <v>108</v>
      </c>
      <c r="R88" s="67" t="s">
        <v>109</v>
      </c>
      <c r="S88" s="67" t="s">
        <v>110</v>
      </c>
      <c r="T88" s="68" t="s">
        <v>111</v>
      </c>
    </row>
    <row r="89" spans="2:63" s="1" customFormat="1" ht="22.9" customHeight="1">
      <c r="B89" s="33"/>
      <c r="C89" s="73" t="s">
        <v>112</v>
      </c>
      <c r="D89" s="34"/>
      <c r="E89" s="34"/>
      <c r="F89" s="34"/>
      <c r="G89" s="34"/>
      <c r="H89" s="34"/>
      <c r="I89" s="102"/>
      <c r="J89" s="155">
        <f>BK89</f>
        <v>0</v>
      </c>
      <c r="K89" s="34"/>
      <c r="L89" s="37"/>
      <c r="M89" s="69"/>
      <c r="N89" s="70"/>
      <c r="O89" s="70"/>
      <c r="P89" s="156">
        <f>P90+P112+P245</f>
        <v>0</v>
      </c>
      <c r="Q89" s="70"/>
      <c r="R89" s="156">
        <f>R90+R112+R245</f>
        <v>2.89311929</v>
      </c>
      <c r="S89" s="70"/>
      <c r="T89" s="157">
        <f>T90+T112+T245</f>
        <v>1.58731865</v>
      </c>
      <c r="AT89" s="16" t="s">
        <v>71</v>
      </c>
      <c r="AU89" s="16" t="s">
        <v>89</v>
      </c>
      <c r="BK89" s="158">
        <f>BK90+BK112+BK245</f>
        <v>0</v>
      </c>
    </row>
    <row r="90" spans="2:63" s="11" customFormat="1" ht="25.9" customHeight="1">
      <c r="B90" s="159"/>
      <c r="C90" s="160"/>
      <c r="D90" s="161" t="s">
        <v>71</v>
      </c>
      <c r="E90" s="162" t="s">
        <v>113</v>
      </c>
      <c r="F90" s="162" t="s">
        <v>114</v>
      </c>
      <c r="G90" s="160"/>
      <c r="H90" s="160"/>
      <c r="I90" s="163"/>
      <c r="J90" s="164">
        <f>BK90</f>
        <v>0</v>
      </c>
      <c r="K90" s="160"/>
      <c r="L90" s="165"/>
      <c r="M90" s="166"/>
      <c r="N90" s="167"/>
      <c r="O90" s="167"/>
      <c r="P90" s="168">
        <f>P91+P96+P108</f>
        <v>0</v>
      </c>
      <c r="Q90" s="167"/>
      <c r="R90" s="168">
        <f>R91+R96+R108</f>
        <v>0.022846</v>
      </c>
      <c r="S90" s="167"/>
      <c r="T90" s="169">
        <f>T91+T96+T108</f>
        <v>0</v>
      </c>
      <c r="AR90" s="170" t="s">
        <v>80</v>
      </c>
      <c r="AT90" s="171" t="s">
        <v>71</v>
      </c>
      <c r="AU90" s="171" t="s">
        <v>72</v>
      </c>
      <c r="AY90" s="170" t="s">
        <v>115</v>
      </c>
      <c r="BK90" s="172">
        <f>BK91+BK96+BK108</f>
        <v>0</v>
      </c>
    </row>
    <row r="91" spans="2:63" s="11" customFormat="1" ht="22.9" customHeight="1">
      <c r="B91" s="159"/>
      <c r="C91" s="160"/>
      <c r="D91" s="161" t="s">
        <v>71</v>
      </c>
      <c r="E91" s="173" t="s">
        <v>116</v>
      </c>
      <c r="F91" s="173" t="s">
        <v>117</v>
      </c>
      <c r="G91" s="160"/>
      <c r="H91" s="160"/>
      <c r="I91" s="163"/>
      <c r="J91" s="174">
        <f>BK91</f>
        <v>0</v>
      </c>
      <c r="K91" s="160"/>
      <c r="L91" s="165"/>
      <c r="M91" s="166"/>
      <c r="N91" s="167"/>
      <c r="O91" s="167"/>
      <c r="P91" s="168">
        <f>SUM(P92:P95)</f>
        <v>0</v>
      </c>
      <c r="Q91" s="167"/>
      <c r="R91" s="168">
        <f>SUM(R92:R95)</f>
        <v>0.022846</v>
      </c>
      <c r="S91" s="167"/>
      <c r="T91" s="169">
        <f>SUM(T92:T95)</f>
        <v>0</v>
      </c>
      <c r="AR91" s="170" t="s">
        <v>80</v>
      </c>
      <c r="AT91" s="171" t="s">
        <v>71</v>
      </c>
      <c r="AU91" s="171" t="s">
        <v>80</v>
      </c>
      <c r="AY91" s="170" t="s">
        <v>115</v>
      </c>
      <c r="BK91" s="172">
        <f>SUM(BK92:BK95)</f>
        <v>0</v>
      </c>
    </row>
    <row r="92" spans="2:65" s="1" customFormat="1" ht="14.45" customHeight="1">
      <c r="B92" s="33"/>
      <c r="C92" s="175" t="s">
        <v>80</v>
      </c>
      <c r="D92" s="175" t="s">
        <v>118</v>
      </c>
      <c r="E92" s="176" t="s">
        <v>119</v>
      </c>
      <c r="F92" s="177" t="s">
        <v>120</v>
      </c>
      <c r="G92" s="178" t="s">
        <v>121</v>
      </c>
      <c r="H92" s="179">
        <v>571.15</v>
      </c>
      <c r="I92" s="180"/>
      <c r="J92" s="181">
        <f>ROUND(I92*H92,2)</f>
        <v>0</v>
      </c>
      <c r="K92" s="177" t="s">
        <v>122</v>
      </c>
      <c r="L92" s="37"/>
      <c r="M92" s="182" t="s">
        <v>19</v>
      </c>
      <c r="N92" s="183" t="s">
        <v>43</v>
      </c>
      <c r="O92" s="62"/>
      <c r="P92" s="184">
        <f>O92*H92</f>
        <v>0</v>
      </c>
      <c r="Q92" s="184">
        <v>4E-05</v>
      </c>
      <c r="R92" s="184">
        <f>Q92*H92</f>
        <v>0.022846</v>
      </c>
      <c r="S92" s="184">
        <v>0</v>
      </c>
      <c r="T92" s="185">
        <f>S92*H92</f>
        <v>0</v>
      </c>
      <c r="AR92" s="186" t="s">
        <v>123</v>
      </c>
      <c r="AT92" s="186" t="s">
        <v>118</v>
      </c>
      <c r="AU92" s="186" t="s">
        <v>82</v>
      </c>
      <c r="AY92" s="16" t="s">
        <v>115</v>
      </c>
      <c r="BE92" s="187">
        <f>IF(N92="základní",J92,0)</f>
        <v>0</v>
      </c>
      <c r="BF92" s="187">
        <f>IF(N92="snížená",J92,0)</f>
        <v>0</v>
      </c>
      <c r="BG92" s="187">
        <f>IF(N92="zákl. přenesená",J92,0)</f>
        <v>0</v>
      </c>
      <c r="BH92" s="187">
        <f>IF(N92="sníž. přenesená",J92,0)</f>
        <v>0</v>
      </c>
      <c r="BI92" s="187">
        <f>IF(N92="nulová",J92,0)</f>
        <v>0</v>
      </c>
      <c r="BJ92" s="16" t="s">
        <v>80</v>
      </c>
      <c r="BK92" s="187">
        <f>ROUND(I92*H92,2)</f>
        <v>0</v>
      </c>
      <c r="BL92" s="16" t="s">
        <v>123</v>
      </c>
      <c r="BM92" s="186" t="s">
        <v>124</v>
      </c>
    </row>
    <row r="93" spans="2:47" s="1" customFormat="1" ht="19.5">
      <c r="B93" s="33"/>
      <c r="C93" s="34"/>
      <c r="D93" s="188" t="s">
        <v>125</v>
      </c>
      <c r="E93" s="34"/>
      <c r="F93" s="189" t="s">
        <v>126</v>
      </c>
      <c r="G93" s="34"/>
      <c r="H93" s="34"/>
      <c r="I93" s="102"/>
      <c r="J93" s="34"/>
      <c r="K93" s="34"/>
      <c r="L93" s="37"/>
      <c r="M93" s="190"/>
      <c r="N93" s="62"/>
      <c r="O93" s="62"/>
      <c r="P93" s="62"/>
      <c r="Q93" s="62"/>
      <c r="R93" s="62"/>
      <c r="S93" s="62"/>
      <c r="T93" s="63"/>
      <c r="AT93" s="16" t="s">
        <v>125</v>
      </c>
      <c r="AU93" s="16" t="s">
        <v>82</v>
      </c>
    </row>
    <row r="94" spans="2:47" s="1" customFormat="1" ht="175.5">
      <c r="B94" s="33"/>
      <c r="C94" s="34"/>
      <c r="D94" s="188" t="s">
        <v>127</v>
      </c>
      <c r="E94" s="34"/>
      <c r="F94" s="191" t="s">
        <v>128</v>
      </c>
      <c r="G94" s="34"/>
      <c r="H94" s="34"/>
      <c r="I94" s="102"/>
      <c r="J94" s="34"/>
      <c r="K94" s="34"/>
      <c r="L94" s="37"/>
      <c r="M94" s="190"/>
      <c r="N94" s="62"/>
      <c r="O94" s="62"/>
      <c r="P94" s="62"/>
      <c r="Q94" s="62"/>
      <c r="R94" s="62"/>
      <c r="S94" s="62"/>
      <c r="T94" s="63"/>
      <c r="AT94" s="16" t="s">
        <v>127</v>
      </c>
      <c r="AU94" s="16" t="s">
        <v>82</v>
      </c>
    </row>
    <row r="95" spans="2:51" s="12" customFormat="1" ht="22.5">
      <c r="B95" s="192"/>
      <c r="C95" s="193"/>
      <c r="D95" s="188" t="s">
        <v>129</v>
      </c>
      <c r="E95" s="194" t="s">
        <v>19</v>
      </c>
      <c r="F95" s="195" t="s">
        <v>130</v>
      </c>
      <c r="G95" s="193"/>
      <c r="H95" s="196">
        <v>571.15</v>
      </c>
      <c r="I95" s="197"/>
      <c r="J95" s="193"/>
      <c r="K95" s="193"/>
      <c r="L95" s="198"/>
      <c r="M95" s="199"/>
      <c r="N95" s="200"/>
      <c r="O95" s="200"/>
      <c r="P95" s="200"/>
      <c r="Q95" s="200"/>
      <c r="R95" s="200"/>
      <c r="S95" s="200"/>
      <c r="T95" s="201"/>
      <c r="AT95" s="202" t="s">
        <v>129</v>
      </c>
      <c r="AU95" s="202" t="s">
        <v>82</v>
      </c>
      <c r="AV95" s="12" t="s">
        <v>82</v>
      </c>
      <c r="AW95" s="12" t="s">
        <v>33</v>
      </c>
      <c r="AX95" s="12" t="s">
        <v>72</v>
      </c>
      <c r="AY95" s="202" t="s">
        <v>115</v>
      </c>
    </row>
    <row r="96" spans="2:63" s="11" customFormat="1" ht="22.9" customHeight="1">
      <c r="B96" s="159"/>
      <c r="C96" s="160"/>
      <c r="D96" s="161" t="s">
        <v>71</v>
      </c>
      <c r="E96" s="173" t="s">
        <v>131</v>
      </c>
      <c r="F96" s="173" t="s">
        <v>132</v>
      </c>
      <c r="G96" s="160"/>
      <c r="H96" s="160"/>
      <c r="I96" s="163"/>
      <c r="J96" s="174">
        <f>BK96</f>
        <v>0</v>
      </c>
      <c r="K96" s="160"/>
      <c r="L96" s="165"/>
      <c r="M96" s="166"/>
      <c r="N96" s="167"/>
      <c r="O96" s="167"/>
      <c r="P96" s="168">
        <f>SUM(P97:P107)</f>
        <v>0</v>
      </c>
      <c r="Q96" s="167"/>
      <c r="R96" s="168">
        <f>SUM(R97:R107)</f>
        <v>0</v>
      </c>
      <c r="S96" s="167"/>
      <c r="T96" s="169">
        <f>SUM(T97:T107)</f>
        <v>0</v>
      </c>
      <c r="AR96" s="170" t="s">
        <v>80</v>
      </c>
      <c r="AT96" s="171" t="s">
        <v>71</v>
      </c>
      <c r="AU96" s="171" t="s">
        <v>80</v>
      </c>
      <c r="AY96" s="170" t="s">
        <v>115</v>
      </c>
      <c r="BK96" s="172">
        <f>SUM(BK97:BK107)</f>
        <v>0</v>
      </c>
    </row>
    <row r="97" spans="2:65" s="1" customFormat="1" ht="14.45" customHeight="1">
      <c r="B97" s="33"/>
      <c r="C97" s="175" t="s">
        <v>82</v>
      </c>
      <c r="D97" s="175" t="s">
        <v>118</v>
      </c>
      <c r="E97" s="176" t="s">
        <v>133</v>
      </c>
      <c r="F97" s="177" t="s">
        <v>134</v>
      </c>
      <c r="G97" s="178" t="s">
        <v>135</v>
      </c>
      <c r="H97" s="179">
        <v>1.587</v>
      </c>
      <c r="I97" s="180"/>
      <c r="J97" s="181">
        <f>ROUND(I97*H97,2)</f>
        <v>0</v>
      </c>
      <c r="K97" s="177" t="s">
        <v>122</v>
      </c>
      <c r="L97" s="37"/>
      <c r="M97" s="182" t="s">
        <v>19</v>
      </c>
      <c r="N97" s="183" t="s">
        <v>43</v>
      </c>
      <c r="O97" s="62"/>
      <c r="P97" s="184">
        <f>O97*H97</f>
        <v>0</v>
      </c>
      <c r="Q97" s="184">
        <v>0</v>
      </c>
      <c r="R97" s="184">
        <f>Q97*H97</f>
        <v>0</v>
      </c>
      <c r="S97" s="184">
        <v>0</v>
      </c>
      <c r="T97" s="185">
        <f>S97*H97</f>
        <v>0</v>
      </c>
      <c r="AR97" s="186" t="s">
        <v>123</v>
      </c>
      <c r="AT97" s="186" t="s">
        <v>118</v>
      </c>
      <c r="AU97" s="186" t="s">
        <v>82</v>
      </c>
      <c r="AY97" s="16" t="s">
        <v>115</v>
      </c>
      <c r="BE97" s="187">
        <f>IF(N97="základní",J97,0)</f>
        <v>0</v>
      </c>
      <c r="BF97" s="187">
        <f>IF(N97="snížená",J97,0)</f>
        <v>0</v>
      </c>
      <c r="BG97" s="187">
        <f>IF(N97="zákl. přenesená",J97,0)</f>
        <v>0</v>
      </c>
      <c r="BH97" s="187">
        <f>IF(N97="sníž. přenesená",J97,0)</f>
        <v>0</v>
      </c>
      <c r="BI97" s="187">
        <f>IF(N97="nulová",J97,0)</f>
        <v>0</v>
      </c>
      <c r="BJ97" s="16" t="s">
        <v>80</v>
      </c>
      <c r="BK97" s="187">
        <f>ROUND(I97*H97,2)</f>
        <v>0</v>
      </c>
      <c r="BL97" s="16" t="s">
        <v>123</v>
      </c>
      <c r="BM97" s="186" t="s">
        <v>136</v>
      </c>
    </row>
    <row r="98" spans="2:47" s="1" customFormat="1" ht="12">
      <c r="B98" s="33"/>
      <c r="C98" s="34"/>
      <c r="D98" s="188" t="s">
        <v>125</v>
      </c>
      <c r="E98" s="34"/>
      <c r="F98" s="189" t="s">
        <v>137</v>
      </c>
      <c r="G98" s="34"/>
      <c r="H98" s="34"/>
      <c r="I98" s="102"/>
      <c r="J98" s="34"/>
      <c r="K98" s="34"/>
      <c r="L98" s="37"/>
      <c r="M98" s="190"/>
      <c r="N98" s="62"/>
      <c r="O98" s="62"/>
      <c r="P98" s="62"/>
      <c r="Q98" s="62"/>
      <c r="R98" s="62"/>
      <c r="S98" s="62"/>
      <c r="T98" s="63"/>
      <c r="AT98" s="16" t="s">
        <v>125</v>
      </c>
      <c r="AU98" s="16" t="s">
        <v>82</v>
      </c>
    </row>
    <row r="99" spans="2:47" s="1" customFormat="1" ht="78">
      <c r="B99" s="33"/>
      <c r="C99" s="34"/>
      <c r="D99" s="188" t="s">
        <v>127</v>
      </c>
      <c r="E99" s="34"/>
      <c r="F99" s="191" t="s">
        <v>138</v>
      </c>
      <c r="G99" s="34"/>
      <c r="H99" s="34"/>
      <c r="I99" s="102"/>
      <c r="J99" s="34"/>
      <c r="K99" s="34"/>
      <c r="L99" s="37"/>
      <c r="M99" s="190"/>
      <c r="N99" s="62"/>
      <c r="O99" s="62"/>
      <c r="P99" s="62"/>
      <c r="Q99" s="62"/>
      <c r="R99" s="62"/>
      <c r="S99" s="62"/>
      <c r="T99" s="63"/>
      <c r="AT99" s="16" t="s">
        <v>127</v>
      </c>
      <c r="AU99" s="16" t="s">
        <v>82</v>
      </c>
    </row>
    <row r="100" spans="2:65" s="1" customFormat="1" ht="14.45" customHeight="1">
      <c r="B100" s="33"/>
      <c r="C100" s="175" t="s">
        <v>139</v>
      </c>
      <c r="D100" s="175" t="s">
        <v>118</v>
      </c>
      <c r="E100" s="176" t="s">
        <v>140</v>
      </c>
      <c r="F100" s="177" t="s">
        <v>141</v>
      </c>
      <c r="G100" s="178" t="s">
        <v>135</v>
      </c>
      <c r="H100" s="179">
        <v>22.218</v>
      </c>
      <c r="I100" s="180"/>
      <c r="J100" s="181">
        <f>ROUND(I100*H100,2)</f>
        <v>0</v>
      </c>
      <c r="K100" s="177" t="s">
        <v>122</v>
      </c>
      <c r="L100" s="37"/>
      <c r="M100" s="182" t="s">
        <v>19</v>
      </c>
      <c r="N100" s="183" t="s">
        <v>43</v>
      </c>
      <c r="O100" s="62"/>
      <c r="P100" s="184">
        <f>O100*H100</f>
        <v>0</v>
      </c>
      <c r="Q100" s="184">
        <v>0</v>
      </c>
      <c r="R100" s="184">
        <f>Q100*H100</f>
        <v>0</v>
      </c>
      <c r="S100" s="184">
        <v>0</v>
      </c>
      <c r="T100" s="185">
        <f>S100*H100</f>
        <v>0</v>
      </c>
      <c r="AR100" s="186" t="s">
        <v>123</v>
      </c>
      <c r="AT100" s="186" t="s">
        <v>118</v>
      </c>
      <c r="AU100" s="186" t="s">
        <v>82</v>
      </c>
      <c r="AY100" s="16" t="s">
        <v>115</v>
      </c>
      <c r="BE100" s="187">
        <f>IF(N100="základní",J100,0)</f>
        <v>0</v>
      </c>
      <c r="BF100" s="187">
        <f>IF(N100="snížená",J100,0)</f>
        <v>0</v>
      </c>
      <c r="BG100" s="187">
        <f>IF(N100="zákl. přenesená",J100,0)</f>
        <v>0</v>
      </c>
      <c r="BH100" s="187">
        <f>IF(N100="sníž. přenesená",J100,0)</f>
        <v>0</v>
      </c>
      <c r="BI100" s="187">
        <f>IF(N100="nulová",J100,0)</f>
        <v>0</v>
      </c>
      <c r="BJ100" s="16" t="s">
        <v>80</v>
      </c>
      <c r="BK100" s="187">
        <f>ROUND(I100*H100,2)</f>
        <v>0</v>
      </c>
      <c r="BL100" s="16" t="s">
        <v>123</v>
      </c>
      <c r="BM100" s="186" t="s">
        <v>142</v>
      </c>
    </row>
    <row r="101" spans="2:47" s="1" customFormat="1" ht="19.5">
      <c r="B101" s="33"/>
      <c r="C101" s="34"/>
      <c r="D101" s="188" t="s">
        <v>125</v>
      </c>
      <c r="E101" s="34"/>
      <c r="F101" s="189" t="s">
        <v>143</v>
      </c>
      <c r="G101" s="34"/>
      <c r="H101" s="34"/>
      <c r="I101" s="102"/>
      <c r="J101" s="34"/>
      <c r="K101" s="34"/>
      <c r="L101" s="37"/>
      <c r="M101" s="190"/>
      <c r="N101" s="62"/>
      <c r="O101" s="62"/>
      <c r="P101" s="62"/>
      <c r="Q101" s="62"/>
      <c r="R101" s="62"/>
      <c r="S101" s="62"/>
      <c r="T101" s="63"/>
      <c r="AT101" s="16" t="s">
        <v>125</v>
      </c>
      <c r="AU101" s="16" t="s">
        <v>82</v>
      </c>
    </row>
    <row r="102" spans="2:47" s="1" customFormat="1" ht="78">
      <c r="B102" s="33"/>
      <c r="C102" s="34"/>
      <c r="D102" s="188" t="s">
        <v>127</v>
      </c>
      <c r="E102" s="34"/>
      <c r="F102" s="191" t="s">
        <v>138</v>
      </c>
      <c r="G102" s="34"/>
      <c r="H102" s="34"/>
      <c r="I102" s="102"/>
      <c r="J102" s="34"/>
      <c r="K102" s="34"/>
      <c r="L102" s="37"/>
      <c r="M102" s="190"/>
      <c r="N102" s="62"/>
      <c r="O102" s="62"/>
      <c r="P102" s="62"/>
      <c r="Q102" s="62"/>
      <c r="R102" s="62"/>
      <c r="S102" s="62"/>
      <c r="T102" s="63"/>
      <c r="AT102" s="16" t="s">
        <v>127</v>
      </c>
      <c r="AU102" s="16" t="s">
        <v>82</v>
      </c>
    </row>
    <row r="103" spans="2:47" s="1" customFormat="1" ht="19.5">
      <c r="B103" s="33"/>
      <c r="C103" s="34"/>
      <c r="D103" s="188" t="s">
        <v>144</v>
      </c>
      <c r="E103" s="34"/>
      <c r="F103" s="191" t="s">
        <v>145</v>
      </c>
      <c r="G103" s="34"/>
      <c r="H103" s="34"/>
      <c r="I103" s="102"/>
      <c r="J103" s="34"/>
      <c r="K103" s="34"/>
      <c r="L103" s="37"/>
      <c r="M103" s="190"/>
      <c r="N103" s="62"/>
      <c r="O103" s="62"/>
      <c r="P103" s="62"/>
      <c r="Q103" s="62"/>
      <c r="R103" s="62"/>
      <c r="S103" s="62"/>
      <c r="T103" s="63"/>
      <c r="AT103" s="16" t="s">
        <v>144</v>
      </c>
      <c r="AU103" s="16" t="s">
        <v>82</v>
      </c>
    </row>
    <row r="104" spans="2:51" s="12" customFormat="1" ht="12">
      <c r="B104" s="192"/>
      <c r="C104" s="193"/>
      <c r="D104" s="188" t="s">
        <v>129</v>
      </c>
      <c r="E104" s="193"/>
      <c r="F104" s="195" t="s">
        <v>146</v>
      </c>
      <c r="G104" s="193"/>
      <c r="H104" s="196">
        <v>22.218</v>
      </c>
      <c r="I104" s="197"/>
      <c r="J104" s="193"/>
      <c r="K104" s="193"/>
      <c r="L104" s="198"/>
      <c r="M104" s="199"/>
      <c r="N104" s="200"/>
      <c r="O104" s="200"/>
      <c r="P104" s="200"/>
      <c r="Q104" s="200"/>
      <c r="R104" s="200"/>
      <c r="S104" s="200"/>
      <c r="T104" s="201"/>
      <c r="AT104" s="202" t="s">
        <v>129</v>
      </c>
      <c r="AU104" s="202" t="s">
        <v>82</v>
      </c>
      <c r="AV104" s="12" t="s">
        <v>82</v>
      </c>
      <c r="AW104" s="12" t="s">
        <v>4</v>
      </c>
      <c r="AX104" s="12" t="s">
        <v>80</v>
      </c>
      <c r="AY104" s="202" t="s">
        <v>115</v>
      </c>
    </row>
    <row r="105" spans="2:65" s="1" customFormat="1" ht="21.6" customHeight="1">
      <c r="B105" s="33"/>
      <c r="C105" s="175" t="s">
        <v>123</v>
      </c>
      <c r="D105" s="175" t="s">
        <v>118</v>
      </c>
      <c r="E105" s="176" t="s">
        <v>147</v>
      </c>
      <c r="F105" s="177" t="s">
        <v>148</v>
      </c>
      <c r="G105" s="178" t="s">
        <v>135</v>
      </c>
      <c r="H105" s="179">
        <v>1.587</v>
      </c>
      <c r="I105" s="180"/>
      <c r="J105" s="181">
        <f>ROUND(I105*H105,2)</f>
        <v>0</v>
      </c>
      <c r="K105" s="177" t="s">
        <v>122</v>
      </c>
      <c r="L105" s="37"/>
      <c r="M105" s="182" t="s">
        <v>19</v>
      </c>
      <c r="N105" s="183" t="s">
        <v>43</v>
      </c>
      <c r="O105" s="62"/>
      <c r="P105" s="184">
        <f>O105*H105</f>
        <v>0</v>
      </c>
      <c r="Q105" s="184">
        <v>0</v>
      </c>
      <c r="R105" s="184">
        <f>Q105*H105</f>
        <v>0</v>
      </c>
      <c r="S105" s="184">
        <v>0</v>
      </c>
      <c r="T105" s="185">
        <f>S105*H105</f>
        <v>0</v>
      </c>
      <c r="AR105" s="186" t="s">
        <v>123</v>
      </c>
      <c r="AT105" s="186" t="s">
        <v>118</v>
      </c>
      <c r="AU105" s="186" t="s">
        <v>82</v>
      </c>
      <c r="AY105" s="16" t="s">
        <v>115</v>
      </c>
      <c r="BE105" s="187">
        <f>IF(N105="základní",J105,0)</f>
        <v>0</v>
      </c>
      <c r="BF105" s="187">
        <f>IF(N105="snížená",J105,0)</f>
        <v>0</v>
      </c>
      <c r="BG105" s="187">
        <f>IF(N105="zákl. přenesená",J105,0)</f>
        <v>0</v>
      </c>
      <c r="BH105" s="187">
        <f>IF(N105="sníž. přenesená",J105,0)</f>
        <v>0</v>
      </c>
      <c r="BI105" s="187">
        <f>IF(N105="nulová",J105,0)</f>
        <v>0</v>
      </c>
      <c r="BJ105" s="16" t="s">
        <v>80</v>
      </c>
      <c r="BK105" s="187">
        <f>ROUND(I105*H105,2)</f>
        <v>0</v>
      </c>
      <c r="BL105" s="16" t="s">
        <v>123</v>
      </c>
      <c r="BM105" s="186" t="s">
        <v>149</v>
      </c>
    </row>
    <row r="106" spans="2:47" s="1" customFormat="1" ht="19.5">
      <c r="B106" s="33"/>
      <c r="C106" s="34"/>
      <c r="D106" s="188" t="s">
        <v>125</v>
      </c>
      <c r="E106" s="34"/>
      <c r="F106" s="189" t="s">
        <v>150</v>
      </c>
      <c r="G106" s="34"/>
      <c r="H106" s="34"/>
      <c r="I106" s="102"/>
      <c r="J106" s="34"/>
      <c r="K106" s="34"/>
      <c r="L106" s="37"/>
      <c r="M106" s="190"/>
      <c r="N106" s="62"/>
      <c r="O106" s="62"/>
      <c r="P106" s="62"/>
      <c r="Q106" s="62"/>
      <c r="R106" s="62"/>
      <c r="S106" s="62"/>
      <c r="T106" s="63"/>
      <c r="AT106" s="16" t="s">
        <v>125</v>
      </c>
      <c r="AU106" s="16" t="s">
        <v>82</v>
      </c>
    </row>
    <row r="107" spans="2:47" s="1" customFormat="1" ht="68.25">
      <c r="B107" s="33"/>
      <c r="C107" s="34"/>
      <c r="D107" s="188" t="s">
        <v>127</v>
      </c>
      <c r="E107" s="34"/>
      <c r="F107" s="191" t="s">
        <v>151</v>
      </c>
      <c r="G107" s="34"/>
      <c r="H107" s="34"/>
      <c r="I107" s="102"/>
      <c r="J107" s="34"/>
      <c r="K107" s="34"/>
      <c r="L107" s="37"/>
      <c r="M107" s="190"/>
      <c r="N107" s="62"/>
      <c r="O107" s="62"/>
      <c r="P107" s="62"/>
      <c r="Q107" s="62"/>
      <c r="R107" s="62"/>
      <c r="S107" s="62"/>
      <c r="T107" s="63"/>
      <c r="AT107" s="16" t="s">
        <v>127</v>
      </c>
      <c r="AU107" s="16" t="s">
        <v>82</v>
      </c>
    </row>
    <row r="108" spans="2:63" s="11" customFormat="1" ht="22.9" customHeight="1">
      <c r="B108" s="159"/>
      <c r="C108" s="160"/>
      <c r="D108" s="161" t="s">
        <v>71</v>
      </c>
      <c r="E108" s="173" t="s">
        <v>152</v>
      </c>
      <c r="F108" s="173" t="s">
        <v>153</v>
      </c>
      <c r="G108" s="160"/>
      <c r="H108" s="160"/>
      <c r="I108" s="163"/>
      <c r="J108" s="174">
        <f>BK108</f>
        <v>0</v>
      </c>
      <c r="K108" s="160"/>
      <c r="L108" s="165"/>
      <c r="M108" s="166"/>
      <c r="N108" s="167"/>
      <c r="O108" s="167"/>
      <c r="P108" s="168">
        <f>SUM(P109:P111)</f>
        <v>0</v>
      </c>
      <c r="Q108" s="167"/>
      <c r="R108" s="168">
        <f>SUM(R109:R111)</f>
        <v>0</v>
      </c>
      <c r="S108" s="167"/>
      <c r="T108" s="169">
        <f>SUM(T109:T111)</f>
        <v>0</v>
      </c>
      <c r="AR108" s="170" t="s">
        <v>80</v>
      </c>
      <c r="AT108" s="171" t="s">
        <v>71</v>
      </c>
      <c r="AU108" s="171" t="s">
        <v>80</v>
      </c>
      <c r="AY108" s="170" t="s">
        <v>115</v>
      </c>
      <c r="BK108" s="172">
        <f>SUM(BK109:BK111)</f>
        <v>0</v>
      </c>
    </row>
    <row r="109" spans="2:65" s="1" customFormat="1" ht="14.45" customHeight="1">
      <c r="B109" s="33"/>
      <c r="C109" s="175" t="s">
        <v>154</v>
      </c>
      <c r="D109" s="175" t="s">
        <v>118</v>
      </c>
      <c r="E109" s="176" t="s">
        <v>155</v>
      </c>
      <c r="F109" s="177" t="s">
        <v>156</v>
      </c>
      <c r="G109" s="178" t="s">
        <v>135</v>
      </c>
      <c r="H109" s="179">
        <v>0.023</v>
      </c>
      <c r="I109" s="180"/>
      <c r="J109" s="181">
        <f>ROUND(I109*H109,2)</f>
        <v>0</v>
      </c>
      <c r="K109" s="177" t="s">
        <v>122</v>
      </c>
      <c r="L109" s="37"/>
      <c r="M109" s="182" t="s">
        <v>19</v>
      </c>
      <c r="N109" s="183" t="s">
        <v>43</v>
      </c>
      <c r="O109" s="62"/>
      <c r="P109" s="184">
        <f>O109*H109</f>
        <v>0</v>
      </c>
      <c r="Q109" s="184">
        <v>0</v>
      </c>
      <c r="R109" s="184">
        <f>Q109*H109</f>
        <v>0</v>
      </c>
      <c r="S109" s="184">
        <v>0</v>
      </c>
      <c r="T109" s="185">
        <f>S109*H109</f>
        <v>0</v>
      </c>
      <c r="AR109" s="186" t="s">
        <v>123</v>
      </c>
      <c r="AT109" s="186" t="s">
        <v>118</v>
      </c>
      <c r="AU109" s="186" t="s">
        <v>82</v>
      </c>
      <c r="AY109" s="16" t="s">
        <v>115</v>
      </c>
      <c r="BE109" s="187">
        <f>IF(N109="základní",J109,0)</f>
        <v>0</v>
      </c>
      <c r="BF109" s="187">
        <f>IF(N109="snížená",J109,0)</f>
        <v>0</v>
      </c>
      <c r="BG109" s="187">
        <f>IF(N109="zákl. přenesená",J109,0)</f>
        <v>0</v>
      </c>
      <c r="BH109" s="187">
        <f>IF(N109="sníž. přenesená",J109,0)</f>
        <v>0</v>
      </c>
      <c r="BI109" s="187">
        <f>IF(N109="nulová",J109,0)</f>
        <v>0</v>
      </c>
      <c r="BJ109" s="16" t="s">
        <v>80</v>
      </c>
      <c r="BK109" s="187">
        <f>ROUND(I109*H109,2)</f>
        <v>0</v>
      </c>
      <c r="BL109" s="16" t="s">
        <v>123</v>
      </c>
      <c r="BM109" s="186" t="s">
        <v>157</v>
      </c>
    </row>
    <row r="110" spans="2:47" s="1" customFormat="1" ht="19.5">
      <c r="B110" s="33"/>
      <c r="C110" s="34"/>
      <c r="D110" s="188" t="s">
        <v>125</v>
      </c>
      <c r="E110" s="34"/>
      <c r="F110" s="189" t="s">
        <v>158</v>
      </c>
      <c r="G110" s="34"/>
      <c r="H110" s="34"/>
      <c r="I110" s="102"/>
      <c r="J110" s="34"/>
      <c r="K110" s="34"/>
      <c r="L110" s="37"/>
      <c r="M110" s="190"/>
      <c r="N110" s="62"/>
      <c r="O110" s="62"/>
      <c r="P110" s="62"/>
      <c r="Q110" s="62"/>
      <c r="R110" s="62"/>
      <c r="S110" s="62"/>
      <c r="T110" s="63"/>
      <c r="AT110" s="16" t="s">
        <v>125</v>
      </c>
      <c r="AU110" s="16" t="s">
        <v>82</v>
      </c>
    </row>
    <row r="111" spans="2:47" s="1" customFormat="1" ht="58.5">
      <c r="B111" s="33"/>
      <c r="C111" s="34"/>
      <c r="D111" s="188" t="s">
        <v>127</v>
      </c>
      <c r="E111" s="34"/>
      <c r="F111" s="191" t="s">
        <v>159</v>
      </c>
      <c r="G111" s="34"/>
      <c r="H111" s="34"/>
      <c r="I111" s="102"/>
      <c r="J111" s="34"/>
      <c r="K111" s="34"/>
      <c r="L111" s="37"/>
      <c r="M111" s="190"/>
      <c r="N111" s="62"/>
      <c r="O111" s="62"/>
      <c r="P111" s="62"/>
      <c r="Q111" s="62"/>
      <c r="R111" s="62"/>
      <c r="S111" s="62"/>
      <c r="T111" s="63"/>
      <c r="AT111" s="16" t="s">
        <v>127</v>
      </c>
      <c r="AU111" s="16" t="s">
        <v>82</v>
      </c>
    </row>
    <row r="112" spans="2:63" s="11" customFormat="1" ht="25.9" customHeight="1">
      <c r="B112" s="159"/>
      <c r="C112" s="160"/>
      <c r="D112" s="161" t="s">
        <v>71</v>
      </c>
      <c r="E112" s="162" t="s">
        <v>160</v>
      </c>
      <c r="F112" s="162" t="s">
        <v>161</v>
      </c>
      <c r="G112" s="160"/>
      <c r="H112" s="160"/>
      <c r="I112" s="163"/>
      <c r="J112" s="164">
        <f>BK112</f>
        <v>0</v>
      </c>
      <c r="K112" s="160"/>
      <c r="L112" s="165"/>
      <c r="M112" s="166"/>
      <c r="N112" s="167"/>
      <c r="O112" s="167"/>
      <c r="P112" s="168">
        <f>P113+P176</f>
        <v>0</v>
      </c>
      <c r="Q112" s="167"/>
      <c r="R112" s="168">
        <f>R113+R176</f>
        <v>2.87027329</v>
      </c>
      <c r="S112" s="167"/>
      <c r="T112" s="169">
        <f>T113+T176</f>
        <v>1.58731865</v>
      </c>
      <c r="AR112" s="170" t="s">
        <v>82</v>
      </c>
      <c r="AT112" s="171" t="s">
        <v>71</v>
      </c>
      <c r="AU112" s="171" t="s">
        <v>72</v>
      </c>
      <c r="AY112" s="170" t="s">
        <v>115</v>
      </c>
      <c r="BK112" s="172">
        <f>BK113+BK176</f>
        <v>0</v>
      </c>
    </row>
    <row r="113" spans="2:63" s="11" customFormat="1" ht="22.9" customHeight="1">
      <c r="B113" s="159"/>
      <c r="C113" s="160"/>
      <c r="D113" s="161" t="s">
        <v>71</v>
      </c>
      <c r="E113" s="173" t="s">
        <v>162</v>
      </c>
      <c r="F113" s="173" t="s">
        <v>163</v>
      </c>
      <c r="G113" s="160"/>
      <c r="H113" s="160"/>
      <c r="I113" s="163"/>
      <c r="J113" s="174">
        <f>BK113</f>
        <v>0</v>
      </c>
      <c r="K113" s="160"/>
      <c r="L113" s="165"/>
      <c r="M113" s="166"/>
      <c r="N113" s="167"/>
      <c r="O113" s="167"/>
      <c r="P113" s="168">
        <f>SUM(P114:P175)</f>
        <v>0</v>
      </c>
      <c r="Q113" s="167"/>
      <c r="R113" s="168">
        <f>SUM(R114:R175)</f>
        <v>1.57954624</v>
      </c>
      <c r="S113" s="167"/>
      <c r="T113" s="169">
        <f>SUM(T114:T175)</f>
        <v>1.4957865000000001</v>
      </c>
      <c r="AR113" s="170" t="s">
        <v>82</v>
      </c>
      <c r="AT113" s="171" t="s">
        <v>71</v>
      </c>
      <c r="AU113" s="171" t="s">
        <v>80</v>
      </c>
      <c r="AY113" s="170" t="s">
        <v>115</v>
      </c>
      <c r="BK113" s="172">
        <f>SUM(BK114:BK175)</f>
        <v>0</v>
      </c>
    </row>
    <row r="114" spans="2:65" s="1" customFormat="1" ht="14.45" customHeight="1">
      <c r="B114" s="33"/>
      <c r="C114" s="175" t="s">
        <v>164</v>
      </c>
      <c r="D114" s="175" t="s">
        <v>118</v>
      </c>
      <c r="E114" s="176" t="s">
        <v>165</v>
      </c>
      <c r="F114" s="177" t="s">
        <v>166</v>
      </c>
      <c r="G114" s="178" t="s">
        <v>121</v>
      </c>
      <c r="H114" s="179">
        <v>96.209</v>
      </c>
      <c r="I114" s="180"/>
      <c r="J114" s="181">
        <f>ROUND(I114*H114,2)</f>
        <v>0</v>
      </c>
      <c r="K114" s="177" t="s">
        <v>122</v>
      </c>
      <c r="L114" s="37"/>
      <c r="M114" s="182" t="s">
        <v>19</v>
      </c>
      <c r="N114" s="183" t="s">
        <v>43</v>
      </c>
      <c r="O114" s="62"/>
      <c r="P114" s="184">
        <f>O114*H114</f>
        <v>0</v>
      </c>
      <c r="Q114" s="184">
        <v>0</v>
      </c>
      <c r="R114" s="184">
        <f>Q114*H114</f>
        <v>0</v>
      </c>
      <c r="S114" s="184">
        <v>0</v>
      </c>
      <c r="T114" s="185">
        <f>S114*H114</f>
        <v>0</v>
      </c>
      <c r="AR114" s="186" t="s">
        <v>167</v>
      </c>
      <c r="AT114" s="186" t="s">
        <v>118</v>
      </c>
      <c r="AU114" s="186" t="s">
        <v>82</v>
      </c>
      <c r="AY114" s="16" t="s">
        <v>115</v>
      </c>
      <c r="BE114" s="187">
        <f>IF(N114="základní",J114,0)</f>
        <v>0</v>
      </c>
      <c r="BF114" s="187">
        <f>IF(N114="snížená",J114,0)</f>
        <v>0</v>
      </c>
      <c r="BG114" s="187">
        <f>IF(N114="zákl. přenesená",J114,0)</f>
        <v>0</v>
      </c>
      <c r="BH114" s="187">
        <f>IF(N114="sníž. přenesená",J114,0)</f>
        <v>0</v>
      </c>
      <c r="BI114" s="187">
        <f>IF(N114="nulová",J114,0)</f>
        <v>0</v>
      </c>
      <c r="BJ114" s="16" t="s">
        <v>80</v>
      </c>
      <c r="BK114" s="187">
        <f>ROUND(I114*H114,2)</f>
        <v>0</v>
      </c>
      <c r="BL114" s="16" t="s">
        <v>167</v>
      </c>
      <c r="BM114" s="186" t="s">
        <v>168</v>
      </c>
    </row>
    <row r="115" spans="2:47" s="1" customFormat="1" ht="12">
      <c r="B115" s="33"/>
      <c r="C115" s="34"/>
      <c r="D115" s="188" t="s">
        <v>125</v>
      </c>
      <c r="E115" s="34"/>
      <c r="F115" s="189" t="s">
        <v>169</v>
      </c>
      <c r="G115" s="34"/>
      <c r="H115" s="34"/>
      <c r="I115" s="102"/>
      <c r="J115" s="34"/>
      <c r="K115" s="34"/>
      <c r="L115" s="37"/>
      <c r="M115" s="190"/>
      <c r="N115" s="62"/>
      <c r="O115" s="62"/>
      <c r="P115" s="62"/>
      <c r="Q115" s="62"/>
      <c r="R115" s="62"/>
      <c r="S115" s="62"/>
      <c r="T115" s="63"/>
      <c r="AT115" s="16" t="s">
        <v>125</v>
      </c>
      <c r="AU115" s="16" t="s">
        <v>82</v>
      </c>
    </row>
    <row r="116" spans="2:47" s="1" customFormat="1" ht="58.5">
      <c r="B116" s="33"/>
      <c r="C116" s="34"/>
      <c r="D116" s="188" t="s">
        <v>127</v>
      </c>
      <c r="E116" s="34"/>
      <c r="F116" s="191" t="s">
        <v>170</v>
      </c>
      <c r="G116" s="34"/>
      <c r="H116" s="34"/>
      <c r="I116" s="102"/>
      <c r="J116" s="34"/>
      <c r="K116" s="34"/>
      <c r="L116" s="37"/>
      <c r="M116" s="190"/>
      <c r="N116" s="62"/>
      <c r="O116" s="62"/>
      <c r="P116" s="62"/>
      <c r="Q116" s="62"/>
      <c r="R116" s="62"/>
      <c r="S116" s="62"/>
      <c r="T116" s="63"/>
      <c r="AT116" s="16" t="s">
        <v>127</v>
      </c>
      <c r="AU116" s="16" t="s">
        <v>82</v>
      </c>
    </row>
    <row r="117" spans="2:51" s="13" customFormat="1" ht="12">
      <c r="B117" s="203"/>
      <c r="C117" s="204"/>
      <c r="D117" s="188" t="s">
        <v>129</v>
      </c>
      <c r="E117" s="205" t="s">
        <v>19</v>
      </c>
      <c r="F117" s="206" t="s">
        <v>171</v>
      </c>
      <c r="G117" s="204"/>
      <c r="H117" s="205" t="s">
        <v>19</v>
      </c>
      <c r="I117" s="207"/>
      <c r="J117" s="204"/>
      <c r="K117" s="204"/>
      <c r="L117" s="208"/>
      <c r="M117" s="209"/>
      <c r="N117" s="210"/>
      <c r="O117" s="210"/>
      <c r="P117" s="210"/>
      <c r="Q117" s="210"/>
      <c r="R117" s="210"/>
      <c r="S117" s="210"/>
      <c r="T117" s="211"/>
      <c r="AT117" s="212" t="s">
        <v>129</v>
      </c>
      <c r="AU117" s="212" t="s">
        <v>82</v>
      </c>
      <c r="AV117" s="13" t="s">
        <v>80</v>
      </c>
      <c r="AW117" s="13" t="s">
        <v>33</v>
      </c>
      <c r="AX117" s="13" t="s">
        <v>72</v>
      </c>
      <c r="AY117" s="212" t="s">
        <v>115</v>
      </c>
    </row>
    <row r="118" spans="2:51" s="12" customFormat="1" ht="12">
      <c r="B118" s="192"/>
      <c r="C118" s="193"/>
      <c r="D118" s="188" t="s">
        <v>129</v>
      </c>
      <c r="E118" s="194" t="s">
        <v>19</v>
      </c>
      <c r="F118" s="195" t="s">
        <v>172</v>
      </c>
      <c r="G118" s="193"/>
      <c r="H118" s="196">
        <v>5.47</v>
      </c>
      <c r="I118" s="197"/>
      <c r="J118" s="193"/>
      <c r="K118" s="193"/>
      <c r="L118" s="198"/>
      <c r="M118" s="199"/>
      <c r="N118" s="200"/>
      <c r="O118" s="200"/>
      <c r="P118" s="200"/>
      <c r="Q118" s="200"/>
      <c r="R118" s="200"/>
      <c r="S118" s="200"/>
      <c r="T118" s="201"/>
      <c r="AT118" s="202" t="s">
        <v>129</v>
      </c>
      <c r="AU118" s="202" t="s">
        <v>82</v>
      </c>
      <c r="AV118" s="12" t="s">
        <v>82</v>
      </c>
      <c r="AW118" s="12" t="s">
        <v>33</v>
      </c>
      <c r="AX118" s="12" t="s">
        <v>72</v>
      </c>
      <c r="AY118" s="202" t="s">
        <v>115</v>
      </c>
    </row>
    <row r="119" spans="2:51" s="12" customFormat="1" ht="12">
      <c r="B119" s="192"/>
      <c r="C119" s="193"/>
      <c r="D119" s="188" t="s">
        <v>129</v>
      </c>
      <c r="E119" s="194" t="s">
        <v>19</v>
      </c>
      <c r="F119" s="195" t="s">
        <v>173</v>
      </c>
      <c r="G119" s="193"/>
      <c r="H119" s="196">
        <v>27.14</v>
      </c>
      <c r="I119" s="197"/>
      <c r="J119" s="193"/>
      <c r="K119" s="193"/>
      <c r="L119" s="198"/>
      <c r="M119" s="199"/>
      <c r="N119" s="200"/>
      <c r="O119" s="200"/>
      <c r="P119" s="200"/>
      <c r="Q119" s="200"/>
      <c r="R119" s="200"/>
      <c r="S119" s="200"/>
      <c r="T119" s="201"/>
      <c r="AT119" s="202" t="s">
        <v>129</v>
      </c>
      <c r="AU119" s="202" t="s">
        <v>82</v>
      </c>
      <c r="AV119" s="12" t="s">
        <v>82</v>
      </c>
      <c r="AW119" s="12" t="s">
        <v>33</v>
      </c>
      <c r="AX119" s="12" t="s">
        <v>72</v>
      </c>
      <c r="AY119" s="202" t="s">
        <v>115</v>
      </c>
    </row>
    <row r="120" spans="2:51" s="13" customFormat="1" ht="12">
      <c r="B120" s="203"/>
      <c r="C120" s="204"/>
      <c r="D120" s="188" t="s">
        <v>129</v>
      </c>
      <c r="E120" s="205" t="s">
        <v>19</v>
      </c>
      <c r="F120" s="206" t="s">
        <v>174</v>
      </c>
      <c r="G120" s="204"/>
      <c r="H120" s="205" t="s">
        <v>19</v>
      </c>
      <c r="I120" s="207"/>
      <c r="J120" s="204"/>
      <c r="K120" s="204"/>
      <c r="L120" s="208"/>
      <c r="M120" s="209"/>
      <c r="N120" s="210"/>
      <c r="O120" s="210"/>
      <c r="P120" s="210"/>
      <c r="Q120" s="210"/>
      <c r="R120" s="210"/>
      <c r="S120" s="210"/>
      <c r="T120" s="211"/>
      <c r="AT120" s="212" t="s">
        <v>129</v>
      </c>
      <c r="AU120" s="212" t="s">
        <v>82</v>
      </c>
      <c r="AV120" s="13" t="s">
        <v>80</v>
      </c>
      <c r="AW120" s="13" t="s">
        <v>33</v>
      </c>
      <c r="AX120" s="13" t="s">
        <v>72</v>
      </c>
      <c r="AY120" s="212" t="s">
        <v>115</v>
      </c>
    </row>
    <row r="121" spans="2:51" s="12" customFormat="1" ht="22.5">
      <c r="B121" s="192"/>
      <c r="C121" s="193"/>
      <c r="D121" s="188" t="s">
        <v>129</v>
      </c>
      <c r="E121" s="194" t="s">
        <v>19</v>
      </c>
      <c r="F121" s="195" t="s">
        <v>175</v>
      </c>
      <c r="G121" s="193"/>
      <c r="H121" s="196">
        <v>63.599</v>
      </c>
      <c r="I121" s="197"/>
      <c r="J121" s="193"/>
      <c r="K121" s="193"/>
      <c r="L121" s="198"/>
      <c r="M121" s="199"/>
      <c r="N121" s="200"/>
      <c r="O121" s="200"/>
      <c r="P121" s="200"/>
      <c r="Q121" s="200"/>
      <c r="R121" s="200"/>
      <c r="S121" s="200"/>
      <c r="T121" s="201"/>
      <c r="AT121" s="202" t="s">
        <v>129</v>
      </c>
      <c r="AU121" s="202" t="s">
        <v>82</v>
      </c>
      <c r="AV121" s="12" t="s">
        <v>82</v>
      </c>
      <c r="AW121" s="12" t="s">
        <v>33</v>
      </c>
      <c r="AX121" s="12" t="s">
        <v>72</v>
      </c>
      <c r="AY121" s="202" t="s">
        <v>115</v>
      </c>
    </row>
    <row r="122" spans="2:65" s="1" customFormat="1" ht="14.45" customHeight="1">
      <c r="B122" s="33"/>
      <c r="C122" s="175" t="s">
        <v>176</v>
      </c>
      <c r="D122" s="175" t="s">
        <v>118</v>
      </c>
      <c r="E122" s="176" t="s">
        <v>177</v>
      </c>
      <c r="F122" s="177" t="s">
        <v>178</v>
      </c>
      <c r="G122" s="178" t="s">
        <v>121</v>
      </c>
      <c r="H122" s="179">
        <v>32.61</v>
      </c>
      <c r="I122" s="180"/>
      <c r="J122" s="181">
        <f>ROUND(I122*H122,2)</f>
        <v>0</v>
      </c>
      <c r="K122" s="177" t="s">
        <v>122</v>
      </c>
      <c r="L122" s="37"/>
      <c r="M122" s="182" t="s">
        <v>19</v>
      </c>
      <c r="N122" s="183" t="s">
        <v>43</v>
      </c>
      <c r="O122" s="62"/>
      <c r="P122" s="184">
        <f>O122*H122</f>
        <v>0</v>
      </c>
      <c r="Q122" s="184">
        <v>0</v>
      </c>
      <c r="R122" s="184">
        <f>Q122*H122</f>
        <v>0</v>
      </c>
      <c r="S122" s="184">
        <v>0.0025</v>
      </c>
      <c r="T122" s="185">
        <f>S122*H122</f>
        <v>0.081525</v>
      </c>
      <c r="AR122" s="186" t="s">
        <v>167</v>
      </c>
      <c r="AT122" s="186" t="s">
        <v>118</v>
      </c>
      <c r="AU122" s="186" t="s">
        <v>82</v>
      </c>
      <c r="AY122" s="16" t="s">
        <v>115</v>
      </c>
      <c r="BE122" s="187">
        <f>IF(N122="základní",J122,0)</f>
        <v>0</v>
      </c>
      <c r="BF122" s="187">
        <f>IF(N122="snížená",J122,0)</f>
        <v>0</v>
      </c>
      <c r="BG122" s="187">
        <f>IF(N122="zákl. přenesená",J122,0)</f>
        <v>0</v>
      </c>
      <c r="BH122" s="187">
        <f>IF(N122="sníž. přenesená",J122,0)</f>
        <v>0</v>
      </c>
      <c r="BI122" s="187">
        <f>IF(N122="nulová",J122,0)</f>
        <v>0</v>
      </c>
      <c r="BJ122" s="16" t="s">
        <v>80</v>
      </c>
      <c r="BK122" s="187">
        <f>ROUND(I122*H122,2)</f>
        <v>0</v>
      </c>
      <c r="BL122" s="16" t="s">
        <v>167</v>
      </c>
      <c r="BM122" s="186" t="s">
        <v>179</v>
      </c>
    </row>
    <row r="123" spans="2:47" s="1" customFormat="1" ht="12">
      <c r="B123" s="33"/>
      <c r="C123" s="34"/>
      <c r="D123" s="188" t="s">
        <v>125</v>
      </c>
      <c r="E123" s="34"/>
      <c r="F123" s="189" t="s">
        <v>180</v>
      </c>
      <c r="G123" s="34"/>
      <c r="H123" s="34"/>
      <c r="I123" s="102"/>
      <c r="J123" s="34"/>
      <c r="K123" s="34"/>
      <c r="L123" s="37"/>
      <c r="M123" s="190"/>
      <c r="N123" s="62"/>
      <c r="O123" s="62"/>
      <c r="P123" s="62"/>
      <c r="Q123" s="62"/>
      <c r="R123" s="62"/>
      <c r="S123" s="62"/>
      <c r="T123" s="63"/>
      <c r="AT123" s="16" t="s">
        <v>125</v>
      </c>
      <c r="AU123" s="16" t="s">
        <v>82</v>
      </c>
    </row>
    <row r="124" spans="2:51" s="12" customFormat="1" ht="12">
      <c r="B124" s="192"/>
      <c r="C124" s="193"/>
      <c r="D124" s="188" t="s">
        <v>129</v>
      </c>
      <c r="E124" s="194" t="s">
        <v>19</v>
      </c>
      <c r="F124" s="195" t="s">
        <v>172</v>
      </c>
      <c r="G124" s="193"/>
      <c r="H124" s="196">
        <v>5.47</v>
      </c>
      <c r="I124" s="197"/>
      <c r="J124" s="193"/>
      <c r="K124" s="193"/>
      <c r="L124" s="198"/>
      <c r="M124" s="199"/>
      <c r="N124" s="200"/>
      <c r="O124" s="200"/>
      <c r="P124" s="200"/>
      <c r="Q124" s="200"/>
      <c r="R124" s="200"/>
      <c r="S124" s="200"/>
      <c r="T124" s="201"/>
      <c r="AT124" s="202" t="s">
        <v>129</v>
      </c>
      <c r="AU124" s="202" t="s">
        <v>82</v>
      </c>
      <c r="AV124" s="12" t="s">
        <v>82</v>
      </c>
      <c r="AW124" s="12" t="s">
        <v>33</v>
      </c>
      <c r="AX124" s="12" t="s">
        <v>72</v>
      </c>
      <c r="AY124" s="202" t="s">
        <v>115</v>
      </c>
    </row>
    <row r="125" spans="2:51" s="12" customFormat="1" ht="12">
      <c r="B125" s="192"/>
      <c r="C125" s="193"/>
      <c r="D125" s="188" t="s">
        <v>129</v>
      </c>
      <c r="E125" s="194" t="s">
        <v>19</v>
      </c>
      <c r="F125" s="195" t="s">
        <v>173</v>
      </c>
      <c r="G125" s="193"/>
      <c r="H125" s="196">
        <v>27.14</v>
      </c>
      <c r="I125" s="197"/>
      <c r="J125" s="193"/>
      <c r="K125" s="193"/>
      <c r="L125" s="198"/>
      <c r="M125" s="199"/>
      <c r="N125" s="200"/>
      <c r="O125" s="200"/>
      <c r="P125" s="200"/>
      <c r="Q125" s="200"/>
      <c r="R125" s="200"/>
      <c r="S125" s="200"/>
      <c r="T125" s="201"/>
      <c r="AT125" s="202" t="s">
        <v>129</v>
      </c>
      <c r="AU125" s="202" t="s">
        <v>82</v>
      </c>
      <c r="AV125" s="12" t="s">
        <v>82</v>
      </c>
      <c r="AW125" s="12" t="s">
        <v>33</v>
      </c>
      <c r="AX125" s="12" t="s">
        <v>72</v>
      </c>
      <c r="AY125" s="202" t="s">
        <v>115</v>
      </c>
    </row>
    <row r="126" spans="2:65" s="1" customFormat="1" ht="14.45" customHeight="1">
      <c r="B126" s="33"/>
      <c r="C126" s="175" t="s">
        <v>181</v>
      </c>
      <c r="D126" s="175" t="s">
        <v>118</v>
      </c>
      <c r="E126" s="176" t="s">
        <v>182</v>
      </c>
      <c r="F126" s="177" t="s">
        <v>183</v>
      </c>
      <c r="G126" s="178" t="s">
        <v>121</v>
      </c>
      <c r="H126" s="179">
        <v>423.99</v>
      </c>
      <c r="I126" s="180"/>
      <c r="J126" s="181">
        <f>ROUND(I126*H126,2)</f>
        <v>0</v>
      </c>
      <c r="K126" s="177" t="s">
        <v>122</v>
      </c>
      <c r="L126" s="37"/>
      <c r="M126" s="182" t="s">
        <v>19</v>
      </c>
      <c r="N126" s="183" t="s">
        <v>43</v>
      </c>
      <c r="O126" s="62"/>
      <c r="P126" s="184">
        <f>O126*H126</f>
        <v>0</v>
      </c>
      <c r="Q126" s="184">
        <v>0</v>
      </c>
      <c r="R126" s="184">
        <f>Q126*H126</f>
        <v>0</v>
      </c>
      <c r="S126" s="184">
        <v>0.003</v>
      </c>
      <c r="T126" s="185">
        <f>S126*H126</f>
        <v>1.27197</v>
      </c>
      <c r="AR126" s="186" t="s">
        <v>167</v>
      </c>
      <c r="AT126" s="186" t="s">
        <v>118</v>
      </c>
      <c r="AU126" s="186" t="s">
        <v>82</v>
      </c>
      <c r="AY126" s="16" t="s">
        <v>115</v>
      </c>
      <c r="BE126" s="187">
        <f>IF(N126="základní",J126,0)</f>
        <v>0</v>
      </c>
      <c r="BF126" s="187">
        <f>IF(N126="snížená",J126,0)</f>
        <v>0</v>
      </c>
      <c r="BG126" s="187">
        <f>IF(N126="zákl. přenesená",J126,0)</f>
        <v>0</v>
      </c>
      <c r="BH126" s="187">
        <f>IF(N126="sníž. přenesená",J126,0)</f>
        <v>0</v>
      </c>
      <c r="BI126" s="187">
        <f>IF(N126="nulová",J126,0)</f>
        <v>0</v>
      </c>
      <c r="BJ126" s="16" t="s">
        <v>80</v>
      </c>
      <c r="BK126" s="187">
        <f>ROUND(I126*H126,2)</f>
        <v>0</v>
      </c>
      <c r="BL126" s="16" t="s">
        <v>167</v>
      </c>
      <c r="BM126" s="186" t="s">
        <v>184</v>
      </c>
    </row>
    <row r="127" spans="2:47" s="1" customFormat="1" ht="12">
      <c r="B127" s="33"/>
      <c r="C127" s="34"/>
      <c r="D127" s="188" t="s">
        <v>125</v>
      </c>
      <c r="E127" s="34"/>
      <c r="F127" s="189" t="s">
        <v>183</v>
      </c>
      <c r="G127" s="34"/>
      <c r="H127" s="34"/>
      <c r="I127" s="102"/>
      <c r="J127" s="34"/>
      <c r="K127" s="34"/>
      <c r="L127" s="37"/>
      <c r="M127" s="190"/>
      <c r="N127" s="62"/>
      <c r="O127" s="62"/>
      <c r="P127" s="62"/>
      <c r="Q127" s="62"/>
      <c r="R127" s="62"/>
      <c r="S127" s="62"/>
      <c r="T127" s="63"/>
      <c r="AT127" s="16" t="s">
        <v>125</v>
      </c>
      <c r="AU127" s="16" t="s">
        <v>82</v>
      </c>
    </row>
    <row r="128" spans="2:51" s="12" customFormat="1" ht="22.5">
      <c r="B128" s="192"/>
      <c r="C128" s="193"/>
      <c r="D128" s="188" t="s">
        <v>129</v>
      </c>
      <c r="E128" s="194" t="s">
        <v>19</v>
      </c>
      <c r="F128" s="195" t="s">
        <v>185</v>
      </c>
      <c r="G128" s="193"/>
      <c r="H128" s="196">
        <v>423.99</v>
      </c>
      <c r="I128" s="197"/>
      <c r="J128" s="193"/>
      <c r="K128" s="193"/>
      <c r="L128" s="198"/>
      <c r="M128" s="199"/>
      <c r="N128" s="200"/>
      <c r="O128" s="200"/>
      <c r="P128" s="200"/>
      <c r="Q128" s="200"/>
      <c r="R128" s="200"/>
      <c r="S128" s="200"/>
      <c r="T128" s="201"/>
      <c r="AT128" s="202" t="s">
        <v>129</v>
      </c>
      <c r="AU128" s="202" t="s">
        <v>82</v>
      </c>
      <c r="AV128" s="12" t="s">
        <v>82</v>
      </c>
      <c r="AW128" s="12" t="s">
        <v>33</v>
      </c>
      <c r="AX128" s="12" t="s">
        <v>72</v>
      </c>
      <c r="AY128" s="202" t="s">
        <v>115</v>
      </c>
    </row>
    <row r="129" spans="2:65" s="1" customFormat="1" ht="14.45" customHeight="1">
      <c r="B129" s="33"/>
      <c r="C129" s="175" t="s">
        <v>116</v>
      </c>
      <c r="D129" s="175" t="s">
        <v>118</v>
      </c>
      <c r="E129" s="176" t="s">
        <v>186</v>
      </c>
      <c r="F129" s="177" t="s">
        <v>187</v>
      </c>
      <c r="G129" s="178" t="s">
        <v>188</v>
      </c>
      <c r="H129" s="179">
        <v>474.305</v>
      </c>
      <c r="I129" s="180"/>
      <c r="J129" s="181">
        <f>ROUND(I129*H129,2)</f>
        <v>0</v>
      </c>
      <c r="K129" s="177" t="s">
        <v>122</v>
      </c>
      <c r="L129" s="37"/>
      <c r="M129" s="182" t="s">
        <v>19</v>
      </c>
      <c r="N129" s="183" t="s">
        <v>43</v>
      </c>
      <c r="O129" s="62"/>
      <c r="P129" s="184">
        <f>O129*H129</f>
        <v>0</v>
      </c>
      <c r="Q129" s="184">
        <v>0</v>
      </c>
      <c r="R129" s="184">
        <f>Q129*H129</f>
        <v>0</v>
      </c>
      <c r="S129" s="184">
        <v>0.0003</v>
      </c>
      <c r="T129" s="185">
        <f>S129*H129</f>
        <v>0.1422915</v>
      </c>
      <c r="AR129" s="186" t="s">
        <v>167</v>
      </c>
      <c r="AT129" s="186" t="s">
        <v>118</v>
      </c>
      <c r="AU129" s="186" t="s">
        <v>82</v>
      </c>
      <c r="AY129" s="16" t="s">
        <v>115</v>
      </c>
      <c r="BE129" s="187">
        <f>IF(N129="základní",J129,0)</f>
        <v>0</v>
      </c>
      <c r="BF129" s="187">
        <f>IF(N129="snížená",J129,0)</f>
        <v>0</v>
      </c>
      <c r="BG129" s="187">
        <f>IF(N129="zákl. přenesená",J129,0)</f>
        <v>0</v>
      </c>
      <c r="BH129" s="187">
        <f>IF(N129="sníž. přenesená",J129,0)</f>
        <v>0</v>
      </c>
      <c r="BI129" s="187">
        <f>IF(N129="nulová",J129,0)</f>
        <v>0</v>
      </c>
      <c r="BJ129" s="16" t="s">
        <v>80</v>
      </c>
      <c r="BK129" s="187">
        <f>ROUND(I129*H129,2)</f>
        <v>0</v>
      </c>
      <c r="BL129" s="16" t="s">
        <v>167</v>
      </c>
      <c r="BM129" s="186" t="s">
        <v>189</v>
      </c>
    </row>
    <row r="130" spans="2:47" s="1" customFormat="1" ht="12">
      <c r="B130" s="33"/>
      <c r="C130" s="34"/>
      <c r="D130" s="188" t="s">
        <v>125</v>
      </c>
      <c r="E130" s="34"/>
      <c r="F130" s="189" t="s">
        <v>190</v>
      </c>
      <c r="G130" s="34"/>
      <c r="H130" s="34"/>
      <c r="I130" s="102"/>
      <c r="J130" s="34"/>
      <c r="K130" s="34"/>
      <c r="L130" s="37"/>
      <c r="M130" s="190"/>
      <c r="N130" s="62"/>
      <c r="O130" s="62"/>
      <c r="P130" s="62"/>
      <c r="Q130" s="62"/>
      <c r="R130" s="62"/>
      <c r="S130" s="62"/>
      <c r="T130" s="63"/>
      <c r="AT130" s="16" t="s">
        <v>125</v>
      </c>
      <c r="AU130" s="16" t="s">
        <v>82</v>
      </c>
    </row>
    <row r="131" spans="2:51" s="12" customFormat="1" ht="22.5">
      <c r="B131" s="192"/>
      <c r="C131" s="193"/>
      <c r="D131" s="188" t="s">
        <v>129</v>
      </c>
      <c r="E131" s="194" t="s">
        <v>19</v>
      </c>
      <c r="F131" s="195" t="s">
        <v>191</v>
      </c>
      <c r="G131" s="193"/>
      <c r="H131" s="196">
        <v>54.185</v>
      </c>
      <c r="I131" s="197"/>
      <c r="J131" s="193"/>
      <c r="K131" s="193"/>
      <c r="L131" s="198"/>
      <c r="M131" s="199"/>
      <c r="N131" s="200"/>
      <c r="O131" s="200"/>
      <c r="P131" s="200"/>
      <c r="Q131" s="200"/>
      <c r="R131" s="200"/>
      <c r="S131" s="200"/>
      <c r="T131" s="201"/>
      <c r="AT131" s="202" t="s">
        <v>129</v>
      </c>
      <c r="AU131" s="202" t="s">
        <v>82</v>
      </c>
      <c r="AV131" s="12" t="s">
        <v>82</v>
      </c>
      <c r="AW131" s="12" t="s">
        <v>33</v>
      </c>
      <c r="AX131" s="12" t="s">
        <v>72</v>
      </c>
      <c r="AY131" s="202" t="s">
        <v>115</v>
      </c>
    </row>
    <row r="132" spans="2:51" s="12" customFormat="1" ht="12">
      <c r="B132" s="192"/>
      <c r="C132" s="193"/>
      <c r="D132" s="188" t="s">
        <v>129</v>
      </c>
      <c r="E132" s="194" t="s">
        <v>19</v>
      </c>
      <c r="F132" s="195" t="s">
        <v>192</v>
      </c>
      <c r="G132" s="193"/>
      <c r="H132" s="196">
        <v>358.52</v>
      </c>
      <c r="I132" s="197"/>
      <c r="J132" s="193"/>
      <c r="K132" s="193"/>
      <c r="L132" s="198"/>
      <c r="M132" s="199"/>
      <c r="N132" s="200"/>
      <c r="O132" s="200"/>
      <c r="P132" s="200"/>
      <c r="Q132" s="200"/>
      <c r="R132" s="200"/>
      <c r="S132" s="200"/>
      <c r="T132" s="201"/>
      <c r="AT132" s="202" t="s">
        <v>129</v>
      </c>
      <c r="AU132" s="202" t="s">
        <v>82</v>
      </c>
      <c r="AV132" s="12" t="s">
        <v>82</v>
      </c>
      <c r="AW132" s="12" t="s">
        <v>33</v>
      </c>
      <c r="AX132" s="12" t="s">
        <v>72</v>
      </c>
      <c r="AY132" s="202" t="s">
        <v>115</v>
      </c>
    </row>
    <row r="133" spans="2:51" s="12" customFormat="1" ht="12">
      <c r="B133" s="192"/>
      <c r="C133" s="193"/>
      <c r="D133" s="188" t="s">
        <v>129</v>
      </c>
      <c r="E133" s="194" t="s">
        <v>19</v>
      </c>
      <c r="F133" s="195" t="s">
        <v>193</v>
      </c>
      <c r="G133" s="193"/>
      <c r="H133" s="196">
        <v>61.6</v>
      </c>
      <c r="I133" s="197"/>
      <c r="J133" s="193"/>
      <c r="K133" s="193"/>
      <c r="L133" s="198"/>
      <c r="M133" s="199"/>
      <c r="N133" s="200"/>
      <c r="O133" s="200"/>
      <c r="P133" s="200"/>
      <c r="Q133" s="200"/>
      <c r="R133" s="200"/>
      <c r="S133" s="200"/>
      <c r="T133" s="201"/>
      <c r="AT133" s="202" t="s">
        <v>129</v>
      </c>
      <c r="AU133" s="202" t="s">
        <v>82</v>
      </c>
      <c r="AV133" s="12" t="s">
        <v>82</v>
      </c>
      <c r="AW133" s="12" t="s">
        <v>33</v>
      </c>
      <c r="AX133" s="12" t="s">
        <v>72</v>
      </c>
      <c r="AY133" s="202" t="s">
        <v>115</v>
      </c>
    </row>
    <row r="134" spans="2:65" s="1" customFormat="1" ht="14.45" customHeight="1">
      <c r="B134" s="33"/>
      <c r="C134" s="175" t="s">
        <v>194</v>
      </c>
      <c r="D134" s="175" t="s">
        <v>118</v>
      </c>
      <c r="E134" s="176" t="s">
        <v>195</v>
      </c>
      <c r="F134" s="177" t="s">
        <v>196</v>
      </c>
      <c r="G134" s="178" t="s">
        <v>188</v>
      </c>
      <c r="H134" s="179">
        <v>570.365</v>
      </c>
      <c r="I134" s="180"/>
      <c r="J134" s="181">
        <f>ROUND(I134*H134,2)</f>
        <v>0</v>
      </c>
      <c r="K134" s="177" t="s">
        <v>122</v>
      </c>
      <c r="L134" s="37"/>
      <c r="M134" s="182" t="s">
        <v>19</v>
      </c>
      <c r="N134" s="183" t="s">
        <v>43</v>
      </c>
      <c r="O134" s="62"/>
      <c r="P134" s="184">
        <f>O134*H134</f>
        <v>0</v>
      </c>
      <c r="Q134" s="184">
        <v>1E-05</v>
      </c>
      <c r="R134" s="184">
        <f>Q134*H134</f>
        <v>0.00570365</v>
      </c>
      <c r="S134" s="184">
        <v>0</v>
      </c>
      <c r="T134" s="185">
        <f>S134*H134</f>
        <v>0</v>
      </c>
      <c r="AR134" s="186" t="s">
        <v>167</v>
      </c>
      <c r="AT134" s="186" t="s">
        <v>118</v>
      </c>
      <c r="AU134" s="186" t="s">
        <v>82</v>
      </c>
      <c r="AY134" s="16" t="s">
        <v>115</v>
      </c>
      <c r="BE134" s="187">
        <f>IF(N134="základní",J134,0)</f>
        <v>0</v>
      </c>
      <c r="BF134" s="187">
        <f>IF(N134="snížená",J134,0)</f>
        <v>0</v>
      </c>
      <c r="BG134" s="187">
        <f>IF(N134="zákl. přenesená",J134,0)</f>
        <v>0</v>
      </c>
      <c r="BH134" s="187">
        <f>IF(N134="sníž. přenesená",J134,0)</f>
        <v>0</v>
      </c>
      <c r="BI134" s="187">
        <f>IF(N134="nulová",J134,0)</f>
        <v>0</v>
      </c>
      <c r="BJ134" s="16" t="s">
        <v>80</v>
      </c>
      <c r="BK134" s="187">
        <f>ROUND(I134*H134,2)</f>
        <v>0</v>
      </c>
      <c r="BL134" s="16" t="s">
        <v>167</v>
      </c>
      <c r="BM134" s="186" t="s">
        <v>197</v>
      </c>
    </row>
    <row r="135" spans="2:47" s="1" customFormat="1" ht="12">
      <c r="B135" s="33"/>
      <c r="C135" s="34"/>
      <c r="D135" s="188" t="s">
        <v>125</v>
      </c>
      <c r="E135" s="34"/>
      <c r="F135" s="189" t="s">
        <v>198</v>
      </c>
      <c r="G135" s="34"/>
      <c r="H135" s="34"/>
      <c r="I135" s="102"/>
      <c r="J135" s="34"/>
      <c r="K135" s="34"/>
      <c r="L135" s="37"/>
      <c r="M135" s="190"/>
      <c r="N135" s="62"/>
      <c r="O135" s="62"/>
      <c r="P135" s="62"/>
      <c r="Q135" s="62"/>
      <c r="R135" s="62"/>
      <c r="S135" s="62"/>
      <c r="T135" s="63"/>
      <c r="AT135" s="16" t="s">
        <v>125</v>
      </c>
      <c r="AU135" s="16" t="s">
        <v>82</v>
      </c>
    </row>
    <row r="136" spans="2:51" s="12" customFormat="1" ht="22.5">
      <c r="B136" s="192"/>
      <c r="C136" s="193"/>
      <c r="D136" s="188" t="s">
        <v>129</v>
      </c>
      <c r="E136" s="194" t="s">
        <v>19</v>
      </c>
      <c r="F136" s="195" t="s">
        <v>191</v>
      </c>
      <c r="G136" s="193"/>
      <c r="H136" s="196">
        <v>54.185</v>
      </c>
      <c r="I136" s="197"/>
      <c r="J136" s="193"/>
      <c r="K136" s="193"/>
      <c r="L136" s="198"/>
      <c r="M136" s="199"/>
      <c r="N136" s="200"/>
      <c r="O136" s="200"/>
      <c r="P136" s="200"/>
      <c r="Q136" s="200"/>
      <c r="R136" s="200"/>
      <c r="S136" s="200"/>
      <c r="T136" s="201"/>
      <c r="AT136" s="202" t="s">
        <v>129</v>
      </c>
      <c r="AU136" s="202" t="s">
        <v>82</v>
      </c>
      <c r="AV136" s="12" t="s">
        <v>82</v>
      </c>
      <c r="AW136" s="12" t="s">
        <v>33</v>
      </c>
      <c r="AX136" s="12" t="s">
        <v>72</v>
      </c>
      <c r="AY136" s="202" t="s">
        <v>115</v>
      </c>
    </row>
    <row r="137" spans="2:51" s="12" customFormat="1" ht="12">
      <c r="B137" s="192"/>
      <c r="C137" s="193"/>
      <c r="D137" s="188" t="s">
        <v>129</v>
      </c>
      <c r="E137" s="194" t="s">
        <v>19</v>
      </c>
      <c r="F137" s="195" t="s">
        <v>192</v>
      </c>
      <c r="G137" s="193"/>
      <c r="H137" s="196">
        <v>358.52</v>
      </c>
      <c r="I137" s="197"/>
      <c r="J137" s="193"/>
      <c r="K137" s="193"/>
      <c r="L137" s="198"/>
      <c r="M137" s="199"/>
      <c r="N137" s="200"/>
      <c r="O137" s="200"/>
      <c r="P137" s="200"/>
      <c r="Q137" s="200"/>
      <c r="R137" s="200"/>
      <c r="S137" s="200"/>
      <c r="T137" s="201"/>
      <c r="AT137" s="202" t="s">
        <v>129</v>
      </c>
      <c r="AU137" s="202" t="s">
        <v>82</v>
      </c>
      <c r="AV137" s="12" t="s">
        <v>82</v>
      </c>
      <c r="AW137" s="12" t="s">
        <v>33</v>
      </c>
      <c r="AX137" s="12" t="s">
        <v>72</v>
      </c>
      <c r="AY137" s="202" t="s">
        <v>115</v>
      </c>
    </row>
    <row r="138" spans="2:51" s="12" customFormat="1" ht="12">
      <c r="B138" s="192"/>
      <c r="C138" s="193"/>
      <c r="D138" s="188" t="s">
        <v>129</v>
      </c>
      <c r="E138" s="194" t="s">
        <v>19</v>
      </c>
      <c r="F138" s="195" t="s">
        <v>193</v>
      </c>
      <c r="G138" s="193"/>
      <c r="H138" s="196">
        <v>61.6</v>
      </c>
      <c r="I138" s="197"/>
      <c r="J138" s="193"/>
      <c r="K138" s="193"/>
      <c r="L138" s="198"/>
      <c r="M138" s="199"/>
      <c r="N138" s="200"/>
      <c r="O138" s="200"/>
      <c r="P138" s="200"/>
      <c r="Q138" s="200"/>
      <c r="R138" s="200"/>
      <c r="S138" s="200"/>
      <c r="T138" s="201"/>
      <c r="AT138" s="202" t="s">
        <v>129</v>
      </c>
      <c r="AU138" s="202" t="s">
        <v>82</v>
      </c>
      <c r="AV138" s="12" t="s">
        <v>82</v>
      </c>
      <c r="AW138" s="12" t="s">
        <v>33</v>
      </c>
      <c r="AX138" s="12" t="s">
        <v>72</v>
      </c>
      <c r="AY138" s="202" t="s">
        <v>115</v>
      </c>
    </row>
    <row r="139" spans="2:51" s="12" customFormat="1" ht="12">
      <c r="B139" s="192"/>
      <c r="C139" s="193"/>
      <c r="D139" s="188" t="s">
        <v>129</v>
      </c>
      <c r="E139" s="194" t="s">
        <v>19</v>
      </c>
      <c r="F139" s="195" t="s">
        <v>199</v>
      </c>
      <c r="G139" s="193"/>
      <c r="H139" s="196">
        <v>96.06</v>
      </c>
      <c r="I139" s="197"/>
      <c r="J139" s="193"/>
      <c r="K139" s="193"/>
      <c r="L139" s="198"/>
      <c r="M139" s="199"/>
      <c r="N139" s="200"/>
      <c r="O139" s="200"/>
      <c r="P139" s="200"/>
      <c r="Q139" s="200"/>
      <c r="R139" s="200"/>
      <c r="S139" s="200"/>
      <c r="T139" s="201"/>
      <c r="AT139" s="202" t="s">
        <v>129</v>
      </c>
      <c r="AU139" s="202" t="s">
        <v>82</v>
      </c>
      <c r="AV139" s="12" t="s">
        <v>82</v>
      </c>
      <c r="AW139" s="12" t="s">
        <v>33</v>
      </c>
      <c r="AX139" s="12" t="s">
        <v>72</v>
      </c>
      <c r="AY139" s="202" t="s">
        <v>115</v>
      </c>
    </row>
    <row r="140" spans="2:65" s="1" customFormat="1" ht="14.45" customHeight="1">
      <c r="B140" s="33"/>
      <c r="C140" s="213" t="s">
        <v>200</v>
      </c>
      <c r="D140" s="213" t="s">
        <v>201</v>
      </c>
      <c r="E140" s="214" t="s">
        <v>202</v>
      </c>
      <c r="F140" s="215" t="s">
        <v>203</v>
      </c>
      <c r="G140" s="216" t="s">
        <v>188</v>
      </c>
      <c r="H140" s="217">
        <v>111.153</v>
      </c>
      <c r="I140" s="218"/>
      <c r="J140" s="219">
        <f>ROUND(I140*H140,2)</f>
        <v>0</v>
      </c>
      <c r="K140" s="215" t="s">
        <v>122</v>
      </c>
      <c r="L140" s="220"/>
      <c r="M140" s="221" t="s">
        <v>19</v>
      </c>
      <c r="N140" s="222" t="s">
        <v>43</v>
      </c>
      <c r="O140" s="62"/>
      <c r="P140" s="184">
        <f>O140*H140</f>
        <v>0</v>
      </c>
      <c r="Q140" s="184">
        <v>0.00028</v>
      </c>
      <c r="R140" s="184">
        <f>Q140*H140</f>
        <v>0.03112284</v>
      </c>
      <c r="S140" s="184">
        <v>0</v>
      </c>
      <c r="T140" s="185">
        <f>S140*H140</f>
        <v>0</v>
      </c>
      <c r="AR140" s="186" t="s">
        <v>204</v>
      </c>
      <c r="AT140" s="186" t="s">
        <v>201</v>
      </c>
      <c r="AU140" s="186" t="s">
        <v>82</v>
      </c>
      <c r="AY140" s="16" t="s">
        <v>115</v>
      </c>
      <c r="BE140" s="187">
        <f>IF(N140="základní",J140,0)</f>
        <v>0</v>
      </c>
      <c r="BF140" s="187">
        <f>IF(N140="snížená",J140,0)</f>
        <v>0</v>
      </c>
      <c r="BG140" s="187">
        <f>IF(N140="zákl. přenesená",J140,0)</f>
        <v>0</v>
      </c>
      <c r="BH140" s="187">
        <f>IF(N140="sníž. přenesená",J140,0)</f>
        <v>0</v>
      </c>
      <c r="BI140" s="187">
        <f>IF(N140="nulová",J140,0)</f>
        <v>0</v>
      </c>
      <c r="BJ140" s="16" t="s">
        <v>80</v>
      </c>
      <c r="BK140" s="187">
        <f>ROUND(I140*H140,2)</f>
        <v>0</v>
      </c>
      <c r="BL140" s="16" t="s">
        <v>167</v>
      </c>
      <c r="BM140" s="186" t="s">
        <v>205</v>
      </c>
    </row>
    <row r="141" spans="2:47" s="1" customFormat="1" ht="12">
      <c r="B141" s="33"/>
      <c r="C141" s="34"/>
      <c r="D141" s="188" t="s">
        <v>125</v>
      </c>
      <c r="E141" s="34"/>
      <c r="F141" s="189" t="s">
        <v>203</v>
      </c>
      <c r="G141" s="34"/>
      <c r="H141" s="34"/>
      <c r="I141" s="102"/>
      <c r="J141" s="34"/>
      <c r="K141" s="34"/>
      <c r="L141" s="37"/>
      <c r="M141" s="190"/>
      <c r="N141" s="62"/>
      <c r="O141" s="62"/>
      <c r="P141" s="62"/>
      <c r="Q141" s="62"/>
      <c r="R141" s="62"/>
      <c r="S141" s="62"/>
      <c r="T141" s="63"/>
      <c r="AT141" s="16" t="s">
        <v>125</v>
      </c>
      <c r="AU141" s="16" t="s">
        <v>82</v>
      </c>
    </row>
    <row r="142" spans="2:51" s="12" customFormat="1" ht="12">
      <c r="B142" s="192"/>
      <c r="C142" s="193"/>
      <c r="D142" s="188" t="s">
        <v>129</v>
      </c>
      <c r="E142" s="194" t="s">
        <v>19</v>
      </c>
      <c r="F142" s="195" t="s">
        <v>206</v>
      </c>
      <c r="G142" s="193"/>
      <c r="H142" s="196">
        <v>9.8</v>
      </c>
      <c r="I142" s="197"/>
      <c r="J142" s="193"/>
      <c r="K142" s="193"/>
      <c r="L142" s="198"/>
      <c r="M142" s="199"/>
      <c r="N142" s="200"/>
      <c r="O142" s="200"/>
      <c r="P142" s="200"/>
      <c r="Q142" s="200"/>
      <c r="R142" s="200"/>
      <c r="S142" s="200"/>
      <c r="T142" s="201"/>
      <c r="AT142" s="202" t="s">
        <v>129</v>
      </c>
      <c r="AU142" s="202" t="s">
        <v>82</v>
      </c>
      <c r="AV142" s="12" t="s">
        <v>82</v>
      </c>
      <c r="AW142" s="12" t="s">
        <v>33</v>
      </c>
      <c r="AX142" s="12" t="s">
        <v>72</v>
      </c>
      <c r="AY142" s="202" t="s">
        <v>115</v>
      </c>
    </row>
    <row r="143" spans="2:51" s="12" customFormat="1" ht="12">
      <c r="B143" s="192"/>
      <c r="C143" s="193"/>
      <c r="D143" s="188" t="s">
        <v>129</v>
      </c>
      <c r="E143" s="194" t="s">
        <v>19</v>
      </c>
      <c r="F143" s="195" t="s">
        <v>207</v>
      </c>
      <c r="G143" s="193"/>
      <c r="H143" s="196">
        <v>96.06</v>
      </c>
      <c r="I143" s="197"/>
      <c r="J143" s="193"/>
      <c r="K143" s="193"/>
      <c r="L143" s="198"/>
      <c r="M143" s="199"/>
      <c r="N143" s="200"/>
      <c r="O143" s="200"/>
      <c r="P143" s="200"/>
      <c r="Q143" s="200"/>
      <c r="R143" s="200"/>
      <c r="S143" s="200"/>
      <c r="T143" s="201"/>
      <c r="AT143" s="202" t="s">
        <v>129</v>
      </c>
      <c r="AU143" s="202" t="s">
        <v>82</v>
      </c>
      <c r="AV143" s="12" t="s">
        <v>82</v>
      </c>
      <c r="AW143" s="12" t="s">
        <v>33</v>
      </c>
      <c r="AX143" s="12" t="s">
        <v>72</v>
      </c>
      <c r="AY143" s="202" t="s">
        <v>115</v>
      </c>
    </row>
    <row r="144" spans="2:51" s="12" customFormat="1" ht="12">
      <c r="B144" s="192"/>
      <c r="C144" s="193"/>
      <c r="D144" s="188" t="s">
        <v>129</v>
      </c>
      <c r="E144" s="193"/>
      <c r="F144" s="195" t="s">
        <v>208</v>
      </c>
      <c r="G144" s="193"/>
      <c r="H144" s="196">
        <v>111.153</v>
      </c>
      <c r="I144" s="197"/>
      <c r="J144" s="193"/>
      <c r="K144" s="193"/>
      <c r="L144" s="198"/>
      <c r="M144" s="199"/>
      <c r="N144" s="200"/>
      <c r="O144" s="200"/>
      <c r="P144" s="200"/>
      <c r="Q144" s="200"/>
      <c r="R144" s="200"/>
      <c r="S144" s="200"/>
      <c r="T144" s="201"/>
      <c r="AT144" s="202" t="s">
        <v>129</v>
      </c>
      <c r="AU144" s="202" t="s">
        <v>82</v>
      </c>
      <c r="AV144" s="12" t="s">
        <v>82</v>
      </c>
      <c r="AW144" s="12" t="s">
        <v>4</v>
      </c>
      <c r="AX144" s="12" t="s">
        <v>80</v>
      </c>
      <c r="AY144" s="202" t="s">
        <v>115</v>
      </c>
    </row>
    <row r="145" spans="2:65" s="1" customFormat="1" ht="14.45" customHeight="1">
      <c r="B145" s="33"/>
      <c r="C145" s="175" t="s">
        <v>209</v>
      </c>
      <c r="D145" s="175" t="s">
        <v>118</v>
      </c>
      <c r="E145" s="176" t="s">
        <v>210</v>
      </c>
      <c r="F145" s="177" t="s">
        <v>211</v>
      </c>
      <c r="G145" s="178" t="s">
        <v>121</v>
      </c>
      <c r="H145" s="179">
        <v>63.599</v>
      </c>
      <c r="I145" s="180"/>
      <c r="J145" s="181">
        <f>ROUND(I145*H145,2)</f>
        <v>0</v>
      </c>
      <c r="K145" s="177" t="s">
        <v>122</v>
      </c>
      <c r="L145" s="37"/>
      <c r="M145" s="182" t="s">
        <v>19</v>
      </c>
      <c r="N145" s="183" t="s">
        <v>43</v>
      </c>
      <c r="O145" s="62"/>
      <c r="P145" s="184">
        <f>O145*H145</f>
        <v>0</v>
      </c>
      <c r="Q145" s="184">
        <v>0.0005</v>
      </c>
      <c r="R145" s="184">
        <f>Q145*H145</f>
        <v>0.0317995</v>
      </c>
      <c r="S145" s="184">
        <v>0</v>
      </c>
      <c r="T145" s="185">
        <f>S145*H145</f>
        <v>0</v>
      </c>
      <c r="AR145" s="186" t="s">
        <v>167</v>
      </c>
      <c r="AT145" s="186" t="s">
        <v>118</v>
      </c>
      <c r="AU145" s="186" t="s">
        <v>82</v>
      </c>
      <c r="AY145" s="16" t="s">
        <v>115</v>
      </c>
      <c r="BE145" s="187">
        <f>IF(N145="základní",J145,0)</f>
        <v>0</v>
      </c>
      <c r="BF145" s="187">
        <f>IF(N145="snížená",J145,0)</f>
        <v>0</v>
      </c>
      <c r="BG145" s="187">
        <f>IF(N145="zákl. přenesená",J145,0)</f>
        <v>0</v>
      </c>
      <c r="BH145" s="187">
        <f>IF(N145="sníž. přenesená",J145,0)</f>
        <v>0</v>
      </c>
      <c r="BI145" s="187">
        <f>IF(N145="nulová",J145,0)</f>
        <v>0</v>
      </c>
      <c r="BJ145" s="16" t="s">
        <v>80</v>
      </c>
      <c r="BK145" s="187">
        <f>ROUND(I145*H145,2)</f>
        <v>0</v>
      </c>
      <c r="BL145" s="16" t="s">
        <v>167</v>
      </c>
      <c r="BM145" s="186" t="s">
        <v>212</v>
      </c>
    </row>
    <row r="146" spans="2:47" s="1" customFormat="1" ht="12">
      <c r="B146" s="33"/>
      <c r="C146" s="34"/>
      <c r="D146" s="188" t="s">
        <v>125</v>
      </c>
      <c r="E146" s="34"/>
      <c r="F146" s="189" t="s">
        <v>213</v>
      </c>
      <c r="G146" s="34"/>
      <c r="H146" s="34"/>
      <c r="I146" s="102"/>
      <c r="J146" s="34"/>
      <c r="K146" s="34"/>
      <c r="L146" s="37"/>
      <c r="M146" s="190"/>
      <c r="N146" s="62"/>
      <c r="O146" s="62"/>
      <c r="P146" s="62"/>
      <c r="Q146" s="62"/>
      <c r="R146" s="62"/>
      <c r="S146" s="62"/>
      <c r="T146" s="63"/>
      <c r="AT146" s="16" t="s">
        <v>125</v>
      </c>
      <c r="AU146" s="16" t="s">
        <v>82</v>
      </c>
    </row>
    <row r="147" spans="2:47" s="1" customFormat="1" ht="29.25">
      <c r="B147" s="33"/>
      <c r="C147" s="34"/>
      <c r="D147" s="188" t="s">
        <v>127</v>
      </c>
      <c r="E147" s="34"/>
      <c r="F147" s="191" t="s">
        <v>214</v>
      </c>
      <c r="G147" s="34"/>
      <c r="H147" s="34"/>
      <c r="I147" s="102"/>
      <c r="J147" s="34"/>
      <c r="K147" s="34"/>
      <c r="L147" s="37"/>
      <c r="M147" s="190"/>
      <c r="N147" s="62"/>
      <c r="O147" s="62"/>
      <c r="P147" s="62"/>
      <c r="Q147" s="62"/>
      <c r="R147" s="62"/>
      <c r="S147" s="62"/>
      <c r="T147" s="63"/>
      <c r="AT147" s="16" t="s">
        <v>127</v>
      </c>
      <c r="AU147" s="16" t="s">
        <v>82</v>
      </c>
    </row>
    <row r="148" spans="2:51" s="13" customFormat="1" ht="12">
      <c r="B148" s="203"/>
      <c r="C148" s="204"/>
      <c r="D148" s="188" t="s">
        <v>129</v>
      </c>
      <c r="E148" s="205" t="s">
        <v>19</v>
      </c>
      <c r="F148" s="206" t="s">
        <v>215</v>
      </c>
      <c r="G148" s="204"/>
      <c r="H148" s="205" t="s">
        <v>19</v>
      </c>
      <c r="I148" s="207"/>
      <c r="J148" s="204"/>
      <c r="K148" s="204"/>
      <c r="L148" s="208"/>
      <c r="M148" s="209"/>
      <c r="N148" s="210"/>
      <c r="O148" s="210"/>
      <c r="P148" s="210"/>
      <c r="Q148" s="210"/>
      <c r="R148" s="210"/>
      <c r="S148" s="210"/>
      <c r="T148" s="211"/>
      <c r="AT148" s="212" t="s">
        <v>129</v>
      </c>
      <c r="AU148" s="212" t="s">
        <v>82</v>
      </c>
      <c r="AV148" s="13" t="s">
        <v>80</v>
      </c>
      <c r="AW148" s="13" t="s">
        <v>33</v>
      </c>
      <c r="AX148" s="13" t="s">
        <v>72</v>
      </c>
      <c r="AY148" s="212" t="s">
        <v>115</v>
      </c>
    </row>
    <row r="149" spans="2:51" s="12" customFormat="1" ht="22.5">
      <c r="B149" s="192"/>
      <c r="C149" s="193"/>
      <c r="D149" s="188" t="s">
        <v>129</v>
      </c>
      <c r="E149" s="194" t="s">
        <v>19</v>
      </c>
      <c r="F149" s="195" t="s">
        <v>175</v>
      </c>
      <c r="G149" s="193"/>
      <c r="H149" s="196">
        <v>63.599</v>
      </c>
      <c r="I149" s="197"/>
      <c r="J149" s="193"/>
      <c r="K149" s="193"/>
      <c r="L149" s="198"/>
      <c r="M149" s="199"/>
      <c r="N149" s="200"/>
      <c r="O149" s="200"/>
      <c r="P149" s="200"/>
      <c r="Q149" s="200"/>
      <c r="R149" s="200"/>
      <c r="S149" s="200"/>
      <c r="T149" s="201"/>
      <c r="AT149" s="202" t="s">
        <v>129</v>
      </c>
      <c r="AU149" s="202" t="s">
        <v>82</v>
      </c>
      <c r="AV149" s="12" t="s">
        <v>82</v>
      </c>
      <c r="AW149" s="12" t="s">
        <v>33</v>
      </c>
      <c r="AX149" s="12" t="s">
        <v>72</v>
      </c>
      <c r="AY149" s="202" t="s">
        <v>115</v>
      </c>
    </row>
    <row r="150" spans="2:65" s="1" customFormat="1" ht="14.45" customHeight="1">
      <c r="B150" s="33"/>
      <c r="C150" s="175" t="s">
        <v>216</v>
      </c>
      <c r="D150" s="175" t="s">
        <v>118</v>
      </c>
      <c r="E150" s="176" t="s">
        <v>217</v>
      </c>
      <c r="F150" s="177" t="s">
        <v>218</v>
      </c>
      <c r="G150" s="178" t="s">
        <v>121</v>
      </c>
      <c r="H150" s="179">
        <v>360.392</v>
      </c>
      <c r="I150" s="180"/>
      <c r="J150" s="181">
        <f>ROUND(I150*H150,2)</f>
        <v>0</v>
      </c>
      <c r="K150" s="177" t="s">
        <v>122</v>
      </c>
      <c r="L150" s="37"/>
      <c r="M150" s="182" t="s">
        <v>19</v>
      </c>
      <c r="N150" s="183" t="s">
        <v>43</v>
      </c>
      <c r="O150" s="62"/>
      <c r="P150" s="184">
        <f>O150*H150</f>
        <v>0</v>
      </c>
      <c r="Q150" s="184">
        <v>0</v>
      </c>
      <c r="R150" s="184">
        <f>Q150*H150</f>
        <v>0</v>
      </c>
      <c r="S150" s="184">
        <v>0</v>
      </c>
      <c r="T150" s="185">
        <f>S150*H150</f>
        <v>0</v>
      </c>
      <c r="AR150" s="186" t="s">
        <v>167</v>
      </c>
      <c r="AT150" s="186" t="s">
        <v>118</v>
      </c>
      <c r="AU150" s="186" t="s">
        <v>82</v>
      </c>
      <c r="AY150" s="16" t="s">
        <v>115</v>
      </c>
      <c r="BE150" s="187">
        <f>IF(N150="základní",J150,0)</f>
        <v>0</v>
      </c>
      <c r="BF150" s="187">
        <f>IF(N150="snížená",J150,0)</f>
        <v>0</v>
      </c>
      <c r="BG150" s="187">
        <f>IF(N150="zákl. přenesená",J150,0)</f>
        <v>0</v>
      </c>
      <c r="BH150" s="187">
        <f>IF(N150="sníž. přenesená",J150,0)</f>
        <v>0</v>
      </c>
      <c r="BI150" s="187">
        <f>IF(N150="nulová",J150,0)</f>
        <v>0</v>
      </c>
      <c r="BJ150" s="16" t="s">
        <v>80</v>
      </c>
      <c r="BK150" s="187">
        <f>ROUND(I150*H150,2)</f>
        <v>0</v>
      </c>
      <c r="BL150" s="16" t="s">
        <v>167</v>
      </c>
      <c r="BM150" s="186" t="s">
        <v>219</v>
      </c>
    </row>
    <row r="151" spans="2:47" s="1" customFormat="1" ht="12">
      <c r="B151" s="33"/>
      <c r="C151" s="34"/>
      <c r="D151" s="188" t="s">
        <v>125</v>
      </c>
      <c r="E151" s="34"/>
      <c r="F151" s="189" t="s">
        <v>220</v>
      </c>
      <c r="G151" s="34"/>
      <c r="H151" s="34"/>
      <c r="I151" s="102"/>
      <c r="J151" s="34"/>
      <c r="K151" s="34"/>
      <c r="L151" s="37"/>
      <c r="M151" s="190"/>
      <c r="N151" s="62"/>
      <c r="O151" s="62"/>
      <c r="P151" s="62"/>
      <c r="Q151" s="62"/>
      <c r="R151" s="62"/>
      <c r="S151" s="62"/>
      <c r="T151" s="63"/>
      <c r="AT151" s="16" t="s">
        <v>125</v>
      </c>
      <c r="AU151" s="16" t="s">
        <v>82</v>
      </c>
    </row>
    <row r="152" spans="2:47" s="1" customFormat="1" ht="29.25">
      <c r="B152" s="33"/>
      <c r="C152" s="34"/>
      <c r="D152" s="188" t="s">
        <v>127</v>
      </c>
      <c r="E152" s="34"/>
      <c r="F152" s="191" t="s">
        <v>214</v>
      </c>
      <c r="G152" s="34"/>
      <c r="H152" s="34"/>
      <c r="I152" s="102"/>
      <c r="J152" s="34"/>
      <c r="K152" s="34"/>
      <c r="L152" s="37"/>
      <c r="M152" s="190"/>
      <c r="N152" s="62"/>
      <c r="O152" s="62"/>
      <c r="P152" s="62"/>
      <c r="Q152" s="62"/>
      <c r="R152" s="62"/>
      <c r="S152" s="62"/>
      <c r="T152" s="63"/>
      <c r="AT152" s="16" t="s">
        <v>127</v>
      </c>
      <c r="AU152" s="16" t="s">
        <v>82</v>
      </c>
    </row>
    <row r="153" spans="2:51" s="13" customFormat="1" ht="12">
      <c r="B153" s="203"/>
      <c r="C153" s="204"/>
      <c r="D153" s="188" t="s">
        <v>129</v>
      </c>
      <c r="E153" s="205" t="s">
        <v>19</v>
      </c>
      <c r="F153" s="206" t="s">
        <v>221</v>
      </c>
      <c r="G153" s="204"/>
      <c r="H153" s="205" t="s">
        <v>19</v>
      </c>
      <c r="I153" s="207"/>
      <c r="J153" s="204"/>
      <c r="K153" s="204"/>
      <c r="L153" s="208"/>
      <c r="M153" s="209"/>
      <c r="N153" s="210"/>
      <c r="O153" s="210"/>
      <c r="P153" s="210"/>
      <c r="Q153" s="210"/>
      <c r="R153" s="210"/>
      <c r="S153" s="210"/>
      <c r="T153" s="211"/>
      <c r="AT153" s="212" t="s">
        <v>129</v>
      </c>
      <c r="AU153" s="212" t="s">
        <v>82</v>
      </c>
      <c r="AV153" s="13" t="s">
        <v>80</v>
      </c>
      <c r="AW153" s="13" t="s">
        <v>33</v>
      </c>
      <c r="AX153" s="13" t="s">
        <v>72</v>
      </c>
      <c r="AY153" s="212" t="s">
        <v>115</v>
      </c>
    </row>
    <row r="154" spans="2:51" s="12" customFormat="1" ht="22.5">
      <c r="B154" s="192"/>
      <c r="C154" s="193"/>
      <c r="D154" s="188" t="s">
        <v>129</v>
      </c>
      <c r="E154" s="194" t="s">
        <v>19</v>
      </c>
      <c r="F154" s="195" t="s">
        <v>222</v>
      </c>
      <c r="G154" s="193"/>
      <c r="H154" s="196">
        <v>360.392</v>
      </c>
      <c r="I154" s="197"/>
      <c r="J154" s="193"/>
      <c r="K154" s="193"/>
      <c r="L154" s="198"/>
      <c r="M154" s="199"/>
      <c r="N154" s="200"/>
      <c r="O154" s="200"/>
      <c r="P154" s="200"/>
      <c r="Q154" s="200"/>
      <c r="R154" s="200"/>
      <c r="S154" s="200"/>
      <c r="T154" s="201"/>
      <c r="AT154" s="202" t="s">
        <v>129</v>
      </c>
      <c r="AU154" s="202" t="s">
        <v>82</v>
      </c>
      <c r="AV154" s="12" t="s">
        <v>82</v>
      </c>
      <c r="AW154" s="12" t="s">
        <v>33</v>
      </c>
      <c r="AX154" s="12" t="s">
        <v>72</v>
      </c>
      <c r="AY154" s="202" t="s">
        <v>115</v>
      </c>
    </row>
    <row r="155" spans="2:65" s="1" customFormat="1" ht="14.45" customHeight="1">
      <c r="B155" s="33"/>
      <c r="C155" s="213" t="s">
        <v>223</v>
      </c>
      <c r="D155" s="213" t="s">
        <v>201</v>
      </c>
      <c r="E155" s="214" t="s">
        <v>224</v>
      </c>
      <c r="F155" s="215" t="s">
        <v>225</v>
      </c>
      <c r="G155" s="216" t="s">
        <v>121</v>
      </c>
      <c r="H155" s="217">
        <v>517.485</v>
      </c>
      <c r="I155" s="218"/>
      <c r="J155" s="219">
        <f>ROUND(I155*H155,2)</f>
        <v>0</v>
      </c>
      <c r="K155" s="215" t="s">
        <v>122</v>
      </c>
      <c r="L155" s="220"/>
      <c r="M155" s="221" t="s">
        <v>19</v>
      </c>
      <c r="N155" s="222" t="s">
        <v>43</v>
      </c>
      <c r="O155" s="62"/>
      <c r="P155" s="184">
        <f>O155*H155</f>
        <v>0</v>
      </c>
      <c r="Q155" s="184">
        <v>0.00235</v>
      </c>
      <c r="R155" s="184">
        <f>Q155*H155</f>
        <v>1.21608975</v>
      </c>
      <c r="S155" s="184">
        <v>0</v>
      </c>
      <c r="T155" s="185">
        <f>S155*H155</f>
        <v>0</v>
      </c>
      <c r="AR155" s="186" t="s">
        <v>204</v>
      </c>
      <c r="AT155" s="186" t="s">
        <v>201</v>
      </c>
      <c r="AU155" s="186" t="s">
        <v>82</v>
      </c>
      <c r="AY155" s="16" t="s">
        <v>115</v>
      </c>
      <c r="BE155" s="187">
        <f>IF(N155="základní",J155,0)</f>
        <v>0</v>
      </c>
      <c r="BF155" s="187">
        <f>IF(N155="snížená",J155,0)</f>
        <v>0</v>
      </c>
      <c r="BG155" s="187">
        <f>IF(N155="zákl. přenesená",J155,0)</f>
        <v>0</v>
      </c>
      <c r="BH155" s="187">
        <f>IF(N155="sníž. přenesená",J155,0)</f>
        <v>0</v>
      </c>
      <c r="BI155" s="187">
        <f>IF(N155="nulová",J155,0)</f>
        <v>0</v>
      </c>
      <c r="BJ155" s="16" t="s">
        <v>80</v>
      </c>
      <c r="BK155" s="187">
        <f>ROUND(I155*H155,2)</f>
        <v>0</v>
      </c>
      <c r="BL155" s="16" t="s">
        <v>167</v>
      </c>
      <c r="BM155" s="186" t="s">
        <v>226</v>
      </c>
    </row>
    <row r="156" spans="2:47" s="1" customFormat="1" ht="12">
      <c r="B156" s="33"/>
      <c r="C156" s="34"/>
      <c r="D156" s="188" t="s">
        <v>125</v>
      </c>
      <c r="E156" s="34"/>
      <c r="F156" s="189" t="s">
        <v>225</v>
      </c>
      <c r="G156" s="34"/>
      <c r="H156" s="34"/>
      <c r="I156" s="102"/>
      <c r="J156" s="34"/>
      <c r="K156" s="34"/>
      <c r="L156" s="37"/>
      <c r="M156" s="190"/>
      <c r="N156" s="62"/>
      <c r="O156" s="62"/>
      <c r="P156" s="62"/>
      <c r="Q156" s="62"/>
      <c r="R156" s="62"/>
      <c r="S156" s="62"/>
      <c r="T156" s="63"/>
      <c r="AT156" s="16" t="s">
        <v>125</v>
      </c>
      <c r="AU156" s="16" t="s">
        <v>82</v>
      </c>
    </row>
    <row r="157" spans="2:47" s="1" customFormat="1" ht="19.5">
      <c r="B157" s="33"/>
      <c r="C157" s="34"/>
      <c r="D157" s="188" t="s">
        <v>144</v>
      </c>
      <c r="E157" s="34"/>
      <c r="F157" s="191" t="s">
        <v>227</v>
      </c>
      <c r="G157" s="34"/>
      <c r="H157" s="34"/>
      <c r="I157" s="102"/>
      <c r="J157" s="34"/>
      <c r="K157" s="34"/>
      <c r="L157" s="37"/>
      <c r="M157" s="190"/>
      <c r="N157" s="62"/>
      <c r="O157" s="62"/>
      <c r="P157" s="62"/>
      <c r="Q157" s="62"/>
      <c r="R157" s="62"/>
      <c r="S157" s="62"/>
      <c r="T157" s="63"/>
      <c r="AT157" s="16" t="s">
        <v>144</v>
      </c>
      <c r="AU157" s="16" t="s">
        <v>82</v>
      </c>
    </row>
    <row r="158" spans="2:51" s="13" customFormat="1" ht="12">
      <c r="B158" s="203"/>
      <c r="C158" s="204"/>
      <c r="D158" s="188" t="s">
        <v>129</v>
      </c>
      <c r="E158" s="205" t="s">
        <v>19</v>
      </c>
      <c r="F158" s="206" t="s">
        <v>228</v>
      </c>
      <c r="G158" s="204"/>
      <c r="H158" s="205" t="s">
        <v>19</v>
      </c>
      <c r="I158" s="207"/>
      <c r="J158" s="204"/>
      <c r="K158" s="204"/>
      <c r="L158" s="208"/>
      <c r="M158" s="209"/>
      <c r="N158" s="210"/>
      <c r="O158" s="210"/>
      <c r="P158" s="210"/>
      <c r="Q158" s="210"/>
      <c r="R158" s="210"/>
      <c r="S158" s="210"/>
      <c r="T158" s="211"/>
      <c r="AT158" s="212" t="s">
        <v>129</v>
      </c>
      <c r="AU158" s="212" t="s">
        <v>82</v>
      </c>
      <c r="AV158" s="13" t="s">
        <v>80</v>
      </c>
      <c r="AW158" s="13" t="s">
        <v>33</v>
      </c>
      <c r="AX158" s="13" t="s">
        <v>72</v>
      </c>
      <c r="AY158" s="212" t="s">
        <v>115</v>
      </c>
    </row>
    <row r="159" spans="2:51" s="12" customFormat="1" ht="22.5">
      <c r="B159" s="192"/>
      <c r="C159" s="193"/>
      <c r="D159" s="188" t="s">
        <v>129</v>
      </c>
      <c r="E159" s="194" t="s">
        <v>19</v>
      </c>
      <c r="F159" s="195" t="s">
        <v>185</v>
      </c>
      <c r="G159" s="193"/>
      <c r="H159" s="196">
        <v>423.99</v>
      </c>
      <c r="I159" s="197"/>
      <c r="J159" s="193"/>
      <c r="K159" s="193"/>
      <c r="L159" s="198"/>
      <c r="M159" s="199"/>
      <c r="N159" s="200"/>
      <c r="O159" s="200"/>
      <c r="P159" s="200"/>
      <c r="Q159" s="200"/>
      <c r="R159" s="200"/>
      <c r="S159" s="200"/>
      <c r="T159" s="201"/>
      <c r="AT159" s="202" t="s">
        <v>129</v>
      </c>
      <c r="AU159" s="202" t="s">
        <v>82</v>
      </c>
      <c r="AV159" s="12" t="s">
        <v>82</v>
      </c>
      <c r="AW159" s="12" t="s">
        <v>33</v>
      </c>
      <c r="AX159" s="12" t="s">
        <v>72</v>
      </c>
      <c r="AY159" s="202" t="s">
        <v>115</v>
      </c>
    </row>
    <row r="160" spans="2:51" s="13" customFormat="1" ht="12">
      <c r="B160" s="203"/>
      <c r="C160" s="204"/>
      <c r="D160" s="188" t="s">
        <v>129</v>
      </c>
      <c r="E160" s="205" t="s">
        <v>19</v>
      </c>
      <c r="F160" s="206" t="s">
        <v>229</v>
      </c>
      <c r="G160" s="204"/>
      <c r="H160" s="205" t="s">
        <v>19</v>
      </c>
      <c r="I160" s="207"/>
      <c r="J160" s="204"/>
      <c r="K160" s="204"/>
      <c r="L160" s="208"/>
      <c r="M160" s="209"/>
      <c r="N160" s="210"/>
      <c r="O160" s="210"/>
      <c r="P160" s="210"/>
      <c r="Q160" s="210"/>
      <c r="R160" s="210"/>
      <c r="S160" s="210"/>
      <c r="T160" s="211"/>
      <c r="AT160" s="212" t="s">
        <v>129</v>
      </c>
      <c r="AU160" s="212" t="s">
        <v>82</v>
      </c>
      <c r="AV160" s="13" t="s">
        <v>80</v>
      </c>
      <c r="AW160" s="13" t="s">
        <v>33</v>
      </c>
      <c r="AX160" s="13" t="s">
        <v>72</v>
      </c>
      <c r="AY160" s="212" t="s">
        <v>115</v>
      </c>
    </row>
    <row r="161" spans="2:51" s="12" customFormat="1" ht="22.5">
      <c r="B161" s="192"/>
      <c r="C161" s="193"/>
      <c r="D161" s="188" t="s">
        <v>129</v>
      </c>
      <c r="E161" s="194" t="s">
        <v>19</v>
      </c>
      <c r="F161" s="195" t="s">
        <v>230</v>
      </c>
      <c r="G161" s="193"/>
      <c r="H161" s="196">
        <v>4.439</v>
      </c>
      <c r="I161" s="197"/>
      <c r="J161" s="193"/>
      <c r="K161" s="193"/>
      <c r="L161" s="198"/>
      <c r="M161" s="199"/>
      <c r="N161" s="200"/>
      <c r="O161" s="200"/>
      <c r="P161" s="200"/>
      <c r="Q161" s="200"/>
      <c r="R161" s="200"/>
      <c r="S161" s="200"/>
      <c r="T161" s="201"/>
      <c r="AT161" s="202" t="s">
        <v>129</v>
      </c>
      <c r="AU161" s="202" t="s">
        <v>82</v>
      </c>
      <c r="AV161" s="12" t="s">
        <v>82</v>
      </c>
      <c r="AW161" s="12" t="s">
        <v>33</v>
      </c>
      <c r="AX161" s="12" t="s">
        <v>72</v>
      </c>
      <c r="AY161" s="202" t="s">
        <v>115</v>
      </c>
    </row>
    <row r="162" spans="2:51" s="12" customFormat="1" ht="12">
      <c r="B162" s="192"/>
      <c r="C162" s="193"/>
      <c r="D162" s="188" t="s">
        <v>129</v>
      </c>
      <c r="E162" s="194" t="s">
        <v>19</v>
      </c>
      <c r="F162" s="195" t="s">
        <v>231</v>
      </c>
      <c r="G162" s="193"/>
      <c r="H162" s="196">
        <v>35.852</v>
      </c>
      <c r="I162" s="197"/>
      <c r="J162" s="193"/>
      <c r="K162" s="193"/>
      <c r="L162" s="198"/>
      <c r="M162" s="199"/>
      <c r="N162" s="200"/>
      <c r="O162" s="200"/>
      <c r="P162" s="200"/>
      <c r="Q162" s="200"/>
      <c r="R162" s="200"/>
      <c r="S162" s="200"/>
      <c r="T162" s="201"/>
      <c r="AT162" s="202" t="s">
        <v>129</v>
      </c>
      <c r="AU162" s="202" t="s">
        <v>82</v>
      </c>
      <c r="AV162" s="12" t="s">
        <v>82</v>
      </c>
      <c r="AW162" s="12" t="s">
        <v>33</v>
      </c>
      <c r="AX162" s="12" t="s">
        <v>72</v>
      </c>
      <c r="AY162" s="202" t="s">
        <v>115</v>
      </c>
    </row>
    <row r="163" spans="2:51" s="12" customFormat="1" ht="12">
      <c r="B163" s="192"/>
      <c r="C163" s="193"/>
      <c r="D163" s="188" t="s">
        <v>129</v>
      </c>
      <c r="E163" s="194" t="s">
        <v>19</v>
      </c>
      <c r="F163" s="195" t="s">
        <v>232</v>
      </c>
      <c r="G163" s="193"/>
      <c r="H163" s="196">
        <v>6.16</v>
      </c>
      <c r="I163" s="197"/>
      <c r="J163" s="193"/>
      <c r="K163" s="193"/>
      <c r="L163" s="198"/>
      <c r="M163" s="199"/>
      <c r="N163" s="200"/>
      <c r="O163" s="200"/>
      <c r="P163" s="200"/>
      <c r="Q163" s="200"/>
      <c r="R163" s="200"/>
      <c r="S163" s="200"/>
      <c r="T163" s="201"/>
      <c r="AT163" s="202" t="s">
        <v>129</v>
      </c>
      <c r="AU163" s="202" t="s">
        <v>82</v>
      </c>
      <c r="AV163" s="12" t="s">
        <v>82</v>
      </c>
      <c r="AW163" s="12" t="s">
        <v>33</v>
      </c>
      <c r="AX163" s="12" t="s">
        <v>72</v>
      </c>
      <c r="AY163" s="202" t="s">
        <v>115</v>
      </c>
    </row>
    <row r="164" spans="2:51" s="12" customFormat="1" ht="12">
      <c r="B164" s="192"/>
      <c r="C164" s="193"/>
      <c r="D164" s="188" t="s">
        <v>129</v>
      </c>
      <c r="E164" s="193"/>
      <c r="F164" s="195" t="s">
        <v>233</v>
      </c>
      <c r="G164" s="193"/>
      <c r="H164" s="196">
        <v>517.485</v>
      </c>
      <c r="I164" s="197"/>
      <c r="J164" s="193"/>
      <c r="K164" s="193"/>
      <c r="L164" s="198"/>
      <c r="M164" s="199"/>
      <c r="N164" s="200"/>
      <c r="O164" s="200"/>
      <c r="P164" s="200"/>
      <c r="Q164" s="200"/>
      <c r="R164" s="200"/>
      <c r="S164" s="200"/>
      <c r="T164" s="201"/>
      <c r="AT164" s="202" t="s">
        <v>129</v>
      </c>
      <c r="AU164" s="202" t="s">
        <v>82</v>
      </c>
      <c r="AV164" s="12" t="s">
        <v>82</v>
      </c>
      <c r="AW164" s="12" t="s">
        <v>4</v>
      </c>
      <c r="AX164" s="12" t="s">
        <v>80</v>
      </c>
      <c r="AY164" s="202" t="s">
        <v>115</v>
      </c>
    </row>
    <row r="165" spans="2:65" s="1" customFormat="1" ht="14.45" customHeight="1">
      <c r="B165" s="33"/>
      <c r="C165" s="175" t="s">
        <v>8</v>
      </c>
      <c r="D165" s="175" t="s">
        <v>118</v>
      </c>
      <c r="E165" s="176" t="s">
        <v>234</v>
      </c>
      <c r="F165" s="177" t="s">
        <v>235</v>
      </c>
      <c r="G165" s="178" t="s">
        <v>121</v>
      </c>
      <c r="H165" s="179">
        <v>92.86</v>
      </c>
      <c r="I165" s="180"/>
      <c r="J165" s="181">
        <f>ROUND(I165*H165,2)</f>
        <v>0</v>
      </c>
      <c r="K165" s="177" t="s">
        <v>122</v>
      </c>
      <c r="L165" s="37"/>
      <c r="M165" s="182" t="s">
        <v>19</v>
      </c>
      <c r="N165" s="183" t="s">
        <v>43</v>
      </c>
      <c r="O165" s="62"/>
      <c r="P165" s="184">
        <f>O165*H165</f>
        <v>0</v>
      </c>
      <c r="Q165" s="184">
        <v>0.0003</v>
      </c>
      <c r="R165" s="184">
        <f>Q165*H165</f>
        <v>0.027857999999999997</v>
      </c>
      <c r="S165" s="184">
        <v>0</v>
      </c>
      <c r="T165" s="185">
        <f>S165*H165</f>
        <v>0</v>
      </c>
      <c r="AR165" s="186" t="s">
        <v>167</v>
      </c>
      <c r="AT165" s="186" t="s">
        <v>118</v>
      </c>
      <c r="AU165" s="186" t="s">
        <v>82</v>
      </c>
      <c r="AY165" s="16" t="s">
        <v>115</v>
      </c>
      <c r="BE165" s="187">
        <f>IF(N165="základní",J165,0)</f>
        <v>0</v>
      </c>
      <c r="BF165" s="187">
        <f>IF(N165="snížená",J165,0)</f>
        <v>0</v>
      </c>
      <c r="BG165" s="187">
        <f>IF(N165="zákl. přenesená",J165,0)</f>
        <v>0</v>
      </c>
      <c r="BH165" s="187">
        <f>IF(N165="sníž. přenesená",J165,0)</f>
        <v>0</v>
      </c>
      <c r="BI165" s="187">
        <f>IF(N165="nulová",J165,0)</f>
        <v>0</v>
      </c>
      <c r="BJ165" s="16" t="s">
        <v>80</v>
      </c>
      <c r="BK165" s="187">
        <f>ROUND(I165*H165,2)</f>
        <v>0</v>
      </c>
      <c r="BL165" s="16" t="s">
        <v>167</v>
      </c>
      <c r="BM165" s="186" t="s">
        <v>236</v>
      </c>
    </row>
    <row r="166" spans="2:47" s="1" customFormat="1" ht="12">
      <c r="B166" s="33"/>
      <c r="C166" s="34"/>
      <c r="D166" s="188" t="s">
        <v>125</v>
      </c>
      <c r="E166" s="34"/>
      <c r="F166" s="189" t="s">
        <v>237</v>
      </c>
      <c r="G166" s="34"/>
      <c r="H166" s="34"/>
      <c r="I166" s="102"/>
      <c r="J166" s="34"/>
      <c r="K166" s="34"/>
      <c r="L166" s="37"/>
      <c r="M166" s="190"/>
      <c r="N166" s="62"/>
      <c r="O166" s="62"/>
      <c r="P166" s="62"/>
      <c r="Q166" s="62"/>
      <c r="R166" s="62"/>
      <c r="S166" s="62"/>
      <c r="T166" s="63"/>
      <c r="AT166" s="16" t="s">
        <v>125</v>
      </c>
      <c r="AU166" s="16" t="s">
        <v>82</v>
      </c>
    </row>
    <row r="167" spans="2:51" s="12" customFormat="1" ht="12">
      <c r="B167" s="192"/>
      <c r="C167" s="193"/>
      <c r="D167" s="188" t="s">
        <v>129</v>
      </c>
      <c r="E167" s="194" t="s">
        <v>19</v>
      </c>
      <c r="F167" s="195" t="s">
        <v>172</v>
      </c>
      <c r="G167" s="193"/>
      <c r="H167" s="196">
        <v>5.47</v>
      </c>
      <c r="I167" s="197"/>
      <c r="J167" s="193"/>
      <c r="K167" s="193"/>
      <c r="L167" s="198"/>
      <c r="M167" s="199"/>
      <c r="N167" s="200"/>
      <c r="O167" s="200"/>
      <c r="P167" s="200"/>
      <c r="Q167" s="200"/>
      <c r="R167" s="200"/>
      <c r="S167" s="200"/>
      <c r="T167" s="201"/>
      <c r="AT167" s="202" t="s">
        <v>129</v>
      </c>
      <c r="AU167" s="202" t="s">
        <v>82</v>
      </c>
      <c r="AV167" s="12" t="s">
        <v>82</v>
      </c>
      <c r="AW167" s="12" t="s">
        <v>33</v>
      </c>
      <c r="AX167" s="12" t="s">
        <v>72</v>
      </c>
      <c r="AY167" s="202" t="s">
        <v>115</v>
      </c>
    </row>
    <row r="168" spans="2:51" s="12" customFormat="1" ht="12">
      <c r="B168" s="192"/>
      <c r="C168" s="193"/>
      <c r="D168" s="188" t="s">
        <v>129</v>
      </c>
      <c r="E168" s="194" t="s">
        <v>19</v>
      </c>
      <c r="F168" s="195" t="s">
        <v>238</v>
      </c>
      <c r="G168" s="193"/>
      <c r="H168" s="196">
        <v>87.39</v>
      </c>
      <c r="I168" s="197"/>
      <c r="J168" s="193"/>
      <c r="K168" s="193"/>
      <c r="L168" s="198"/>
      <c r="M168" s="199"/>
      <c r="N168" s="200"/>
      <c r="O168" s="200"/>
      <c r="P168" s="200"/>
      <c r="Q168" s="200"/>
      <c r="R168" s="200"/>
      <c r="S168" s="200"/>
      <c r="T168" s="201"/>
      <c r="AT168" s="202" t="s">
        <v>129</v>
      </c>
      <c r="AU168" s="202" t="s">
        <v>82</v>
      </c>
      <c r="AV168" s="12" t="s">
        <v>82</v>
      </c>
      <c r="AW168" s="12" t="s">
        <v>33</v>
      </c>
      <c r="AX168" s="12" t="s">
        <v>72</v>
      </c>
      <c r="AY168" s="202" t="s">
        <v>115</v>
      </c>
    </row>
    <row r="169" spans="2:65" s="1" customFormat="1" ht="14.45" customHeight="1">
      <c r="B169" s="33"/>
      <c r="C169" s="213" t="s">
        <v>167</v>
      </c>
      <c r="D169" s="213" t="s">
        <v>201</v>
      </c>
      <c r="E169" s="214" t="s">
        <v>239</v>
      </c>
      <c r="F169" s="215" t="s">
        <v>240</v>
      </c>
      <c r="G169" s="216" t="s">
        <v>121</v>
      </c>
      <c r="H169" s="217">
        <v>106.789</v>
      </c>
      <c r="I169" s="218"/>
      <c r="J169" s="219">
        <f>ROUND(I169*H169,2)</f>
        <v>0</v>
      </c>
      <c r="K169" s="215" t="s">
        <v>122</v>
      </c>
      <c r="L169" s="220"/>
      <c r="M169" s="221" t="s">
        <v>19</v>
      </c>
      <c r="N169" s="222" t="s">
        <v>43</v>
      </c>
      <c r="O169" s="62"/>
      <c r="P169" s="184">
        <f>O169*H169</f>
        <v>0</v>
      </c>
      <c r="Q169" s="184">
        <v>0.0025</v>
      </c>
      <c r="R169" s="184">
        <f>Q169*H169</f>
        <v>0.2669725</v>
      </c>
      <c r="S169" s="184">
        <v>0</v>
      </c>
      <c r="T169" s="185">
        <f>S169*H169</f>
        <v>0</v>
      </c>
      <c r="AR169" s="186" t="s">
        <v>204</v>
      </c>
      <c r="AT169" s="186" t="s">
        <v>201</v>
      </c>
      <c r="AU169" s="186" t="s">
        <v>82</v>
      </c>
      <c r="AY169" s="16" t="s">
        <v>115</v>
      </c>
      <c r="BE169" s="187">
        <f>IF(N169="základní",J169,0)</f>
        <v>0</v>
      </c>
      <c r="BF169" s="187">
        <f>IF(N169="snížená",J169,0)</f>
        <v>0</v>
      </c>
      <c r="BG169" s="187">
        <f>IF(N169="zákl. přenesená",J169,0)</f>
        <v>0</v>
      </c>
      <c r="BH169" s="187">
        <f>IF(N169="sníž. přenesená",J169,0)</f>
        <v>0</v>
      </c>
      <c r="BI169" s="187">
        <f>IF(N169="nulová",J169,0)</f>
        <v>0</v>
      </c>
      <c r="BJ169" s="16" t="s">
        <v>80</v>
      </c>
      <c r="BK169" s="187">
        <f>ROUND(I169*H169,2)</f>
        <v>0</v>
      </c>
      <c r="BL169" s="16" t="s">
        <v>167</v>
      </c>
      <c r="BM169" s="186" t="s">
        <v>241</v>
      </c>
    </row>
    <row r="170" spans="2:47" s="1" customFormat="1" ht="12">
      <c r="B170" s="33"/>
      <c r="C170" s="34"/>
      <c r="D170" s="188" t="s">
        <v>125</v>
      </c>
      <c r="E170" s="34"/>
      <c r="F170" s="189" t="s">
        <v>240</v>
      </c>
      <c r="G170" s="34"/>
      <c r="H170" s="34"/>
      <c r="I170" s="102"/>
      <c r="J170" s="34"/>
      <c r="K170" s="34"/>
      <c r="L170" s="37"/>
      <c r="M170" s="190"/>
      <c r="N170" s="62"/>
      <c r="O170" s="62"/>
      <c r="P170" s="62"/>
      <c r="Q170" s="62"/>
      <c r="R170" s="62"/>
      <c r="S170" s="62"/>
      <c r="T170" s="63"/>
      <c r="AT170" s="16" t="s">
        <v>125</v>
      </c>
      <c r="AU170" s="16" t="s">
        <v>82</v>
      </c>
    </row>
    <row r="171" spans="2:47" s="1" customFormat="1" ht="19.5">
      <c r="B171" s="33"/>
      <c r="C171" s="34"/>
      <c r="D171" s="188" t="s">
        <v>144</v>
      </c>
      <c r="E171" s="34"/>
      <c r="F171" s="191" t="s">
        <v>242</v>
      </c>
      <c r="G171" s="34"/>
      <c r="H171" s="34"/>
      <c r="I171" s="102"/>
      <c r="J171" s="34"/>
      <c r="K171" s="34"/>
      <c r="L171" s="37"/>
      <c r="M171" s="190"/>
      <c r="N171" s="62"/>
      <c r="O171" s="62"/>
      <c r="P171" s="62"/>
      <c r="Q171" s="62"/>
      <c r="R171" s="62"/>
      <c r="S171" s="62"/>
      <c r="T171" s="63"/>
      <c r="AT171" s="16" t="s">
        <v>144</v>
      </c>
      <c r="AU171" s="16" t="s">
        <v>82</v>
      </c>
    </row>
    <row r="172" spans="2:51" s="12" customFormat="1" ht="12">
      <c r="B172" s="192"/>
      <c r="C172" s="193"/>
      <c r="D172" s="188" t="s">
        <v>129</v>
      </c>
      <c r="E172" s="193"/>
      <c r="F172" s="195" t="s">
        <v>243</v>
      </c>
      <c r="G172" s="193"/>
      <c r="H172" s="196">
        <v>106.789</v>
      </c>
      <c r="I172" s="197"/>
      <c r="J172" s="193"/>
      <c r="K172" s="193"/>
      <c r="L172" s="198"/>
      <c r="M172" s="199"/>
      <c r="N172" s="200"/>
      <c r="O172" s="200"/>
      <c r="P172" s="200"/>
      <c r="Q172" s="200"/>
      <c r="R172" s="200"/>
      <c r="S172" s="200"/>
      <c r="T172" s="201"/>
      <c r="AT172" s="202" t="s">
        <v>129</v>
      </c>
      <c r="AU172" s="202" t="s">
        <v>82</v>
      </c>
      <c r="AV172" s="12" t="s">
        <v>82</v>
      </c>
      <c r="AW172" s="12" t="s">
        <v>4</v>
      </c>
      <c r="AX172" s="12" t="s">
        <v>80</v>
      </c>
      <c r="AY172" s="202" t="s">
        <v>115</v>
      </c>
    </row>
    <row r="173" spans="2:65" s="1" customFormat="1" ht="14.45" customHeight="1">
      <c r="B173" s="33"/>
      <c r="C173" s="175" t="s">
        <v>244</v>
      </c>
      <c r="D173" s="175" t="s">
        <v>118</v>
      </c>
      <c r="E173" s="176" t="s">
        <v>245</v>
      </c>
      <c r="F173" s="177" t="s">
        <v>246</v>
      </c>
      <c r="G173" s="178" t="s">
        <v>135</v>
      </c>
      <c r="H173" s="179">
        <v>1.58</v>
      </c>
      <c r="I173" s="180"/>
      <c r="J173" s="181">
        <f>ROUND(I173*H173,2)</f>
        <v>0</v>
      </c>
      <c r="K173" s="177" t="s">
        <v>122</v>
      </c>
      <c r="L173" s="37"/>
      <c r="M173" s="182" t="s">
        <v>19</v>
      </c>
      <c r="N173" s="183" t="s">
        <v>43</v>
      </c>
      <c r="O173" s="62"/>
      <c r="P173" s="184">
        <f>O173*H173</f>
        <v>0</v>
      </c>
      <c r="Q173" s="184">
        <v>0</v>
      </c>
      <c r="R173" s="184">
        <f>Q173*H173</f>
        <v>0</v>
      </c>
      <c r="S173" s="184">
        <v>0</v>
      </c>
      <c r="T173" s="185">
        <f>S173*H173</f>
        <v>0</v>
      </c>
      <c r="AR173" s="186" t="s">
        <v>167</v>
      </c>
      <c r="AT173" s="186" t="s">
        <v>118</v>
      </c>
      <c r="AU173" s="186" t="s">
        <v>82</v>
      </c>
      <c r="AY173" s="16" t="s">
        <v>115</v>
      </c>
      <c r="BE173" s="187">
        <f>IF(N173="základní",J173,0)</f>
        <v>0</v>
      </c>
      <c r="BF173" s="187">
        <f>IF(N173="snížená",J173,0)</f>
        <v>0</v>
      </c>
      <c r="BG173" s="187">
        <f>IF(N173="zákl. přenesená",J173,0)</f>
        <v>0</v>
      </c>
      <c r="BH173" s="187">
        <f>IF(N173="sníž. přenesená",J173,0)</f>
        <v>0</v>
      </c>
      <c r="BI173" s="187">
        <f>IF(N173="nulová",J173,0)</f>
        <v>0</v>
      </c>
      <c r="BJ173" s="16" t="s">
        <v>80</v>
      </c>
      <c r="BK173" s="187">
        <f>ROUND(I173*H173,2)</f>
        <v>0</v>
      </c>
      <c r="BL173" s="16" t="s">
        <v>167</v>
      </c>
      <c r="BM173" s="186" t="s">
        <v>247</v>
      </c>
    </row>
    <row r="174" spans="2:47" s="1" customFormat="1" ht="19.5">
      <c r="B174" s="33"/>
      <c r="C174" s="34"/>
      <c r="D174" s="188" t="s">
        <v>125</v>
      </c>
      <c r="E174" s="34"/>
      <c r="F174" s="189" t="s">
        <v>248</v>
      </c>
      <c r="G174" s="34"/>
      <c r="H174" s="34"/>
      <c r="I174" s="102"/>
      <c r="J174" s="34"/>
      <c r="K174" s="34"/>
      <c r="L174" s="37"/>
      <c r="M174" s="190"/>
      <c r="N174" s="62"/>
      <c r="O174" s="62"/>
      <c r="P174" s="62"/>
      <c r="Q174" s="62"/>
      <c r="R174" s="62"/>
      <c r="S174" s="62"/>
      <c r="T174" s="63"/>
      <c r="AT174" s="16" t="s">
        <v>125</v>
      </c>
      <c r="AU174" s="16" t="s">
        <v>82</v>
      </c>
    </row>
    <row r="175" spans="2:47" s="1" customFormat="1" ht="87.75">
      <c r="B175" s="33"/>
      <c r="C175" s="34"/>
      <c r="D175" s="188" t="s">
        <v>127</v>
      </c>
      <c r="E175" s="34"/>
      <c r="F175" s="191" t="s">
        <v>249</v>
      </c>
      <c r="G175" s="34"/>
      <c r="H175" s="34"/>
      <c r="I175" s="102"/>
      <c r="J175" s="34"/>
      <c r="K175" s="34"/>
      <c r="L175" s="37"/>
      <c r="M175" s="190"/>
      <c r="N175" s="62"/>
      <c r="O175" s="62"/>
      <c r="P175" s="62"/>
      <c r="Q175" s="62"/>
      <c r="R175" s="62"/>
      <c r="S175" s="62"/>
      <c r="T175" s="63"/>
      <c r="AT175" s="16" t="s">
        <v>127</v>
      </c>
      <c r="AU175" s="16" t="s">
        <v>82</v>
      </c>
    </row>
    <row r="176" spans="2:63" s="11" customFormat="1" ht="22.9" customHeight="1">
      <c r="B176" s="159"/>
      <c r="C176" s="160"/>
      <c r="D176" s="161" t="s">
        <v>71</v>
      </c>
      <c r="E176" s="173" t="s">
        <v>250</v>
      </c>
      <c r="F176" s="173" t="s">
        <v>251</v>
      </c>
      <c r="G176" s="160"/>
      <c r="H176" s="160"/>
      <c r="I176" s="163"/>
      <c r="J176" s="174">
        <f>BK176</f>
        <v>0</v>
      </c>
      <c r="K176" s="160"/>
      <c r="L176" s="165"/>
      <c r="M176" s="166"/>
      <c r="N176" s="167"/>
      <c r="O176" s="167"/>
      <c r="P176" s="168">
        <f>SUM(P177:P244)</f>
        <v>0</v>
      </c>
      <c r="Q176" s="167"/>
      <c r="R176" s="168">
        <f>SUM(R177:R244)</f>
        <v>1.29072705</v>
      </c>
      <c r="S176" s="167"/>
      <c r="T176" s="169">
        <f>SUM(T177:T244)</f>
        <v>0.09153214999999999</v>
      </c>
      <c r="AR176" s="170" t="s">
        <v>82</v>
      </c>
      <c r="AT176" s="171" t="s">
        <v>71</v>
      </c>
      <c r="AU176" s="171" t="s">
        <v>80</v>
      </c>
      <c r="AY176" s="170" t="s">
        <v>115</v>
      </c>
      <c r="BK176" s="172">
        <f>SUM(BK177:BK244)</f>
        <v>0</v>
      </c>
    </row>
    <row r="177" spans="2:65" s="1" customFormat="1" ht="14.45" customHeight="1">
      <c r="B177" s="33"/>
      <c r="C177" s="175" t="s">
        <v>252</v>
      </c>
      <c r="D177" s="175" t="s">
        <v>118</v>
      </c>
      <c r="E177" s="176" t="s">
        <v>253</v>
      </c>
      <c r="F177" s="177" t="s">
        <v>254</v>
      </c>
      <c r="G177" s="178" t="s">
        <v>121</v>
      </c>
      <c r="H177" s="179">
        <v>295.265</v>
      </c>
      <c r="I177" s="180"/>
      <c r="J177" s="181">
        <f>ROUND(I177*H177,2)</f>
        <v>0</v>
      </c>
      <c r="K177" s="177" t="s">
        <v>122</v>
      </c>
      <c r="L177" s="37"/>
      <c r="M177" s="182" t="s">
        <v>19</v>
      </c>
      <c r="N177" s="183" t="s">
        <v>43</v>
      </c>
      <c r="O177" s="62"/>
      <c r="P177" s="184">
        <f>O177*H177</f>
        <v>0</v>
      </c>
      <c r="Q177" s="184">
        <v>0.001</v>
      </c>
      <c r="R177" s="184">
        <f>Q177*H177</f>
        <v>0.295265</v>
      </c>
      <c r="S177" s="184">
        <v>0.00031</v>
      </c>
      <c r="T177" s="185">
        <f>S177*H177</f>
        <v>0.09153214999999999</v>
      </c>
      <c r="AR177" s="186" t="s">
        <v>167</v>
      </c>
      <c r="AT177" s="186" t="s">
        <v>118</v>
      </c>
      <c r="AU177" s="186" t="s">
        <v>82</v>
      </c>
      <c r="AY177" s="16" t="s">
        <v>115</v>
      </c>
      <c r="BE177" s="187">
        <f>IF(N177="základní",J177,0)</f>
        <v>0</v>
      </c>
      <c r="BF177" s="187">
        <f>IF(N177="snížená",J177,0)</f>
        <v>0</v>
      </c>
      <c r="BG177" s="187">
        <f>IF(N177="zákl. přenesená",J177,0)</f>
        <v>0</v>
      </c>
      <c r="BH177" s="187">
        <f>IF(N177="sníž. přenesená",J177,0)</f>
        <v>0</v>
      </c>
      <c r="BI177" s="187">
        <f>IF(N177="nulová",J177,0)</f>
        <v>0</v>
      </c>
      <c r="BJ177" s="16" t="s">
        <v>80</v>
      </c>
      <c r="BK177" s="187">
        <f>ROUND(I177*H177,2)</f>
        <v>0</v>
      </c>
      <c r="BL177" s="16" t="s">
        <v>167</v>
      </c>
      <c r="BM177" s="186" t="s">
        <v>255</v>
      </c>
    </row>
    <row r="178" spans="2:47" s="1" customFormat="1" ht="12">
      <c r="B178" s="33"/>
      <c r="C178" s="34"/>
      <c r="D178" s="188" t="s">
        <v>125</v>
      </c>
      <c r="E178" s="34"/>
      <c r="F178" s="189" t="s">
        <v>256</v>
      </c>
      <c r="G178" s="34"/>
      <c r="H178" s="34"/>
      <c r="I178" s="102"/>
      <c r="J178" s="34"/>
      <c r="K178" s="34"/>
      <c r="L178" s="37"/>
      <c r="M178" s="190"/>
      <c r="N178" s="62"/>
      <c r="O178" s="62"/>
      <c r="P178" s="62"/>
      <c r="Q178" s="62"/>
      <c r="R178" s="62"/>
      <c r="S178" s="62"/>
      <c r="T178" s="63"/>
      <c r="AT178" s="16" t="s">
        <v>125</v>
      </c>
      <c r="AU178" s="16" t="s">
        <v>82</v>
      </c>
    </row>
    <row r="179" spans="2:47" s="1" customFormat="1" ht="29.25">
      <c r="B179" s="33"/>
      <c r="C179" s="34"/>
      <c r="D179" s="188" t="s">
        <v>127</v>
      </c>
      <c r="E179" s="34"/>
      <c r="F179" s="191" t="s">
        <v>257</v>
      </c>
      <c r="G179" s="34"/>
      <c r="H179" s="34"/>
      <c r="I179" s="102"/>
      <c r="J179" s="34"/>
      <c r="K179" s="34"/>
      <c r="L179" s="37"/>
      <c r="M179" s="190"/>
      <c r="N179" s="62"/>
      <c r="O179" s="62"/>
      <c r="P179" s="62"/>
      <c r="Q179" s="62"/>
      <c r="R179" s="62"/>
      <c r="S179" s="62"/>
      <c r="T179" s="63"/>
      <c r="AT179" s="16" t="s">
        <v>127</v>
      </c>
      <c r="AU179" s="16" t="s">
        <v>82</v>
      </c>
    </row>
    <row r="180" spans="2:47" s="1" customFormat="1" ht="19.5">
      <c r="B180" s="33"/>
      <c r="C180" s="34"/>
      <c r="D180" s="188" t="s">
        <v>144</v>
      </c>
      <c r="E180" s="34"/>
      <c r="F180" s="191" t="s">
        <v>258</v>
      </c>
      <c r="G180" s="34"/>
      <c r="H180" s="34"/>
      <c r="I180" s="102"/>
      <c r="J180" s="34"/>
      <c r="K180" s="34"/>
      <c r="L180" s="37"/>
      <c r="M180" s="190"/>
      <c r="N180" s="62"/>
      <c r="O180" s="62"/>
      <c r="P180" s="62"/>
      <c r="Q180" s="62"/>
      <c r="R180" s="62"/>
      <c r="S180" s="62"/>
      <c r="T180" s="63"/>
      <c r="AT180" s="16" t="s">
        <v>144</v>
      </c>
      <c r="AU180" s="16" t="s">
        <v>82</v>
      </c>
    </row>
    <row r="181" spans="2:51" s="13" customFormat="1" ht="12">
      <c r="B181" s="203"/>
      <c r="C181" s="204"/>
      <c r="D181" s="188" t="s">
        <v>129</v>
      </c>
      <c r="E181" s="205" t="s">
        <v>19</v>
      </c>
      <c r="F181" s="206" t="s">
        <v>259</v>
      </c>
      <c r="G181" s="204"/>
      <c r="H181" s="205" t="s">
        <v>19</v>
      </c>
      <c r="I181" s="207"/>
      <c r="J181" s="204"/>
      <c r="K181" s="204"/>
      <c r="L181" s="208"/>
      <c r="M181" s="209"/>
      <c r="N181" s="210"/>
      <c r="O181" s="210"/>
      <c r="P181" s="210"/>
      <c r="Q181" s="210"/>
      <c r="R181" s="210"/>
      <c r="S181" s="210"/>
      <c r="T181" s="211"/>
      <c r="AT181" s="212" t="s">
        <v>129</v>
      </c>
      <c r="AU181" s="212" t="s">
        <v>82</v>
      </c>
      <c r="AV181" s="13" t="s">
        <v>80</v>
      </c>
      <c r="AW181" s="13" t="s">
        <v>33</v>
      </c>
      <c r="AX181" s="13" t="s">
        <v>72</v>
      </c>
      <c r="AY181" s="212" t="s">
        <v>115</v>
      </c>
    </row>
    <row r="182" spans="2:51" s="12" customFormat="1" ht="22.5">
      <c r="B182" s="192"/>
      <c r="C182" s="193"/>
      <c r="D182" s="188" t="s">
        <v>129</v>
      </c>
      <c r="E182" s="194" t="s">
        <v>19</v>
      </c>
      <c r="F182" s="195" t="s">
        <v>130</v>
      </c>
      <c r="G182" s="193"/>
      <c r="H182" s="196">
        <v>571.15</v>
      </c>
      <c r="I182" s="197"/>
      <c r="J182" s="193"/>
      <c r="K182" s="193"/>
      <c r="L182" s="198"/>
      <c r="M182" s="199"/>
      <c r="N182" s="200"/>
      <c r="O182" s="200"/>
      <c r="P182" s="200"/>
      <c r="Q182" s="200"/>
      <c r="R182" s="200"/>
      <c r="S182" s="200"/>
      <c r="T182" s="201"/>
      <c r="AT182" s="202" t="s">
        <v>129</v>
      </c>
      <c r="AU182" s="202" t="s">
        <v>82</v>
      </c>
      <c r="AV182" s="12" t="s">
        <v>82</v>
      </c>
      <c r="AW182" s="12" t="s">
        <v>33</v>
      </c>
      <c r="AX182" s="12" t="s">
        <v>72</v>
      </c>
      <c r="AY182" s="202" t="s">
        <v>115</v>
      </c>
    </row>
    <row r="183" spans="2:51" s="13" customFormat="1" ht="12">
      <c r="B183" s="203"/>
      <c r="C183" s="204"/>
      <c r="D183" s="188" t="s">
        <v>129</v>
      </c>
      <c r="E183" s="205" t="s">
        <v>19</v>
      </c>
      <c r="F183" s="206" t="s">
        <v>260</v>
      </c>
      <c r="G183" s="204"/>
      <c r="H183" s="205" t="s">
        <v>19</v>
      </c>
      <c r="I183" s="207"/>
      <c r="J183" s="204"/>
      <c r="K183" s="204"/>
      <c r="L183" s="208"/>
      <c r="M183" s="209"/>
      <c r="N183" s="210"/>
      <c r="O183" s="210"/>
      <c r="P183" s="210"/>
      <c r="Q183" s="210"/>
      <c r="R183" s="210"/>
      <c r="S183" s="210"/>
      <c r="T183" s="211"/>
      <c r="AT183" s="212" t="s">
        <v>129</v>
      </c>
      <c r="AU183" s="212" t="s">
        <v>82</v>
      </c>
      <c r="AV183" s="13" t="s">
        <v>80</v>
      </c>
      <c r="AW183" s="13" t="s">
        <v>33</v>
      </c>
      <c r="AX183" s="13" t="s">
        <v>72</v>
      </c>
      <c r="AY183" s="212" t="s">
        <v>115</v>
      </c>
    </row>
    <row r="184" spans="2:51" s="12" customFormat="1" ht="22.5">
      <c r="B184" s="192"/>
      <c r="C184" s="193"/>
      <c r="D184" s="188" t="s">
        <v>129</v>
      </c>
      <c r="E184" s="194" t="s">
        <v>19</v>
      </c>
      <c r="F184" s="195" t="s">
        <v>261</v>
      </c>
      <c r="G184" s="193"/>
      <c r="H184" s="196">
        <v>269.415</v>
      </c>
      <c r="I184" s="197"/>
      <c r="J184" s="193"/>
      <c r="K184" s="193"/>
      <c r="L184" s="198"/>
      <c r="M184" s="199"/>
      <c r="N184" s="200"/>
      <c r="O184" s="200"/>
      <c r="P184" s="200"/>
      <c r="Q184" s="200"/>
      <c r="R184" s="200"/>
      <c r="S184" s="200"/>
      <c r="T184" s="201"/>
      <c r="AT184" s="202" t="s">
        <v>129</v>
      </c>
      <c r="AU184" s="202" t="s">
        <v>82</v>
      </c>
      <c r="AV184" s="12" t="s">
        <v>82</v>
      </c>
      <c r="AW184" s="12" t="s">
        <v>33</v>
      </c>
      <c r="AX184" s="12" t="s">
        <v>72</v>
      </c>
      <c r="AY184" s="202" t="s">
        <v>115</v>
      </c>
    </row>
    <row r="185" spans="2:51" s="12" customFormat="1" ht="12">
      <c r="B185" s="192"/>
      <c r="C185" s="193"/>
      <c r="D185" s="188" t="s">
        <v>129</v>
      </c>
      <c r="E185" s="194" t="s">
        <v>19</v>
      </c>
      <c r="F185" s="195" t="s">
        <v>262</v>
      </c>
      <c r="G185" s="193"/>
      <c r="H185" s="196">
        <v>120.153</v>
      </c>
      <c r="I185" s="197"/>
      <c r="J185" s="193"/>
      <c r="K185" s="193"/>
      <c r="L185" s="198"/>
      <c r="M185" s="199"/>
      <c r="N185" s="200"/>
      <c r="O185" s="200"/>
      <c r="P185" s="200"/>
      <c r="Q185" s="200"/>
      <c r="R185" s="200"/>
      <c r="S185" s="200"/>
      <c r="T185" s="201"/>
      <c r="AT185" s="202" t="s">
        <v>129</v>
      </c>
      <c r="AU185" s="202" t="s">
        <v>82</v>
      </c>
      <c r="AV185" s="12" t="s">
        <v>82</v>
      </c>
      <c r="AW185" s="12" t="s">
        <v>33</v>
      </c>
      <c r="AX185" s="12" t="s">
        <v>72</v>
      </c>
      <c r="AY185" s="202" t="s">
        <v>115</v>
      </c>
    </row>
    <row r="186" spans="2:51" s="12" customFormat="1" ht="22.5">
      <c r="B186" s="192"/>
      <c r="C186" s="193"/>
      <c r="D186" s="188" t="s">
        <v>129</v>
      </c>
      <c r="E186" s="194" t="s">
        <v>19</v>
      </c>
      <c r="F186" s="195" t="s">
        <v>263</v>
      </c>
      <c r="G186" s="193"/>
      <c r="H186" s="196">
        <v>960.544</v>
      </c>
      <c r="I186" s="197"/>
      <c r="J186" s="193"/>
      <c r="K186" s="193"/>
      <c r="L186" s="198"/>
      <c r="M186" s="199"/>
      <c r="N186" s="200"/>
      <c r="O186" s="200"/>
      <c r="P186" s="200"/>
      <c r="Q186" s="200"/>
      <c r="R186" s="200"/>
      <c r="S186" s="200"/>
      <c r="T186" s="201"/>
      <c r="AT186" s="202" t="s">
        <v>129</v>
      </c>
      <c r="AU186" s="202" t="s">
        <v>82</v>
      </c>
      <c r="AV186" s="12" t="s">
        <v>82</v>
      </c>
      <c r="AW186" s="12" t="s">
        <v>33</v>
      </c>
      <c r="AX186" s="12" t="s">
        <v>72</v>
      </c>
      <c r="AY186" s="202" t="s">
        <v>115</v>
      </c>
    </row>
    <row r="187" spans="2:51" s="12" customFormat="1" ht="12">
      <c r="B187" s="192"/>
      <c r="C187" s="193"/>
      <c r="D187" s="188" t="s">
        <v>129</v>
      </c>
      <c r="E187" s="194" t="s">
        <v>19</v>
      </c>
      <c r="F187" s="195" t="s">
        <v>264</v>
      </c>
      <c r="G187" s="193"/>
      <c r="H187" s="196">
        <v>467.565</v>
      </c>
      <c r="I187" s="197"/>
      <c r="J187" s="193"/>
      <c r="K187" s="193"/>
      <c r="L187" s="198"/>
      <c r="M187" s="199"/>
      <c r="N187" s="200"/>
      <c r="O187" s="200"/>
      <c r="P187" s="200"/>
      <c r="Q187" s="200"/>
      <c r="R187" s="200"/>
      <c r="S187" s="200"/>
      <c r="T187" s="201"/>
      <c r="AT187" s="202" t="s">
        <v>129</v>
      </c>
      <c r="AU187" s="202" t="s">
        <v>82</v>
      </c>
      <c r="AV187" s="12" t="s">
        <v>82</v>
      </c>
      <c r="AW187" s="12" t="s">
        <v>33</v>
      </c>
      <c r="AX187" s="12" t="s">
        <v>72</v>
      </c>
      <c r="AY187" s="202" t="s">
        <v>115</v>
      </c>
    </row>
    <row r="188" spans="2:51" s="12" customFormat="1" ht="12">
      <c r="B188" s="192"/>
      <c r="C188" s="193"/>
      <c r="D188" s="188" t="s">
        <v>129</v>
      </c>
      <c r="E188" s="194" t="s">
        <v>19</v>
      </c>
      <c r="F188" s="195" t="s">
        <v>265</v>
      </c>
      <c r="G188" s="193"/>
      <c r="H188" s="196">
        <v>6.044</v>
      </c>
      <c r="I188" s="197"/>
      <c r="J188" s="193"/>
      <c r="K188" s="193"/>
      <c r="L188" s="198"/>
      <c r="M188" s="199"/>
      <c r="N188" s="200"/>
      <c r="O188" s="200"/>
      <c r="P188" s="200"/>
      <c r="Q188" s="200"/>
      <c r="R188" s="200"/>
      <c r="S188" s="200"/>
      <c r="T188" s="201"/>
      <c r="AT188" s="202" t="s">
        <v>129</v>
      </c>
      <c r="AU188" s="202" t="s">
        <v>82</v>
      </c>
      <c r="AV188" s="12" t="s">
        <v>82</v>
      </c>
      <c r="AW188" s="12" t="s">
        <v>33</v>
      </c>
      <c r="AX188" s="12" t="s">
        <v>72</v>
      </c>
      <c r="AY188" s="202" t="s">
        <v>115</v>
      </c>
    </row>
    <row r="189" spans="2:51" s="13" customFormat="1" ht="12">
      <c r="B189" s="203"/>
      <c r="C189" s="204"/>
      <c r="D189" s="188" t="s">
        <v>129</v>
      </c>
      <c r="E189" s="205" t="s">
        <v>19</v>
      </c>
      <c r="F189" s="206" t="s">
        <v>266</v>
      </c>
      <c r="G189" s="204"/>
      <c r="H189" s="205" t="s">
        <v>19</v>
      </c>
      <c r="I189" s="207"/>
      <c r="J189" s="204"/>
      <c r="K189" s="204"/>
      <c r="L189" s="208"/>
      <c r="M189" s="209"/>
      <c r="N189" s="210"/>
      <c r="O189" s="210"/>
      <c r="P189" s="210"/>
      <c r="Q189" s="210"/>
      <c r="R189" s="210"/>
      <c r="S189" s="210"/>
      <c r="T189" s="211"/>
      <c r="AT189" s="212" t="s">
        <v>129</v>
      </c>
      <c r="AU189" s="212" t="s">
        <v>82</v>
      </c>
      <c r="AV189" s="13" t="s">
        <v>80</v>
      </c>
      <c r="AW189" s="13" t="s">
        <v>33</v>
      </c>
      <c r="AX189" s="13" t="s">
        <v>72</v>
      </c>
      <c r="AY189" s="212" t="s">
        <v>115</v>
      </c>
    </row>
    <row r="190" spans="2:51" s="12" customFormat="1" ht="12">
      <c r="B190" s="192"/>
      <c r="C190" s="193"/>
      <c r="D190" s="188" t="s">
        <v>129</v>
      </c>
      <c r="E190" s="194" t="s">
        <v>19</v>
      </c>
      <c r="F190" s="195" t="s">
        <v>267</v>
      </c>
      <c r="G190" s="193"/>
      <c r="H190" s="196">
        <v>-94.543</v>
      </c>
      <c r="I190" s="197"/>
      <c r="J190" s="193"/>
      <c r="K190" s="193"/>
      <c r="L190" s="198"/>
      <c r="M190" s="199"/>
      <c r="N190" s="200"/>
      <c r="O190" s="200"/>
      <c r="P190" s="200"/>
      <c r="Q190" s="200"/>
      <c r="R190" s="200"/>
      <c r="S190" s="200"/>
      <c r="T190" s="201"/>
      <c r="AT190" s="202" t="s">
        <v>129</v>
      </c>
      <c r="AU190" s="202" t="s">
        <v>82</v>
      </c>
      <c r="AV190" s="12" t="s">
        <v>82</v>
      </c>
      <c r="AW190" s="12" t="s">
        <v>33</v>
      </c>
      <c r="AX190" s="12" t="s">
        <v>72</v>
      </c>
      <c r="AY190" s="202" t="s">
        <v>115</v>
      </c>
    </row>
    <row r="191" spans="2:51" s="12" customFormat="1" ht="12">
      <c r="B191" s="192"/>
      <c r="C191" s="193"/>
      <c r="D191" s="188" t="s">
        <v>129</v>
      </c>
      <c r="E191" s="194" t="s">
        <v>19</v>
      </c>
      <c r="F191" s="195" t="s">
        <v>268</v>
      </c>
      <c r="G191" s="193"/>
      <c r="H191" s="196">
        <v>-18.937</v>
      </c>
      <c r="I191" s="197"/>
      <c r="J191" s="193"/>
      <c r="K191" s="193"/>
      <c r="L191" s="198"/>
      <c r="M191" s="199"/>
      <c r="N191" s="200"/>
      <c r="O191" s="200"/>
      <c r="P191" s="200"/>
      <c r="Q191" s="200"/>
      <c r="R191" s="200"/>
      <c r="S191" s="200"/>
      <c r="T191" s="201"/>
      <c r="AT191" s="202" t="s">
        <v>129</v>
      </c>
      <c r="AU191" s="202" t="s">
        <v>82</v>
      </c>
      <c r="AV191" s="12" t="s">
        <v>82</v>
      </c>
      <c r="AW191" s="12" t="s">
        <v>33</v>
      </c>
      <c r="AX191" s="12" t="s">
        <v>72</v>
      </c>
      <c r="AY191" s="202" t="s">
        <v>115</v>
      </c>
    </row>
    <row r="192" spans="2:51" s="13" customFormat="1" ht="12">
      <c r="B192" s="203"/>
      <c r="C192" s="204"/>
      <c r="D192" s="188" t="s">
        <v>129</v>
      </c>
      <c r="E192" s="205" t="s">
        <v>19</v>
      </c>
      <c r="F192" s="206" t="s">
        <v>269</v>
      </c>
      <c r="G192" s="204"/>
      <c r="H192" s="205" t="s">
        <v>19</v>
      </c>
      <c r="I192" s="207"/>
      <c r="J192" s="204"/>
      <c r="K192" s="204"/>
      <c r="L192" s="208"/>
      <c r="M192" s="209"/>
      <c r="N192" s="210"/>
      <c r="O192" s="210"/>
      <c r="P192" s="210"/>
      <c r="Q192" s="210"/>
      <c r="R192" s="210"/>
      <c r="S192" s="210"/>
      <c r="T192" s="211"/>
      <c r="AT192" s="212" t="s">
        <v>129</v>
      </c>
      <c r="AU192" s="212" t="s">
        <v>82</v>
      </c>
      <c r="AV192" s="13" t="s">
        <v>80</v>
      </c>
      <c r="AW192" s="13" t="s">
        <v>33</v>
      </c>
      <c r="AX192" s="13" t="s">
        <v>72</v>
      </c>
      <c r="AY192" s="212" t="s">
        <v>115</v>
      </c>
    </row>
    <row r="193" spans="2:51" s="12" customFormat="1" ht="33.75">
      <c r="B193" s="192"/>
      <c r="C193" s="193"/>
      <c r="D193" s="188" t="s">
        <v>129</v>
      </c>
      <c r="E193" s="194" t="s">
        <v>19</v>
      </c>
      <c r="F193" s="195" t="s">
        <v>270</v>
      </c>
      <c r="G193" s="193"/>
      <c r="H193" s="196">
        <v>-183.521</v>
      </c>
      <c r="I193" s="197"/>
      <c r="J193" s="193"/>
      <c r="K193" s="193"/>
      <c r="L193" s="198"/>
      <c r="M193" s="199"/>
      <c r="N193" s="200"/>
      <c r="O193" s="200"/>
      <c r="P193" s="200"/>
      <c r="Q193" s="200"/>
      <c r="R193" s="200"/>
      <c r="S193" s="200"/>
      <c r="T193" s="201"/>
      <c r="AT193" s="202" t="s">
        <v>129</v>
      </c>
      <c r="AU193" s="202" t="s">
        <v>82</v>
      </c>
      <c r="AV193" s="12" t="s">
        <v>82</v>
      </c>
      <c r="AW193" s="12" t="s">
        <v>33</v>
      </c>
      <c r="AX193" s="12" t="s">
        <v>72</v>
      </c>
      <c r="AY193" s="202" t="s">
        <v>115</v>
      </c>
    </row>
    <row r="194" spans="2:51" s="12" customFormat="1" ht="12">
      <c r="B194" s="192"/>
      <c r="C194" s="193"/>
      <c r="D194" s="188" t="s">
        <v>129</v>
      </c>
      <c r="E194" s="194" t="s">
        <v>19</v>
      </c>
      <c r="F194" s="195" t="s">
        <v>271</v>
      </c>
      <c r="G194" s="193"/>
      <c r="H194" s="196">
        <v>-62.37</v>
      </c>
      <c r="I194" s="197"/>
      <c r="J194" s="193"/>
      <c r="K194" s="193"/>
      <c r="L194" s="198"/>
      <c r="M194" s="199"/>
      <c r="N194" s="200"/>
      <c r="O194" s="200"/>
      <c r="P194" s="200"/>
      <c r="Q194" s="200"/>
      <c r="R194" s="200"/>
      <c r="S194" s="200"/>
      <c r="T194" s="201"/>
      <c r="AT194" s="202" t="s">
        <v>129</v>
      </c>
      <c r="AU194" s="202" t="s">
        <v>82</v>
      </c>
      <c r="AV194" s="12" t="s">
        <v>82</v>
      </c>
      <c r="AW194" s="12" t="s">
        <v>33</v>
      </c>
      <c r="AX194" s="12" t="s">
        <v>72</v>
      </c>
      <c r="AY194" s="202" t="s">
        <v>115</v>
      </c>
    </row>
    <row r="195" spans="2:51" s="12" customFormat="1" ht="12">
      <c r="B195" s="192"/>
      <c r="C195" s="193"/>
      <c r="D195" s="188" t="s">
        <v>129</v>
      </c>
      <c r="E195" s="194" t="s">
        <v>19</v>
      </c>
      <c r="F195" s="195" t="s">
        <v>272</v>
      </c>
      <c r="G195" s="193"/>
      <c r="H195" s="196">
        <v>-7.2</v>
      </c>
      <c r="I195" s="197"/>
      <c r="J195" s="193"/>
      <c r="K195" s="193"/>
      <c r="L195" s="198"/>
      <c r="M195" s="199"/>
      <c r="N195" s="200"/>
      <c r="O195" s="200"/>
      <c r="P195" s="200"/>
      <c r="Q195" s="200"/>
      <c r="R195" s="200"/>
      <c r="S195" s="200"/>
      <c r="T195" s="201"/>
      <c r="AT195" s="202" t="s">
        <v>129</v>
      </c>
      <c r="AU195" s="202" t="s">
        <v>82</v>
      </c>
      <c r="AV195" s="12" t="s">
        <v>82</v>
      </c>
      <c r="AW195" s="12" t="s">
        <v>33</v>
      </c>
      <c r="AX195" s="12" t="s">
        <v>72</v>
      </c>
      <c r="AY195" s="202" t="s">
        <v>115</v>
      </c>
    </row>
    <row r="196" spans="2:51" s="12" customFormat="1" ht="12">
      <c r="B196" s="192"/>
      <c r="C196" s="193"/>
      <c r="D196" s="188" t="s">
        <v>129</v>
      </c>
      <c r="E196" s="194" t="s">
        <v>19</v>
      </c>
      <c r="F196" s="195" t="s">
        <v>273</v>
      </c>
      <c r="G196" s="193"/>
      <c r="H196" s="196">
        <v>-31.941</v>
      </c>
      <c r="I196" s="197"/>
      <c r="J196" s="193"/>
      <c r="K196" s="193"/>
      <c r="L196" s="198"/>
      <c r="M196" s="199"/>
      <c r="N196" s="200"/>
      <c r="O196" s="200"/>
      <c r="P196" s="200"/>
      <c r="Q196" s="200"/>
      <c r="R196" s="200"/>
      <c r="S196" s="200"/>
      <c r="T196" s="201"/>
      <c r="AT196" s="202" t="s">
        <v>129</v>
      </c>
      <c r="AU196" s="202" t="s">
        <v>82</v>
      </c>
      <c r="AV196" s="12" t="s">
        <v>82</v>
      </c>
      <c r="AW196" s="12" t="s">
        <v>33</v>
      </c>
      <c r="AX196" s="12" t="s">
        <v>72</v>
      </c>
      <c r="AY196" s="202" t="s">
        <v>115</v>
      </c>
    </row>
    <row r="197" spans="2:51" s="13" customFormat="1" ht="12">
      <c r="B197" s="203"/>
      <c r="C197" s="204"/>
      <c r="D197" s="188" t="s">
        <v>129</v>
      </c>
      <c r="E197" s="205" t="s">
        <v>19</v>
      </c>
      <c r="F197" s="206" t="s">
        <v>274</v>
      </c>
      <c r="G197" s="204"/>
      <c r="H197" s="205" t="s">
        <v>19</v>
      </c>
      <c r="I197" s="207"/>
      <c r="J197" s="204"/>
      <c r="K197" s="204"/>
      <c r="L197" s="208"/>
      <c r="M197" s="209"/>
      <c r="N197" s="210"/>
      <c r="O197" s="210"/>
      <c r="P197" s="210"/>
      <c r="Q197" s="210"/>
      <c r="R197" s="210"/>
      <c r="S197" s="210"/>
      <c r="T197" s="211"/>
      <c r="AT197" s="212" t="s">
        <v>129</v>
      </c>
      <c r="AU197" s="212" t="s">
        <v>82</v>
      </c>
      <c r="AV197" s="13" t="s">
        <v>80</v>
      </c>
      <c r="AW197" s="13" t="s">
        <v>33</v>
      </c>
      <c r="AX197" s="13" t="s">
        <v>72</v>
      </c>
      <c r="AY197" s="212" t="s">
        <v>115</v>
      </c>
    </row>
    <row r="198" spans="2:51" s="12" customFormat="1" ht="12">
      <c r="B198" s="192"/>
      <c r="C198" s="193"/>
      <c r="D198" s="188" t="s">
        <v>129</v>
      </c>
      <c r="E198" s="194" t="s">
        <v>19</v>
      </c>
      <c r="F198" s="195" t="s">
        <v>275</v>
      </c>
      <c r="G198" s="193"/>
      <c r="H198" s="196">
        <v>-20.46</v>
      </c>
      <c r="I198" s="197"/>
      <c r="J198" s="193"/>
      <c r="K198" s="193"/>
      <c r="L198" s="198"/>
      <c r="M198" s="199"/>
      <c r="N198" s="200"/>
      <c r="O198" s="200"/>
      <c r="P198" s="200"/>
      <c r="Q198" s="200"/>
      <c r="R198" s="200"/>
      <c r="S198" s="200"/>
      <c r="T198" s="201"/>
      <c r="AT198" s="202" t="s">
        <v>129</v>
      </c>
      <c r="AU198" s="202" t="s">
        <v>82</v>
      </c>
      <c r="AV198" s="12" t="s">
        <v>82</v>
      </c>
      <c r="AW198" s="12" t="s">
        <v>33</v>
      </c>
      <c r="AX198" s="12" t="s">
        <v>72</v>
      </c>
      <c r="AY198" s="202" t="s">
        <v>115</v>
      </c>
    </row>
    <row r="199" spans="2:51" s="13" customFormat="1" ht="12">
      <c r="B199" s="203"/>
      <c r="C199" s="204"/>
      <c r="D199" s="188" t="s">
        <v>129</v>
      </c>
      <c r="E199" s="205" t="s">
        <v>19</v>
      </c>
      <c r="F199" s="206" t="s">
        <v>276</v>
      </c>
      <c r="G199" s="204"/>
      <c r="H199" s="205" t="s">
        <v>19</v>
      </c>
      <c r="I199" s="207"/>
      <c r="J199" s="204"/>
      <c r="K199" s="204"/>
      <c r="L199" s="208"/>
      <c r="M199" s="209"/>
      <c r="N199" s="210"/>
      <c r="O199" s="210"/>
      <c r="P199" s="210"/>
      <c r="Q199" s="210"/>
      <c r="R199" s="210"/>
      <c r="S199" s="210"/>
      <c r="T199" s="211"/>
      <c r="AT199" s="212" t="s">
        <v>129</v>
      </c>
      <c r="AU199" s="212" t="s">
        <v>82</v>
      </c>
      <c r="AV199" s="13" t="s">
        <v>80</v>
      </c>
      <c r="AW199" s="13" t="s">
        <v>33</v>
      </c>
      <c r="AX199" s="13" t="s">
        <v>72</v>
      </c>
      <c r="AY199" s="212" t="s">
        <v>115</v>
      </c>
    </row>
    <row r="200" spans="2:51" s="12" customFormat="1" ht="12">
      <c r="B200" s="192"/>
      <c r="C200" s="193"/>
      <c r="D200" s="188" t="s">
        <v>129</v>
      </c>
      <c r="E200" s="194" t="s">
        <v>19</v>
      </c>
      <c r="F200" s="195" t="s">
        <v>277</v>
      </c>
      <c r="G200" s="193"/>
      <c r="H200" s="196">
        <v>-7.467</v>
      </c>
      <c r="I200" s="197"/>
      <c r="J200" s="193"/>
      <c r="K200" s="193"/>
      <c r="L200" s="198"/>
      <c r="M200" s="199"/>
      <c r="N200" s="200"/>
      <c r="O200" s="200"/>
      <c r="P200" s="200"/>
      <c r="Q200" s="200"/>
      <c r="R200" s="200"/>
      <c r="S200" s="200"/>
      <c r="T200" s="201"/>
      <c r="AT200" s="202" t="s">
        <v>129</v>
      </c>
      <c r="AU200" s="202" t="s">
        <v>82</v>
      </c>
      <c r="AV200" s="12" t="s">
        <v>82</v>
      </c>
      <c r="AW200" s="12" t="s">
        <v>33</v>
      </c>
      <c r="AX200" s="12" t="s">
        <v>72</v>
      </c>
      <c r="AY200" s="202" t="s">
        <v>115</v>
      </c>
    </row>
    <row r="201" spans="2:51" s="12" customFormat="1" ht="12">
      <c r="B201" s="192"/>
      <c r="C201" s="193"/>
      <c r="D201" s="188" t="s">
        <v>129</v>
      </c>
      <c r="E201" s="193"/>
      <c r="F201" s="195" t="s">
        <v>278</v>
      </c>
      <c r="G201" s="193"/>
      <c r="H201" s="196">
        <v>295.265</v>
      </c>
      <c r="I201" s="197"/>
      <c r="J201" s="193"/>
      <c r="K201" s="193"/>
      <c r="L201" s="198"/>
      <c r="M201" s="199"/>
      <c r="N201" s="200"/>
      <c r="O201" s="200"/>
      <c r="P201" s="200"/>
      <c r="Q201" s="200"/>
      <c r="R201" s="200"/>
      <c r="S201" s="200"/>
      <c r="T201" s="201"/>
      <c r="AT201" s="202" t="s">
        <v>129</v>
      </c>
      <c r="AU201" s="202" t="s">
        <v>82</v>
      </c>
      <c r="AV201" s="12" t="s">
        <v>82</v>
      </c>
      <c r="AW201" s="12" t="s">
        <v>4</v>
      </c>
      <c r="AX201" s="12" t="s">
        <v>80</v>
      </c>
      <c r="AY201" s="202" t="s">
        <v>115</v>
      </c>
    </row>
    <row r="202" spans="2:65" s="1" customFormat="1" ht="14.45" customHeight="1">
      <c r="B202" s="33"/>
      <c r="C202" s="175" t="s">
        <v>279</v>
      </c>
      <c r="D202" s="175" t="s">
        <v>118</v>
      </c>
      <c r="E202" s="176" t="s">
        <v>280</v>
      </c>
      <c r="F202" s="177" t="s">
        <v>281</v>
      </c>
      <c r="G202" s="178" t="s">
        <v>188</v>
      </c>
      <c r="H202" s="179">
        <v>7.875</v>
      </c>
      <c r="I202" s="180"/>
      <c r="J202" s="181">
        <f>ROUND(I202*H202,2)</f>
        <v>0</v>
      </c>
      <c r="K202" s="177" t="s">
        <v>122</v>
      </c>
      <c r="L202" s="37"/>
      <c r="M202" s="182" t="s">
        <v>19</v>
      </c>
      <c r="N202" s="183" t="s">
        <v>43</v>
      </c>
      <c r="O202" s="62"/>
      <c r="P202" s="184">
        <f>O202*H202</f>
        <v>0</v>
      </c>
      <c r="Q202" s="184">
        <v>4E-05</v>
      </c>
      <c r="R202" s="184">
        <f>Q202*H202</f>
        <v>0.000315</v>
      </c>
      <c r="S202" s="184">
        <v>0</v>
      </c>
      <c r="T202" s="185">
        <f>S202*H202</f>
        <v>0</v>
      </c>
      <c r="AR202" s="186" t="s">
        <v>167</v>
      </c>
      <c r="AT202" s="186" t="s">
        <v>118</v>
      </c>
      <c r="AU202" s="186" t="s">
        <v>82</v>
      </c>
      <c r="AY202" s="16" t="s">
        <v>115</v>
      </c>
      <c r="BE202" s="187">
        <f>IF(N202="základní",J202,0)</f>
        <v>0</v>
      </c>
      <c r="BF202" s="187">
        <f>IF(N202="snížená",J202,0)</f>
        <v>0</v>
      </c>
      <c r="BG202" s="187">
        <f>IF(N202="zákl. přenesená",J202,0)</f>
        <v>0</v>
      </c>
      <c r="BH202" s="187">
        <f>IF(N202="sníž. přenesená",J202,0)</f>
        <v>0</v>
      </c>
      <c r="BI202" s="187">
        <f>IF(N202="nulová",J202,0)</f>
        <v>0</v>
      </c>
      <c r="BJ202" s="16" t="s">
        <v>80</v>
      </c>
      <c r="BK202" s="187">
        <f>ROUND(I202*H202,2)</f>
        <v>0</v>
      </c>
      <c r="BL202" s="16" t="s">
        <v>167</v>
      </c>
      <c r="BM202" s="186" t="s">
        <v>282</v>
      </c>
    </row>
    <row r="203" spans="2:47" s="1" customFormat="1" ht="12">
      <c r="B203" s="33"/>
      <c r="C203" s="34"/>
      <c r="D203" s="188" t="s">
        <v>125</v>
      </c>
      <c r="E203" s="34"/>
      <c r="F203" s="189" t="s">
        <v>283</v>
      </c>
      <c r="G203" s="34"/>
      <c r="H203" s="34"/>
      <c r="I203" s="102"/>
      <c r="J203" s="34"/>
      <c r="K203" s="34"/>
      <c r="L203" s="37"/>
      <c r="M203" s="190"/>
      <c r="N203" s="62"/>
      <c r="O203" s="62"/>
      <c r="P203" s="62"/>
      <c r="Q203" s="62"/>
      <c r="R203" s="62"/>
      <c r="S203" s="62"/>
      <c r="T203" s="63"/>
      <c r="AT203" s="16" t="s">
        <v>125</v>
      </c>
      <c r="AU203" s="16" t="s">
        <v>82</v>
      </c>
    </row>
    <row r="204" spans="2:47" s="1" customFormat="1" ht="39">
      <c r="B204" s="33"/>
      <c r="C204" s="34"/>
      <c r="D204" s="188" t="s">
        <v>127</v>
      </c>
      <c r="E204" s="34"/>
      <c r="F204" s="191" t="s">
        <v>284</v>
      </c>
      <c r="G204" s="34"/>
      <c r="H204" s="34"/>
      <c r="I204" s="102"/>
      <c r="J204" s="34"/>
      <c r="K204" s="34"/>
      <c r="L204" s="37"/>
      <c r="M204" s="190"/>
      <c r="N204" s="62"/>
      <c r="O204" s="62"/>
      <c r="P204" s="62"/>
      <c r="Q204" s="62"/>
      <c r="R204" s="62"/>
      <c r="S204" s="62"/>
      <c r="T204" s="63"/>
      <c r="AT204" s="16" t="s">
        <v>127</v>
      </c>
      <c r="AU204" s="16" t="s">
        <v>82</v>
      </c>
    </row>
    <row r="205" spans="2:51" s="12" customFormat="1" ht="12">
      <c r="B205" s="192"/>
      <c r="C205" s="193"/>
      <c r="D205" s="188" t="s">
        <v>129</v>
      </c>
      <c r="E205" s="194" t="s">
        <v>19</v>
      </c>
      <c r="F205" s="195" t="s">
        <v>285</v>
      </c>
      <c r="G205" s="193"/>
      <c r="H205" s="196">
        <v>3.375</v>
      </c>
      <c r="I205" s="197"/>
      <c r="J205" s="193"/>
      <c r="K205" s="193"/>
      <c r="L205" s="198"/>
      <c r="M205" s="199"/>
      <c r="N205" s="200"/>
      <c r="O205" s="200"/>
      <c r="P205" s="200"/>
      <c r="Q205" s="200"/>
      <c r="R205" s="200"/>
      <c r="S205" s="200"/>
      <c r="T205" s="201"/>
      <c r="AT205" s="202" t="s">
        <v>129</v>
      </c>
      <c r="AU205" s="202" t="s">
        <v>82</v>
      </c>
      <c r="AV205" s="12" t="s">
        <v>82</v>
      </c>
      <c r="AW205" s="12" t="s">
        <v>33</v>
      </c>
      <c r="AX205" s="12" t="s">
        <v>72</v>
      </c>
      <c r="AY205" s="202" t="s">
        <v>115</v>
      </c>
    </row>
    <row r="206" spans="2:51" s="12" customFormat="1" ht="12">
      <c r="B206" s="192"/>
      <c r="C206" s="193"/>
      <c r="D206" s="188" t="s">
        <v>129</v>
      </c>
      <c r="E206" s="194" t="s">
        <v>19</v>
      </c>
      <c r="F206" s="195" t="s">
        <v>286</v>
      </c>
      <c r="G206" s="193"/>
      <c r="H206" s="196">
        <v>4.5</v>
      </c>
      <c r="I206" s="197"/>
      <c r="J206" s="193"/>
      <c r="K206" s="193"/>
      <c r="L206" s="198"/>
      <c r="M206" s="199"/>
      <c r="N206" s="200"/>
      <c r="O206" s="200"/>
      <c r="P206" s="200"/>
      <c r="Q206" s="200"/>
      <c r="R206" s="200"/>
      <c r="S206" s="200"/>
      <c r="T206" s="201"/>
      <c r="AT206" s="202" t="s">
        <v>129</v>
      </c>
      <c r="AU206" s="202" t="s">
        <v>82</v>
      </c>
      <c r="AV206" s="12" t="s">
        <v>82</v>
      </c>
      <c r="AW206" s="12" t="s">
        <v>33</v>
      </c>
      <c r="AX206" s="12" t="s">
        <v>72</v>
      </c>
      <c r="AY206" s="202" t="s">
        <v>115</v>
      </c>
    </row>
    <row r="207" spans="2:65" s="1" customFormat="1" ht="14.45" customHeight="1">
      <c r="B207" s="33"/>
      <c r="C207" s="213" t="s">
        <v>287</v>
      </c>
      <c r="D207" s="213" t="s">
        <v>201</v>
      </c>
      <c r="E207" s="214" t="s">
        <v>288</v>
      </c>
      <c r="F207" s="215" t="s">
        <v>289</v>
      </c>
      <c r="G207" s="216" t="s">
        <v>188</v>
      </c>
      <c r="H207" s="217">
        <v>8.269</v>
      </c>
      <c r="I207" s="218"/>
      <c r="J207" s="219">
        <f>ROUND(I207*H207,2)</f>
        <v>0</v>
      </c>
      <c r="K207" s="215" t="s">
        <v>122</v>
      </c>
      <c r="L207" s="220"/>
      <c r="M207" s="221" t="s">
        <v>19</v>
      </c>
      <c r="N207" s="222" t="s">
        <v>43</v>
      </c>
      <c r="O207" s="62"/>
      <c r="P207" s="184">
        <f>O207*H207</f>
        <v>0</v>
      </c>
      <c r="Q207" s="184">
        <v>3E-05</v>
      </c>
      <c r="R207" s="184">
        <f>Q207*H207</f>
        <v>0.00024807000000000003</v>
      </c>
      <c r="S207" s="184">
        <v>0</v>
      </c>
      <c r="T207" s="185">
        <f>S207*H207</f>
        <v>0</v>
      </c>
      <c r="AR207" s="186" t="s">
        <v>204</v>
      </c>
      <c r="AT207" s="186" t="s">
        <v>201</v>
      </c>
      <c r="AU207" s="186" t="s">
        <v>82</v>
      </c>
      <c r="AY207" s="16" t="s">
        <v>115</v>
      </c>
      <c r="BE207" s="187">
        <f>IF(N207="základní",J207,0)</f>
        <v>0</v>
      </c>
      <c r="BF207" s="187">
        <f>IF(N207="snížená",J207,0)</f>
        <v>0</v>
      </c>
      <c r="BG207" s="187">
        <f>IF(N207="zákl. přenesená",J207,0)</f>
        <v>0</v>
      </c>
      <c r="BH207" s="187">
        <f>IF(N207="sníž. přenesená",J207,0)</f>
        <v>0</v>
      </c>
      <c r="BI207" s="187">
        <f>IF(N207="nulová",J207,0)</f>
        <v>0</v>
      </c>
      <c r="BJ207" s="16" t="s">
        <v>80</v>
      </c>
      <c r="BK207" s="187">
        <f>ROUND(I207*H207,2)</f>
        <v>0</v>
      </c>
      <c r="BL207" s="16" t="s">
        <v>167</v>
      </c>
      <c r="BM207" s="186" t="s">
        <v>290</v>
      </c>
    </row>
    <row r="208" spans="2:47" s="1" customFormat="1" ht="12">
      <c r="B208" s="33"/>
      <c r="C208" s="34"/>
      <c r="D208" s="188" t="s">
        <v>125</v>
      </c>
      <c r="E208" s="34"/>
      <c r="F208" s="189" t="s">
        <v>289</v>
      </c>
      <c r="G208" s="34"/>
      <c r="H208" s="34"/>
      <c r="I208" s="102"/>
      <c r="J208" s="34"/>
      <c r="K208" s="34"/>
      <c r="L208" s="37"/>
      <c r="M208" s="190"/>
      <c r="N208" s="62"/>
      <c r="O208" s="62"/>
      <c r="P208" s="62"/>
      <c r="Q208" s="62"/>
      <c r="R208" s="62"/>
      <c r="S208" s="62"/>
      <c r="T208" s="63"/>
      <c r="AT208" s="16" t="s">
        <v>125</v>
      </c>
      <c r="AU208" s="16" t="s">
        <v>82</v>
      </c>
    </row>
    <row r="209" spans="2:51" s="12" customFormat="1" ht="12">
      <c r="B209" s="192"/>
      <c r="C209" s="193"/>
      <c r="D209" s="188" t="s">
        <v>129</v>
      </c>
      <c r="E209" s="193"/>
      <c r="F209" s="195" t="s">
        <v>291</v>
      </c>
      <c r="G209" s="193"/>
      <c r="H209" s="196">
        <v>8.269</v>
      </c>
      <c r="I209" s="197"/>
      <c r="J209" s="193"/>
      <c r="K209" s="193"/>
      <c r="L209" s="198"/>
      <c r="M209" s="199"/>
      <c r="N209" s="200"/>
      <c r="O209" s="200"/>
      <c r="P209" s="200"/>
      <c r="Q209" s="200"/>
      <c r="R209" s="200"/>
      <c r="S209" s="200"/>
      <c r="T209" s="201"/>
      <c r="AT209" s="202" t="s">
        <v>129</v>
      </c>
      <c r="AU209" s="202" t="s">
        <v>82</v>
      </c>
      <c r="AV209" s="12" t="s">
        <v>82</v>
      </c>
      <c r="AW209" s="12" t="s">
        <v>4</v>
      </c>
      <c r="AX209" s="12" t="s">
        <v>80</v>
      </c>
      <c r="AY209" s="202" t="s">
        <v>115</v>
      </c>
    </row>
    <row r="210" spans="2:65" s="1" customFormat="1" ht="14.45" customHeight="1">
      <c r="B210" s="33"/>
      <c r="C210" s="213" t="s">
        <v>7</v>
      </c>
      <c r="D210" s="213" t="s">
        <v>201</v>
      </c>
      <c r="E210" s="214" t="s">
        <v>292</v>
      </c>
      <c r="F210" s="215" t="s">
        <v>293</v>
      </c>
      <c r="G210" s="216" t="s">
        <v>294</v>
      </c>
      <c r="H210" s="217">
        <v>8.269</v>
      </c>
      <c r="I210" s="218"/>
      <c r="J210" s="219">
        <f>ROUND(I210*H210,2)</f>
        <v>0</v>
      </c>
      <c r="K210" s="215" t="s">
        <v>122</v>
      </c>
      <c r="L210" s="220"/>
      <c r="M210" s="221" t="s">
        <v>19</v>
      </c>
      <c r="N210" s="222" t="s">
        <v>43</v>
      </c>
      <c r="O210" s="62"/>
      <c r="P210" s="184">
        <f>O210*H210</f>
        <v>0</v>
      </c>
      <c r="Q210" s="184">
        <v>0.001</v>
      </c>
      <c r="R210" s="184">
        <f>Q210*H210</f>
        <v>0.008269</v>
      </c>
      <c r="S210" s="184">
        <v>0</v>
      </c>
      <c r="T210" s="185">
        <f>S210*H210</f>
        <v>0</v>
      </c>
      <c r="AR210" s="186" t="s">
        <v>204</v>
      </c>
      <c r="AT210" s="186" t="s">
        <v>201</v>
      </c>
      <c r="AU210" s="186" t="s">
        <v>82</v>
      </c>
      <c r="AY210" s="16" t="s">
        <v>115</v>
      </c>
      <c r="BE210" s="187">
        <f>IF(N210="základní",J210,0)</f>
        <v>0</v>
      </c>
      <c r="BF210" s="187">
        <f>IF(N210="snížená",J210,0)</f>
        <v>0</v>
      </c>
      <c r="BG210" s="187">
        <f>IF(N210="zákl. přenesená",J210,0)</f>
        <v>0</v>
      </c>
      <c r="BH210" s="187">
        <f>IF(N210="sníž. přenesená",J210,0)</f>
        <v>0</v>
      </c>
      <c r="BI210" s="187">
        <f>IF(N210="nulová",J210,0)</f>
        <v>0</v>
      </c>
      <c r="BJ210" s="16" t="s">
        <v>80</v>
      </c>
      <c r="BK210" s="187">
        <f>ROUND(I210*H210,2)</f>
        <v>0</v>
      </c>
      <c r="BL210" s="16" t="s">
        <v>167</v>
      </c>
      <c r="BM210" s="186" t="s">
        <v>295</v>
      </c>
    </row>
    <row r="211" spans="2:47" s="1" customFormat="1" ht="12">
      <c r="B211" s="33"/>
      <c r="C211" s="34"/>
      <c r="D211" s="188" t="s">
        <v>125</v>
      </c>
      <c r="E211" s="34"/>
      <c r="F211" s="189" t="s">
        <v>293</v>
      </c>
      <c r="G211" s="34"/>
      <c r="H211" s="34"/>
      <c r="I211" s="102"/>
      <c r="J211" s="34"/>
      <c r="K211" s="34"/>
      <c r="L211" s="37"/>
      <c r="M211" s="190"/>
      <c r="N211" s="62"/>
      <c r="O211" s="62"/>
      <c r="P211" s="62"/>
      <c r="Q211" s="62"/>
      <c r="R211" s="62"/>
      <c r="S211" s="62"/>
      <c r="T211" s="63"/>
      <c r="AT211" s="16" t="s">
        <v>125</v>
      </c>
      <c r="AU211" s="16" t="s">
        <v>82</v>
      </c>
    </row>
    <row r="212" spans="2:51" s="12" customFormat="1" ht="12">
      <c r="B212" s="192"/>
      <c r="C212" s="193"/>
      <c r="D212" s="188" t="s">
        <v>129</v>
      </c>
      <c r="E212" s="193"/>
      <c r="F212" s="195" t="s">
        <v>291</v>
      </c>
      <c r="G212" s="193"/>
      <c r="H212" s="196">
        <v>8.269</v>
      </c>
      <c r="I212" s="197"/>
      <c r="J212" s="193"/>
      <c r="K212" s="193"/>
      <c r="L212" s="198"/>
      <c r="M212" s="199"/>
      <c r="N212" s="200"/>
      <c r="O212" s="200"/>
      <c r="P212" s="200"/>
      <c r="Q212" s="200"/>
      <c r="R212" s="200"/>
      <c r="S212" s="200"/>
      <c r="T212" s="201"/>
      <c r="AT212" s="202" t="s">
        <v>129</v>
      </c>
      <c r="AU212" s="202" t="s">
        <v>82</v>
      </c>
      <c r="AV212" s="12" t="s">
        <v>82</v>
      </c>
      <c r="AW212" s="12" t="s">
        <v>4</v>
      </c>
      <c r="AX212" s="12" t="s">
        <v>80</v>
      </c>
      <c r="AY212" s="202" t="s">
        <v>115</v>
      </c>
    </row>
    <row r="213" spans="2:65" s="1" customFormat="1" ht="14.45" customHeight="1">
      <c r="B213" s="33"/>
      <c r="C213" s="175" t="s">
        <v>296</v>
      </c>
      <c r="D213" s="175" t="s">
        <v>118</v>
      </c>
      <c r="E213" s="176" t="s">
        <v>297</v>
      </c>
      <c r="F213" s="177" t="s">
        <v>298</v>
      </c>
      <c r="G213" s="178" t="s">
        <v>121</v>
      </c>
      <c r="H213" s="179">
        <v>235.772</v>
      </c>
      <c r="I213" s="180"/>
      <c r="J213" s="181">
        <f>ROUND(I213*H213,2)</f>
        <v>0</v>
      </c>
      <c r="K213" s="177" t="s">
        <v>122</v>
      </c>
      <c r="L213" s="37"/>
      <c r="M213" s="182" t="s">
        <v>19</v>
      </c>
      <c r="N213" s="183" t="s">
        <v>43</v>
      </c>
      <c r="O213" s="62"/>
      <c r="P213" s="184">
        <f>O213*H213</f>
        <v>0</v>
      </c>
      <c r="Q213" s="184">
        <v>0</v>
      </c>
      <c r="R213" s="184">
        <f>Q213*H213</f>
        <v>0</v>
      </c>
      <c r="S213" s="184">
        <v>0</v>
      </c>
      <c r="T213" s="185">
        <f>S213*H213</f>
        <v>0</v>
      </c>
      <c r="AR213" s="186" t="s">
        <v>167</v>
      </c>
      <c r="AT213" s="186" t="s">
        <v>118</v>
      </c>
      <c r="AU213" s="186" t="s">
        <v>82</v>
      </c>
      <c r="AY213" s="16" t="s">
        <v>115</v>
      </c>
      <c r="BE213" s="187">
        <f>IF(N213="základní",J213,0)</f>
        <v>0</v>
      </c>
      <c r="BF213" s="187">
        <f>IF(N213="snížená",J213,0)</f>
        <v>0</v>
      </c>
      <c r="BG213" s="187">
        <f>IF(N213="zákl. přenesená",J213,0)</f>
        <v>0</v>
      </c>
      <c r="BH213" s="187">
        <f>IF(N213="sníž. přenesená",J213,0)</f>
        <v>0</v>
      </c>
      <c r="BI213" s="187">
        <f>IF(N213="nulová",J213,0)</f>
        <v>0</v>
      </c>
      <c r="BJ213" s="16" t="s">
        <v>80</v>
      </c>
      <c r="BK213" s="187">
        <f>ROUND(I213*H213,2)</f>
        <v>0</v>
      </c>
      <c r="BL213" s="16" t="s">
        <v>167</v>
      </c>
      <c r="BM213" s="186" t="s">
        <v>299</v>
      </c>
    </row>
    <row r="214" spans="2:47" s="1" customFormat="1" ht="19.5">
      <c r="B214" s="33"/>
      <c r="C214" s="34"/>
      <c r="D214" s="188" t="s">
        <v>125</v>
      </c>
      <c r="E214" s="34"/>
      <c r="F214" s="189" t="s">
        <v>300</v>
      </c>
      <c r="G214" s="34"/>
      <c r="H214" s="34"/>
      <c r="I214" s="102"/>
      <c r="J214" s="34"/>
      <c r="K214" s="34"/>
      <c r="L214" s="37"/>
      <c r="M214" s="190"/>
      <c r="N214" s="62"/>
      <c r="O214" s="62"/>
      <c r="P214" s="62"/>
      <c r="Q214" s="62"/>
      <c r="R214" s="62"/>
      <c r="S214" s="62"/>
      <c r="T214" s="63"/>
      <c r="AT214" s="16" t="s">
        <v>125</v>
      </c>
      <c r="AU214" s="16" t="s">
        <v>82</v>
      </c>
    </row>
    <row r="215" spans="2:47" s="1" customFormat="1" ht="29.25">
      <c r="B215" s="33"/>
      <c r="C215" s="34"/>
      <c r="D215" s="188" t="s">
        <v>127</v>
      </c>
      <c r="E215" s="34"/>
      <c r="F215" s="191" t="s">
        <v>301</v>
      </c>
      <c r="G215" s="34"/>
      <c r="H215" s="34"/>
      <c r="I215" s="102"/>
      <c r="J215" s="34"/>
      <c r="K215" s="34"/>
      <c r="L215" s="37"/>
      <c r="M215" s="190"/>
      <c r="N215" s="62"/>
      <c r="O215" s="62"/>
      <c r="P215" s="62"/>
      <c r="Q215" s="62"/>
      <c r="R215" s="62"/>
      <c r="S215" s="62"/>
      <c r="T215" s="63"/>
      <c r="AT215" s="16" t="s">
        <v>127</v>
      </c>
      <c r="AU215" s="16" t="s">
        <v>82</v>
      </c>
    </row>
    <row r="216" spans="2:51" s="13" customFormat="1" ht="12">
      <c r="B216" s="203"/>
      <c r="C216" s="204"/>
      <c r="D216" s="188" t="s">
        <v>129</v>
      </c>
      <c r="E216" s="205" t="s">
        <v>19</v>
      </c>
      <c r="F216" s="206" t="s">
        <v>302</v>
      </c>
      <c r="G216" s="204"/>
      <c r="H216" s="205" t="s">
        <v>19</v>
      </c>
      <c r="I216" s="207"/>
      <c r="J216" s="204"/>
      <c r="K216" s="204"/>
      <c r="L216" s="208"/>
      <c r="M216" s="209"/>
      <c r="N216" s="210"/>
      <c r="O216" s="210"/>
      <c r="P216" s="210"/>
      <c r="Q216" s="210"/>
      <c r="R216" s="210"/>
      <c r="S216" s="210"/>
      <c r="T216" s="211"/>
      <c r="AT216" s="212" t="s">
        <v>129</v>
      </c>
      <c r="AU216" s="212" t="s">
        <v>82</v>
      </c>
      <c r="AV216" s="13" t="s">
        <v>80</v>
      </c>
      <c r="AW216" s="13" t="s">
        <v>33</v>
      </c>
      <c r="AX216" s="13" t="s">
        <v>72</v>
      </c>
      <c r="AY216" s="212" t="s">
        <v>115</v>
      </c>
    </row>
    <row r="217" spans="2:51" s="12" customFormat="1" ht="12">
      <c r="B217" s="192"/>
      <c r="C217" s="193"/>
      <c r="D217" s="188" t="s">
        <v>129</v>
      </c>
      <c r="E217" s="194" t="s">
        <v>19</v>
      </c>
      <c r="F217" s="195" t="s">
        <v>303</v>
      </c>
      <c r="G217" s="193"/>
      <c r="H217" s="196">
        <v>120.699</v>
      </c>
      <c r="I217" s="197"/>
      <c r="J217" s="193"/>
      <c r="K217" s="193"/>
      <c r="L217" s="198"/>
      <c r="M217" s="199"/>
      <c r="N217" s="200"/>
      <c r="O217" s="200"/>
      <c r="P217" s="200"/>
      <c r="Q217" s="200"/>
      <c r="R217" s="200"/>
      <c r="S217" s="200"/>
      <c r="T217" s="201"/>
      <c r="AT217" s="202" t="s">
        <v>129</v>
      </c>
      <c r="AU217" s="202" t="s">
        <v>82</v>
      </c>
      <c r="AV217" s="12" t="s">
        <v>82</v>
      </c>
      <c r="AW217" s="12" t="s">
        <v>33</v>
      </c>
      <c r="AX217" s="12" t="s">
        <v>72</v>
      </c>
      <c r="AY217" s="202" t="s">
        <v>115</v>
      </c>
    </row>
    <row r="218" spans="2:51" s="12" customFormat="1" ht="12">
      <c r="B218" s="192"/>
      <c r="C218" s="193"/>
      <c r="D218" s="188" t="s">
        <v>129</v>
      </c>
      <c r="E218" s="194" t="s">
        <v>19</v>
      </c>
      <c r="F218" s="195" t="s">
        <v>304</v>
      </c>
      <c r="G218" s="193"/>
      <c r="H218" s="196">
        <v>115.073</v>
      </c>
      <c r="I218" s="197"/>
      <c r="J218" s="193"/>
      <c r="K218" s="193"/>
      <c r="L218" s="198"/>
      <c r="M218" s="199"/>
      <c r="N218" s="200"/>
      <c r="O218" s="200"/>
      <c r="P218" s="200"/>
      <c r="Q218" s="200"/>
      <c r="R218" s="200"/>
      <c r="S218" s="200"/>
      <c r="T218" s="201"/>
      <c r="AT218" s="202" t="s">
        <v>129</v>
      </c>
      <c r="AU218" s="202" t="s">
        <v>82</v>
      </c>
      <c r="AV218" s="12" t="s">
        <v>82</v>
      </c>
      <c r="AW218" s="12" t="s">
        <v>33</v>
      </c>
      <c r="AX218" s="12" t="s">
        <v>72</v>
      </c>
      <c r="AY218" s="202" t="s">
        <v>115</v>
      </c>
    </row>
    <row r="219" spans="2:65" s="1" customFormat="1" ht="14.45" customHeight="1">
      <c r="B219" s="33"/>
      <c r="C219" s="175" t="s">
        <v>305</v>
      </c>
      <c r="D219" s="175" t="s">
        <v>118</v>
      </c>
      <c r="E219" s="176" t="s">
        <v>306</v>
      </c>
      <c r="F219" s="177" t="s">
        <v>307</v>
      </c>
      <c r="G219" s="178" t="s">
        <v>121</v>
      </c>
      <c r="H219" s="179">
        <v>57.962</v>
      </c>
      <c r="I219" s="180"/>
      <c r="J219" s="181">
        <f>ROUND(I219*H219,2)</f>
        <v>0</v>
      </c>
      <c r="K219" s="177" t="s">
        <v>122</v>
      </c>
      <c r="L219" s="37"/>
      <c r="M219" s="182" t="s">
        <v>19</v>
      </c>
      <c r="N219" s="183" t="s">
        <v>43</v>
      </c>
      <c r="O219" s="62"/>
      <c r="P219" s="184">
        <f>O219*H219</f>
        <v>0</v>
      </c>
      <c r="Q219" s="184">
        <v>0</v>
      </c>
      <c r="R219" s="184">
        <f>Q219*H219</f>
        <v>0</v>
      </c>
      <c r="S219" s="184">
        <v>0</v>
      </c>
      <c r="T219" s="185">
        <f>S219*H219</f>
        <v>0</v>
      </c>
      <c r="AR219" s="186" t="s">
        <v>167</v>
      </c>
      <c r="AT219" s="186" t="s">
        <v>118</v>
      </c>
      <c r="AU219" s="186" t="s">
        <v>82</v>
      </c>
      <c r="AY219" s="16" t="s">
        <v>115</v>
      </c>
      <c r="BE219" s="187">
        <f>IF(N219="základní",J219,0)</f>
        <v>0</v>
      </c>
      <c r="BF219" s="187">
        <f>IF(N219="snížená",J219,0)</f>
        <v>0</v>
      </c>
      <c r="BG219" s="187">
        <f>IF(N219="zákl. přenesená",J219,0)</f>
        <v>0</v>
      </c>
      <c r="BH219" s="187">
        <f>IF(N219="sníž. přenesená",J219,0)</f>
        <v>0</v>
      </c>
      <c r="BI219" s="187">
        <f>IF(N219="nulová",J219,0)</f>
        <v>0</v>
      </c>
      <c r="BJ219" s="16" t="s">
        <v>80</v>
      </c>
      <c r="BK219" s="187">
        <f>ROUND(I219*H219,2)</f>
        <v>0</v>
      </c>
      <c r="BL219" s="16" t="s">
        <v>167</v>
      </c>
      <c r="BM219" s="186" t="s">
        <v>308</v>
      </c>
    </row>
    <row r="220" spans="2:47" s="1" customFormat="1" ht="19.5">
      <c r="B220" s="33"/>
      <c r="C220" s="34"/>
      <c r="D220" s="188" t="s">
        <v>125</v>
      </c>
      <c r="E220" s="34"/>
      <c r="F220" s="189" t="s">
        <v>309</v>
      </c>
      <c r="G220" s="34"/>
      <c r="H220" s="34"/>
      <c r="I220" s="102"/>
      <c r="J220" s="34"/>
      <c r="K220" s="34"/>
      <c r="L220" s="37"/>
      <c r="M220" s="190"/>
      <c r="N220" s="62"/>
      <c r="O220" s="62"/>
      <c r="P220" s="62"/>
      <c r="Q220" s="62"/>
      <c r="R220" s="62"/>
      <c r="S220" s="62"/>
      <c r="T220" s="63"/>
      <c r="AT220" s="16" t="s">
        <v>125</v>
      </c>
      <c r="AU220" s="16" t="s">
        <v>82</v>
      </c>
    </row>
    <row r="221" spans="2:47" s="1" customFormat="1" ht="29.25">
      <c r="B221" s="33"/>
      <c r="C221" s="34"/>
      <c r="D221" s="188" t="s">
        <v>127</v>
      </c>
      <c r="E221" s="34"/>
      <c r="F221" s="191" t="s">
        <v>301</v>
      </c>
      <c r="G221" s="34"/>
      <c r="H221" s="34"/>
      <c r="I221" s="102"/>
      <c r="J221" s="34"/>
      <c r="K221" s="34"/>
      <c r="L221" s="37"/>
      <c r="M221" s="190"/>
      <c r="N221" s="62"/>
      <c r="O221" s="62"/>
      <c r="P221" s="62"/>
      <c r="Q221" s="62"/>
      <c r="R221" s="62"/>
      <c r="S221" s="62"/>
      <c r="T221" s="63"/>
      <c r="AT221" s="16" t="s">
        <v>127</v>
      </c>
      <c r="AU221" s="16" t="s">
        <v>82</v>
      </c>
    </row>
    <row r="222" spans="2:47" s="1" customFormat="1" ht="19.5">
      <c r="B222" s="33"/>
      <c r="C222" s="34"/>
      <c r="D222" s="188" t="s">
        <v>144</v>
      </c>
      <c r="E222" s="34"/>
      <c r="F222" s="191" t="s">
        <v>310</v>
      </c>
      <c r="G222" s="34"/>
      <c r="H222" s="34"/>
      <c r="I222" s="102"/>
      <c r="J222" s="34"/>
      <c r="K222" s="34"/>
      <c r="L222" s="37"/>
      <c r="M222" s="190"/>
      <c r="N222" s="62"/>
      <c r="O222" s="62"/>
      <c r="P222" s="62"/>
      <c r="Q222" s="62"/>
      <c r="R222" s="62"/>
      <c r="S222" s="62"/>
      <c r="T222" s="63"/>
      <c r="AT222" s="16" t="s">
        <v>144</v>
      </c>
      <c r="AU222" s="16" t="s">
        <v>82</v>
      </c>
    </row>
    <row r="223" spans="2:51" s="13" customFormat="1" ht="12">
      <c r="B223" s="203"/>
      <c r="C223" s="204"/>
      <c r="D223" s="188" t="s">
        <v>129</v>
      </c>
      <c r="E223" s="205" t="s">
        <v>19</v>
      </c>
      <c r="F223" s="206" t="s">
        <v>311</v>
      </c>
      <c r="G223" s="204"/>
      <c r="H223" s="205" t="s">
        <v>19</v>
      </c>
      <c r="I223" s="207"/>
      <c r="J223" s="204"/>
      <c r="K223" s="204"/>
      <c r="L223" s="208"/>
      <c r="M223" s="209"/>
      <c r="N223" s="210"/>
      <c r="O223" s="210"/>
      <c r="P223" s="210"/>
      <c r="Q223" s="210"/>
      <c r="R223" s="210"/>
      <c r="S223" s="210"/>
      <c r="T223" s="211"/>
      <c r="AT223" s="212" t="s">
        <v>129</v>
      </c>
      <c r="AU223" s="212" t="s">
        <v>82</v>
      </c>
      <c r="AV223" s="13" t="s">
        <v>80</v>
      </c>
      <c r="AW223" s="13" t="s">
        <v>33</v>
      </c>
      <c r="AX223" s="13" t="s">
        <v>72</v>
      </c>
      <c r="AY223" s="212" t="s">
        <v>115</v>
      </c>
    </row>
    <row r="224" spans="2:51" s="12" customFormat="1" ht="12">
      <c r="B224" s="192"/>
      <c r="C224" s="193"/>
      <c r="D224" s="188" t="s">
        <v>129</v>
      </c>
      <c r="E224" s="194" t="s">
        <v>19</v>
      </c>
      <c r="F224" s="195" t="s">
        <v>312</v>
      </c>
      <c r="G224" s="193"/>
      <c r="H224" s="196">
        <v>5.772</v>
      </c>
      <c r="I224" s="197"/>
      <c r="J224" s="193"/>
      <c r="K224" s="193"/>
      <c r="L224" s="198"/>
      <c r="M224" s="199"/>
      <c r="N224" s="200"/>
      <c r="O224" s="200"/>
      <c r="P224" s="200"/>
      <c r="Q224" s="200"/>
      <c r="R224" s="200"/>
      <c r="S224" s="200"/>
      <c r="T224" s="201"/>
      <c r="AT224" s="202" t="s">
        <v>129</v>
      </c>
      <c r="AU224" s="202" t="s">
        <v>82</v>
      </c>
      <c r="AV224" s="12" t="s">
        <v>82</v>
      </c>
      <c r="AW224" s="12" t="s">
        <v>33</v>
      </c>
      <c r="AX224" s="12" t="s">
        <v>72</v>
      </c>
      <c r="AY224" s="202" t="s">
        <v>115</v>
      </c>
    </row>
    <row r="225" spans="2:51" s="13" customFormat="1" ht="12">
      <c r="B225" s="203"/>
      <c r="C225" s="204"/>
      <c r="D225" s="188" t="s">
        <v>129</v>
      </c>
      <c r="E225" s="205" t="s">
        <v>19</v>
      </c>
      <c r="F225" s="206" t="s">
        <v>313</v>
      </c>
      <c r="G225" s="204"/>
      <c r="H225" s="205" t="s">
        <v>19</v>
      </c>
      <c r="I225" s="207"/>
      <c r="J225" s="204"/>
      <c r="K225" s="204"/>
      <c r="L225" s="208"/>
      <c r="M225" s="209"/>
      <c r="N225" s="210"/>
      <c r="O225" s="210"/>
      <c r="P225" s="210"/>
      <c r="Q225" s="210"/>
      <c r="R225" s="210"/>
      <c r="S225" s="210"/>
      <c r="T225" s="211"/>
      <c r="AT225" s="212" t="s">
        <v>129</v>
      </c>
      <c r="AU225" s="212" t="s">
        <v>82</v>
      </c>
      <c r="AV225" s="13" t="s">
        <v>80</v>
      </c>
      <c r="AW225" s="13" t="s">
        <v>33</v>
      </c>
      <c r="AX225" s="13" t="s">
        <v>72</v>
      </c>
      <c r="AY225" s="212" t="s">
        <v>115</v>
      </c>
    </row>
    <row r="226" spans="2:51" s="12" customFormat="1" ht="12">
      <c r="B226" s="192"/>
      <c r="C226" s="193"/>
      <c r="D226" s="188" t="s">
        <v>129</v>
      </c>
      <c r="E226" s="194" t="s">
        <v>19</v>
      </c>
      <c r="F226" s="195" t="s">
        <v>314</v>
      </c>
      <c r="G226" s="193"/>
      <c r="H226" s="196">
        <v>11.25</v>
      </c>
      <c r="I226" s="197"/>
      <c r="J226" s="193"/>
      <c r="K226" s="193"/>
      <c r="L226" s="198"/>
      <c r="M226" s="199"/>
      <c r="N226" s="200"/>
      <c r="O226" s="200"/>
      <c r="P226" s="200"/>
      <c r="Q226" s="200"/>
      <c r="R226" s="200"/>
      <c r="S226" s="200"/>
      <c r="T226" s="201"/>
      <c r="AT226" s="202" t="s">
        <v>129</v>
      </c>
      <c r="AU226" s="202" t="s">
        <v>82</v>
      </c>
      <c r="AV226" s="12" t="s">
        <v>82</v>
      </c>
      <c r="AW226" s="12" t="s">
        <v>33</v>
      </c>
      <c r="AX226" s="12" t="s">
        <v>72</v>
      </c>
      <c r="AY226" s="202" t="s">
        <v>115</v>
      </c>
    </row>
    <row r="227" spans="2:51" s="13" customFormat="1" ht="12">
      <c r="B227" s="203"/>
      <c r="C227" s="204"/>
      <c r="D227" s="188" t="s">
        <v>129</v>
      </c>
      <c r="E227" s="205" t="s">
        <v>19</v>
      </c>
      <c r="F227" s="206" t="s">
        <v>315</v>
      </c>
      <c r="G227" s="204"/>
      <c r="H227" s="205" t="s">
        <v>19</v>
      </c>
      <c r="I227" s="207"/>
      <c r="J227" s="204"/>
      <c r="K227" s="204"/>
      <c r="L227" s="208"/>
      <c r="M227" s="209"/>
      <c r="N227" s="210"/>
      <c r="O227" s="210"/>
      <c r="P227" s="210"/>
      <c r="Q227" s="210"/>
      <c r="R227" s="210"/>
      <c r="S227" s="210"/>
      <c r="T227" s="211"/>
      <c r="AT227" s="212" t="s">
        <v>129</v>
      </c>
      <c r="AU227" s="212" t="s">
        <v>82</v>
      </c>
      <c r="AV227" s="13" t="s">
        <v>80</v>
      </c>
      <c r="AW227" s="13" t="s">
        <v>33</v>
      </c>
      <c r="AX227" s="13" t="s">
        <v>72</v>
      </c>
      <c r="AY227" s="212" t="s">
        <v>115</v>
      </c>
    </row>
    <row r="228" spans="2:51" s="12" customFormat="1" ht="12">
      <c r="B228" s="192"/>
      <c r="C228" s="193"/>
      <c r="D228" s="188" t="s">
        <v>129</v>
      </c>
      <c r="E228" s="194" t="s">
        <v>19</v>
      </c>
      <c r="F228" s="195" t="s">
        <v>316</v>
      </c>
      <c r="G228" s="193"/>
      <c r="H228" s="196">
        <v>8.94</v>
      </c>
      <c r="I228" s="197"/>
      <c r="J228" s="193"/>
      <c r="K228" s="193"/>
      <c r="L228" s="198"/>
      <c r="M228" s="199"/>
      <c r="N228" s="200"/>
      <c r="O228" s="200"/>
      <c r="P228" s="200"/>
      <c r="Q228" s="200"/>
      <c r="R228" s="200"/>
      <c r="S228" s="200"/>
      <c r="T228" s="201"/>
      <c r="AT228" s="202" t="s">
        <v>129</v>
      </c>
      <c r="AU228" s="202" t="s">
        <v>82</v>
      </c>
      <c r="AV228" s="12" t="s">
        <v>82</v>
      </c>
      <c r="AW228" s="12" t="s">
        <v>33</v>
      </c>
      <c r="AX228" s="12" t="s">
        <v>72</v>
      </c>
      <c r="AY228" s="202" t="s">
        <v>115</v>
      </c>
    </row>
    <row r="229" spans="2:51" s="13" customFormat="1" ht="12">
      <c r="B229" s="203"/>
      <c r="C229" s="204"/>
      <c r="D229" s="188" t="s">
        <v>129</v>
      </c>
      <c r="E229" s="205" t="s">
        <v>19</v>
      </c>
      <c r="F229" s="206" t="s">
        <v>317</v>
      </c>
      <c r="G229" s="204"/>
      <c r="H229" s="205" t="s">
        <v>19</v>
      </c>
      <c r="I229" s="207"/>
      <c r="J229" s="204"/>
      <c r="K229" s="204"/>
      <c r="L229" s="208"/>
      <c r="M229" s="209"/>
      <c r="N229" s="210"/>
      <c r="O229" s="210"/>
      <c r="P229" s="210"/>
      <c r="Q229" s="210"/>
      <c r="R229" s="210"/>
      <c r="S229" s="210"/>
      <c r="T229" s="211"/>
      <c r="AT229" s="212" t="s">
        <v>129</v>
      </c>
      <c r="AU229" s="212" t="s">
        <v>82</v>
      </c>
      <c r="AV229" s="13" t="s">
        <v>80</v>
      </c>
      <c r="AW229" s="13" t="s">
        <v>33</v>
      </c>
      <c r="AX229" s="13" t="s">
        <v>72</v>
      </c>
      <c r="AY229" s="212" t="s">
        <v>115</v>
      </c>
    </row>
    <row r="230" spans="2:51" s="12" customFormat="1" ht="12">
      <c r="B230" s="192"/>
      <c r="C230" s="193"/>
      <c r="D230" s="188" t="s">
        <v>129</v>
      </c>
      <c r="E230" s="194" t="s">
        <v>19</v>
      </c>
      <c r="F230" s="195" t="s">
        <v>318</v>
      </c>
      <c r="G230" s="193"/>
      <c r="H230" s="196">
        <v>2</v>
      </c>
      <c r="I230" s="197"/>
      <c r="J230" s="193"/>
      <c r="K230" s="193"/>
      <c r="L230" s="198"/>
      <c r="M230" s="199"/>
      <c r="N230" s="200"/>
      <c r="O230" s="200"/>
      <c r="P230" s="200"/>
      <c r="Q230" s="200"/>
      <c r="R230" s="200"/>
      <c r="S230" s="200"/>
      <c r="T230" s="201"/>
      <c r="AT230" s="202" t="s">
        <v>129</v>
      </c>
      <c r="AU230" s="202" t="s">
        <v>82</v>
      </c>
      <c r="AV230" s="12" t="s">
        <v>82</v>
      </c>
      <c r="AW230" s="12" t="s">
        <v>33</v>
      </c>
      <c r="AX230" s="12" t="s">
        <v>72</v>
      </c>
      <c r="AY230" s="202" t="s">
        <v>115</v>
      </c>
    </row>
    <row r="231" spans="2:51" s="13" customFormat="1" ht="12">
      <c r="B231" s="203"/>
      <c r="C231" s="204"/>
      <c r="D231" s="188" t="s">
        <v>129</v>
      </c>
      <c r="E231" s="205" t="s">
        <v>19</v>
      </c>
      <c r="F231" s="206" t="s">
        <v>319</v>
      </c>
      <c r="G231" s="204"/>
      <c r="H231" s="205" t="s">
        <v>19</v>
      </c>
      <c r="I231" s="207"/>
      <c r="J231" s="204"/>
      <c r="K231" s="204"/>
      <c r="L231" s="208"/>
      <c r="M231" s="209"/>
      <c r="N231" s="210"/>
      <c r="O231" s="210"/>
      <c r="P231" s="210"/>
      <c r="Q231" s="210"/>
      <c r="R231" s="210"/>
      <c r="S231" s="210"/>
      <c r="T231" s="211"/>
      <c r="AT231" s="212" t="s">
        <v>129</v>
      </c>
      <c r="AU231" s="212" t="s">
        <v>82</v>
      </c>
      <c r="AV231" s="13" t="s">
        <v>80</v>
      </c>
      <c r="AW231" s="13" t="s">
        <v>33</v>
      </c>
      <c r="AX231" s="13" t="s">
        <v>72</v>
      </c>
      <c r="AY231" s="212" t="s">
        <v>115</v>
      </c>
    </row>
    <row r="232" spans="2:51" s="12" customFormat="1" ht="12">
      <c r="B232" s="192"/>
      <c r="C232" s="193"/>
      <c r="D232" s="188" t="s">
        <v>129</v>
      </c>
      <c r="E232" s="194" t="s">
        <v>19</v>
      </c>
      <c r="F232" s="195" t="s">
        <v>320</v>
      </c>
      <c r="G232" s="193"/>
      <c r="H232" s="196">
        <v>30</v>
      </c>
      <c r="I232" s="197"/>
      <c r="J232" s="193"/>
      <c r="K232" s="193"/>
      <c r="L232" s="198"/>
      <c r="M232" s="199"/>
      <c r="N232" s="200"/>
      <c r="O232" s="200"/>
      <c r="P232" s="200"/>
      <c r="Q232" s="200"/>
      <c r="R232" s="200"/>
      <c r="S232" s="200"/>
      <c r="T232" s="201"/>
      <c r="AT232" s="202" t="s">
        <v>129</v>
      </c>
      <c r="AU232" s="202" t="s">
        <v>82</v>
      </c>
      <c r="AV232" s="12" t="s">
        <v>82</v>
      </c>
      <c r="AW232" s="12" t="s">
        <v>33</v>
      </c>
      <c r="AX232" s="12" t="s">
        <v>72</v>
      </c>
      <c r="AY232" s="202" t="s">
        <v>115</v>
      </c>
    </row>
    <row r="233" spans="2:65" s="1" customFormat="1" ht="14.45" customHeight="1">
      <c r="B233" s="33"/>
      <c r="C233" s="213" t="s">
        <v>321</v>
      </c>
      <c r="D233" s="213" t="s">
        <v>201</v>
      </c>
      <c r="E233" s="214" t="s">
        <v>322</v>
      </c>
      <c r="F233" s="215" t="s">
        <v>323</v>
      </c>
      <c r="G233" s="216" t="s">
        <v>121</v>
      </c>
      <c r="H233" s="217">
        <v>337.794</v>
      </c>
      <c r="I233" s="218"/>
      <c r="J233" s="219">
        <f>ROUND(I233*H233,2)</f>
        <v>0</v>
      </c>
      <c r="K233" s="215" t="s">
        <v>122</v>
      </c>
      <c r="L233" s="220"/>
      <c r="M233" s="221" t="s">
        <v>19</v>
      </c>
      <c r="N233" s="222" t="s">
        <v>43</v>
      </c>
      <c r="O233" s="62"/>
      <c r="P233" s="184">
        <f>O233*H233</f>
        <v>0</v>
      </c>
      <c r="Q233" s="184">
        <v>0</v>
      </c>
      <c r="R233" s="184">
        <f>Q233*H233</f>
        <v>0</v>
      </c>
      <c r="S233" s="184">
        <v>0</v>
      </c>
      <c r="T233" s="185">
        <f>S233*H233</f>
        <v>0</v>
      </c>
      <c r="AR233" s="186" t="s">
        <v>204</v>
      </c>
      <c r="AT233" s="186" t="s">
        <v>201</v>
      </c>
      <c r="AU233" s="186" t="s">
        <v>82</v>
      </c>
      <c r="AY233" s="16" t="s">
        <v>115</v>
      </c>
      <c r="BE233" s="187">
        <f>IF(N233="základní",J233,0)</f>
        <v>0</v>
      </c>
      <c r="BF233" s="187">
        <f>IF(N233="snížená",J233,0)</f>
        <v>0</v>
      </c>
      <c r="BG233" s="187">
        <f>IF(N233="zákl. přenesená",J233,0)</f>
        <v>0</v>
      </c>
      <c r="BH233" s="187">
        <f>IF(N233="sníž. přenesená",J233,0)</f>
        <v>0</v>
      </c>
      <c r="BI233" s="187">
        <f>IF(N233="nulová",J233,0)</f>
        <v>0</v>
      </c>
      <c r="BJ233" s="16" t="s">
        <v>80</v>
      </c>
      <c r="BK233" s="187">
        <f>ROUND(I233*H233,2)</f>
        <v>0</v>
      </c>
      <c r="BL233" s="16" t="s">
        <v>167</v>
      </c>
      <c r="BM233" s="186" t="s">
        <v>324</v>
      </c>
    </row>
    <row r="234" spans="2:47" s="1" customFormat="1" ht="12">
      <c r="B234" s="33"/>
      <c r="C234" s="34"/>
      <c r="D234" s="188" t="s">
        <v>125</v>
      </c>
      <c r="E234" s="34"/>
      <c r="F234" s="189" t="s">
        <v>323</v>
      </c>
      <c r="G234" s="34"/>
      <c r="H234" s="34"/>
      <c r="I234" s="102"/>
      <c r="J234" s="34"/>
      <c r="K234" s="34"/>
      <c r="L234" s="37"/>
      <c r="M234" s="190"/>
      <c r="N234" s="62"/>
      <c r="O234" s="62"/>
      <c r="P234" s="62"/>
      <c r="Q234" s="62"/>
      <c r="R234" s="62"/>
      <c r="S234" s="62"/>
      <c r="T234" s="63"/>
      <c r="AT234" s="16" t="s">
        <v>125</v>
      </c>
      <c r="AU234" s="16" t="s">
        <v>82</v>
      </c>
    </row>
    <row r="235" spans="2:51" s="12" customFormat="1" ht="12">
      <c r="B235" s="192"/>
      <c r="C235" s="193"/>
      <c r="D235" s="188" t="s">
        <v>129</v>
      </c>
      <c r="E235" s="194" t="s">
        <v>19</v>
      </c>
      <c r="F235" s="195" t="s">
        <v>325</v>
      </c>
      <c r="G235" s="193"/>
      <c r="H235" s="196">
        <v>293.734</v>
      </c>
      <c r="I235" s="197"/>
      <c r="J235" s="193"/>
      <c r="K235" s="193"/>
      <c r="L235" s="198"/>
      <c r="M235" s="199"/>
      <c r="N235" s="200"/>
      <c r="O235" s="200"/>
      <c r="P235" s="200"/>
      <c r="Q235" s="200"/>
      <c r="R235" s="200"/>
      <c r="S235" s="200"/>
      <c r="T235" s="201"/>
      <c r="AT235" s="202" t="s">
        <v>129</v>
      </c>
      <c r="AU235" s="202" t="s">
        <v>82</v>
      </c>
      <c r="AV235" s="12" t="s">
        <v>82</v>
      </c>
      <c r="AW235" s="12" t="s">
        <v>33</v>
      </c>
      <c r="AX235" s="12" t="s">
        <v>72</v>
      </c>
      <c r="AY235" s="202" t="s">
        <v>115</v>
      </c>
    </row>
    <row r="236" spans="2:51" s="12" customFormat="1" ht="12">
      <c r="B236" s="192"/>
      <c r="C236" s="193"/>
      <c r="D236" s="188" t="s">
        <v>129</v>
      </c>
      <c r="E236" s="193"/>
      <c r="F236" s="195" t="s">
        <v>326</v>
      </c>
      <c r="G236" s="193"/>
      <c r="H236" s="196">
        <v>337.794</v>
      </c>
      <c r="I236" s="197"/>
      <c r="J236" s="193"/>
      <c r="K236" s="193"/>
      <c r="L236" s="198"/>
      <c r="M236" s="199"/>
      <c r="N236" s="200"/>
      <c r="O236" s="200"/>
      <c r="P236" s="200"/>
      <c r="Q236" s="200"/>
      <c r="R236" s="200"/>
      <c r="S236" s="200"/>
      <c r="T236" s="201"/>
      <c r="AT236" s="202" t="s">
        <v>129</v>
      </c>
      <c r="AU236" s="202" t="s">
        <v>82</v>
      </c>
      <c r="AV236" s="12" t="s">
        <v>82</v>
      </c>
      <c r="AW236" s="12" t="s">
        <v>4</v>
      </c>
      <c r="AX236" s="12" t="s">
        <v>80</v>
      </c>
      <c r="AY236" s="202" t="s">
        <v>115</v>
      </c>
    </row>
    <row r="237" spans="2:65" s="1" customFormat="1" ht="14.45" customHeight="1">
      <c r="B237" s="33"/>
      <c r="C237" s="175" t="s">
        <v>327</v>
      </c>
      <c r="D237" s="175" t="s">
        <v>118</v>
      </c>
      <c r="E237" s="176" t="s">
        <v>328</v>
      </c>
      <c r="F237" s="177" t="s">
        <v>329</v>
      </c>
      <c r="G237" s="178" t="s">
        <v>121</v>
      </c>
      <c r="H237" s="179">
        <v>1968.432</v>
      </c>
      <c r="I237" s="180"/>
      <c r="J237" s="181">
        <f>ROUND(I237*H237,2)</f>
        <v>0</v>
      </c>
      <c r="K237" s="177" t="s">
        <v>122</v>
      </c>
      <c r="L237" s="37"/>
      <c r="M237" s="182" t="s">
        <v>19</v>
      </c>
      <c r="N237" s="183" t="s">
        <v>43</v>
      </c>
      <c r="O237" s="62"/>
      <c r="P237" s="184">
        <f>O237*H237</f>
        <v>0</v>
      </c>
      <c r="Q237" s="184">
        <v>0.00021</v>
      </c>
      <c r="R237" s="184">
        <f>Q237*H237</f>
        <v>0.41337072</v>
      </c>
      <c r="S237" s="184">
        <v>0</v>
      </c>
      <c r="T237" s="185">
        <f>S237*H237</f>
        <v>0</v>
      </c>
      <c r="AR237" s="186" t="s">
        <v>167</v>
      </c>
      <c r="AT237" s="186" t="s">
        <v>118</v>
      </c>
      <c r="AU237" s="186" t="s">
        <v>82</v>
      </c>
      <c r="AY237" s="16" t="s">
        <v>115</v>
      </c>
      <c r="BE237" s="187">
        <f>IF(N237="základní",J237,0)</f>
        <v>0</v>
      </c>
      <c r="BF237" s="187">
        <f>IF(N237="snížená",J237,0)</f>
        <v>0</v>
      </c>
      <c r="BG237" s="187">
        <f>IF(N237="zákl. přenesená",J237,0)</f>
        <v>0</v>
      </c>
      <c r="BH237" s="187">
        <f>IF(N237="sníž. přenesená",J237,0)</f>
        <v>0</v>
      </c>
      <c r="BI237" s="187">
        <f>IF(N237="nulová",J237,0)</f>
        <v>0</v>
      </c>
      <c r="BJ237" s="16" t="s">
        <v>80</v>
      </c>
      <c r="BK237" s="187">
        <f>ROUND(I237*H237,2)</f>
        <v>0</v>
      </c>
      <c r="BL237" s="16" t="s">
        <v>167</v>
      </c>
      <c r="BM237" s="186" t="s">
        <v>330</v>
      </c>
    </row>
    <row r="238" spans="2:47" s="1" customFormat="1" ht="12">
      <c r="B238" s="33"/>
      <c r="C238" s="34"/>
      <c r="D238" s="188" t="s">
        <v>125</v>
      </c>
      <c r="E238" s="34"/>
      <c r="F238" s="189" t="s">
        <v>331</v>
      </c>
      <c r="G238" s="34"/>
      <c r="H238" s="34"/>
      <c r="I238" s="102"/>
      <c r="J238" s="34"/>
      <c r="K238" s="34"/>
      <c r="L238" s="37"/>
      <c r="M238" s="190"/>
      <c r="N238" s="62"/>
      <c r="O238" s="62"/>
      <c r="P238" s="62"/>
      <c r="Q238" s="62"/>
      <c r="R238" s="62"/>
      <c r="S238" s="62"/>
      <c r="T238" s="63"/>
      <c r="AT238" s="16" t="s">
        <v>125</v>
      </c>
      <c r="AU238" s="16" t="s">
        <v>82</v>
      </c>
    </row>
    <row r="239" spans="2:65" s="1" customFormat="1" ht="14.45" customHeight="1">
      <c r="B239" s="33"/>
      <c r="C239" s="175" t="s">
        <v>332</v>
      </c>
      <c r="D239" s="175" t="s">
        <v>118</v>
      </c>
      <c r="E239" s="176" t="s">
        <v>333</v>
      </c>
      <c r="F239" s="177" t="s">
        <v>334</v>
      </c>
      <c r="G239" s="178" t="s">
        <v>121</v>
      </c>
      <c r="H239" s="179">
        <v>1968.432</v>
      </c>
      <c r="I239" s="180"/>
      <c r="J239" s="181">
        <f>ROUND(I239*H239,2)</f>
        <v>0</v>
      </c>
      <c r="K239" s="177" t="s">
        <v>122</v>
      </c>
      <c r="L239" s="37"/>
      <c r="M239" s="182" t="s">
        <v>19</v>
      </c>
      <c r="N239" s="183" t="s">
        <v>43</v>
      </c>
      <c r="O239" s="62"/>
      <c r="P239" s="184">
        <f>O239*H239</f>
        <v>0</v>
      </c>
      <c r="Q239" s="184">
        <v>0.00029</v>
      </c>
      <c r="R239" s="184">
        <f>Q239*H239</f>
        <v>0.57084528</v>
      </c>
      <c r="S239" s="184">
        <v>0</v>
      </c>
      <c r="T239" s="185">
        <f>S239*H239</f>
        <v>0</v>
      </c>
      <c r="AR239" s="186" t="s">
        <v>167</v>
      </c>
      <c r="AT239" s="186" t="s">
        <v>118</v>
      </c>
      <c r="AU239" s="186" t="s">
        <v>82</v>
      </c>
      <c r="AY239" s="16" t="s">
        <v>115</v>
      </c>
      <c r="BE239" s="187">
        <f>IF(N239="základní",J239,0)</f>
        <v>0</v>
      </c>
      <c r="BF239" s="187">
        <f>IF(N239="snížená",J239,0)</f>
        <v>0</v>
      </c>
      <c r="BG239" s="187">
        <f>IF(N239="zákl. přenesená",J239,0)</f>
        <v>0</v>
      </c>
      <c r="BH239" s="187">
        <f>IF(N239="sníž. přenesená",J239,0)</f>
        <v>0</v>
      </c>
      <c r="BI239" s="187">
        <f>IF(N239="nulová",J239,0)</f>
        <v>0</v>
      </c>
      <c r="BJ239" s="16" t="s">
        <v>80</v>
      </c>
      <c r="BK239" s="187">
        <f>ROUND(I239*H239,2)</f>
        <v>0</v>
      </c>
      <c r="BL239" s="16" t="s">
        <v>167</v>
      </c>
      <c r="BM239" s="186" t="s">
        <v>335</v>
      </c>
    </row>
    <row r="240" spans="2:47" s="1" customFormat="1" ht="19.5">
      <c r="B240" s="33"/>
      <c r="C240" s="34"/>
      <c r="D240" s="188" t="s">
        <v>125</v>
      </c>
      <c r="E240" s="34"/>
      <c r="F240" s="189" t="s">
        <v>336</v>
      </c>
      <c r="G240" s="34"/>
      <c r="H240" s="34"/>
      <c r="I240" s="102"/>
      <c r="J240" s="34"/>
      <c r="K240" s="34"/>
      <c r="L240" s="37"/>
      <c r="M240" s="190"/>
      <c r="N240" s="62"/>
      <c r="O240" s="62"/>
      <c r="P240" s="62"/>
      <c r="Q240" s="62"/>
      <c r="R240" s="62"/>
      <c r="S240" s="62"/>
      <c r="T240" s="63"/>
      <c r="AT240" s="16" t="s">
        <v>125</v>
      </c>
      <c r="AU240" s="16" t="s">
        <v>82</v>
      </c>
    </row>
    <row r="241" spans="2:65" s="1" customFormat="1" ht="14.45" customHeight="1">
      <c r="B241" s="33"/>
      <c r="C241" s="175" t="s">
        <v>337</v>
      </c>
      <c r="D241" s="175" t="s">
        <v>118</v>
      </c>
      <c r="E241" s="176" t="s">
        <v>338</v>
      </c>
      <c r="F241" s="177" t="s">
        <v>339</v>
      </c>
      <c r="G241" s="178" t="s">
        <v>121</v>
      </c>
      <c r="H241" s="179">
        <v>120.699</v>
      </c>
      <c r="I241" s="180"/>
      <c r="J241" s="181">
        <f>ROUND(I241*H241,2)</f>
        <v>0</v>
      </c>
      <c r="K241" s="177" t="s">
        <v>19</v>
      </c>
      <c r="L241" s="37"/>
      <c r="M241" s="182" t="s">
        <v>19</v>
      </c>
      <c r="N241" s="183" t="s">
        <v>43</v>
      </c>
      <c r="O241" s="62"/>
      <c r="P241" s="184">
        <f>O241*H241</f>
        <v>0</v>
      </c>
      <c r="Q241" s="184">
        <v>2E-05</v>
      </c>
      <c r="R241" s="184">
        <f>Q241*H241</f>
        <v>0.00241398</v>
      </c>
      <c r="S241" s="184">
        <v>0</v>
      </c>
      <c r="T241" s="185">
        <f>S241*H241</f>
        <v>0</v>
      </c>
      <c r="AR241" s="186" t="s">
        <v>167</v>
      </c>
      <c r="AT241" s="186" t="s">
        <v>118</v>
      </c>
      <c r="AU241" s="186" t="s">
        <v>82</v>
      </c>
      <c r="AY241" s="16" t="s">
        <v>115</v>
      </c>
      <c r="BE241" s="187">
        <f>IF(N241="základní",J241,0)</f>
        <v>0</v>
      </c>
      <c r="BF241" s="187">
        <f>IF(N241="snížená",J241,0)</f>
        <v>0</v>
      </c>
      <c r="BG241" s="187">
        <f>IF(N241="zákl. přenesená",J241,0)</f>
        <v>0</v>
      </c>
      <c r="BH241" s="187">
        <f>IF(N241="sníž. přenesená",J241,0)</f>
        <v>0</v>
      </c>
      <c r="BI241" s="187">
        <f>IF(N241="nulová",J241,0)</f>
        <v>0</v>
      </c>
      <c r="BJ241" s="16" t="s">
        <v>80</v>
      </c>
      <c r="BK241" s="187">
        <f>ROUND(I241*H241,2)</f>
        <v>0</v>
      </c>
      <c r="BL241" s="16" t="s">
        <v>167</v>
      </c>
      <c r="BM241" s="186" t="s">
        <v>340</v>
      </c>
    </row>
    <row r="242" spans="2:47" s="1" customFormat="1" ht="12">
      <c r="B242" s="33"/>
      <c r="C242" s="34"/>
      <c r="D242" s="188" t="s">
        <v>125</v>
      </c>
      <c r="E242" s="34"/>
      <c r="F242" s="189" t="s">
        <v>341</v>
      </c>
      <c r="G242" s="34"/>
      <c r="H242" s="34"/>
      <c r="I242" s="102"/>
      <c r="J242" s="34"/>
      <c r="K242" s="34"/>
      <c r="L242" s="37"/>
      <c r="M242" s="190"/>
      <c r="N242" s="62"/>
      <c r="O242" s="62"/>
      <c r="P242" s="62"/>
      <c r="Q242" s="62"/>
      <c r="R242" s="62"/>
      <c r="S242" s="62"/>
      <c r="T242" s="63"/>
      <c r="AT242" s="16" t="s">
        <v>125</v>
      </c>
      <c r="AU242" s="16" t="s">
        <v>82</v>
      </c>
    </row>
    <row r="243" spans="2:47" s="1" customFormat="1" ht="19.5">
      <c r="B243" s="33"/>
      <c r="C243" s="34"/>
      <c r="D243" s="188" t="s">
        <v>144</v>
      </c>
      <c r="E243" s="34"/>
      <c r="F243" s="191" t="s">
        <v>342</v>
      </c>
      <c r="G243" s="34"/>
      <c r="H243" s="34"/>
      <c r="I243" s="102"/>
      <c r="J243" s="34"/>
      <c r="K243" s="34"/>
      <c r="L243" s="37"/>
      <c r="M243" s="190"/>
      <c r="N243" s="62"/>
      <c r="O243" s="62"/>
      <c r="P243" s="62"/>
      <c r="Q243" s="62"/>
      <c r="R243" s="62"/>
      <c r="S243" s="62"/>
      <c r="T243" s="63"/>
      <c r="AT243" s="16" t="s">
        <v>144</v>
      </c>
      <c r="AU243" s="16" t="s">
        <v>82</v>
      </c>
    </row>
    <row r="244" spans="2:51" s="12" customFormat="1" ht="12">
      <c r="B244" s="192"/>
      <c r="C244" s="193"/>
      <c r="D244" s="188" t="s">
        <v>129</v>
      </c>
      <c r="E244" s="194" t="s">
        <v>19</v>
      </c>
      <c r="F244" s="195" t="s">
        <v>303</v>
      </c>
      <c r="G244" s="193"/>
      <c r="H244" s="196">
        <v>120.699</v>
      </c>
      <c r="I244" s="197"/>
      <c r="J244" s="193"/>
      <c r="K244" s="193"/>
      <c r="L244" s="198"/>
      <c r="M244" s="199"/>
      <c r="N244" s="200"/>
      <c r="O244" s="200"/>
      <c r="P244" s="200"/>
      <c r="Q244" s="200"/>
      <c r="R244" s="200"/>
      <c r="S244" s="200"/>
      <c r="T244" s="201"/>
      <c r="AT244" s="202" t="s">
        <v>129</v>
      </c>
      <c r="AU244" s="202" t="s">
        <v>82</v>
      </c>
      <c r="AV244" s="12" t="s">
        <v>82</v>
      </c>
      <c r="AW244" s="12" t="s">
        <v>33</v>
      </c>
      <c r="AX244" s="12" t="s">
        <v>72</v>
      </c>
      <c r="AY244" s="202" t="s">
        <v>115</v>
      </c>
    </row>
    <row r="245" spans="2:63" s="11" customFormat="1" ht="25.9" customHeight="1">
      <c r="B245" s="159"/>
      <c r="C245" s="160"/>
      <c r="D245" s="161" t="s">
        <v>71</v>
      </c>
      <c r="E245" s="162" t="s">
        <v>343</v>
      </c>
      <c r="F245" s="162" t="s">
        <v>344</v>
      </c>
      <c r="G245" s="160"/>
      <c r="H245" s="160"/>
      <c r="I245" s="163"/>
      <c r="J245" s="164">
        <f>BK245</f>
        <v>0</v>
      </c>
      <c r="K245" s="160"/>
      <c r="L245" s="165"/>
      <c r="M245" s="166"/>
      <c r="N245" s="167"/>
      <c r="O245" s="167"/>
      <c r="P245" s="168">
        <f>P246+P250</f>
        <v>0</v>
      </c>
      <c r="Q245" s="167"/>
      <c r="R245" s="168">
        <f>R246+R250</f>
        <v>0</v>
      </c>
      <c r="S245" s="167"/>
      <c r="T245" s="169">
        <f>T246+T250</f>
        <v>0</v>
      </c>
      <c r="AR245" s="170" t="s">
        <v>154</v>
      </c>
      <c r="AT245" s="171" t="s">
        <v>71</v>
      </c>
      <c r="AU245" s="171" t="s">
        <v>72</v>
      </c>
      <c r="AY245" s="170" t="s">
        <v>115</v>
      </c>
      <c r="BK245" s="172">
        <f>BK246+BK250</f>
        <v>0</v>
      </c>
    </row>
    <row r="246" spans="2:63" s="11" customFormat="1" ht="22.9" customHeight="1">
      <c r="B246" s="159"/>
      <c r="C246" s="160"/>
      <c r="D246" s="161" t="s">
        <v>71</v>
      </c>
      <c r="E246" s="173" t="s">
        <v>345</v>
      </c>
      <c r="F246" s="173" t="s">
        <v>346</v>
      </c>
      <c r="G246" s="160"/>
      <c r="H246" s="160"/>
      <c r="I246" s="163"/>
      <c r="J246" s="174">
        <f>BK246</f>
        <v>0</v>
      </c>
      <c r="K246" s="160"/>
      <c r="L246" s="165"/>
      <c r="M246" s="166"/>
      <c r="N246" s="167"/>
      <c r="O246" s="167"/>
      <c r="P246" s="168">
        <f>SUM(P247:P249)</f>
        <v>0</v>
      </c>
      <c r="Q246" s="167"/>
      <c r="R246" s="168">
        <f>SUM(R247:R249)</f>
        <v>0</v>
      </c>
      <c r="S246" s="167"/>
      <c r="T246" s="169">
        <f>SUM(T247:T249)</f>
        <v>0</v>
      </c>
      <c r="AR246" s="170" t="s">
        <v>154</v>
      </c>
      <c r="AT246" s="171" t="s">
        <v>71</v>
      </c>
      <c r="AU246" s="171" t="s">
        <v>80</v>
      </c>
      <c r="AY246" s="170" t="s">
        <v>115</v>
      </c>
      <c r="BK246" s="172">
        <f>SUM(BK247:BK249)</f>
        <v>0</v>
      </c>
    </row>
    <row r="247" spans="2:65" s="1" customFormat="1" ht="14.45" customHeight="1">
      <c r="B247" s="33"/>
      <c r="C247" s="175" t="s">
        <v>347</v>
      </c>
      <c r="D247" s="175" t="s">
        <v>118</v>
      </c>
      <c r="E247" s="176" t="s">
        <v>348</v>
      </c>
      <c r="F247" s="177" t="s">
        <v>349</v>
      </c>
      <c r="G247" s="178" t="s">
        <v>350</v>
      </c>
      <c r="H247" s="179">
        <v>0</v>
      </c>
      <c r="I247" s="180"/>
      <c r="J247" s="181">
        <f>ROUND(I247*H247,2)</f>
        <v>0</v>
      </c>
      <c r="K247" s="177" t="s">
        <v>122</v>
      </c>
      <c r="L247" s="37"/>
      <c r="M247" s="182" t="s">
        <v>19</v>
      </c>
      <c r="N247" s="183" t="s">
        <v>43</v>
      </c>
      <c r="O247" s="62"/>
      <c r="P247" s="184">
        <f>O247*H247</f>
        <v>0</v>
      </c>
      <c r="Q247" s="184">
        <v>0</v>
      </c>
      <c r="R247" s="184">
        <f>Q247*H247</f>
        <v>0</v>
      </c>
      <c r="S247" s="184">
        <v>0</v>
      </c>
      <c r="T247" s="185">
        <f>S247*H247</f>
        <v>0</v>
      </c>
      <c r="AR247" s="186" t="s">
        <v>351</v>
      </c>
      <c r="AT247" s="186" t="s">
        <v>118</v>
      </c>
      <c r="AU247" s="186" t="s">
        <v>82</v>
      </c>
      <c r="AY247" s="16" t="s">
        <v>115</v>
      </c>
      <c r="BE247" s="187">
        <f>IF(N247="základní",J247,0)</f>
        <v>0</v>
      </c>
      <c r="BF247" s="187">
        <f>IF(N247="snížená",J247,0)</f>
        <v>0</v>
      </c>
      <c r="BG247" s="187">
        <f>IF(N247="zákl. přenesená",J247,0)</f>
        <v>0</v>
      </c>
      <c r="BH247" s="187">
        <f>IF(N247="sníž. přenesená",J247,0)</f>
        <v>0</v>
      </c>
      <c r="BI247" s="187">
        <f>IF(N247="nulová",J247,0)</f>
        <v>0</v>
      </c>
      <c r="BJ247" s="16" t="s">
        <v>80</v>
      </c>
      <c r="BK247" s="187">
        <f>ROUND(I247*H247,2)</f>
        <v>0</v>
      </c>
      <c r="BL247" s="16" t="s">
        <v>351</v>
      </c>
      <c r="BM247" s="186" t="s">
        <v>352</v>
      </c>
    </row>
    <row r="248" spans="2:47" s="1" customFormat="1" ht="12">
      <c r="B248" s="33"/>
      <c r="C248" s="34"/>
      <c r="D248" s="188" t="s">
        <v>125</v>
      </c>
      <c r="E248" s="34"/>
      <c r="F248" s="189" t="s">
        <v>349</v>
      </c>
      <c r="G248" s="34"/>
      <c r="H248" s="34"/>
      <c r="I248" s="102"/>
      <c r="J248" s="34"/>
      <c r="K248" s="34"/>
      <c r="L248" s="37"/>
      <c r="M248" s="190"/>
      <c r="N248" s="62"/>
      <c r="O248" s="62"/>
      <c r="P248" s="62"/>
      <c r="Q248" s="62"/>
      <c r="R248" s="62"/>
      <c r="S248" s="62"/>
      <c r="T248" s="63"/>
      <c r="AT248" s="16" t="s">
        <v>125</v>
      </c>
      <c r="AU248" s="16" t="s">
        <v>82</v>
      </c>
    </row>
    <row r="249" spans="2:47" s="1" customFormat="1" ht="19.5">
      <c r="B249" s="33"/>
      <c r="C249" s="34"/>
      <c r="D249" s="188" t="s">
        <v>144</v>
      </c>
      <c r="E249" s="34"/>
      <c r="F249" s="191" t="s">
        <v>353</v>
      </c>
      <c r="G249" s="34"/>
      <c r="H249" s="34"/>
      <c r="I249" s="102"/>
      <c r="J249" s="34"/>
      <c r="K249" s="34"/>
      <c r="L249" s="37"/>
      <c r="M249" s="190"/>
      <c r="N249" s="62"/>
      <c r="O249" s="62"/>
      <c r="P249" s="62"/>
      <c r="Q249" s="62"/>
      <c r="R249" s="62"/>
      <c r="S249" s="62"/>
      <c r="T249" s="63"/>
      <c r="AT249" s="16" t="s">
        <v>144</v>
      </c>
      <c r="AU249" s="16" t="s">
        <v>82</v>
      </c>
    </row>
    <row r="250" spans="2:63" s="11" customFormat="1" ht="22.9" customHeight="1">
      <c r="B250" s="159"/>
      <c r="C250" s="160"/>
      <c r="D250" s="161" t="s">
        <v>71</v>
      </c>
      <c r="E250" s="173" t="s">
        <v>354</v>
      </c>
      <c r="F250" s="173" t="s">
        <v>355</v>
      </c>
      <c r="G250" s="160"/>
      <c r="H250" s="160"/>
      <c r="I250" s="163"/>
      <c r="J250" s="174">
        <f>BK250</f>
        <v>0</v>
      </c>
      <c r="K250" s="160"/>
      <c r="L250" s="165"/>
      <c r="M250" s="166"/>
      <c r="N250" s="167"/>
      <c r="O250" s="167"/>
      <c r="P250" s="168">
        <f>SUM(P251:P253)</f>
        <v>0</v>
      </c>
      <c r="Q250" s="167"/>
      <c r="R250" s="168">
        <f>SUM(R251:R253)</f>
        <v>0</v>
      </c>
      <c r="S250" s="167"/>
      <c r="T250" s="169">
        <f>SUM(T251:T253)</f>
        <v>0</v>
      </c>
      <c r="AR250" s="170" t="s">
        <v>154</v>
      </c>
      <c r="AT250" s="171" t="s">
        <v>71</v>
      </c>
      <c r="AU250" s="171" t="s">
        <v>80</v>
      </c>
      <c r="AY250" s="170" t="s">
        <v>115</v>
      </c>
      <c r="BK250" s="172">
        <f>SUM(BK251:BK253)</f>
        <v>0</v>
      </c>
    </row>
    <row r="251" spans="2:65" s="1" customFormat="1" ht="14.45" customHeight="1">
      <c r="B251" s="33"/>
      <c r="C251" s="175" t="s">
        <v>356</v>
      </c>
      <c r="D251" s="175" t="s">
        <v>118</v>
      </c>
      <c r="E251" s="176" t="s">
        <v>357</v>
      </c>
      <c r="F251" s="177" t="s">
        <v>358</v>
      </c>
      <c r="G251" s="178" t="s">
        <v>350</v>
      </c>
      <c r="H251" s="179">
        <v>1</v>
      </c>
      <c r="I251" s="180"/>
      <c r="J251" s="181">
        <f>ROUND(I251*H251,2)</f>
        <v>0</v>
      </c>
      <c r="K251" s="177" t="s">
        <v>122</v>
      </c>
      <c r="L251" s="37"/>
      <c r="M251" s="182" t="s">
        <v>19</v>
      </c>
      <c r="N251" s="183" t="s">
        <v>43</v>
      </c>
      <c r="O251" s="62"/>
      <c r="P251" s="184">
        <f>O251*H251</f>
        <v>0</v>
      </c>
      <c r="Q251" s="184">
        <v>0</v>
      </c>
      <c r="R251" s="184">
        <f>Q251*H251</f>
        <v>0</v>
      </c>
      <c r="S251" s="184">
        <v>0</v>
      </c>
      <c r="T251" s="185">
        <f>S251*H251</f>
        <v>0</v>
      </c>
      <c r="AR251" s="186" t="s">
        <v>351</v>
      </c>
      <c r="AT251" s="186" t="s">
        <v>118</v>
      </c>
      <c r="AU251" s="186" t="s">
        <v>82</v>
      </c>
      <c r="AY251" s="16" t="s">
        <v>115</v>
      </c>
      <c r="BE251" s="187">
        <f>IF(N251="základní",J251,0)</f>
        <v>0</v>
      </c>
      <c r="BF251" s="187">
        <f>IF(N251="snížená",J251,0)</f>
        <v>0</v>
      </c>
      <c r="BG251" s="187">
        <f>IF(N251="zákl. přenesená",J251,0)</f>
        <v>0</v>
      </c>
      <c r="BH251" s="187">
        <f>IF(N251="sníž. přenesená",J251,0)</f>
        <v>0</v>
      </c>
      <c r="BI251" s="187">
        <f>IF(N251="nulová",J251,0)</f>
        <v>0</v>
      </c>
      <c r="BJ251" s="16" t="s">
        <v>80</v>
      </c>
      <c r="BK251" s="187">
        <f>ROUND(I251*H251,2)</f>
        <v>0</v>
      </c>
      <c r="BL251" s="16" t="s">
        <v>351</v>
      </c>
      <c r="BM251" s="186" t="s">
        <v>359</v>
      </c>
    </row>
    <row r="252" spans="2:47" s="1" customFormat="1" ht="12">
      <c r="B252" s="33"/>
      <c r="C252" s="34"/>
      <c r="D252" s="188" t="s">
        <v>125</v>
      </c>
      <c r="E252" s="34"/>
      <c r="F252" s="189" t="s">
        <v>358</v>
      </c>
      <c r="G252" s="34"/>
      <c r="H252" s="34"/>
      <c r="I252" s="102"/>
      <c r="J252" s="34"/>
      <c r="K252" s="34"/>
      <c r="L252" s="37"/>
      <c r="M252" s="190"/>
      <c r="N252" s="62"/>
      <c r="O252" s="62"/>
      <c r="P252" s="62"/>
      <c r="Q252" s="62"/>
      <c r="R252" s="62"/>
      <c r="S252" s="62"/>
      <c r="T252" s="63"/>
      <c r="AT252" s="16" t="s">
        <v>125</v>
      </c>
      <c r="AU252" s="16" t="s">
        <v>82</v>
      </c>
    </row>
    <row r="253" spans="2:47" s="1" customFormat="1" ht="19.5">
      <c r="B253" s="33"/>
      <c r="C253" s="34"/>
      <c r="D253" s="188" t="s">
        <v>144</v>
      </c>
      <c r="E253" s="34"/>
      <c r="F253" s="191" t="s">
        <v>360</v>
      </c>
      <c r="G253" s="34"/>
      <c r="H253" s="34"/>
      <c r="I253" s="102"/>
      <c r="J253" s="34"/>
      <c r="K253" s="34"/>
      <c r="L253" s="37"/>
      <c r="M253" s="223"/>
      <c r="N253" s="224"/>
      <c r="O253" s="224"/>
      <c r="P253" s="224"/>
      <c r="Q253" s="224"/>
      <c r="R253" s="224"/>
      <c r="S253" s="224"/>
      <c r="T253" s="225"/>
      <c r="AT253" s="16" t="s">
        <v>144</v>
      </c>
      <c r="AU253" s="16" t="s">
        <v>82</v>
      </c>
    </row>
    <row r="254" spans="2:12" s="1" customFormat="1" ht="6.95" customHeight="1">
      <c r="B254" s="45"/>
      <c r="C254" s="46"/>
      <c r="D254" s="46"/>
      <c r="E254" s="46"/>
      <c r="F254" s="46"/>
      <c r="G254" s="46"/>
      <c r="H254" s="46"/>
      <c r="I254" s="126"/>
      <c r="J254" s="46"/>
      <c r="K254" s="46"/>
      <c r="L254" s="37"/>
    </row>
  </sheetData>
  <sheetProtection algorithmName="SHA-512" hashValue="N8869AZfI8eHDAEnHxc2i1bBm0hwn1+Rhl0dcnVaRE5giqwg8B90/qc77fIjWqmoTzFZRDVJKczLxBiWLQsc0g==" saltValue="FhfoY12qPzegEDUqMH07FRoZ2jitOTBaKqwIN9wYh4BwkPBRUFnGNM0kBk79xbYcfBIR91hZLOmleCLgSR1Qsg==" spinCount="100000" sheet="1" objects="1" scenarios="1" formatColumns="0" formatRows="0" autoFilter="0"/>
  <autoFilter ref="C88:K253"/>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26" customWidth="1"/>
    <col min="2" max="2" width="1.7109375" style="226" customWidth="1"/>
    <col min="3" max="4" width="5.00390625" style="226" customWidth="1"/>
    <col min="5" max="5" width="11.7109375" style="226" customWidth="1"/>
    <col min="6" max="6" width="9.140625" style="226" customWidth="1"/>
    <col min="7" max="7" width="5.00390625" style="226" customWidth="1"/>
    <col min="8" max="8" width="77.8515625" style="226" customWidth="1"/>
    <col min="9" max="10" width="20.00390625" style="226" customWidth="1"/>
    <col min="11" max="11" width="1.7109375" style="226" customWidth="1"/>
  </cols>
  <sheetData>
    <row r="1" ht="37.5" customHeight="1"/>
    <row r="2" spans="2:11" ht="7.5" customHeight="1">
      <c r="B2" s="227"/>
      <c r="C2" s="228"/>
      <c r="D2" s="228"/>
      <c r="E2" s="228"/>
      <c r="F2" s="228"/>
      <c r="G2" s="228"/>
      <c r="H2" s="228"/>
      <c r="I2" s="228"/>
      <c r="J2" s="228"/>
      <c r="K2" s="229"/>
    </row>
    <row r="3" spans="2:11" s="14" customFormat="1" ht="45" customHeight="1">
      <c r="B3" s="230"/>
      <c r="C3" s="354" t="s">
        <v>361</v>
      </c>
      <c r="D3" s="354"/>
      <c r="E3" s="354"/>
      <c r="F3" s="354"/>
      <c r="G3" s="354"/>
      <c r="H3" s="354"/>
      <c r="I3" s="354"/>
      <c r="J3" s="354"/>
      <c r="K3" s="231"/>
    </row>
    <row r="4" spans="2:11" ht="25.5" customHeight="1">
      <c r="B4" s="232"/>
      <c r="C4" s="356" t="s">
        <v>362</v>
      </c>
      <c r="D4" s="356"/>
      <c r="E4" s="356"/>
      <c r="F4" s="356"/>
      <c r="G4" s="356"/>
      <c r="H4" s="356"/>
      <c r="I4" s="356"/>
      <c r="J4" s="356"/>
      <c r="K4" s="233"/>
    </row>
    <row r="5" spans="2:11" ht="5.25" customHeight="1">
      <c r="B5" s="232"/>
      <c r="C5" s="234"/>
      <c r="D5" s="234"/>
      <c r="E5" s="234"/>
      <c r="F5" s="234"/>
      <c r="G5" s="234"/>
      <c r="H5" s="234"/>
      <c r="I5" s="234"/>
      <c r="J5" s="234"/>
      <c r="K5" s="233"/>
    </row>
    <row r="6" spans="2:11" ht="15" customHeight="1">
      <c r="B6" s="232"/>
      <c r="C6" s="355" t="s">
        <v>363</v>
      </c>
      <c r="D6" s="355"/>
      <c r="E6" s="355"/>
      <c r="F6" s="355"/>
      <c r="G6" s="355"/>
      <c r="H6" s="355"/>
      <c r="I6" s="355"/>
      <c r="J6" s="355"/>
      <c r="K6" s="233"/>
    </row>
    <row r="7" spans="2:11" ht="15" customHeight="1">
      <c r="B7" s="236"/>
      <c r="C7" s="355" t="s">
        <v>364</v>
      </c>
      <c r="D7" s="355"/>
      <c r="E7" s="355"/>
      <c r="F7" s="355"/>
      <c r="G7" s="355"/>
      <c r="H7" s="355"/>
      <c r="I7" s="355"/>
      <c r="J7" s="355"/>
      <c r="K7" s="233"/>
    </row>
    <row r="8" spans="2:11" ht="12.75" customHeight="1">
      <c r="B8" s="236"/>
      <c r="C8" s="235"/>
      <c r="D8" s="235"/>
      <c r="E8" s="235"/>
      <c r="F8" s="235"/>
      <c r="G8" s="235"/>
      <c r="H8" s="235"/>
      <c r="I8" s="235"/>
      <c r="J8" s="235"/>
      <c r="K8" s="233"/>
    </row>
    <row r="9" spans="2:11" ht="15" customHeight="1">
      <c r="B9" s="236"/>
      <c r="C9" s="355" t="s">
        <v>365</v>
      </c>
      <c r="D9" s="355"/>
      <c r="E9" s="355"/>
      <c r="F9" s="355"/>
      <c r="G9" s="355"/>
      <c r="H9" s="355"/>
      <c r="I9" s="355"/>
      <c r="J9" s="355"/>
      <c r="K9" s="233"/>
    </row>
    <row r="10" spans="2:11" ht="15" customHeight="1">
      <c r="B10" s="236"/>
      <c r="C10" s="235"/>
      <c r="D10" s="355" t="s">
        <v>366</v>
      </c>
      <c r="E10" s="355"/>
      <c r="F10" s="355"/>
      <c r="G10" s="355"/>
      <c r="H10" s="355"/>
      <c r="I10" s="355"/>
      <c r="J10" s="355"/>
      <c r="K10" s="233"/>
    </row>
    <row r="11" spans="2:11" ht="15" customHeight="1">
      <c r="B11" s="236"/>
      <c r="C11" s="237"/>
      <c r="D11" s="355" t="s">
        <v>367</v>
      </c>
      <c r="E11" s="355"/>
      <c r="F11" s="355"/>
      <c r="G11" s="355"/>
      <c r="H11" s="355"/>
      <c r="I11" s="355"/>
      <c r="J11" s="355"/>
      <c r="K11" s="233"/>
    </row>
    <row r="12" spans="2:11" ht="15" customHeight="1">
      <c r="B12" s="236"/>
      <c r="C12" s="237"/>
      <c r="D12" s="235"/>
      <c r="E12" s="235"/>
      <c r="F12" s="235"/>
      <c r="G12" s="235"/>
      <c r="H12" s="235"/>
      <c r="I12" s="235"/>
      <c r="J12" s="235"/>
      <c r="K12" s="233"/>
    </row>
    <row r="13" spans="2:11" ht="15" customHeight="1">
      <c r="B13" s="236"/>
      <c r="C13" s="237"/>
      <c r="D13" s="238" t="s">
        <v>368</v>
      </c>
      <c r="E13" s="235"/>
      <c r="F13" s="235"/>
      <c r="G13" s="235"/>
      <c r="H13" s="235"/>
      <c r="I13" s="235"/>
      <c r="J13" s="235"/>
      <c r="K13" s="233"/>
    </row>
    <row r="14" spans="2:11" ht="12.75" customHeight="1">
      <c r="B14" s="236"/>
      <c r="C14" s="237"/>
      <c r="D14" s="237"/>
      <c r="E14" s="237"/>
      <c r="F14" s="237"/>
      <c r="G14" s="237"/>
      <c r="H14" s="237"/>
      <c r="I14" s="237"/>
      <c r="J14" s="237"/>
      <c r="K14" s="233"/>
    </row>
    <row r="15" spans="2:11" ht="15" customHeight="1">
      <c r="B15" s="236"/>
      <c r="C15" s="237"/>
      <c r="D15" s="355" t="s">
        <v>369</v>
      </c>
      <c r="E15" s="355"/>
      <c r="F15" s="355"/>
      <c r="G15" s="355"/>
      <c r="H15" s="355"/>
      <c r="I15" s="355"/>
      <c r="J15" s="355"/>
      <c r="K15" s="233"/>
    </row>
    <row r="16" spans="2:11" ht="15" customHeight="1">
      <c r="B16" s="236"/>
      <c r="C16" s="237"/>
      <c r="D16" s="355" t="s">
        <v>370</v>
      </c>
      <c r="E16" s="355"/>
      <c r="F16" s="355"/>
      <c r="G16" s="355"/>
      <c r="H16" s="355"/>
      <c r="I16" s="355"/>
      <c r="J16" s="355"/>
      <c r="K16" s="233"/>
    </row>
    <row r="17" spans="2:11" ht="15" customHeight="1">
      <c r="B17" s="236"/>
      <c r="C17" s="237"/>
      <c r="D17" s="355" t="s">
        <v>371</v>
      </c>
      <c r="E17" s="355"/>
      <c r="F17" s="355"/>
      <c r="G17" s="355"/>
      <c r="H17" s="355"/>
      <c r="I17" s="355"/>
      <c r="J17" s="355"/>
      <c r="K17" s="233"/>
    </row>
    <row r="18" spans="2:11" ht="15" customHeight="1">
      <c r="B18" s="236"/>
      <c r="C18" s="237"/>
      <c r="D18" s="237"/>
      <c r="E18" s="239" t="s">
        <v>79</v>
      </c>
      <c r="F18" s="355" t="s">
        <v>372</v>
      </c>
      <c r="G18" s="355"/>
      <c r="H18" s="355"/>
      <c r="I18" s="355"/>
      <c r="J18" s="355"/>
      <c r="K18" s="233"/>
    </row>
    <row r="19" spans="2:11" ht="15" customHeight="1">
      <c r="B19" s="236"/>
      <c r="C19" s="237"/>
      <c r="D19" s="237"/>
      <c r="E19" s="239" t="s">
        <v>373</v>
      </c>
      <c r="F19" s="355" t="s">
        <v>374</v>
      </c>
      <c r="G19" s="355"/>
      <c r="H19" s="355"/>
      <c r="I19" s="355"/>
      <c r="J19" s="355"/>
      <c r="K19" s="233"/>
    </row>
    <row r="20" spans="2:11" ht="15" customHeight="1">
      <c r="B20" s="236"/>
      <c r="C20" s="237"/>
      <c r="D20" s="237"/>
      <c r="E20" s="239" t="s">
        <v>375</v>
      </c>
      <c r="F20" s="355" t="s">
        <v>376</v>
      </c>
      <c r="G20" s="355"/>
      <c r="H20" s="355"/>
      <c r="I20" s="355"/>
      <c r="J20" s="355"/>
      <c r="K20" s="233"/>
    </row>
    <row r="21" spans="2:11" ht="15" customHeight="1">
      <c r="B21" s="236"/>
      <c r="C21" s="237"/>
      <c r="D21" s="237"/>
      <c r="E21" s="239" t="s">
        <v>377</v>
      </c>
      <c r="F21" s="355" t="s">
        <v>378</v>
      </c>
      <c r="G21" s="355"/>
      <c r="H21" s="355"/>
      <c r="I21" s="355"/>
      <c r="J21" s="355"/>
      <c r="K21" s="233"/>
    </row>
    <row r="22" spans="2:11" ht="15" customHeight="1">
      <c r="B22" s="236"/>
      <c r="C22" s="237"/>
      <c r="D22" s="237"/>
      <c r="E22" s="239" t="s">
        <v>379</v>
      </c>
      <c r="F22" s="355" t="s">
        <v>380</v>
      </c>
      <c r="G22" s="355"/>
      <c r="H22" s="355"/>
      <c r="I22" s="355"/>
      <c r="J22" s="355"/>
      <c r="K22" s="233"/>
    </row>
    <row r="23" spans="2:11" ht="15" customHeight="1">
      <c r="B23" s="236"/>
      <c r="C23" s="237"/>
      <c r="D23" s="237"/>
      <c r="E23" s="239" t="s">
        <v>381</v>
      </c>
      <c r="F23" s="355" t="s">
        <v>382</v>
      </c>
      <c r="G23" s="355"/>
      <c r="H23" s="355"/>
      <c r="I23" s="355"/>
      <c r="J23" s="355"/>
      <c r="K23" s="233"/>
    </row>
    <row r="24" spans="2:11" ht="12.75" customHeight="1">
      <c r="B24" s="236"/>
      <c r="C24" s="237"/>
      <c r="D24" s="237"/>
      <c r="E24" s="237"/>
      <c r="F24" s="237"/>
      <c r="G24" s="237"/>
      <c r="H24" s="237"/>
      <c r="I24" s="237"/>
      <c r="J24" s="237"/>
      <c r="K24" s="233"/>
    </row>
    <row r="25" spans="2:11" ht="15" customHeight="1">
      <c r="B25" s="236"/>
      <c r="C25" s="355" t="s">
        <v>383</v>
      </c>
      <c r="D25" s="355"/>
      <c r="E25" s="355"/>
      <c r="F25" s="355"/>
      <c r="G25" s="355"/>
      <c r="H25" s="355"/>
      <c r="I25" s="355"/>
      <c r="J25" s="355"/>
      <c r="K25" s="233"/>
    </row>
    <row r="26" spans="2:11" ht="15" customHeight="1">
      <c r="B26" s="236"/>
      <c r="C26" s="355" t="s">
        <v>384</v>
      </c>
      <c r="D26" s="355"/>
      <c r="E26" s="355"/>
      <c r="F26" s="355"/>
      <c r="G26" s="355"/>
      <c r="H26" s="355"/>
      <c r="I26" s="355"/>
      <c r="J26" s="355"/>
      <c r="K26" s="233"/>
    </row>
    <row r="27" spans="2:11" ht="15" customHeight="1">
      <c r="B27" s="236"/>
      <c r="C27" s="235"/>
      <c r="D27" s="355" t="s">
        <v>385</v>
      </c>
      <c r="E27" s="355"/>
      <c r="F27" s="355"/>
      <c r="G27" s="355"/>
      <c r="H27" s="355"/>
      <c r="I27" s="355"/>
      <c r="J27" s="355"/>
      <c r="K27" s="233"/>
    </row>
    <row r="28" spans="2:11" ht="15" customHeight="1">
      <c r="B28" s="236"/>
      <c r="C28" s="237"/>
      <c r="D28" s="355" t="s">
        <v>386</v>
      </c>
      <c r="E28" s="355"/>
      <c r="F28" s="355"/>
      <c r="G28" s="355"/>
      <c r="H28" s="355"/>
      <c r="I28" s="355"/>
      <c r="J28" s="355"/>
      <c r="K28" s="233"/>
    </row>
    <row r="29" spans="2:11" ht="12.75" customHeight="1">
      <c r="B29" s="236"/>
      <c r="C29" s="237"/>
      <c r="D29" s="237"/>
      <c r="E29" s="237"/>
      <c r="F29" s="237"/>
      <c r="G29" s="237"/>
      <c r="H29" s="237"/>
      <c r="I29" s="237"/>
      <c r="J29" s="237"/>
      <c r="K29" s="233"/>
    </row>
    <row r="30" spans="2:11" ht="15" customHeight="1">
      <c r="B30" s="236"/>
      <c r="C30" s="237"/>
      <c r="D30" s="355" t="s">
        <v>387</v>
      </c>
      <c r="E30" s="355"/>
      <c r="F30" s="355"/>
      <c r="G30" s="355"/>
      <c r="H30" s="355"/>
      <c r="I30" s="355"/>
      <c r="J30" s="355"/>
      <c r="K30" s="233"/>
    </row>
    <row r="31" spans="2:11" ht="15" customHeight="1">
      <c r="B31" s="236"/>
      <c r="C31" s="237"/>
      <c r="D31" s="355" t="s">
        <v>388</v>
      </c>
      <c r="E31" s="355"/>
      <c r="F31" s="355"/>
      <c r="G31" s="355"/>
      <c r="H31" s="355"/>
      <c r="I31" s="355"/>
      <c r="J31" s="355"/>
      <c r="K31" s="233"/>
    </row>
    <row r="32" spans="2:11" ht="12.75" customHeight="1">
      <c r="B32" s="236"/>
      <c r="C32" s="237"/>
      <c r="D32" s="237"/>
      <c r="E32" s="237"/>
      <c r="F32" s="237"/>
      <c r="G32" s="237"/>
      <c r="H32" s="237"/>
      <c r="I32" s="237"/>
      <c r="J32" s="237"/>
      <c r="K32" s="233"/>
    </row>
    <row r="33" spans="2:11" ht="15" customHeight="1">
      <c r="B33" s="236"/>
      <c r="C33" s="237"/>
      <c r="D33" s="355" t="s">
        <v>389</v>
      </c>
      <c r="E33" s="355"/>
      <c r="F33" s="355"/>
      <c r="G33" s="355"/>
      <c r="H33" s="355"/>
      <c r="I33" s="355"/>
      <c r="J33" s="355"/>
      <c r="K33" s="233"/>
    </row>
    <row r="34" spans="2:11" ht="15" customHeight="1">
      <c r="B34" s="236"/>
      <c r="C34" s="237"/>
      <c r="D34" s="355" t="s">
        <v>390</v>
      </c>
      <c r="E34" s="355"/>
      <c r="F34" s="355"/>
      <c r="G34" s="355"/>
      <c r="H34" s="355"/>
      <c r="I34" s="355"/>
      <c r="J34" s="355"/>
      <c r="K34" s="233"/>
    </row>
    <row r="35" spans="2:11" ht="15" customHeight="1">
      <c r="B35" s="236"/>
      <c r="C35" s="237"/>
      <c r="D35" s="355" t="s">
        <v>391</v>
      </c>
      <c r="E35" s="355"/>
      <c r="F35" s="355"/>
      <c r="G35" s="355"/>
      <c r="H35" s="355"/>
      <c r="I35" s="355"/>
      <c r="J35" s="355"/>
      <c r="K35" s="233"/>
    </row>
    <row r="36" spans="2:11" ht="15" customHeight="1">
      <c r="B36" s="236"/>
      <c r="C36" s="237"/>
      <c r="D36" s="235"/>
      <c r="E36" s="238" t="s">
        <v>101</v>
      </c>
      <c r="F36" s="235"/>
      <c r="G36" s="355" t="s">
        <v>392</v>
      </c>
      <c r="H36" s="355"/>
      <c r="I36" s="355"/>
      <c r="J36" s="355"/>
      <c r="K36" s="233"/>
    </row>
    <row r="37" spans="2:11" ht="30.75" customHeight="1">
      <c r="B37" s="236"/>
      <c r="C37" s="237"/>
      <c r="D37" s="235"/>
      <c r="E37" s="238" t="s">
        <v>393</v>
      </c>
      <c r="F37" s="235"/>
      <c r="G37" s="355" t="s">
        <v>394</v>
      </c>
      <c r="H37" s="355"/>
      <c r="I37" s="355"/>
      <c r="J37" s="355"/>
      <c r="K37" s="233"/>
    </row>
    <row r="38" spans="2:11" ht="15" customHeight="1">
      <c r="B38" s="236"/>
      <c r="C38" s="237"/>
      <c r="D38" s="235"/>
      <c r="E38" s="238" t="s">
        <v>53</v>
      </c>
      <c r="F38" s="235"/>
      <c r="G38" s="355" t="s">
        <v>395</v>
      </c>
      <c r="H38" s="355"/>
      <c r="I38" s="355"/>
      <c r="J38" s="355"/>
      <c r="K38" s="233"/>
    </row>
    <row r="39" spans="2:11" ht="15" customHeight="1">
      <c r="B39" s="236"/>
      <c r="C39" s="237"/>
      <c r="D39" s="235"/>
      <c r="E39" s="238" t="s">
        <v>54</v>
      </c>
      <c r="F39" s="235"/>
      <c r="G39" s="355" t="s">
        <v>396</v>
      </c>
      <c r="H39" s="355"/>
      <c r="I39" s="355"/>
      <c r="J39" s="355"/>
      <c r="K39" s="233"/>
    </row>
    <row r="40" spans="2:11" ht="15" customHeight="1">
      <c r="B40" s="236"/>
      <c r="C40" s="237"/>
      <c r="D40" s="235"/>
      <c r="E40" s="238" t="s">
        <v>102</v>
      </c>
      <c r="F40" s="235"/>
      <c r="G40" s="355" t="s">
        <v>397</v>
      </c>
      <c r="H40" s="355"/>
      <c r="I40" s="355"/>
      <c r="J40" s="355"/>
      <c r="K40" s="233"/>
    </row>
    <row r="41" spans="2:11" ht="15" customHeight="1">
      <c r="B41" s="236"/>
      <c r="C41" s="237"/>
      <c r="D41" s="235"/>
      <c r="E41" s="238" t="s">
        <v>103</v>
      </c>
      <c r="F41" s="235"/>
      <c r="G41" s="355" t="s">
        <v>398</v>
      </c>
      <c r="H41" s="355"/>
      <c r="I41" s="355"/>
      <c r="J41" s="355"/>
      <c r="K41" s="233"/>
    </row>
    <row r="42" spans="2:11" ht="15" customHeight="1">
      <c r="B42" s="236"/>
      <c r="C42" s="237"/>
      <c r="D42" s="235"/>
      <c r="E42" s="238" t="s">
        <v>399</v>
      </c>
      <c r="F42" s="235"/>
      <c r="G42" s="355" t="s">
        <v>400</v>
      </c>
      <c r="H42" s="355"/>
      <c r="I42" s="355"/>
      <c r="J42" s="355"/>
      <c r="K42" s="233"/>
    </row>
    <row r="43" spans="2:11" ht="15" customHeight="1">
      <c r="B43" s="236"/>
      <c r="C43" s="237"/>
      <c r="D43" s="235"/>
      <c r="E43" s="238"/>
      <c r="F43" s="235"/>
      <c r="G43" s="355" t="s">
        <v>401</v>
      </c>
      <c r="H43" s="355"/>
      <c r="I43" s="355"/>
      <c r="J43" s="355"/>
      <c r="K43" s="233"/>
    </row>
    <row r="44" spans="2:11" ht="15" customHeight="1">
      <c r="B44" s="236"/>
      <c r="C44" s="237"/>
      <c r="D44" s="235"/>
      <c r="E44" s="238" t="s">
        <v>402</v>
      </c>
      <c r="F44" s="235"/>
      <c r="G44" s="355" t="s">
        <v>403</v>
      </c>
      <c r="H44" s="355"/>
      <c r="I44" s="355"/>
      <c r="J44" s="355"/>
      <c r="K44" s="233"/>
    </row>
    <row r="45" spans="2:11" ht="15" customHeight="1">
      <c r="B45" s="236"/>
      <c r="C45" s="237"/>
      <c r="D45" s="235"/>
      <c r="E45" s="238" t="s">
        <v>105</v>
      </c>
      <c r="F45" s="235"/>
      <c r="G45" s="355" t="s">
        <v>404</v>
      </c>
      <c r="H45" s="355"/>
      <c r="I45" s="355"/>
      <c r="J45" s="355"/>
      <c r="K45" s="233"/>
    </row>
    <row r="46" spans="2:11" ht="12.75" customHeight="1">
      <c r="B46" s="236"/>
      <c r="C46" s="237"/>
      <c r="D46" s="235"/>
      <c r="E46" s="235"/>
      <c r="F46" s="235"/>
      <c r="G46" s="235"/>
      <c r="H46" s="235"/>
      <c r="I46" s="235"/>
      <c r="J46" s="235"/>
      <c r="K46" s="233"/>
    </row>
    <row r="47" spans="2:11" ht="15" customHeight="1">
      <c r="B47" s="236"/>
      <c r="C47" s="237"/>
      <c r="D47" s="355" t="s">
        <v>405</v>
      </c>
      <c r="E47" s="355"/>
      <c r="F47" s="355"/>
      <c r="G47" s="355"/>
      <c r="H47" s="355"/>
      <c r="I47" s="355"/>
      <c r="J47" s="355"/>
      <c r="K47" s="233"/>
    </row>
    <row r="48" spans="2:11" ht="15" customHeight="1">
      <c r="B48" s="236"/>
      <c r="C48" s="237"/>
      <c r="D48" s="237"/>
      <c r="E48" s="355" t="s">
        <v>406</v>
      </c>
      <c r="F48" s="355"/>
      <c r="G48" s="355"/>
      <c r="H48" s="355"/>
      <c r="I48" s="355"/>
      <c r="J48" s="355"/>
      <c r="K48" s="233"/>
    </row>
    <row r="49" spans="2:11" ht="15" customHeight="1">
      <c r="B49" s="236"/>
      <c r="C49" s="237"/>
      <c r="D49" s="237"/>
      <c r="E49" s="355" t="s">
        <v>407</v>
      </c>
      <c r="F49" s="355"/>
      <c r="G49" s="355"/>
      <c r="H49" s="355"/>
      <c r="I49" s="355"/>
      <c r="J49" s="355"/>
      <c r="K49" s="233"/>
    </row>
    <row r="50" spans="2:11" ht="15" customHeight="1">
      <c r="B50" s="236"/>
      <c r="C50" s="237"/>
      <c r="D50" s="237"/>
      <c r="E50" s="355" t="s">
        <v>408</v>
      </c>
      <c r="F50" s="355"/>
      <c r="G50" s="355"/>
      <c r="H50" s="355"/>
      <c r="I50" s="355"/>
      <c r="J50" s="355"/>
      <c r="K50" s="233"/>
    </row>
    <row r="51" spans="2:11" ht="15" customHeight="1">
      <c r="B51" s="236"/>
      <c r="C51" s="237"/>
      <c r="D51" s="355" t="s">
        <v>409</v>
      </c>
      <c r="E51" s="355"/>
      <c r="F51" s="355"/>
      <c r="G51" s="355"/>
      <c r="H51" s="355"/>
      <c r="I51" s="355"/>
      <c r="J51" s="355"/>
      <c r="K51" s="233"/>
    </row>
    <row r="52" spans="2:11" ht="25.5" customHeight="1">
      <c r="B52" s="232"/>
      <c r="C52" s="356" t="s">
        <v>410</v>
      </c>
      <c r="D52" s="356"/>
      <c r="E52" s="356"/>
      <c r="F52" s="356"/>
      <c r="G52" s="356"/>
      <c r="H52" s="356"/>
      <c r="I52" s="356"/>
      <c r="J52" s="356"/>
      <c r="K52" s="233"/>
    </row>
    <row r="53" spans="2:11" ht="5.25" customHeight="1">
      <c r="B53" s="232"/>
      <c r="C53" s="234"/>
      <c r="D53" s="234"/>
      <c r="E53" s="234"/>
      <c r="F53" s="234"/>
      <c r="G53" s="234"/>
      <c r="H53" s="234"/>
      <c r="I53" s="234"/>
      <c r="J53" s="234"/>
      <c r="K53" s="233"/>
    </row>
    <row r="54" spans="2:11" ht="15" customHeight="1">
      <c r="B54" s="232"/>
      <c r="C54" s="355" t="s">
        <v>411</v>
      </c>
      <c r="D54" s="355"/>
      <c r="E54" s="355"/>
      <c r="F54" s="355"/>
      <c r="G54" s="355"/>
      <c r="H54" s="355"/>
      <c r="I54" s="355"/>
      <c r="J54" s="355"/>
      <c r="K54" s="233"/>
    </row>
    <row r="55" spans="2:11" ht="15" customHeight="1">
      <c r="B55" s="232"/>
      <c r="C55" s="355" t="s">
        <v>412</v>
      </c>
      <c r="D55" s="355"/>
      <c r="E55" s="355"/>
      <c r="F55" s="355"/>
      <c r="G55" s="355"/>
      <c r="H55" s="355"/>
      <c r="I55" s="355"/>
      <c r="J55" s="355"/>
      <c r="K55" s="233"/>
    </row>
    <row r="56" spans="2:11" ht="12.75" customHeight="1">
      <c r="B56" s="232"/>
      <c r="C56" s="235"/>
      <c r="D56" s="235"/>
      <c r="E56" s="235"/>
      <c r="F56" s="235"/>
      <c r="G56" s="235"/>
      <c r="H56" s="235"/>
      <c r="I56" s="235"/>
      <c r="J56" s="235"/>
      <c r="K56" s="233"/>
    </row>
    <row r="57" spans="2:11" ht="15" customHeight="1">
      <c r="B57" s="232"/>
      <c r="C57" s="355" t="s">
        <v>413</v>
      </c>
      <c r="D57" s="355"/>
      <c r="E57" s="355"/>
      <c r="F57" s="355"/>
      <c r="G57" s="355"/>
      <c r="H57" s="355"/>
      <c r="I57" s="355"/>
      <c r="J57" s="355"/>
      <c r="K57" s="233"/>
    </row>
    <row r="58" spans="2:11" ht="15" customHeight="1">
      <c r="B58" s="232"/>
      <c r="C58" s="237"/>
      <c r="D58" s="355" t="s">
        <v>414</v>
      </c>
      <c r="E58" s="355"/>
      <c r="F58" s="355"/>
      <c r="G58" s="355"/>
      <c r="H58" s="355"/>
      <c r="I58" s="355"/>
      <c r="J58" s="355"/>
      <c r="K58" s="233"/>
    </row>
    <row r="59" spans="2:11" ht="15" customHeight="1">
      <c r="B59" s="232"/>
      <c r="C59" s="237"/>
      <c r="D59" s="355" t="s">
        <v>415</v>
      </c>
      <c r="E59" s="355"/>
      <c r="F59" s="355"/>
      <c r="G59" s="355"/>
      <c r="H59" s="355"/>
      <c r="I59" s="355"/>
      <c r="J59" s="355"/>
      <c r="K59" s="233"/>
    </row>
    <row r="60" spans="2:11" ht="15" customHeight="1">
      <c r="B60" s="232"/>
      <c r="C60" s="237"/>
      <c r="D60" s="355" t="s">
        <v>416</v>
      </c>
      <c r="E60" s="355"/>
      <c r="F60" s="355"/>
      <c r="G60" s="355"/>
      <c r="H60" s="355"/>
      <c r="I60" s="355"/>
      <c r="J60" s="355"/>
      <c r="K60" s="233"/>
    </row>
    <row r="61" spans="2:11" ht="15" customHeight="1">
      <c r="B61" s="232"/>
      <c r="C61" s="237"/>
      <c r="D61" s="355" t="s">
        <v>417</v>
      </c>
      <c r="E61" s="355"/>
      <c r="F61" s="355"/>
      <c r="G61" s="355"/>
      <c r="H61" s="355"/>
      <c r="I61" s="355"/>
      <c r="J61" s="355"/>
      <c r="K61" s="233"/>
    </row>
    <row r="62" spans="2:11" ht="15" customHeight="1">
      <c r="B62" s="232"/>
      <c r="C62" s="237"/>
      <c r="D62" s="357" t="s">
        <v>418</v>
      </c>
      <c r="E62" s="357"/>
      <c r="F62" s="357"/>
      <c r="G62" s="357"/>
      <c r="H62" s="357"/>
      <c r="I62" s="357"/>
      <c r="J62" s="357"/>
      <c r="K62" s="233"/>
    </row>
    <row r="63" spans="2:11" ht="15" customHeight="1">
      <c r="B63" s="232"/>
      <c r="C63" s="237"/>
      <c r="D63" s="355" t="s">
        <v>419</v>
      </c>
      <c r="E63" s="355"/>
      <c r="F63" s="355"/>
      <c r="G63" s="355"/>
      <c r="H63" s="355"/>
      <c r="I63" s="355"/>
      <c r="J63" s="355"/>
      <c r="K63" s="233"/>
    </row>
    <row r="64" spans="2:11" ht="12.75" customHeight="1">
      <c r="B64" s="232"/>
      <c r="C64" s="237"/>
      <c r="D64" s="237"/>
      <c r="E64" s="240"/>
      <c r="F64" s="237"/>
      <c r="G64" s="237"/>
      <c r="H64" s="237"/>
      <c r="I64" s="237"/>
      <c r="J64" s="237"/>
      <c r="K64" s="233"/>
    </row>
    <row r="65" spans="2:11" ht="15" customHeight="1">
      <c r="B65" s="232"/>
      <c r="C65" s="237"/>
      <c r="D65" s="355" t="s">
        <v>420</v>
      </c>
      <c r="E65" s="355"/>
      <c r="F65" s="355"/>
      <c r="G65" s="355"/>
      <c r="H65" s="355"/>
      <c r="I65" s="355"/>
      <c r="J65" s="355"/>
      <c r="K65" s="233"/>
    </row>
    <row r="66" spans="2:11" ht="15" customHeight="1">
      <c r="B66" s="232"/>
      <c r="C66" s="237"/>
      <c r="D66" s="357" t="s">
        <v>421</v>
      </c>
      <c r="E66" s="357"/>
      <c r="F66" s="357"/>
      <c r="G66" s="357"/>
      <c r="H66" s="357"/>
      <c r="I66" s="357"/>
      <c r="J66" s="357"/>
      <c r="K66" s="233"/>
    </row>
    <row r="67" spans="2:11" ht="15" customHeight="1">
      <c r="B67" s="232"/>
      <c r="C67" s="237"/>
      <c r="D67" s="355" t="s">
        <v>422</v>
      </c>
      <c r="E67" s="355"/>
      <c r="F67" s="355"/>
      <c r="G67" s="355"/>
      <c r="H67" s="355"/>
      <c r="I67" s="355"/>
      <c r="J67" s="355"/>
      <c r="K67" s="233"/>
    </row>
    <row r="68" spans="2:11" ht="15" customHeight="1">
      <c r="B68" s="232"/>
      <c r="C68" s="237"/>
      <c r="D68" s="355" t="s">
        <v>423</v>
      </c>
      <c r="E68" s="355"/>
      <c r="F68" s="355"/>
      <c r="G68" s="355"/>
      <c r="H68" s="355"/>
      <c r="I68" s="355"/>
      <c r="J68" s="355"/>
      <c r="K68" s="233"/>
    </row>
    <row r="69" spans="2:11" ht="15" customHeight="1">
      <c r="B69" s="232"/>
      <c r="C69" s="237"/>
      <c r="D69" s="355" t="s">
        <v>424</v>
      </c>
      <c r="E69" s="355"/>
      <c r="F69" s="355"/>
      <c r="G69" s="355"/>
      <c r="H69" s="355"/>
      <c r="I69" s="355"/>
      <c r="J69" s="355"/>
      <c r="K69" s="233"/>
    </row>
    <row r="70" spans="2:11" ht="15" customHeight="1">
      <c r="B70" s="232"/>
      <c r="C70" s="237"/>
      <c r="D70" s="355" t="s">
        <v>425</v>
      </c>
      <c r="E70" s="355"/>
      <c r="F70" s="355"/>
      <c r="G70" s="355"/>
      <c r="H70" s="355"/>
      <c r="I70" s="355"/>
      <c r="J70" s="355"/>
      <c r="K70" s="233"/>
    </row>
    <row r="71" spans="2:11" ht="12.75" customHeight="1">
      <c r="B71" s="241"/>
      <c r="C71" s="242"/>
      <c r="D71" s="242"/>
      <c r="E71" s="242"/>
      <c r="F71" s="242"/>
      <c r="G71" s="242"/>
      <c r="H71" s="242"/>
      <c r="I71" s="242"/>
      <c r="J71" s="242"/>
      <c r="K71" s="243"/>
    </row>
    <row r="72" spans="2:11" ht="18.75" customHeight="1">
      <c r="B72" s="244"/>
      <c r="C72" s="244"/>
      <c r="D72" s="244"/>
      <c r="E72" s="244"/>
      <c r="F72" s="244"/>
      <c r="G72" s="244"/>
      <c r="H72" s="244"/>
      <c r="I72" s="244"/>
      <c r="J72" s="244"/>
      <c r="K72" s="245"/>
    </row>
    <row r="73" spans="2:11" ht="18.75" customHeight="1">
      <c r="B73" s="245"/>
      <c r="C73" s="245"/>
      <c r="D73" s="245"/>
      <c r="E73" s="245"/>
      <c r="F73" s="245"/>
      <c r="G73" s="245"/>
      <c r="H73" s="245"/>
      <c r="I73" s="245"/>
      <c r="J73" s="245"/>
      <c r="K73" s="245"/>
    </row>
    <row r="74" spans="2:11" ht="7.5" customHeight="1">
      <c r="B74" s="246"/>
      <c r="C74" s="247"/>
      <c r="D74" s="247"/>
      <c r="E74" s="247"/>
      <c r="F74" s="247"/>
      <c r="G74" s="247"/>
      <c r="H74" s="247"/>
      <c r="I74" s="247"/>
      <c r="J74" s="247"/>
      <c r="K74" s="248"/>
    </row>
    <row r="75" spans="2:11" ht="45" customHeight="1">
      <c r="B75" s="249"/>
      <c r="C75" s="358" t="s">
        <v>426</v>
      </c>
      <c r="D75" s="358"/>
      <c r="E75" s="358"/>
      <c r="F75" s="358"/>
      <c r="G75" s="358"/>
      <c r="H75" s="358"/>
      <c r="I75" s="358"/>
      <c r="J75" s="358"/>
      <c r="K75" s="250"/>
    </row>
    <row r="76" spans="2:11" ht="17.25" customHeight="1">
      <c r="B76" s="249"/>
      <c r="C76" s="251" t="s">
        <v>427</v>
      </c>
      <c r="D76" s="251"/>
      <c r="E76" s="251"/>
      <c r="F76" s="251" t="s">
        <v>428</v>
      </c>
      <c r="G76" s="252"/>
      <c r="H76" s="251" t="s">
        <v>54</v>
      </c>
      <c r="I76" s="251" t="s">
        <v>57</v>
      </c>
      <c r="J76" s="251" t="s">
        <v>429</v>
      </c>
      <c r="K76" s="250"/>
    </row>
    <row r="77" spans="2:11" ht="17.25" customHeight="1">
      <c r="B77" s="249"/>
      <c r="C77" s="253" t="s">
        <v>430</v>
      </c>
      <c r="D77" s="253"/>
      <c r="E77" s="253"/>
      <c r="F77" s="254" t="s">
        <v>431</v>
      </c>
      <c r="G77" s="255"/>
      <c r="H77" s="253"/>
      <c r="I77" s="253"/>
      <c r="J77" s="253" t="s">
        <v>432</v>
      </c>
      <c r="K77" s="250"/>
    </row>
    <row r="78" spans="2:11" ht="5.25" customHeight="1">
      <c r="B78" s="249"/>
      <c r="C78" s="256"/>
      <c r="D78" s="256"/>
      <c r="E78" s="256"/>
      <c r="F78" s="256"/>
      <c r="G78" s="257"/>
      <c r="H78" s="256"/>
      <c r="I78" s="256"/>
      <c r="J78" s="256"/>
      <c r="K78" s="250"/>
    </row>
    <row r="79" spans="2:11" ht="15" customHeight="1">
      <c r="B79" s="249"/>
      <c r="C79" s="238" t="s">
        <v>53</v>
      </c>
      <c r="D79" s="256"/>
      <c r="E79" s="256"/>
      <c r="F79" s="258" t="s">
        <v>433</v>
      </c>
      <c r="G79" s="257"/>
      <c r="H79" s="238" t="s">
        <v>434</v>
      </c>
      <c r="I79" s="238" t="s">
        <v>435</v>
      </c>
      <c r="J79" s="238">
        <v>20</v>
      </c>
      <c r="K79" s="250"/>
    </row>
    <row r="80" spans="2:11" ht="15" customHeight="1">
      <c r="B80" s="249"/>
      <c r="C80" s="238" t="s">
        <v>436</v>
      </c>
      <c r="D80" s="238"/>
      <c r="E80" s="238"/>
      <c r="F80" s="258" t="s">
        <v>433</v>
      </c>
      <c r="G80" s="257"/>
      <c r="H80" s="238" t="s">
        <v>437</v>
      </c>
      <c r="I80" s="238" t="s">
        <v>435</v>
      </c>
      <c r="J80" s="238">
        <v>120</v>
      </c>
      <c r="K80" s="250"/>
    </row>
    <row r="81" spans="2:11" ht="15" customHeight="1">
      <c r="B81" s="259"/>
      <c r="C81" s="238" t="s">
        <v>438</v>
      </c>
      <c r="D81" s="238"/>
      <c r="E81" s="238"/>
      <c r="F81" s="258" t="s">
        <v>439</v>
      </c>
      <c r="G81" s="257"/>
      <c r="H81" s="238" t="s">
        <v>440</v>
      </c>
      <c r="I81" s="238" t="s">
        <v>435</v>
      </c>
      <c r="J81" s="238">
        <v>50</v>
      </c>
      <c r="K81" s="250"/>
    </row>
    <row r="82" spans="2:11" ht="15" customHeight="1">
      <c r="B82" s="259"/>
      <c r="C82" s="238" t="s">
        <v>441</v>
      </c>
      <c r="D82" s="238"/>
      <c r="E82" s="238"/>
      <c r="F82" s="258" t="s">
        <v>433</v>
      </c>
      <c r="G82" s="257"/>
      <c r="H82" s="238" t="s">
        <v>442</v>
      </c>
      <c r="I82" s="238" t="s">
        <v>443</v>
      </c>
      <c r="J82" s="238"/>
      <c r="K82" s="250"/>
    </row>
    <row r="83" spans="2:11" ht="15" customHeight="1">
      <c r="B83" s="259"/>
      <c r="C83" s="260" t="s">
        <v>444</v>
      </c>
      <c r="D83" s="260"/>
      <c r="E83" s="260"/>
      <c r="F83" s="261" t="s">
        <v>439</v>
      </c>
      <c r="G83" s="260"/>
      <c r="H83" s="260" t="s">
        <v>445</v>
      </c>
      <c r="I83" s="260" t="s">
        <v>435</v>
      </c>
      <c r="J83" s="260">
        <v>15</v>
      </c>
      <c r="K83" s="250"/>
    </row>
    <row r="84" spans="2:11" ht="15" customHeight="1">
      <c r="B84" s="259"/>
      <c r="C84" s="260" t="s">
        <v>446</v>
      </c>
      <c r="D84" s="260"/>
      <c r="E84" s="260"/>
      <c r="F84" s="261" t="s">
        <v>439</v>
      </c>
      <c r="G84" s="260"/>
      <c r="H84" s="260" t="s">
        <v>447</v>
      </c>
      <c r="I84" s="260" t="s">
        <v>435</v>
      </c>
      <c r="J84" s="260">
        <v>15</v>
      </c>
      <c r="K84" s="250"/>
    </row>
    <row r="85" spans="2:11" ht="15" customHeight="1">
      <c r="B85" s="259"/>
      <c r="C85" s="260" t="s">
        <v>448</v>
      </c>
      <c r="D85" s="260"/>
      <c r="E85" s="260"/>
      <c r="F85" s="261" t="s">
        <v>439</v>
      </c>
      <c r="G85" s="260"/>
      <c r="H85" s="260" t="s">
        <v>449</v>
      </c>
      <c r="I85" s="260" t="s">
        <v>435</v>
      </c>
      <c r="J85" s="260">
        <v>20</v>
      </c>
      <c r="K85" s="250"/>
    </row>
    <row r="86" spans="2:11" ht="15" customHeight="1">
      <c r="B86" s="259"/>
      <c r="C86" s="260" t="s">
        <v>450</v>
      </c>
      <c r="D86" s="260"/>
      <c r="E86" s="260"/>
      <c r="F86" s="261" t="s">
        <v>439</v>
      </c>
      <c r="G86" s="260"/>
      <c r="H86" s="260" t="s">
        <v>451</v>
      </c>
      <c r="I86" s="260" t="s">
        <v>435</v>
      </c>
      <c r="J86" s="260">
        <v>20</v>
      </c>
      <c r="K86" s="250"/>
    </row>
    <row r="87" spans="2:11" ht="15" customHeight="1">
      <c r="B87" s="259"/>
      <c r="C87" s="238" t="s">
        <v>452</v>
      </c>
      <c r="D87" s="238"/>
      <c r="E87" s="238"/>
      <c r="F87" s="258" t="s">
        <v>439</v>
      </c>
      <c r="G87" s="257"/>
      <c r="H87" s="238" t="s">
        <v>453</v>
      </c>
      <c r="I87" s="238" t="s">
        <v>435</v>
      </c>
      <c r="J87" s="238">
        <v>50</v>
      </c>
      <c r="K87" s="250"/>
    </row>
    <row r="88" spans="2:11" ht="15" customHeight="1">
      <c r="B88" s="259"/>
      <c r="C88" s="238" t="s">
        <v>454</v>
      </c>
      <c r="D88" s="238"/>
      <c r="E88" s="238"/>
      <c r="F88" s="258" t="s">
        <v>439</v>
      </c>
      <c r="G88" s="257"/>
      <c r="H88" s="238" t="s">
        <v>455</v>
      </c>
      <c r="I88" s="238" t="s">
        <v>435</v>
      </c>
      <c r="J88" s="238">
        <v>20</v>
      </c>
      <c r="K88" s="250"/>
    </row>
    <row r="89" spans="2:11" ht="15" customHeight="1">
      <c r="B89" s="259"/>
      <c r="C89" s="238" t="s">
        <v>456</v>
      </c>
      <c r="D89" s="238"/>
      <c r="E89" s="238"/>
      <c r="F89" s="258" t="s">
        <v>439</v>
      </c>
      <c r="G89" s="257"/>
      <c r="H89" s="238" t="s">
        <v>457</v>
      </c>
      <c r="I89" s="238" t="s">
        <v>435</v>
      </c>
      <c r="J89" s="238">
        <v>20</v>
      </c>
      <c r="K89" s="250"/>
    </row>
    <row r="90" spans="2:11" ht="15" customHeight="1">
      <c r="B90" s="259"/>
      <c r="C90" s="238" t="s">
        <v>458</v>
      </c>
      <c r="D90" s="238"/>
      <c r="E90" s="238"/>
      <c r="F90" s="258" t="s">
        <v>439</v>
      </c>
      <c r="G90" s="257"/>
      <c r="H90" s="238" t="s">
        <v>459</v>
      </c>
      <c r="I90" s="238" t="s">
        <v>435</v>
      </c>
      <c r="J90" s="238">
        <v>50</v>
      </c>
      <c r="K90" s="250"/>
    </row>
    <row r="91" spans="2:11" ht="15" customHeight="1">
      <c r="B91" s="259"/>
      <c r="C91" s="238" t="s">
        <v>460</v>
      </c>
      <c r="D91" s="238"/>
      <c r="E91" s="238"/>
      <c r="F91" s="258" t="s">
        <v>439</v>
      </c>
      <c r="G91" s="257"/>
      <c r="H91" s="238" t="s">
        <v>460</v>
      </c>
      <c r="I91" s="238" t="s">
        <v>435</v>
      </c>
      <c r="J91" s="238">
        <v>50</v>
      </c>
      <c r="K91" s="250"/>
    </row>
    <row r="92" spans="2:11" ht="15" customHeight="1">
      <c r="B92" s="259"/>
      <c r="C92" s="238" t="s">
        <v>461</v>
      </c>
      <c r="D92" s="238"/>
      <c r="E92" s="238"/>
      <c r="F92" s="258" t="s">
        <v>439</v>
      </c>
      <c r="G92" s="257"/>
      <c r="H92" s="238" t="s">
        <v>462</v>
      </c>
      <c r="I92" s="238" t="s">
        <v>435</v>
      </c>
      <c r="J92" s="238">
        <v>255</v>
      </c>
      <c r="K92" s="250"/>
    </row>
    <row r="93" spans="2:11" ht="15" customHeight="1">
      <c r="B93" s="259"/>
      <c r="C93" s="238" t="s">
        <v>463</v>
      </c>
      <c r="D93" s="238"/>
      <c r="E93" s="238"/>
      <c r="F93" s="258" t="s">
        <v>433</v>
      </c>
      <c r="G93" s="257"/>
      <c r="H93" s="238" t="s">
        <v>464</v>
      </c>
      <c r="I93" s="238" t="s">
        <v>465</v>
      </c>
      <c r="J93" s="238"/>
      <c r="K93" s="250"/>
    </row>
    <row r="94" spans="2:11" ht="15" customHeight="1">
      <c r="B94" s="259"/>
      <c r="C94" s="238" t="s">
        <v>466</v>
      </c>
      <c r="D94" s="238"/>
      <c r="E94" s="238"/>
      <c r="F94" s="258" t="s">
        <v>433</v>
      </c>
      <c r="G94" s="257"/>
      <c r="H94" s="238" t="s">
        <v>467</v>
      </c>
      <c r="I94" s="238" t="s">
        <v>468</v>
      </c>
      <c r="J94" s="238"/>
      <c r="K94" s="250"/>
    </row>
    <row r="95" spans="2:11" ht="15" customHeight="1">
      <c r="B95" s="259"/>
      <c r="C95" s="238" t="s">
        <v>469</v>
      </c>
      <c r="D95" s="238"/>
      <c r="E95" s="238"/>
      <c r="F95" s="258" t="s">
        <v>433</v>
      </c>
      <c r="G95" s="257"/>
      <c r="H95" s="238" t="s">
        <v>469</v>
      </c>
      <c r="I95" s="238" t="s">
        <v>468</v>
      </c>
      <c r="J95" s="238"/>
      <c r="K95" s="250"/>
    </row>
    <row r="96" spans="2:11" ht="15" customHeight="1">
      <c r="B96" s="259"/>
      <c r="C96" s="238" t="s">
        <v>38</v>
      </c>
      <c r="D96" s="238"/>
      <c r="E96" s="238"/>
      <c r="F96" s="258" t="s">
        <v>433</v>
      </c>
      <c r="G96" s="257"/>
      <c r="H96" s="238" t="s">
        <v>470</v>
      </c>
      <c r="I96" s="238" t="s">
        <v>468</v>
      </c>
      <c r="J96" s="238"/>
      <c r="K96" s="250"/>
    </row>
    <row r="97" spans="2:11" ht="15" customHeight="1">
      <c r="B97" s="259"/>
      <c r="C97" s="238" t="s">
        <v>48</v>
      </c>
      <c r="D97" s="238"/>
      <c r="E97" s="238"/>
      <c r="F97" s="258" t="s">
        <v>433</v>
      </c>
      <c r="G97" s="257"/>
      <c r="H97" s="238" t="s">
        <v>471</v>
      </c>
      <c r="I97" s="238" t="s">
        <v>468</v>
      </c>
      <c r="J97" s="238"/>
      <c r="K97" s="250"/>
    </row>
    <row r="98" spans="2:11" ht="15" customHeight="1">
      <c r="B98" s="262"/>
      <c r="C98" s="263"/>
      <c r="D98" s="263"/>
      <c r="E98" s="263"/>
      <c r="F98" s="263"/>
      <c r="G98" s="263"/>
      <c r="H98" s="263"/>
      <c r="I98" s="263"/>
      <c r="J98" s="263"/>
      <c r="K98" s="264"/>
    </row>
    <row r="99" spans="2:11" ht="18.75" customHeight="1">
      <c r="B99" s="265"/>
      <c r="C99" s="266"/>
      <c r="D99" s="266"/>
      <c r="E99" s="266"/>
      <c r="F99" s="266"/>
      <c r="G99" s="266"/>
      <c r="H99" s="266"/>
      <c r="I99" s="266"/>
      <c r="J99" s="266"/>
      <c r="K99" s="265"/>
    </row>
    <row r="100" spans="2:11" ht="18.75" customHeight="1">
      <c r="B100" s="245"/>
      <c r="C100" s="245"/>
      <c r="D100" s="245"/>
      <c r="E100" s="245"/>
      <c r="F100" s="245"/>
      <c r="G100" s="245"/>
      <c r="H100" s="245"/>
      <c r="I100" s="245"/>
      <c r="J100" s="245"/>
      <c r="K100" s="245"/>
    </row>
    <row r="101" spans="2:11" ht="7.5" customHeight="1">
      <c r="B101" s="246"/>
      <c r="C101" s="247"/>
      <c r="D101" s="247"/>
      <c r="E101" s="247"/>
      <c r="F101" s="247"/>
      <c r="G101" s="247"/>
      <c r="H101" s="247"/>
      <c r="I101" s="247"/>
      <c r="J101" s="247"/>
      <c r="K101" s="248"/>
    </row>
    <row r="102" spans="2:11" ht="45" customHeight="1">
      <c r="B102" s="249"/>
      <c r="C102" s="358" t="s">
        <v>472</v>
      </c>
      <c r="D102" s="358"/>
      <c r="E102" s="358"/>
      <c r="F102" s="358"/>
      <c r="G102" s="358"/>
      <c r="H102" s="358"/>
      <c r="I102" s="358"/>
      <c r="J102" s="358"/>
      <c r="K102" s="250"/>
    </row>
    <row r="103" spans="2:11" ht="17.25" customHeight="1">
      <c r="B103" s="249"/>
      <c r="C103" s="251" t="s">
        <v>427</v>
      </c>
      <c r="D103" s="251"/>
      <c r="E103" s="251"/>
      <c r="F103" s="251" t="s">
        <v>428</v>
      </c>
      <c r="G103" s="252"/>
      <c r="H103" s="251" t="s">
        <v>54</v>
      </c>
      <c r="I103" s="251" t="s">
        <v>57</v>
      </c>
      <c r="J103" s="251" t="s">
        <v>429</v>
      </c>
      <c r="K103" s="250"/>
    </row>
    <row r="104" spans="2:11" ht="17.25" customHeight="1">
      <c r="B104" s="249"/>
      <c r="C104" s="253" t="s">
        <v>430</v>
      </c>
      <c r="D104" s="253"/>
      <c r="E104" s="253"/>
      <c r="F104" s="254" t="s">
        <v>431</v>
      </c>
      <c r="G104" s="255"/>
      <c r="H104" s="253"/>
      <c r="I104" s="253"/>
      <c r="J104" s="253" t="s">
        <v>432</v>
      </c>
      <c r="K104" s="250"/>
    </row>
    <row r="105" spans="2:11" ht="5.25" customHeight="1">
      <c r="B105" s="249"/>
      <c r="C105" s="251"/>
      <c r="D105" s="251"/>
      <c r="E105" s="251"/>
      <c r="F105" s="251"/>
      <c r="G105" s="267"/>
      <c r="H105" s="251"/>
      <c r="I105" s="251"/>
      <c r="J105" s="251"/>
      <c r="K105" s="250"/>
    </row>
    <row r="106" spans="2:11" ht="15" customHeight="1">
      <c r="B106" s="249"/>
      <c r="C106" s="238" t="s">
        <v>53</v>
      </c>
      <c r="D106" s="256"/>
      <c r="E106" s="256"/>
      <c r="F106" s="258" t="s">
        <v>433</v>
      </c>
      <c r="G106" s="267"/>
      <c r="H106" s="238" t="s">
        <v>473</v>
      </c>
      <c r="I106" s="238" t="s">
        <v>435</v>
      </c>
      <c r="J106" s="238">
        <v>20</v>
      </c>
      <c r="K106" s="250"/>
    </row>
    <row r="107" spans="2:11" ht="15" customHeight="1">
      <c r="B107" s="249"/>
      <c r="C107" s="238" t="s">
        <v>436</v>
      </c>
      <c r="D107" s="238"/>
      <c r="E107" s="238"/>
      <c r="F107" s="258" t="s">
        <v>433</v>
      </c>
      <c r="G107" s="238"/>
      <c r="H107" s="238" t="s">
        <v>473</v>
      </c>
      <c r="I107" s="238" t="s">
        <v>435</v>
      </c>
      <c r="J107" s="238">
        <v>120</v>
      </c>
      <c r="K107" s="250"/>
    </row>
    <row r="108" spans="2:11" ht="15" customHeight="1">
      <c r="B108" s="259"/>
      <c r="C108" s="238" t="s">
        <v>438</v>
      </c>
      <c r="D108" s="238"/>
      <c r="E108" s="238"/>
      <c r="F108" s="258" t="s">
        <v>439</v>
      </c>
      <c r="G108" s="238"/>
      <c r="H108" s="238" t="s">
        <v>473</v>
      </c>
      <c r="I108" s="238" t="s">
        <v>435</v>
      </c>
      <c r="J108" s="238">
        <v>50</v>
      </c>
      <c r="K108" s="250"/>
    </row>
    <row r="109" spans="2:11" ht="15" customHeight="1">
      <c r="B109" s="259"/>
      <c r="C109" s="238" t="s">
        <v>441</v>
      </c>
      <c r="D109" s="238"/>
      <c r="E109" s="238"/>
      <c r="F109" s="258" t="s">
        <v>433</v>
      </c>
      <c r="G109" s="238"/>
      <c r="H109" s="238" t="s">
        <v>473</v>
      </c>
      <c r="I109" s="238" t="s">
        <v>443</v>
      </c>
      <c r="J109" s="238"/>
      <c r="K109" s="250"/>
    </row>
    <row r="110" spans="2:11" ht="15" customHeight="1">
      <c r="B110" s="259"/>
      <c r="C110" s="238" t="s">
        <v>452</v>
      </c>
      <c r="D110" s="238"/>
      <c r="E110" s="238"/>
      <c r="F110" s="258" t="s">
        <v>439</v>
      </c>
      <c r="G110" s="238"/>
      <c r="H110" s="238" t="s">
        <v>473</v>
      </c>
      <c r="I110" s="238" t="s">
        <v>435</v>
      </c>
      <c r="J110" s="238">
        <v>50</v>
      </c>
      <c r="K110" s="250"/>
    </row>
    <row r="111" spans="2:11" ht="15" customHeight="1">
      <c r="B111" s="259"/>
      <c r="C111" s="238" t="s">
        <v>460</v>
      </c>
      <c r="D111" s="238"/>
      <c r="E111" s="238"/>
      <c r="F111" s="258" t="s">
        <v>439</v>
      </c>
      <c r="G111" s="238"/>
      <c r="H111" s="238" t="s">
        <v>473</v>
      </c>
      <c r="I111" s="238" t="s">
        <v>435</v>
      </c>
      <c r="J111" s="238">
        <v>50</v>
      </c>
      <c r="K111" s="250"/>
    </row>
    <row r="112" spans="2:11" ht="15" customHeight="1">
      <c r="B112" s="259"/>
      <c r="C112" s="238" t="s">
        <v>458</v>
      </c>
      <c r="D112" s="238"/>
      <c r="E112" s="238"/>
      <c r="F112" s="258" t="s">
        <v>439</v>
      </c>
      <c r="G112" s="238"/>
      <c r="H112" s="238" t="s">
        <v>473</v>
      </c>
      <c r="I112" s="238" t="s">
        <v>435</v>
      </c>
      <c r="J112" s="238">
        <v>50</v>
      </c>
      <c r="K112" s="250"/>
    </row>
    <row r="113" spans="2:11" ht="15" customHeight="1">
      <c r="B113" s="259"/>
      <c r="C113" s="238" t="s">
        <v>53</v>
      </c>
      <c r="D113" s="238"/>
      <c r="E113" s="238"/>
      <c r="F113" s="258" t="s">
        <v>433</v>
      </c>
      <c r="G113" s="238"/>
      <c r="H113" s="238" t="s">
        <v>474</v>
      </c>
      <c r="I113" s="238" t="s">
        <v>435</v>
      </c>
      <c r="J113" s="238">
        <v>20</v>
      </c>
      <c r="K113" s="250"/>
    </row>
    <row r="114" spans="2:11" ht="15" customHeight="1">
      <c r="B114" s="259"/>
      <c r="C114" s="238" t="s">
        <v>475</v>
      </c>
      <c r="D114" s="238"/>
      <c r="E114" s="238"/>
      <c r="F114" s="258" t="s">
        <v>433</v>
      </c>
      <c r="G114" s="238"/>
      <c r="H114" s="238" t="s">
        <v>476</v>
      </c>
      <c r="I114" s="238" t="s">
        <v>435</v>
      </c>
      <c r="J114" s="238">
        <v>120</v>
      </c>
      <c r="K114" s="250"/>
    </row>
    <row r="115" spans="2:11" ht="15" customHeight="1">
      <c r="B115" s="259"/>
      <c r="C115" s="238" t="s">
        <v>38</v>
      </c>
      <c r="D115" s="238"/>
      <c r="E115" s="238"/>
      <c r="F115" s="258" t="s">
        <v>433</v>
      </c>
      <c r="G115" s="238"/>
      <c r="H115" s="238" t="s">
        <v>477</v>
      </c>
      <c r="I115" s="238" t="s">
        <v>468</v>
      </c>
      <c r="J115" s="238"/>
      <c r="K115" s="250"/>
    </row>
    <row r="116" spans="2:11" ht="15" customHeight="1">
      <c r="B116" s="259"/>
      <c r="C116" s="238" t="s">
        <v>48</v>
      </c>
      <c r="D116" s="238"/>
      <c r="E116" s="238"/>
      <c r="F116" s="258" t="s">
        <v>433</v>
      </c>
      <c r="G116" s="238"/>
      <c r="H116" s="238" t="s">
        <v>478</v>
      </c>
      <c r="I116" s="238" t="s">
        <v>468</v>
      </c>
      <c r="J116" s="238"/>
      <c r="K116" s="250"/>
    </row>
    <row r="117" spans="2:11" ht="15" customHeight="1">
      <c r="B117" s="259"/>
      <c r="C117" s="238" t="s">
        <v>57</v>
      </c>
      <c r="D117" s="238"/>
      <c r="E117" s="238"/>
      <c r="F117" s="258" t="s">
        <v>433</v>
      </c>
      <c r="G117" s="238"/>
      <c r="H117" s="238" t="s">
        <v>479</v>
      </c>
      <c r="I117" s="238" t="s">
        <v>480</v>
      </c>
      <c r="J117" s="238"/>
      <c r="K117" s="250"/>
    </row>
    <row r="118" spans="2:11" ht="15" customHeight="1">
      <c r="B118" s="262"/>
      <c r="C118" s="268"/>
      <c r="D118" s="268"/>
      <c r="E118" s="268"/>
      <c r="F118" s="268"/>
      <c r="G118" s="268"/>
      <c r="H118" s="268"/>
      <c r="I118" s="268"/>
      <c r="J118" s="268"/>
      <c r="K118" s="264"/>
    </row>
    <row r="119" spans="2:11" ht="18.75" customHeight="1">
      <c r="B119" s="269"/>
      <c r="C119" s="235"/>
      <c r="D119" s="235"/>
      <c r="E119" s="235"/>
      <c r="F119" s="270"/>
      <c r="G119" s="235"/>
      <c r="H119" s="235"/>
      <c r="I119" s="235"/>
      <c r="J119" s="235"/>
      <c r="K119" s="269"/>
    </row>
    <row r="120" spans="2:11" ht="18.75" customHeight="1">
      <c r="B120" s="245"/>
      <c r="C120" s="245"/>
      <c r="D120" s="245"/>
      <c r="E120" s="245"/>
      <c r="F120" s="245"/>
      <c r="G120" s="245"/>
      <c r="H120" s="245"/>
      <c r="I120" s="245"/>
      <c r="J120" s="245"/>
      <c r="K120" s="245"/>
    </row>
    <row r="121" spans="2:11" ht="7.5" customHeight="1">
      <c r="B121" s="271"/>
      <c r="C121" s="272"/>
      <c r="D121" s="272"/>
      <c r="E121" s="272"/>
      <c r="F121" s="272"/>
      <c r="G121" s="272"/>
      <c r="H121" s="272"/>
      <c r="I121" s="272"/>
      <c r="J121" s="272"/>
      <c r="K121" s="273"/>
    </row>
    <row r="122" spans="2:11" ht="45" customHeight="1">
      <c r="B122" s="274"/>
      <c r="C122" s="354" t="s">
        <v>481</v>
      </c>
      <c r="D122" s="354"/>
      <c r="E122" s="354"/>
      <c r="F122" s="354"/>
      <c r="G122" s="354"/>
      <c r="H122" s="354"/>
      <c r="I122" s="354"/>
      <c r="J122" s="354"/>
      <c r="K122" s="275"/>
    </row>
    <row r="123" spans="2:11" ht="17.25" customHeight="1">
      <c r="B123" s="276"/>
      <c r="C123" s="251" t="s">
        <v>427</v>
      </c>
      <c r="D123" s="251"/>
      <c r="E123" s="251"/>
      <c r="F123" s="251" t="s">
        <v>428</v>
      </c>
      <c r="G123" s="252"/>
      <c r="H123" s="251" t="s">
        <v>54</v>
      </c>
      <c r="I123" s="251" t="s">
        <v>57</v>
      </c>
      <c r="J123" s="251" t="s">
        <v>429</v>
      </c>
      <c r="K123" s="277"/>
    </row>
    <row r="124" spans="2:11" ht="17.25" customHeight="1">
      <c r="B124" s="276"/>
      <c r="C124" s="253" t="s">
        <v>430</v>
      </c>
      <c r="D124" s="253"/>
      <c r="E124" s="253"/>
      <c r="F124" s="254" t="s">
        <v>431</v>
      </c>
      <c r="G124" s="255"/>
      <c r="H124" s="253"/>
      <c r="I124" s="253"/>
      <c r="J124" s="253" t="s">
        <v>432</v>
      </c>
      <c r="K124" s="277"/>
    </row>
    <row r="125" spans="2:11" ht="5.25" customHeight="1">
      <c r="B125" s="278"/>
      <c r="C125" s="256"/>
      <c r="D125" s="256"/>
      <c r="E125" s="256"/>
      <c r="F125" s="256"/>
      <c r="G125" s="238"/>
      <c r="H125" s="256"/>
      <c r="I125" s="256"/>
      <c r="J125" s="256"/>
      <c r="K125" s="279"/>
    </row>
    <row r="126" spans="2:11" ht="15" customHeight="1">
      <c r="B126" s="278"/>
      <c r="C126" s="238" t="s">
        <v>436</v>
      </c>
      <c r="D126" s="256"/>
      <c r="E126" s="256"/>
      <c r="F126" s="258" t="s">
        <v>433</v>
      </c>
      <c r="G126" s="238"/>
      <c r="H126" s="238" t="s">
        <v>473</v>
      </c>
      <c r="I126" s="238" t="s">
        <v>435</v>
      </c>
      <c r="J126" s="238">
        <v>120</v>
      </c>
      <c r="K126" s="280"/>
    </row>
    <row r="127" spans="2:11" ht="15" customHeight="1">
      <c r="B127" s="278"/>
      <c r="C127" s="238" t="s">
        <v>482</v>
      </c>
      <c r="D127" s="238"/>
      <c r="E127" s="238"/>
      <c r="F127" s="258" t="s">
        <v>433</v>
      </c>
      <c r="G127" s="238"/>
      <c r="H127" s="238" t="s">
        <v>483</v>
      </c>
      <c r="I127" s="238" t="s">
        <v>435</v>
      </c>
      <c r="J127" s="238" t="s">
        <v>484</v>
      </c>
      <c r="K127" s="280"/>
    </row>
    <row r="128" spans="2:11" ht="15" customHeight="1">
      <c r="B128" s="278"/>
      <c r="C128" s="238" t="s">
        <v>381</v>
      </c>
      <c r="D128" s="238"/>
      <c r="E128" s="238"/>
      <c r="F128" s="258" t="s">
        <v>433</v>
      </c>
      <c r="G128" s="238"/>
      <c r="H128" s="238" t="s">
        <v>485</v>
      </c>
      <c r="I128" s="238" t="s">
        <v>435</v>
      </c>
      <c r="J128" s="238" t="s">
        <v>484</v>
      </c>
      <c r="K128" s="280"/>
    </row>
    <row r="129" spans="2:11" ht="15" customHeight="1">
      <c r="B129" s="278"/>
      <c r="C129" s="238" t="s">
        <v>444</v>
      </c>
      <c r="D129" s="238"/>
      <c r="E129" s="238"/>
      <c r="F129" s="258" t="s">
        <v>439</v>
      </c>
      <c r="G129" s="238"/>
      <c r="H129" s="238" t="s">
        <v>445</v>
      </c>
      <c r="I129" s="238" t="s">
        <v>435</v>
      </c>
      <c r="J129" s="238">
        <v>15</v>
      </c>
      <c r="K129" s="280"/>
    </row>
    <row r="130" spans="2:11" ht="15" customHeight="1">
      <c r="B130" s="278"/>
      <c r="C130" s="260" t="s">
        <v>446</v>
      </c>
      <c r="D130" s="260"/>
      <c r="E130" s="260"/>
      <c r="F130" s="261" t="s">
        <v>439</v>
      </c>
      <c r="G130" s="260"/>
      <c r="H130" s="260" t="s">
        <v>447</v>
      </c>
      <c r="I130" s="260" t="s">
        <v>435</v>
      </c>
      <c r="J130" s="260">
        <v>15</v>
      </c>
      <c r="K130" s="280"/>
    </row>
    <row r="131" spans="2:11" ht="15" customHeight="1">
      <c r="B131" s="278"/>
      <c r="C131" s="260" t="s">
        <v>448</v>
      </c>
      <c r="D131" s="260"/>
      <c r="E131" s="260"/>
      <c r="F131" s="261" t="s">
        <v>439</v>
      </c>
      <c r="G131" s="260"/>
      <c r="H131" s="260" t="s">
        <v>449</v>
      </c>
      <c r="I131" s="260" t="s">
        <v>435</v>
      </c>
      <c r="J131" s="260">
        <v>20</v>
      </c>
      <c r="K131" s="280"/>
    </row>
    <row r="132" spans="2:11" ht="15" customHeight="1">
      <c r="B132" s="278"/>
      <c r="C132" s="260" t="s">
        <v>450</v>
      </c>
      <c r="D132" s="260"/>
      <c r="E132" s="260"/>
      <c r="F132" s="261" t="s">
        <v>439</v>
      </c>
      <c r="G132" s="260"/>
      <c r="H132" s="260" t="s">
        <v>451</v>
      </c>
      <c r="I132" s="260" t="s">
        <v>435</v>
      </c>
      <c r="J132" s="260">
        <v>20</v>
      </c>
      <c r="K132" s="280"/>
    </row>
    <row r="133" spans="2:11" ht="15" customHeight="1">
      <c r="B133" s="278"/>
      <c r="C133" s="238" t="s">
        <v>438</v>
      </c>
      <c r="D133" s="238"/>
      <c r="E133" s="238"/>
      <c r="F133" s="258" t="s">
        <v>439</v>
      </c>
      <c r="G133" s="238"/>
      <c r="H133" s="238" t="s">
        <v>473</v>
      </c>
      <c r="I133" s="238" t="s">
        <v>435</v>
      </c>
      <c r="J133" s="238">
        <v>50</v>
      </c>
      <c r="K133" s="280"/>
    </row>
    <row r="134" spans="2:11" ht="15" customHeight="1">
      <c r="B134" s="278"/>
      <c r="C134" s="238" t="s">
        <v>452</v>
      </c>
      <c r="D134" s="238"/>
      <c r="E134" s="238"/>
      <c r="F134" s="258" t="s">
        <v>439</v>
      </c>
      <c r="G134" s="238"/>
      <c r="H134" s="238" t="s">
        <v>473</v>
      </c>
      <c r="I134" s="238" t="s">
        <v>435</v>
      </c>
      <c r="J134" s="238">
        <v>50</v>
      </c>
      <c r="K134" s="280"/>
    </row>
    <row r="135" spans="2:11" ht="15" customHeight="1">
      <c r="B135" s="278"/>
      <c r="C135" s="238" t="s">
        <v>458</v>
      </c>
      <c r="D135" s="238"/>
      <c r="E135" s="238"/>
      <c r="F135" s="258" t="s">
        <v>439</v>
      </c>
      <c r="G135" s="238"/>
      <c r="H135" s="238" t="s">
        <v>473</v>
      </c>
      <c r="I135" s="238" t="s">
        <v>435</v>
      </c>
      <c r="J135" s="238">
        <v>50</v>
      </c>
      <c r="K135" s="280"/>
    </row>
    <row r="136" spans="2:11" ht="15" customHeight="1">
      <c r="B136" s="278"/>
      <c r="C136" s="238" t="s">
        <v>460</v>
      </c>
      <c r="D136" s="238"/>
      <c r="E136" s="238"/>
      <c r="F136" s="258" t="s">
        <v>439</v>
      </c>
      <c r="G136" s="238"/>
      <c r="H136" s="238" t="s">
        <v>473</v>
      </c>
      <c r="I136" s="238" t="s">
        <v>435</v>
      </c>
      <c r="J136" s="238">
        <v>50</v>
      </c>
      <c r="K136" s="280"/>
    </row>
    <row r="137" spans="2:11" ht="15" customHeight="1">
      <c r="B137" s="278"/>
      <c r="C137" s="238" t="s">
        <v>461</v>
      </c>
      <c r="D137" s="238"/>
      <c r="E137" s="238"/>
      <c r="F137" s="258" t="s">
        <v>439</v>
      </c>
      <c r="G137" s="238"/>
      <c r="H137" s="238" t="s">
        <v>486</v>
      </c>
      <c r="I137" s="238" t="s">
        <v>435</v>
      </c>
      <c r="J137" s="238">
        <v>255</v>
      </c>
      <c r="K137" s="280"/>
    </row>
    <row r="138" spans="2:11" ht="15" customHeight="1">
      <c r="B138" s="278"/>
      <c r="C138" s="238" t="s">
        <v>463</v>
      </c>
      <c r="D138" s="238"/>
      <c r="E138" s="238"/>
      <c r="F138" s="258" t="s">
        <v>433</v>
      </c>
      <c r="G138" s="238"/>
      <c r="H138" s="238" t="s">
        <v>487</v>
      </c>
      <c r="I138" s="238" t="s">
        <v>465</v>
      </c>
      <c r="J138" s="238"/>
      <c r="K138" s="280"/>
    </row>
    <row r="139" spans="2:11" ht="15" customHeight="1">
      <c r="B139" s="278"/>
      <c r="C139" s="238" t="s">
        <v>466</v>
      </c>
      <c r="D139" s="238"/>
      <c r="E139" s="238"/>
      <c r="F139" s="258" t="s">
        <v>433</v>
      </c>
      <c r="G139" s="238"/>
      <c r="H139" s="238" t="s">
        <v>488</v>
      </c>
      <c r="I139" s="238" t="s">
        <v>468</v>
      </c>
      <c r="J139" s="238"/>
      <c r="K139" s="280"/>
    </row>
    <row r="140" spans="2:11" ht="15" customHeight="1">
      <c r="B140" s="278"/>
      <c r="C140" s="238" t="s">
        <v>469</v>
      </c>
      <c r="D140" s="238"/>
      <c r="E140" s="238"/>
      <c r="F140" s="258" t="s">
        <v>433</v>
      </c>
      <c r="G140" s="238"/>
      <c r="H140" s="238" t="s">
        <v>469</v>
      </c>
      <c r="I140" s="238" t="s">
        <v>468</v>
      </c>
      <c r="J140" s="238"/>
      <c r="K140" s="280"/>
    </row>
    <row r="141" spans="2:11" ht="15" customHeight="1">
      <c r="B141" s="278"/>
      <c r="C141" s="238" t="s">
        <v>38</v>
      </c>
      <c r="D141" s="238"/>
      <c r="E141" s="238"/>
      <c r="F141" s="258" t="s">
        <v>433</v>
      </c>
      <c r="G141" s="238"/>
      <c r="H141" s="238" t="s">
        <v>489</v>
      </c>
      <c r="I141" s="238" t="s">
        <v>468</v>
      </c>
      <c r="J141" s="238"/>
      <c r="K141" s="280"/>
    </row>
    <row r="142" spans="2:11" ht="15" customHeight="1">
      <c r="B142" s="278"/>
      <c r="C142" s="238" t="s">
        <v>490</v>
      </c>
      <c r="D142" s="238"/>
      <c r="E142" s="238"/>
      <c r="F142" s="258" t="s">
        <v>433</v>
      </c>
      <c r="G142" s="238"/>
      <c r="H142" s="238" t="s">
        <v>491</v>
      </c>
      <c r="I142" s="238" t="s">
        <v>468</v>
      </c>
      <c r="J142" s="238"/>
      <c r="K142" s="280"/>
    </row>
    <row r="143" spans="2:11" ht="15" customHeight="1">
      <c r="B143" s="281"/>
      <c r="C143" s="282"/>
      <c r="D143" s="282"/>
      <c r="E143" s="282"/>
      <c r="F143" s="282"/>
      <c r="G143" s="282"/>
      <c r="H143" s="282"/>
      <c r="I143" s="282"/>
      <c r="J143" s="282"/>
      <c r="K143" s="283"/>
    </row>
    <row r="144" spans="2:11" ht="18.75" customHeight="1">
      <c r="B144" s="235"/>
      <c r="C144" s="235"/>
      <c r="D144" s="235"/>
      <c r="E144" s="235"/>
      <c r="F144" s="270"/>
      <c r="G144" s="235"/>
      <c r="H144" s="235"/>
      <c r="I144" s="235"/>
      <c r="J144" s="235"/>
      <c r="K144" s="235"/>
    </row>
    <row r="145" spans="2:11" ht="18.75" customHeight="1">
      <c r="B145" s="245"/>
      <c r="C145" s="245"/>
      <c r="D145" s="245"/>
      <c r="E145" s="245"/>
      <c r="F145" s="245"/>
      <c r="G145" s="245"/>
      <c r="H145" s="245"/>
      <c r="I145" s="245"/>
      <c r="J145" s="245"/>
      <c r="K145" s="245"/>
    </row>
    <row r="146" spans="2:11" ht="7.5" customHeight="1">
      <c r="B146" s="246"/>
      <c r="C146" s="247"/>
      <c r="D146" s="247"/>
      <c r="E146" s="247"/>
      <c r="F146" s="247"/>
      <c r="G146" s="247"/>
      <c r="H146" s="247"/>
      <c r="I146" s="247"/>
      <c r="J146" s="247"/>
      <c r="K146" s="248"/>
    </row>
    <row r="147" spans="2:11" ht="45" customHeight="1">
      <c r="B147" s="249"/>
      <c r="C147" s="358" t="s">
        <v>492</v>
      </c>
      <c r="D147" s="358"/>
      <c r="E147" s="358"/>
      <c r="F147" s="358"/>
      <c r="G147" s="358"/>
      <c r="H147" s="358"/>
      <c r="I147" s="358"/>
      <c r="J147" s="358"/>
      <c r="K147" s="250"/>
    </row>
    <row r="148" spans="2:11" ht="17.25" customHeight="1">
      <c r="B148" s="249"/>
      <c r="C148" s="251" t="s">
        <v>427</v>
      </c>
      <c r="D148" s="251"/>
      <c r="E148" s="251"/>
      <c r="F148" s="251" t="s">
        <v>428</v>
      </c>
      <c r="G148" s="252"/>
      <c r="H148" s="251" t="s">
        <v>54</v>
      </c>
      <c r="I148" s="251" t="s">
        <v>57</v>
      </c>
      <c r="J148" s="251" t="s">
        <v>429</v>
      </c>
      <c r="K148" s="250"/>
    </row>
    <row r="149" spans="2:11" ht="17.25" customHeight="1">
      <c r="B149" s="249"/>
      <c r="C149" s="253" t="s">
        <v>430</v>
      </c>
      <c r="D149" s="253"/>
      <c r="E149" s="253"/>
      <c r="F149" s="254" t="s">
        <v>431</v>
      </c>
      <c r="G149" s="255"/>
      <c r="H149" s="253"/>
      <c r="I149" s="253"/>
      <c r="J149" s="253" t="s">
        <v>432</v>
      </c>
      <c r="K149" s="250"/>
    </row>
    <row r="150" spans="2:11" ht="5.25" customHeight="1">
      <c r="B150" s="259"/>
      <c r="C150" s="256"/>
      <c r="D150" s="256"/>
      <c r="E150" s="256"/>
      <c r="F150" s="256"/>
      <c r="G150" s="257"/>
      <c r="H150" s="256"/>
      <c r="I150" s="256"/>
      <c r="J150" s="256"/>
      <c r="K150" s="280"/>
    </row>
    <row r="151" spans="2:11" ht="15" customHeight="1">
      <c r="B151" s="259"/>
      <c r="C151" s="284" t="s">
        <v>436</v>
      </c>
      <c r="D151" s="238"/>
      <c r="E151" s="238"/>
      <c r="F151" s="285" t="s">
        <v>433</v>
      </c>
      <c r="G151" s="238"/>
      <c r="H151" s="284" t="s">
        <v>473</v>
      </c>
      <c r="I151" s="284" t="s">
        <v>435</v>
      </c>
      <c r="J151" s="284">
        <v>120</v>
      </c>
      <c r="K151" s="280"/>
    </row>
    <row r="152" spans="2:11" ht="15" customHeight="1">
      <c r="B152" s="259"/>
      <c r="C152" s="284" t="s">
        <v>482</v>
      </c>
      <c r="D152" s="238"/>
      <c r="E152" s="238"/>
      <c r="F152" s="285" t="s">
        <v>433</v>
      </c>
      <c r="G152" s="238"/>
      <c r="H152" s="284" t="s">
        <v>493</v>
      </c>
      <c r="I152" s="284" t="s">
        <v>435</v>
      </c>
      <c r="J152" s="284" t="s">
        <v>484</v>
      </c>
      <c r="K152" s="280"/>
    </row>
    <row r="153" spans="2:11" ht="15" customHeight="1">
      <c r="B153" s="259"/>
      <c r="C153" s="284" t="s">
        <v>381</v>
      </c>
      <c r="D153" s="238"/>
      <c r="E153" s="238"/>
      <c r="F153" s="285" t="s">
        <v>433</v>
      </c>
      <c r="G153" s="238"/>
      <c r="H153" s="284" t="s">
        <v>494</v>
      </c>
      <c r="I153" s="284" t="s">
        <v>435</v>
      </c>
      <c r="J153" s="284" t="s">
        <v>484</v>
      </c>
      <c r="K153" s="280"/>
    </row>
    <row r="154" spans="2:11" ht="15" customHeight="1">
      <c r="B154" s="259"/>
      <c r="C154" s="284" t="s">
        <v>438</v>
      </c>
      <c r="D154" s="238"/>
      <c r="E154" s="238"/>
      <c r="F154" s="285" t="s">
        <v>439</v>
      </c>
      <c r="G154" s="238"/>
      <c r="H154" s="284" t="s">
        <v>473</v>
      </c>
      <c r="I154" s="284" t="s">
        <v>435</v>
      </c>
      <c r="J154" s="284">
        <v>50</v>
      </c>
      <c r="K154" s="280"/>
    </row>
    <row r="155" spans="2:11" ht="15" customHeight="1">
      <c r="B155" s="259"/>
      <c r="C155" s="284" t="s">
        <v>441</v>
      </c>
      <c r="D155" s="238"/>
      <c r="E155" s="238"/>
      <c r="F155" s="285" t="s">
        <v>433</v>
      </c>
      <c r="G155" s="238"/>
      <c r="H155" s="284" t="s">
        <v>473</v>
      </c>
      <c r="I155" s="284" t="s">
        <v>443</v>
      </c>
      <c r="J155" s="284"/>
      <c r="K155" s="280"/>
    </row>
    <row r="156" spans="2:11" ht="15" customHeight="1">
      <c r="B156" s="259"/>
      <c r="C156" s="284" t="s">
        <v>452</v>
      </c>
      <c r="D156" s="238"/>
      <c r="E156" s="238"/>
      <c r="F156" s="285" t="s">
        <v>439</v>
      </c>
      <c r="G156" s="238"/>
      <c r="H156" s="284" t="s">
        <v>473</v>
      </c>
      <c r="I156" s="284" t="s">
        <v>435</v>
      </c>
      <c r="J156" s="284">
        <v>50</v>
      </c>
      <c r="K156" s="280"/>
    </row>
    <row r="157" spans="2:11" ht="15" customHeight="1">
      <c r="B157" s="259"/>
      <c r="C157" s="284" t="s">
        <v>460</v>
      </c>
      <c r="D157" s="238"/>
      <c r="E157" s="238"/>
      <c r="F157" s="285" t="s">
        <v>439</v>
      </c>
      <c r="G157" s="238"/>
      <c r="H157" s="284" t="s">
        <v>473</v>
      </c>
      <c r="I157" s="284" t="s">
        <v>435</v>
      </c>
      <c r="J157" s="284">
        <v>50</v>
      </c>
      <c r="K157" s="280"/>
    </row>
    <row r="158" spans="2:11" ht="15" customHeight="1">
      <c r="B158" s="259"/>
      <c r="C158" s="284" t="s">
        <v>458</v>
      </c>
      <c r="D158" s="238"/>
      <c r="E158" s="238"/>
      <c r="F158" s="285" t="s">
        <v>439</v>
      </c>
      <c r="G158" s="238"/>
      <c r="H158" s="284" t="s">
        <v>473</v>
      </c>
      <c r="I158" s="284" t="s">
        <v>435</v>
      </c>
      <c r="J158" s="284">
        <v>50</v>
      </c>
      <c r="K158" s="280"/>
    </row>
    <row r="159" spans="2:11" ht="15" customHeight="1">
      <c r="B159" s="259"/>
      <c r="C159" s="284" t="s">
        <v>87</v>
      </c>
      <c r="D159" s="238"/>
      <c r="E159" s="238"/>
      <c r="F159" s="285" t="s">
        <v>433</v>
      </c>
      <c r="G159" s="238"/>
      <c r="H159" s="284" t="s">
        <v>495</v>
      </c>
      <c r="I159" s="284" t="s">
        <v>435</v>
      </c>
      <c r="J159" s="284" t="s">
        <v>496</v>
      </c>
      <c r="K159" s="280"/>
    </row>
    <row r="160" spans="2:11" ht="15" customHeight="1">
      <c r="B160" s="259"/>
      <c r="C160" s="284" t="s">
        <v>497</v>
      </c>
      <c r="D160" s="238"/>
      <c r="E160" s="238"/>
      <c r="F160" s="285" t="s">
        <v>433</v>
      </c>
      <c r="G160" s="238"/>
      <c r="H160" s="284" t="s">
        <v>498</v>
      </c>
      <c r="I160" s="284" t="s">
        <v>468</v>
      </c>
      <c r="J160" s="284"/>
      <c r="K160" s="280"/>
    </row>
    <row r="161" spans="2:11" ht="15" customHeight="1">
      <c r="B161" s="286"/>
      <c r="C161" s="268"/>
      <c r="D161" s="268"/>
      <c r="E161" s="268"/>
      <c r="F161" s="268"/>
      <c r="G161" s="268"/>
      <c r="H161" s="268"/>
      <c r="I161" s="268"/>
      <c r="J161" s="268"/>
      <c r="K161" s="287"/>
    </row>
    <row r="162" spans="2:11" ht="18.75" customHeight="1">
      <c r="B162" s="235"/>
      <c r="C162" s="238"/>
      <c r="D162" s="238"/>
      <c r="E162" s="238"/>
      <c r="F162" s="258"/>
      <c r="G162" s="238"/>
      <c r="H162" s="238"/>
      <c r="I162" s="238"/>
      <c r="J162" s="238"/>
      <c r="K162" s="235"/>
    </row>
    <row r="163" spans="2:11" ht="18.75" customHeight="1">
      <c r="B163" s="245"/>
      <c r="C163" s="245"/>
      <c r="D163" s="245"/>
      <c r="E163" s="245"/>
      <c r="F163" s="245"/>
      <c r="G163" s="245"/>
      <c r="H163" s="245"/>
      <c r="I163" s="245"/>
      <c r="J163" s="245"/>
      <c r="K163" s="245"/>
    </row>
    <row r="164" spans="2:11" ht="7.5" customHeight="1">
      <c r="B164" s="227"/>
      <c r="C164" s="228"/>
      <c r="D164" s="228"/>
      <c r="E164" s="228"/>
      <c r="F164" s="228"/>
      <c r="G164" s="228"/>
      <c r="H164" s="228"/>
      <c r="I164" s="228"/>
      <c r="J164" s="228"/>
      <c r="K164" s="229"/>
    </row>
    <row r="165" spans="2:11" ht="45" customHeight="1">
      <c r="B165" s="230"/>
      <c r="C165" s="354" t="s">
        <v>499</v>
      </c>
      <c r="D165" s="354"/>
      <c r="E165" s="354"/>
      <c r="F165" s="354"/>
      <c r="G165" s="354"/>
      <c r="H165" s="354"/>
      <c r="I165" s="354"/>
      <c r="J165" s="354"/>
      <c r="K165" s="231"/>
    </row>
    <row r="166" spans="2:11" ht="17.25" customHeight="1">
      <c r="B166" s="230"/>
      <c r="C166" s="251" t="s">
        <v>427</v>
      </c>
      <c r="D166" s="251"/>
      <c r="E166" s="251"/>
      <c r="F166" s="251" t="s">
        <v>428</v>
      </c>
      <c r="G166" s="288"/>
      <c r="H166" s="289" t="s">
        <v>54</v>
      </c>
      <c r="I166" s="289" t="s">
        <v>57</v>
      </c>
      <c r="J166" s="251" t="s">
        <v>429</v>
      </c>
      <c r="K166" s="231"/>
    </row>
    <row r="167" spans="2:11" ht="17.25" customHeight="1">
      <c r="B167" s="232"/>
      <c r="C167" s="253" t="s">
        <v>430</v>
      </c>
      <c r="D167" s="253"/>
      <c r="E167" s="253"/>
      <c r="F167" s="254" t="s">
        <v>431</v>
      </c>
      <c r="G167" s="290"/>
      <c r="H167" s="291"/>
      <c r="I167" s="291"/>
      <c r="J167" s="253" t="s">
        <v>432</v>
      </c>
      <c r="K167" s="233"/>
    </row>
    <row r="168" spans="2:11" ht="5.25" customHeight="1">
      <c r="B168" s="259"/>
      <c r="C168" s="256"/>
      <c r="D168" s="256"/>
      <c r="E168" s="256"/>
      <c r="F168" s="256"/>
      <c r="G168" s="257"/>
      <c r="H168" s="256"/>
      <c r="I168" s="256"/>
      <c r="J168" s="256"/>
      <c r="K168" s="280"/>
    </row>
    <row r="169" spans="2:11" ht="15" customHeight="1">
      <c r="B169" s="259"/>
      <c r="C169" s="238" t="s">
        <v>436</v>
      </c>
      <c r="D169" s="238"/>
      <c r="E169" s="238"/>
      <c r="F169" s="258" t="s">
        <v>433</v>
      </c>
      <c r="G169" s="238"/>
      <c r="H169" s="238" t="s">
        <v>473</v>
      </c>
      <c r="I169" s="238" t="s">
        <v>435</v>
      </c>
      <c r="J169" s="238">
        <v>120</v>
      </c>
      <c r="K169" s="280"/>
    </row>
    <row r="170" spans="2:11" ht="15" customHeight="1">
      <c r="B170" s="259"/>
      <c r="C170" s="238" t="s">
        <v>482</v>
      </c>
      <c r="D170" s="238"/>
      <c r="E170" s="238"/>
      <c r="F170" s="258" t="s">
        <v>433</v>
      </c>
      <c r="G170" s="238"/>
      <c r="H170" s="238" t="s">
        <v>483</v>
      </c>
      <c r="I170" s="238" t="s">
        <v>435</v>
      </c>
      <c r="J170" s="238" t="s">
        <v>484</v>
      </c>
      <c r="K170" s="280"/>
    </row>
    <row r="171" spans="2:11" ht="15" customHeight="1">
      <c r="B171" s="259"/>
      <c r="C171" s="238" t="s">
        <v>381</v>
      </c>
      <c r="D171" s="238"/>
      <c r="E171" s="238"/>
      <c r="F171" s="258" t="s">
        <v>433</v>
      </c>
      <c r="G171" s="238"/>
      <c r="H171" s="238" t="s">
        <v>500</v>
      </c>
      <c r="I171" s="238" t="s">
        <v>435</v>
      </c>
      <c r="J171" s="238" t="s">
        <v>484</v>
      </c>
      <c r="K171" s="280"/>
    </row>
    <row r="172" spans="2:11" ht="15" customHeight="1">
      <c r="B172" s="259"/>
      <c r="C172" s="238" t="s">
        <v>438</v>
      </c>
      <c r="D172" s="238"/>
      <c r="E172" s="238"/>
      <c r="F172" s="258" t="s">
        <v>439</v>
      </c>
      <c r="G172" s="238"/>
      <c r="H172" s="238" t="s">
        <v>500</v>
      </c>
      <c r="I172" s="238" t="s">
        <v>435</v>
      </c>
      <c r="J172" s="238">
        <v>50</v>
      </c>
      <c r="K172" s="280"/>
    </row>
    <row r="173" spans="2:11" ht="15" customHeight="1">
      <c r="B173" s="259"/>
      <c r="C173" s="238" t="s">
        <v>441</v>
      </c>
      <c r="D173" s="238"/>
      <c r="E173" s="238"/>
      <c r="F173" s="258" t="s">
        <v>433</v>
      </c>
      <c r="G173" s="238"/>
      <c r="H173" s="238" t="s">
        <v>500</v>
      </c>
      <c r="I173" s="238" t="s">
        <v>443</v>
      </c>
      <c r="J173" s="238"/>
      <c r="K173" s="280"/>
    </row>
    <row r="174" spans="2:11" ht="15" customHeight="1">
      <c r="B174" s="259"/>
      <c r="C174" s="238" t="s">
        <v>452</v>
      </c>
      <c r="D174" s="238"/>
      <c r="E174" s="238"/>
      <c r="F174" s="258" t="s">
        <v>439</v>
      </c>
      <c r="G174" s="238"/>
      <c r="H174" s="238" t="s">
        <v>500</v>
      </c>
      <c r="I174" s="238" t="s">
        <v>435</v>
      </c>
      <c r="J174" s="238">
        <v>50</v>
      </c>
      <c r="K174" s="280"/>
    </row>
    <row r="175" spans="2:11" ht="15" customHeight="1">
      <c r="B175" s="259"/>
      <c r="C175" s="238" t="s">
        <v>460</v>
      </c>
      <c r="D175" s="238"/>
      <c r="E175" s="238"/>
      <c r="F175" s="258" t="s">
        <v>439</v>
      </c>
      <c r="G175" s="238"/>
      <c r="H175" s="238" t="s">
        <v>500</v>
      </c>
      <c r="I175" s="238" t="s">
        <v>435</v>
      </c>
      <c r="J175" s="238">
        <v>50</v>
      </c>
      <c r="K175" s="280"/>
    </row>
    <row r="176" spans="2:11" ht="15" customHeight="1">
      <c r="B176" s="259"/>
      <c r="C176" s="238" t="s">
        <v>458</v>
      </c>
      <c r="D176" s="238"/>
      <c r="E176" s="238"/>
      <c r="F176" s="258" t="s">
        <v>439</v>
      </c>
      <c r="G176" s="238"/>
      <c r="H176" s="238" t="s">
        <v>500</v>
      </c>
      <c r="I176" s="238" t="s">
        <v>435</v>
      </c>
      <c r="J176" s="238">
        <v>50</v>
      </c>
      <c r="K176" s="280"/>
    </row>
    <row r="177" spans="2:11" ht="15" customHeight="1">
      <c r="B177" s="259"/>
      <c r="C177" s="238" t="s">
        <v>101</v>
      </c>
      <c r="D177" s="238"/>
      <c r="E177" s="238"/>
      <c r="F177" s="258" t="s">
        <v>433</v>
      </c>
      <c r="G177" s="238"/>
      <c r="H177" s="238" t="s">
        <v>501</v>
      </c>
      <c r="I177" s="238" t="s">
        <v>502</v>
      </c>
      <c r="J177" s="238"/>
      <c r="K177" s="280"/>
    </row>
    <row r="178" spans="2:11" ht="15" customHeight="1">
      <c r="B178" s="259"/>
      <c r="C178" s="238" t="s">
        <v>57</v>
      </c>
      <c r="D178" s="238"/>
      <c r="E178" s="238"/>
      <c r="F178" s="258" t="s">
        <v>433</v>
      </c>
      <c r="G178" s="238"/>
      <c r="H178" s="238" t="s">
        <v>503</v>
      </c>
      <c r="I178" s="238" t="s">
        <v>504</v>
      </c>
      <c r="J178" s="238">
        <v>1</v>
      </c>
      <c r="K178" s="280"/>
    </row>
    <row r="179" spans="2:11" ht="15" customHeight="1">
      <c r="B179" s="259"/>
      <c r="C179" s="238" t="s">
        <v>53</v>
      </c>
      <c r="D179" s="238"/>
      <c r="E179" s="238"/>
      <c r="F179" s="258" t="s">
        <v>433</v>
      </c>
      <c r="G179" s="238"/>
      <c r="H179" s="238" t="s">
        <v>505</v>
      </c>
      <c r="I179" s="238" t="s">
        <v>435</v>
      </c>
      <c r="J179" s="238">
        <v>20</v>
      </c>
      <c r="K179" s="280"/>
    </row>
    <row r="180" spans="2:11" ht="15" customHeight="1">
      <c r="B180" s="259"/>
      <c r="C180" s="238" t="s">
        <v>54</v>
      </c>
      <c r="D180" s="238"/>
      <c r="E180" s="238"/>
      <c r="F180" s="258" t="s">
        <v>433</v>
      </c>
      <c r="G180" s="238"/>
      <c r="H180" s="238" t="s">
        <v>506</v>
      </c>
      <c r="I180" s="238" t="s">
        <v>435</v>
      </c>
      <c r="J180" s="238">
        <v>255</v>
      </c>
      <c r="K180" s="280"/>
    </row>
    <row r="181" spans="2:11" ht="15" customHeight="1">
      <c r="B181" s="259"/>
      <c r="C181" s="238" t="s">
        <v>102</v>
      </c>
      <c r="D181" s="238"/>
      <c r="E181" s="238"/>
      <c r="F181" s="258" t="s">
        <v>433</v>
      </c>
      <c r="G181" s="238"/>
      <c r="H181" s="238" t="s">
        <v>397</v>
      </c>
      <c r="I181" s="238" t="s">
        <v>435</v>
      </c>
      <c r="J181" s="238">
        <v>10</v>
      </c>
      <c r="K181" s="280"/>
    </row>
    <row r="182" spans="2:11" ht="15" customHeight="1">
      <c r="B182" s="259"/>
      <c r="C182" s="238" t="s">
        <v>103</v>
      </c>
      <c r="D182" s="238"/>
      <c r="E182" s="238"/>
      <c r="F182" s="258" t="s">
        <v>433</v>
      </c>
      <c r="G182" s="238"/>
      <c r="H182" s="238" t="s">
        <v>507</v>
      </c>
      <c r="I182" s="238" t="s">
        <v>468</v>
      </c>
      <c r="J182" s="238"/>
      <c r="K182" s="280"/>
    </row>
    <row r="183" spans="2:11" ht="15" customHeight="1">
      <c r="B183" s="259"/>
      <c r="C183" s="238" t="s">
        <v>508</v>
      </c>
      <c r="D183" s="238"/>
      <c r="E183" s="238"/>
      <c r="F183" s="258" t="s">
        <v>433</v>
      </c>
      <c r="G183" s="238"/>
      <c r="H183" s="238" t="s">
        <v>509</v>
      </c>
      <c r="I183" s="238" t="s">
        <v>468</v>
      </c>
      <c r="J183" s="238"/>
      <c r="K183" s="280"/>
    </row>
    <row r="184" spans="2:11" ht="15" customHeight="1">
      <c r="B184" s="259"/>
      <c r="C184" s="238" t="s">
        <v>497</v>
      </c>
      <c r="D184" s="238"/>
      <c r="E184" s="238"/>
      <c r="F184" s="258" t="s">
        <v>433</v>
      </c>
      <c r="G184" s="238"/>
      <c r="H184" s="238" t="s">
        <v>510</v>
      </c>
      <c r="I184" s="238" t="s">
        <v>468</v>
      </c>
      <c r="J184" s="238"/>
      <c r="K184" s="280"/>
    </row>
    <row r="185" spans="2:11" ht="15" customHeight="1">
      <c r="B185" s="259"/>
      <c r="C185" s="238" t="s">
        <v>105</v>
      </c>
      <c r="D185" s="238"/>
      <c r="E185" s="238"/>
      <c r="F185" s="258" t="s">
        <v>439</v>
      </c>
      <c r="G185" s="238"/>
      <c r="H185" s="238" t="s">
        <v>511</v>
      </c>
      <c r="I185" s="238" t="s">
        <v>435</v>
      </c>
      <c r="J185" s="238">
        <v>50</v>
      </c>
      <c r="K185" s="280"/>
    </row>
    <row r="186" spans="2:11" ht="15" customHeight="1">
      <c r="B186" s="259"/>
      <c r="C186" s="238" t="s">
        <v>512</v>
      </c>
      <c r="D186" s="238"/>
      <c r="E186" s="238"/>
      <c r="F186" s="258" t="s">
        <v>439</v>
      </c>
      <c r="G186" s="238"/>
      <c r="H186" s="238" t="s">
        <v>513</v>
      </c>
      <c r="I186" s="238" t="s">
        <v>514</v>
      </c>
      <c r="J186" s="238"/>
      <c r="K186" s="280"/>
    </row>
    <row r="187" spans="2:11" ht="15" customHeight="1">
      <c r="B187" s="259"/>
      <c r="C187" s="238" t="s">
        <v>515</v>
      </c>
      <c r="D187" s="238"/>
      <c r="E187" s="238"/>
      <c r="F187" s="258" t="s">
        <v>439</v>
      </c>
      <c r="G187" s="238"/>
      <c r="H187" s="238" t="s">
        <v>516</v>
      </c>
      <c r="I187" s="238" t="s">
        <v>514</v>
      </c>
      <c r="J187" s="238"/>
      <c r="K187" s="280"/>
    </row>
    <row r="188" spans="2:11" ht="15" customHeight="1">
      <c r="B188" s="259"/>
      <c r="C188" s="238" t="s">
        <v>517</v>
      </c>
      <c r="D188" s="238"/>
      <c r="E188" s="238"/>
      <c r="F188" s="258" t="s">
        <v>439</v>
      </c>
      <c r="G188" s="238"/>
      <c r="H188" s="238" t="s">
        <v>518</v>
      </c>
      <c r="I188" s="238" t="s">
        <v>514</v>
      </c>
      <c r="J188" s="238"/>
      <c r="K188" s="280"/>
    </row>
    <row r="189" spans="2:11" ht="15" customHeight="1">
      <c r="B189" s="259"/>
      <c r="C189" s="292" t="s">
        <v>519</v>
      </c>
      <c r="D189" s="238"/>
      <c r="E189" s="238"/>
      <c r="F189" s="258" t="s">
        <v>439</v>
      </c>
      <c r="G189" s="238"/>
      <c r="H189" s="238" t="s">
        <v>520</v>
      </c>
      <c r="I189" s="238" t="s">
        <v>521</v>
      </c>
      <c r="J189" s="293" t="s">
        <v>522</v>
      </c>
      <c r="K189" s="280"/>
    </row>
    <row r="190" spans="2:11" ht="15" customHeight="1">
      <c r="B190" s="259"/>
      <c r="C190" s="244" t="s">
        <v>42</v>
      </c>
      <c r="D190" s="238"/>
      <c r="E190" s="238"/>
      <c r="F190" s="258" t="s">
        <v>433</v>
      </c>
      <c r="G190" s="238"/>
      <c r="H190" s="235" t="s">
        <v>523</v>
      </c>
      <c r="I190" s="238" t="s">
        <v>524</v>
      </c>
      <c r="J190" s="238"/>
      <c r="K190" s="280"/>
    </row>
    <row r="191" spans="2:11" ht="15" customHeight="1">
      <c r="B191" s="259"/>
      <c r="C191" s="244" t="s">
        <v>525</v>
      </c>
      <c r="D191" s="238"/>
      <c r="E191" s="238"/>
      <c r="F191" s="258" t="s">
        <v>433</v>
      </c>
      <c r="G191" s="238"/>
      <c r="H191" s="238" t="s">
        <v>526</v>
      </c>
      <c r="I191" s="238" t="s">
        <v>468</v>
      </c>
      <c r="J191" s="238"/>
      <c r="K191" s="280"/>
    </row>
    <row r="192" spans="2:11" ht="15" customHeight="1">
      <c r="B192" s="259"/>
      <c r="C192" s="244" t="s">
        <v>527</v>
      </c>
      <c r="D192" s="238"/>
      <c r="E192" s="238"/>
      <c r="F192" s="258" t="s">
        <v>433</v>
      </c>
      <c r="G192" s="238"/>
      <c r="H192" s="238" t="s">
        <v>528</v>
      </c>
      <c r="I192" s="238" t="s">
        <v>468</v>
      </c>
      <c r="J192" s="238"/>
      <c r="K192" s="280"/>
    </row>
    <row r="193" spans="2:11" ht="15" customHeight="1">
      <c r="B193" s="259"/>
      <c r="C193" s="244" t="s">
        <v>529</v>
      </c>
      <c r="D193" s="238"/>
      <c r="E193" s="238"/>
      <c r="F193" s="258" t="s">
        <v>439</v>
      </c>
      <c r="G193" s="238"/>
      <c r="H193" s="238" t="s">
        <v>530</v>
      </c>
      <c r="I193" s="238" t="s">
        <v>468</v>
      </c>
      <c r="J193" s="238"/>
      <c r="K193" s="280"/>
    </row>
    <row r="194" spans="2:11" ht="15" customHeight="1">
      <c r="B194" s="286"/>
      <c r="C194" s="294"/>
      <c r="D194" s="268"/>
      <c r="E194" s="268"/>
      <c r="F194" s="268"/>
      <c r="G194" s="268"/>
      <c r="H194" s="268"/>
      <c r="I194" s="268"/>
      <c r="J194" s="268"/>
      <c r="K194" s="287"/>
    </row>
    <row r="195" spans="2:11" ht="18.75" customHeight="1">
      <c r="B195" s="235"/>
      <c r="C195" s="238"/>
      <c r="D195" s="238"/>
      <c r="E195" s="238"/>
      <c r="F195" s="258"/>
      <c r="G195" s="238"/>
      <c r="H195" s="238"/>
      <c r="I195" s="238"/>
      <c r="J195" s="238"/>
      <c r="K195" s="235"/>
    </row>
    <row r="196" spans="2:11" ht="18.75" customHeight="1">
      <c r="B196" s="235"/>
      <c r="C196" s="238"/>
      <c r="D196" s="238"/>
      <c r="E196" s="238"/>
      <c r="F196" s="258"/>
      <c r="G196" s="238"/>
      <c r="H196" s="238"/>
      <c r="I196" s="238"/>
      <c r="J196" s="238"/>
      <c r="K196" s="235"/>
    </row>
    <row r="197" spans="2:11" ht="18.75" customHeight="1">
      <c r="B197" s="245"/>
      <c r="C197" s="245"/>
      <c r="D197" s="245"/>
      <c r="E197" s="245"/>
      <c r="F197" s="245"/>
      <c r="G197" s="245"/>
      <c r="H197" s="245"/>
      <c r="I197" s="245"/>
      <c r="J197" s="245"/>
      <c r="K197" s="245"/>
    </row>
    <row r="198" spans="2:11" ht="13.5">
      <c r="B198" s="227"/>
      <c r="C198" s="228"/>
      <c r="D198" s="228"/>
      <c r="E198" s="228"/>
      <c r="F198" s="228"/>
      <c r="G198" s="228"/>
      <c r="H198" s="228"/>
      <c r="I198" s="228"/>
      <c r="J198" s="228"/>
      <c r="K198" s="229"/>
    </row>
    <row r="199" spans="2:11" ht="21">
      <c r="B199" s="230"/>
      <c r="C199" s="354" t="s">
        <v>531</v>
      </c>
      <c r="D199" s="354"/>
      <c r="E199" s="354"/>
      <c r="F199" s="354"/>
      <c r="G199" s="354"/>
      <c r="H199" s="354"/>
      <c r="I199" s="354"/>
      <c r="J199" s="354"/>
      <c r="K199" s="231"/>
    </row>
    <row r="200" spans="2:11" ht="25.5" customHeight="1">
      <c r="B200" s="230"/>
      <c r="C200" s="295" t="s">
        <v>532</v>
      </c>
      <c r="D200" s="295"/>
      <c r="E200" s="295"/>
      <c r="F200" s="295" t="s">
        <v>533</v>
      </c>
      <c r="G200" s="296"/>
      <c r="H200" s="359" t="s">
        <v>534</v>
      </c>
      <c r="I200" s="359"/>
      <c r="J200" s="359"/>
      <c r="K200" s="231"/>
    </row>
    <row r="201" spans="2:11" ht="5.25" customHeight="1">
      <c r="B201" s="259"/>
      <c r="C201" s="256"/>
      <c r="D201" s="256"/>
      <c r="E201" s="256"/>
      <c r="F201" s="256"/>
      <c r="G201" s="238"/>
      <c r="H201" s="256"/>
      <c r="I201" s="256"/>
      <c r="J201" s="256"/>
      <c r="K201" s="280"/>
    </row>
    <row r="202" spans="2:11" ht="15" customHeight="1">
      <c r="B202" s="259"/>
      <c r="C202" s="238" t="s">
        <v>524</v>
      </c>
      <c r="D202" s="238"/>
      <c r="E202" s="238"/>
      <c r="F202" s="258" t="s">
        <v>43</v>
      </c>
      <c r="G202" s="238"/>
      <c r="H202" s="360" t="s">
        <v>535</v>
      </c>
      <c r="I202" s="360"/>
      <c r="J202" s="360"/>
      <c r="K202" s="280"/>
    </row>
    <row r="203" spans="2:11" ht="15" customHeight="1">
      <c r="B203" s="259"/>
      <c r="C203" s="265"/>
      <c r="D203" s="238"/>
      <c r="E203" s="238"/>
      <c r="F203" s="258" t="s">
        <v>44</v>
      </c>
      <c r="G203" s="238"/>
      <c r="H203" s="360" t="s">
        <v>536</v>
      </c>
      <c r="I203" s="360"/>
      <c r="J203" s="360"/>
      <c r="K203" s="280"/>
    </row>
    <row r="204" spans="2:11" ht="15" customHeight="1">
      <c r="B204" s="259"/>
      <c r="C204" s="265"/>
      <c r="D204" s="238"/>
      <c r="E204" s="238"/>
      <c r="F204" s="258" t="s">
        <v>47</v>
      </c>
      <c r="G204" s="238"/>
      <c r="H204" s="360" t="s">
        <v>537</v>
      </c>
      <c r="I204" s="360"/>
      <c r="J204" s="360"/>
      <c r="K204" s="280"/>
    </row>
    <row r="205" spans="2:11" ht="15" customHeight="1">
      <c r="B205" s="259"/>
      <c r="C205" s="238"/>
      <c r="D205" s="238"/>
      <c r="E205" s="238"/>
      <c r="F205" s="258" t="s">
        <v>45</v>
      </c>
      <c r="G205" s="238"/>
      <c r="H205" s="360" t="s">
        <v>538</v>
      </c>
      <c r="I205" s="360"/>
      <c r="J205" s="360"/>
      <c r="K205" s="280"/>
    </row>
    <row r="206" spans="2:11" ht="15" customHeight="1">
      <c r="B206" s="259"/>
      <c r="C206" s="238"/>
      <c r="D206" s="238"/>
      <c r="E206" s="238"/>
      <c r="F206" s="258" t="s">
        <v>46</v>
      </c>
      <c r="G206" s="238"/>
      <c r="H206" s="360" t="s">
        <v>539</v>
      </c>
      <c r="I206" s="360"/>
      <c r="J206" s="360"/>
      <c r="K206" s="280"/>
    </row>
    <row r="207" spans="2:11" ht="15" customHeight="1">
      <c r="B207" s="259"/>
      <c r="C207" s="238"/>
      <c r="D207" s="238"/>
      <c r="E207" s="238"/>
      <c r="F207" s="258"/>
      <c r="G207" s="238"/>
      <c r="H207" s="238"/>
      <c r="I207" s="238"/>
      <c r="J207" s="238"/>
      <c r="K207" s="280"/>
    </row>
    <row r="208" spans="2:11" ht="15" customHeight="1">
      <c r="B208" s="259"/>
      <c r="C208" s="238" t="s">
        <v>480</v>
      </c>
      <c r="D208" s="238"/>
      <c r="E208" s="238"/>
      <c r="F208" s="258" t="s">
        <v>79</v>
      </c>
      <c r="G208" s="238"/>
      <c r="H208" s="360" t="s">
        <v>540</v>
      </c>
      <c r="I208" s="360"/>
      <c r="J208" s="360"/>
      <c r="K208" s="280"/>
    </row>
    <row r="209" spans="2:11" ht="15" customHeight="1">
      <c r="B209" s="259"/>
      <c r="C209" s="265"/>
      <c r="D209" s="238"/>
      <c r="E209" s="238"/>
      <c r="F209" s="258" t="s">
        <v>375</v>
      </c>
      <c r="G209" s="238"/>
      <c r="H209" s="360" t="s">
        <v>376</v>
      </c>
      <c r="I209" s="360"/>
      <c r="J209" s="360"/>
      <c r="K209" s="280"/>
    </row>
    <row r="210" spans="2:11" ht="15" customHeight="1">
      <c r="B210" s="259"/>
      <c r="C210" s="238"/>
      <c r="D210" s="238"/>
      <c r="E210" s="238"/>
      <c r="F210" s="258" t="s">
        <v>373</v>
      </c>
      <c r="G210" s="238"/>
      <c r="H210" s="360" t="s">
        <v>541</v>
      </c>
      <c r="I210" s="360"/>
      <c r="J210" s="360"/>
      <c r="K210" s="280"/>
    </row>
    <row r="211" spans="2:11" ht="15" customHeight="1">
      <c r="B211" s="297"/>
      <c r="C211" s="265"/>
      <c r="D211" s="265"/>
      <c r="E211" s="265"/>
      <c r="F211" s="258" t="s">
        <v>377</v>
      </c>
      <c r="G211" s="244"/>
      <c r="H211" s="361" t="s">
        <v>378</v>
      </c>
      <c r="I211" s="361"/>
      <c r="J211" s="361"/>
      <c r="K211" s="298"/>
    </row>
    <row r="212" spans="2:11" ht="15" customHeight="1">
      <c r="B212" s="297"/>
      <c r="C212" s="265"/>
      <c r="D212" s="265"/>
      <c r="E212" s="265"/>
      <c r="F212" s="258" t="s">
        <v>379</v>
      </c>
      <c r="G212" s="244"/>
      <c r="H212" s="361" t="s">
        <v>355</v>
      </c>
      <c r="I212" s="361"/>
      <c r="J212" s="361"/>
      <c r="K212" s="298"/>
    </row>
    <row r="213" spans="2:11" ht="15" customHeight="1">
      <c r="B213" s="297"/>
      <c r="C213" s="265"/>
      <c r="D213" s="265"/>
      <c r="E213" s="265"/>
      <c r="F213" s="299"/>
      <c r="G213" s="244"/>
      <c r="H213" s="300"/>
      <c r="I213" s="300"/>
      <c r="J213" s="300"/>
      <c r="K213" s="298"/>
    </row>
    <row r="214" spans="2:11" ht="15" customHeight="1">
      <c r="B214" s="297"/>
      <c r="C214" s="238" t="s">
        <v>504</v>
      </c>
      <c r="D214" s="265"/>
      <c r="E214" s="265"/>
      <c r="F214" s="258">
        <v>1</v>
      </c>
      <c r="G214" s="244"/>
      <c r="H214" s="361" t="s">
        <v>542</v>
      </c>
      <c r="I214" s="361"/>
      <c r="J214" s="361"/>
      <c r="K214" s="298"/>
    </row>
    <row r="215" spans="2:11" ht="15" customHeight="1">
      <c r="B215" s="297"/>
      <c r="C215" s="265"/>
      <c r="D215" s="265"/>
      <c r="E215" s="265"/>
      <c r="F215" s="258">
        <v>2</v>
      </c>
      <c r="G215" s="244"/>
      <c r="H215" s="361" t="s">
        <v>543</v>
      </c>
      <c r="I215" s="361"/>
      <c r="J215" s="361"/>
      <c r="K215" s="298"/>
    </row>
    <row r="216" spans="2:11" ht="15" customHeight="1">
      <c r="B216" s="297"/>
      <c r="C216" s="265"/>
      <c r="D216" s="265"/>
      <c r="E216" s="265"/>
      <c r="F216" s="258">
        <v>3</v>
      </c>
      <c r="G216" s="244"/>
      <c r="H216" s="361" t="s">
        <v>544</v>
      </c>
      <c r="I216" s="361"/>
      <c r="J216" s="361"/>
      <c r="K216" s="298"/>
    </row>
    <row r="217" spans="2:11" ht="15" customHeight="1">
      <c r="B217" s="297"/>
      <c r="C217" s="265"/>
      <c r="D217" s="265"/>
      <c r="E217" s="265"/>
      <c r="F217" s="258">
        <v>4</v>
      </c>
      <c r="G217" s="244"/>
      <c r="H217" s="361" t="s">
        <v>545</v>
      </c>
      <c r="I217" s="361"/>
      <c r="J217" s="361"/>
      <c r="K217" s="298"/>
    </row>
    <row r="218" spans="2:11" ht="12.75" customHeight="1">
      <c r="B218" s="301"/>
      <c r="C218" s="302"/>
      <c r="D218" s="302"/>
      <c r="E218" s="302"/>
      <c r="F218" s="302"/>
      <c r="G218" s="302"/>
      <c r="H218" s="302"/>
      <c r="I218" s="302"/>
      <c r="J218" s="302"/>
      <c r="K218" s="303"/>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CILKY-NOTAS\Cecilie Janousova</dc:creator>
  <cp:keywords/>
  <dc:description/>
  <cp:lastModifiedBy>Kerulová Dagmar</cp:lastModifiedBy>
  <dcterms:created xsi:type="dcterms:W3CDTF">2019-05-24T12:28:37Z</dcterms:created>
  <dcterms:modified xsi:type="dcterms:W3CDTF">2019-05-27T07:40:19Z</dcterms:modified>
  <cp:category/>
  <cp:version/>
  <cp:contentType/>
  <cp:contentStatus/>
</cp:coreProperties>
</file>