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Venkovní výukové a te..." sheetId="2" r:id="rId2"/>
    <sheet name="B - VRN + VON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'A - Venkovní výukové a te...'!$C$85:$K$323</definedName>
    <definedName name="_xlnm.Print_Area" localSheetId="1">'A - Venkovní výukové a te...'!$C$45:$J$67,'A - Venkovní výukové a te...'!$C$73:$K$323</definedName>
    <definedName name="_xlnm.Print_Titles" localSheetId="1">'A - Venkovní výukové a te...'!$85:$85</definedName>
    <definedName name="_xlnm._FilterDatabase" localSheetId="2" hidden="1">'B - VRN + VON'!$C$80:$K$111</definedName>
    <definedName name="_xlnm.Print_Area" localSheetId="2">'B - VRN + VON'!$C$45:$J$62,'B - VRN + VON'!$C$68:$K$111</definedName>
    <definedName name="_xlnm.Print_Titles" localSheetId="2">'B - VRN + VON'!$80:$80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61"/>
  <c r="BI84"/>
  <c r="BH84"/>
  <c r="BG84"/>
  <c r="BF84"/>
  <c r="T84"/>
  <c r="R84"/>
  <c r="P84"/>
  <c r="BK84"/>
  <c r="J84"/>
  <c r="BE84"/>
  <c r="BI83"/>
  <c r="F37"/>
  <c i="1" r="BD56"/>
  <c i="3" r="BH83"/>
  <c r="F36"/>
  <c i="1" r="BC56"/>
  <c i="3" r="BG83"/>
  <c r="F35"/>
  <c i="1" r="BB56"/>
  <c i="3" r="BF83"/>
  <c r="J34"/>
  <c i="1" r="AW56"/>
  <c i="3" r="F34"/>
  <c i="1" r="BA56"/>
  <c i="3" r="T83"/>
  <c r="T82"/>
  <c r="T81"/>
  <c r="R83"/>
  <c r="R82"/>
  <c r="R81"/>
  <c r="P83"/>
  <c r="P82"/>
  <c r="P81"/>
  <c i="1" r="AU56"/>
  <c i="3" r="BK83"/>
  <c r="BK82"/>
  <c r="J82"/>
  <c r="BK81"/>
  <c r="J81"/>
  <c r="J59"/>
  <c r="J30"/>
  <c i="1" r="AG56"/>
  <c i="3" r="J83"/>
  <c r="BE83"/>
  <c r="J33"/>
  <c i="1" r="AV56"/>
  <c i="3" r="F33"/>
  <c i="1" r="AZ56"/>
  <c i="3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316"/>
  <c r="BH316"/>
  <c r="BG316"/>
  <c r="BF316"/>
  <c r="T316"/>
  <c r="R316"/>
  <c r="P316"/>
  <c r="BK316"/>
  <c r="J316"/>
  <c r="BE316"/>
  <c r="BI312"/>
  <c r="BH312"/>
  <c r="BG312"/>
  <c r="BF312"/>
  <c r="T312"/>
  <c r="T311"/>
  <c r="R312"/>
  <c r="R311"/>
  <c r="P312"/>
  <c r="P311"/>
  <c r="BK312"/>
  <c r="BK311"/>
  <c r="J311"/>
  <c r="J312"/>
  <c r="BE312"/>
  <c r="J66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65"/>
  <c r="BI301"/>
  <c r="BH301"/>
  <c r="BG301"/>
  <c r="BF301"/>
  <c r="T301"/>
  <c r="R301"/>
  <c r="P301"/>
  <c r="BK301"/>
  <c r="J301"/>
  <c r="BE301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4"/>
  <c r="BI148"/>
  <c r="BH148"/>
  <c r="BG148"/>
  <c r="BF148"/>
  <c r="T148"/>
  <c r="T147"/>
  <c r="R148"/>
  <c r="R147"/>
  <c r="P148"/>
  <c r="P147"/>
  <c r="BK148"/>
  <c r="BK147"/>
  <c r="J147"/>
  <c r="J148"/>
  <c r="BE148"/>
  <c r="J63"/>
  <c r="BI141"/>
  <c r="BH141"/>
  <c r="BG141"/>
  <c r="BF141"/>
  <c r="T141"/>
  <c r="T140"/>
  <c r="R141"/>
  <c r="R140"/>
  <c r="P141"/>
  <c r="P140"/>
  <c r="BK141"/>
  <c r="BK140"/>
  <c r="J140"/>
  <c r="J141"/>
  <c r="BE141"/>
  <c r="J62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<sst xmlns="http://schemas.openxmlformats.org/spreadsheetml/2006/main">
  <si>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</si>
  <si>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</si>
  <si>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</si>
  <si>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</si>
  <si>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</si>
  <si>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{bd49e4c4-c8aa-48f6-9847-cfaa97de3384}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</si>
  <si>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</si>
  <si>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</si>
  <si>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</si>
  <si>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</si>
  <si>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</si>
  <si>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</si>
  <si>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</si>
  <si>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</si>
  <si>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TV18-052-VP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</si>
  <si>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</si>
  <si>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</si>
  <si>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Ostrov - Řešení bezbariérovosti venk. a výuk. prostor a keramické dílny - VENKOVNÍ PRVKY</t>
  </si>
  <si>
    <t>KSO:</t>
  </si>
  <si>
    <t>801 32</t>
  </si>
  <si>
    <t>CC-CZ:</t>
  </si>
  <si>
    <t>zak.č.9075-25</t>
  </si>
  <si>
    <t>Místo:</t>
  </si>
  <si>
    <t xml:space="preserve"> </t>
  </si>
  <si>
    <t>Datum:</t>
  </si>
  <si>
    <t>15. 11. 2018</t>
  </si>
  <si>
    <t>Zadavatel:</t>
  </si>
  <si>
    <t>IČ:</t>
  </si>
  <si>
    <t/>
  </si>
  <si>
    <t>ZŠ Ostrov, příspěvková organizace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</si>
  <si>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</si>
  <si>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</si>
  <si>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</si>
  <si>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</si>
  <si>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</si>
  <si>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</si>
  <si>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</si>
  <si>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</si>
  <si>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</si>
  <si>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</si>
  <si>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</si>
  <si>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</si>
  <si>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</si>
  <si>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</si>
  <si>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</si>
  <si>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</si>
  <si>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</si>
  <si>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</si>
  <si>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</si>
  <si>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</si>
  <si>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</si>
  <si>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</si>
  <si>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</si>
  <si>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</si>
  <si>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</si>
  <si>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</si>
  <si>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</si>
  <si>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</si>
  <si>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</si>
  <si>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</si>
  <si>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</si>
  <si>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</si>
  <si>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</si>
  <si>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</si>
  <si>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</si>
  <si>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</si>
  <si>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</si>
  <si>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</si>
  <si>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</si>
  <si>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</si>
  <si>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</si>
  <si>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</si>
  <si>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</si>
  <si>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</si>
  <si>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</si>
  <si>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</si>
  <si>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</si>
  <si>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</si>
  <si>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</si>
  <si>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</si>
  <si>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Venkovní výukové a terapeutické prvky</t>
  </si>
  <si>
    <t>STA</t>
  </si>
  <si>
    <t>1</t>
  </si>
  <si>
    <t>{78331fbc-2ae3-4f99-91b2-7bb6b37bf7bb}</t>
  </si>
  <si>
    <t>2</t>
  </si>
  <si>
    <t>B</t>
  </si>
  <si>
    <t>VRN + VON</t>
  </si>
  <si>
    <t>{5e4e2112-6d51-4243-87cf-4812d4ffab3c}</t>
  </si>
  <si>
    <t>KRYCÍ LIST SOUPISU PRACÍ</t>
  </si>
  <si>
    <t>Objekt:</t>
  </si>
  <si>
    <t>A - Venkovní výukové a terapeutické prvky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</si>
  <si>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</si>
  <si>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</si>
  <si>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</si>
  <si>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</si>
  <si>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</si>
  <si>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</si>
  <si>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</si>
  <si>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</si>
  <si>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VP - Výukové a terapeutické prvky</t>
  </si>
  <si>
    <t>SK - Skleník</t>
  </si>
  <si>
    <t>U - Letní učebna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</si>
  <si>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</si>
  <si>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</si>
  <si>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</si>
  <si>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</si>
  <si>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</si>
  <si>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</si>
  <si>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</si>
  <si>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</si>
  <si>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</si>
  <si>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</si>
  <si>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</si>
  <si>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</si>
  <si>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</si>
  <si>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</si>
  <si>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</si>
  <si>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</si>
  <si>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</si>
  <si>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</si>
  <si>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</si>
  <si>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</si>
  <si>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</si>
  <si>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2018 02</t>
  </si>
  <si>
    <t>4</t>
  </si>
  <si>
    <t>-287796967</t>
  </si>
  <si>
    <t>VV</t>
  </si>
  <si>
    <t>v místě výukových a interaktivních prvků, skleníku a</t>
  </si>
  <si>
    <t>v místě letní učebny - výkres č.C.2</t>
  </si>
  <si>
    <t>(153,0+80,0+102,0+380,0+160,0+96,0+50,0)*0,15</t>
  </si>
  <si>
    <t>181951102</t>
  </si>
  <si>
    <t>Úprava pláně vyrovnáním výškových rozdílů v hornině tř. 1 až 4 se zhutněním</t>
  </si>
  <si>
    <t>m2</t>
  </si>
  <si>
    <t>1177566011</t>
  </si>
  <si>
    <t>153,0+80,0+102,0+380,0+160,0+96,0+50,0</t>
  </si>
  <si>
    <t>3</t>
  </si>
  <si>
    <t>181301112</t>
  </si>
  <si>
    <t>Rozprostření a urovnání ornice v rovině nebo ve svahu sklonu do 1:5 při souvislé ploše přes 500 m2, tl. vrstvy přes 100 do 150 mm</t>
  </si>
  <si>
    <t>1996694279</t>
  </si>
  <si>
    <t xml:space="preserve">sejmutá ornice - v okolí  nových venkovních prvků a na místech </t>
  </si>
  <si>
    <t>poškozených výstavbou</t>
  </si>
  <si>
    <t>pol.121101101</t>
  </si>
  <si>
    <t>153,15/0,15</t>
  </si>
  <si>
    <t>181951101</t>
  </si>
  <si>
    <t>Úprava pláně vyrovnáním výškových rozdílů v hornině tř. 1 až 4 bez zhutnění</t>
  </si>
  <si>
    <t>-534636396</t>
  </si>
  <si>
    <t>plocha pro zatravnění</t>
  </si>
  <si>
    <t>1021,0</t>
  </si>
  <si>
    <t>5</t>
  </si>
  <si>
    <t>181451131</t>
  </si>
  <si>
    <t>Založení trávníku na půdě předem připravené plochy přes 1000 m2 výsevem včetně utažení parkového v rovině nebo na svahu do 1:5</t>
  </si>
  <si>
    <t>-1089433275</t>
  </si>
  <si>
    <t>pol.181301101</t>
  </si>
  <si>
    <t>6</t>
  </si>
  <si>
    <t>M</t>
  </si>
  <si>
    <t>005724100</t>
  </si>
  <si>
    <t>osivo směs travní parková</t>
  </si>
  <si>
    <t>kg</t>
  </si>
  <si>
    <t>8</t>
  </si>
  <si>
    <t>-2089667118</t>
  </si>
  <si>
    <t>dodávka, doprava k pol.181451131 - ztratné 3%</t>
  </si>
  <si>
    <t>množství dle ceníkové přílohy</t>
  </si>
  <si>
    <t>1021,0*0,015*1,03+0,226</t>
  </si>
  <si>
    <t>7</t>
  </si>
  <si>
    <t>185804312</t>
  </si>
  <si>
    <t>Zalití rostlin vodou plochy záhonů jednotlivě přes 20 m2</t>
  </si>
  <si>
    <t>-1082336134</t>
  </si>
  <si>
    <t>pol.181451131</t>
  </si>
  <si>
    <t>1021,0*10*0,001</t>
  </si>
  <si>
    <t>Poznámka :</t>
  </si>
  <si>
    <t>Položka zahrnuje též náklady na dodávku vody.</t>
  </si>
  <si>
    <t>185804215</t>
  </si>
  <si>
    <t>Vypletí v rovině nebo na svahu do 1:5 trávníku po výsevu</t>
  </si>
  <si>
    <t>-107886039</t>
  </si>
  <si>
    <t>9</t>
  </si>
  <si>
    <t>132201101</t>
  </si>
  <si>
    <t>Hloubení zapažených i nezapažených rýh šířky do 600 mm s urovnáním dna do předepsaného profilu a spádu v hornině tř. 3 do 100 m3</t>
  </si>
  <si>
    <t>1381595088</t>
  </si>
  <si>
    <t>pro základové pasy skleníku</t>
  </si>
  <si>
    <t>0,3*0,8*(8,0+4,0)*2+0,24</t>
  </si>
  <si>
    <t>10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</si>
  <si>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</si>
  <si>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</si>
  <si>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-491058469</t>
  </si>
  <si>
    <t>přebytečná zemina na skládku</t>
  </si>
  <si>
    <t>pol.132201101</t>
  </si>
  <si>
    <t>6,0</t>
  </si>
  <si>
    <t xml:space="preserve">ostatní zemina z  montáže výukových prvků a učebny</t>
  </si>
  <si>
    <t>36,0*0,2</t>
  </si>
  <si>
    <t>12,0*2,0+2*4,0</t>
  </si>
  <si>
    <t>40,0*0,3</t>
  </si>
  <si>
    <t>57,2*0,04+0,512</t>
  </si>
  <si>
    <t>Součet</t>
  </si>
  <si>
    <t>11</t>
  </si>
  <si>
    <t>167101101</t>
  </si>
  <si>
    <t>Nakládání, skládání a překládání neulehlého výkopku nebo sypaniny nakládání, množství do 100 m3, z hornin tř. 1 až 4</t>
  </si>
  <si>
    <t>-760972495</t>
  </si>
  <si>
    <t>přebytečná zeminy</t>
  </si>
  <si>
    <t>60,0</t>
  </si>
  <si>
    <t>12</t>
  </si>
  <si>
    <t>171201201</t>
  </si>
  <si>
    <t>Uložení sypaniny na skládky</t>
  </si>
  <si>
    <t>-686442518</t>
  </si>
  <si>
    <t>13</t>
  </si>
  <si>
    <t>17120121R</t>
  </si>
  <si>
    <t>Poplatek za uložení stavebního odpadu na skládce (skládkovné) zeminy a kameniva zatříděného do Katalogu odpadů pod kódem 170 504</t>
  </si>
  <si>
    <t>t</t>
  </si>
  <si>
    <t>477341002</t>
  </si>
  <si>
    <t>60,0*1,5</t>
  </si>
  <si>
    <t>Zakládání</t>
  </si>
  <si>
    <t>14</t>
  </si>
  <si>
    <t>274313711</t>
  </si>
  <si>
    <t>Základy z betonu prostého pasy betonu kamenem neprokládaného tř. C 20/25</t>
  </si>
  <si>
    <t>388222697</t>
  </si>
  <si>
    <t>základové pasy skleníku - betonáž do výkopu + 5%</t>
  </si>
  <si>
    <t>dle pol.132201101</t>
  </si>
  <si>
    <t>6,0*1,05</t>
  </si>
  <si>
    <t>Základy ostatních venkovních prvků jsou zahrnuty v položkách jejich montáže.</t>
  </si>
  <si>
    <t>998</t>
  </si>
  <si>
    <t>Přesun hmot</t>
  </si>
  <si>
    <t>998012021a</t>
  </si>
  <si>
    <t>Přesun hmotí vzdálenost do 100 m a výšky do 6 m</t>
  </si>
  <si>
    <t>-1380401323</t>
  </si>
  <si>
    <t>VP</t>
  </si>
  <si>
    <t>Výukové a terapeutické prvky</t>
  </si>
  <si>
    <t>16</t>
  </si>
  <si>
    <t>0010</t>
  </si>
  <si>
    <t>Lanová loď (v.p. do 1,5 m, celokovová, hnědá) - dodávka, doprava</t>
  </si>
  <si>
    <t>kus</t>
  </si>
  <si>
    <t>512</t>
  </si>
  <si>
    <t>723106551</t>
  </si>
  <si>
    <t>17</t>
  </si>
  <si>
    <t>0011</t>
  </si>
  <si>
    <t>Lanová loď (v.p. do 1,5 m, celokovová, hnědá) - montáž</t>
  </si>
  <si>
    <t>-1214301823</t>
  </si>
  <si>
    <t>Montáž bude provádět firma, která dodá příslušné prvky.</t>
  </si>
  <si>
    <t xml:space="preserve">V ceně montáže je zahrnuto: </t>
  </si>
  <si>
    <t>- montáž prvku na místě realizace</t>
  </si>
  <si>
    <t>- výkopové práce pro kotvení prvku</t>
  </si>
  <si>
    <t>- betonáž základů prvku</t>
  </si>
  <si>
    <t>- osazení a ukotvení prvků do zákldů</t>
  </si>
  <si>
    <t>18</t>
  </si>
  <si>
    <t>0020</t>
  </si>
  <si>
    <t>Dopadová plocha 45 mm, červená, čverce 0,5 x , rast 15 mm0,5 m - dodávka, doprava</t>
  </si>
  <si>
    <t>-1284056027</t>
  </si>
  <si>
    <t>19</t>
  </si>
  <si>
    <t>0021</t>
  </si>
  <si>
    <t>Dopadová plocha typ D - montáž</t>
  </si>
  <si>
    <t>-129042190</t>
  </si>
  <si>
    <t>32,0</t>
  </si>
  <si>
    <t>Úprava povrchu dle ČSN EN 1177</t>
  </si>
  <si>
    <t xml:space="preserve">V ceně montáže dopadové plochy je zahrnuto: </t>
  </si>
  <si>
    <t>- vybagrování do hloubky 200 mm</t>
  </si>
  <si>
    <t>- hutněné podkladní vrstvy z drceného kameniva,</t>
  </si>
  <si>
    <t>- pokládka a lepení dopadové plochy</t>
  </si>
  <si>
    <t>20</t>
  </si>
  <si>
    <t>0030</t>
  </si>
  <si>
    <t>Řetězová lávka - kmitající trámky (v.p. do 1 m, celokovová, hnědá)</t>
  </si>
  <si>
    <t>-1422263113</t>
  </si>
  <si>
    <t>0031</t>
  </si>
  <si>
    <t>Řetězová lávka - kmitající trámky - montáž</t>
  </si>
  <si>
    <t>1198346682</t>
  </si>
  <si>
    <t>22</t>
  </si>
  <si>
    <t>0040</t>
  </si>
  <si>
    <t>Univerzal-čtyřvěžová, čtyřboká (v.p. do 1m, celokovová, hnědá) - dodávka, doprava</t>
  </si>
  <si>
    <t>-541974513</t>
  </si>
  <si>
    <t>23</t>
  </si>
  <si>
    <t>0041</t>
  </si>
  <si>
    <t>Univerzal-čtyřvěžová, čtyřboká - montáž</t>
  </si>
  <si>
    <t>-938998587</t>
  </si>
  <si>
    <t>24</t>
  </si>
  <si>
    <t>0050</t>
  </si>
  <si>
    <t xml:space="preserve">Řetězová trojhoupačka (2x sed.N.  1x sed. H. v.p. do 1m, celokovová, hnědá) - dodávka, doprava</t>
  </si>
  <si>
    <t>1202648840</t>
  </si>
  <si>
    <t>25</t>
  </si>
  <si>
    <t>0051</t>
  </si>
  <si>
    <t>Řetězová trojhoupačka - montáž</t>
  </si>
  <si>
    <t>946540292</t>
  </si>
  <si>
    <t>26</t>
  </si>
  <si>
    <t>0060</t>
  </si>
  <si>
    <t>Lana na ručkování (v.p. do 1 m, celokovový, hnědý) - dodávka, doprava</t>
  </si>
  <si>
    <t>1568978946</t>
  </si>
  <si>
    <t>27</t>
  </si>
  <si>
    <t>0061</t>
  </si>
  <si>
    <t>Lana na ručkování - montáž</t>
  </si>
  <si>
    <t>2057974371</t>
  </si>
  <si>
    <t>28</t>
  </si>
  <si>
    <t>0070</t>
  </si>
  <si>
    <t>Street workoutová sestava - Lavice šikmá 2x, půbradla 2x (modrá) - dodávka, doprava</t>
  </si>
  <si>
    <t>-1565163638</t>
  </si>
  <si>
    <t>29</t>
  </si>
  <si>
    <t>0071</t>
  </si>
  <si>
    <t>Street workoutová sestava - Lavice šikmá 2x, půbradla 2x (modrá) - montáž</t>
  </si>
  <si>
    <t>956559405</t>
  </si>
  <si>
    <t>30</t>
  </si>
  <si>
    <t>0080</t>
  </si>
  <si>
    <t>Street workoutová sestava - Trojhrazda (modrá) - dodávka, doprava</t>
  </si>
  <si>
    <t>101344670</t>
  </si>
  <si>
    <t>31</t>
  </si>
  <si>
    <t>0081</t>
  </si>
  <si>
    <t>Street workoutová sestava - Trojhrazda (modrá) - montáž</t>
  </si>
  <si>
    <t>468449238</t>
  </si>
  <si>
    <t>32</t>
  </si>
  <si>
    <t>0090</t>
  </si>
  <si>
    <t>Interaktivní panel - Hodiny (celokovový, hnědá) - dodávka, doprava</t>
  </si>
  <si>
    <t>-1102068817</t>
  </si>
  <si>
    <t>33</t>
  </si>
  <si>
    <t>0091</t>
  </si>
  <si>
    <t>Interaktivní panel - Hodiny - montáž</t>
  </si>
  <si>
    <t>62314252</t>
  </si>
  <si>
    <t>34</t>
  </si>
  <si>
    <t>0100</t>
  </si>
  <si>
    <t>Interaktivní panel - Prohazovadlo (celokovový, hnědá) - dodávka, doprava</t>
  </si>
  <si>
    <t>29514728</t>
  </si>
  <si>
    <t>35</t>
  </si>
  <si>
    <t>0101</t>
  </si>
  <si>
    <t>Interaktivní panel - Prohazovadlo - montáž</t>
  </si>
  <si>
    <t>-660051356</t>
  </si>
  <si>
    <t>36</t>
  </si>
  <si>
    <t>0110</t>
  </si>
  <si>
    <t>Kreslící dvojtabule s počítadlem (celokovové, hnědá) - dodávka, doprava</t>
  </si>
  <si>
    <t>753148262</t>
  </si>
  <si>
    <t>37</t>
  </si>
  <si>
    <t>0111</t>
  </si>
  <si>
    <t>Kreslící dvojtabule s počítadlem - montáž</t>
  </si>
  <si>
    <t>-688544810</t>
  </si>
  <si>
    <t>38</t>
  </si>
  <si>
    <t>0121</t>
  </si>
  <si>
    <t>Betonový obrubník - výkopové práce, betonáž, osazení a dodávka obrubníku</t>
  </si>
  <si>
    <t>-709582169</t>
  </si>
  <si>
    <t>39</t>
  </si>
  <si>
    <t>0130</t>
  </si>
  <si>
    <t>Basketbalový koš nízký (v.p. do 1m. celokovový, pozinkovaný) - dodávka, doprava</t>
  </si>
  <si>
    <t>220385751</t>
  </si>
  <si>
    <t>40</t>
  </si>
  <si>
    <t>0131</t>
  </si>
  <si>
    <t>Basketbalový koš nízký - montáž</t>
  </si>
  <si>
    <t>-732104649</t>
  </si>
  <si>
    <t>41</t>
  </si>
  <si>
    <t>0140</t>
  </si>
  <si>
    <t>Street workoutový prvek - Stepy (modrý) - dodávka, doprava</t>
  </si>
  <si>
    <t>132034315</t>
  </si>
  <si>
    <t>42</t>
  </si>
  <si>
    <t>0141</t>
  </si>
  <si>
    <t>Street workoutový prvek - Stepy - montáž</t>
  </si>
  <si>
    <t>-173885194</t>
  </si>
  <si>
    <t>43</t>
  </si>
  <si>
    <t>0150</t>
  </si>
  <si>
    <t>Dvojkladina (v.p. do 1 m, celokovová, pozinkovaná) - dodávka, doprava</t>
  </si>
  <si>
    <t>-1600263401</t>
  </si>
  <si>
    <t>44</t>
  </si>
  <si>
    <t>0151</t>
  </si>
  <si>
    <t>Dvojkladina - montáž</t>
  </si>
  <si>
    <t>768326312</t>
  </si>
  <si>
    <t>45</t>
  </si>
  <si>
    <t>0160</t>
  </si>
  <si>
    <t>Stezka dovednosti (v.p.do 1m, celkovová, hnědá) - dodávka, doprava</t>
  </si>
  <si>
    <t>963894627</t>
  </si>
  <si>
    <t>46</t>
  </si>
  <si>
    <t>0161</t>
  </si>
  <si>
    <t>Stezka dovednosti - montáž</t>
  </si>
  <si>
    <t>-1698521550</t>
  </si>
  <si>
    <t>47</t>
  </si>
  <si>
    <t>0500</t>
  </si>
  <si>
    <t>Revize dětského hřiště - prvků (14 ks)</t>
  </si>
  <si>
    <t>kpl</t>
  </si>
  <si>
    <t>-2079096825</t>
  </si>
  <si>
    <t>SK</t>
  </si>
  <si>
    <t>Skleník</t>
  </si>
  <si>
    <t>48</t>
  </si>
  <si>
    <t>S-001</t>
  </si>
  <si>
    <t xml:space="preserve">Skleník vel. 4x8m (4x větrací okno, 1x posuvné dveře),  nosná konstrukce Fe s povrch. úpravou žárovým zinkováním, PC 10-2/čirý, Al horní lišta s těsněním, Al ukončovací - dodávka, doprava</t>
  </si>
  <si>
    <t>-731895438</t>
  </si>
  <si>
    <t>49</t>
  </si>
  <si>
    <t>S-002</t>
  </si>
  <si>
    <t>Skleník vel. 4 x 8 m - montáž</t>
  </si>
  <si>
    <t>2066714617</t>
  </si>
  <si>
    <t>Montáž bude provádět firma dodávající skleník.</t>
  </si>
  <si>
    <t>- montáž a kotvení skleníku na místě realizace</t>
  </si>
  <si>
    <t>(zemní práce a základové pasy nejsou v ceně)</t>
  </si>
  <si>
    <t>U</t>
  </si>
  <si>
    <t>Letní učebna</t>
  </si>
  <si>
    <t>50</t>
  </si>
  <si>
    <t>U-001</t>
  </si>
  <si>
    <t>Letní učebna - dřevěná konstrukce včetně střešní krytiny a okapového systému a zpevněné plochy (zámková dlažba) pod učebnou + vybavení - dodávka</t>
  </si>
  <si>
    <t>-1970783852</t>
  </si>
  <si>
    <t>v ceně učebny je toto vybavení : zábradlí ve stěně, kreslící tabule,</t>
  </si>
  <si>
    <t>set - stůl+2 lavice</t>
  </si>
  <si>
    <t>51</t>
  </si>
  <si>
    <t>U-002</t>
  </si>
  <si>
    <t>Letní učebna - montáž + doprava</t>
  </si>
  <si>
    <t>-15158869</t>
  </si>
  <si>
    <t>Montáž bude provádět firma, která dodá letní učebnu.</t>
  </si>
  <si>
    <t xml:space="preserve">- výkopové práce pro zpevněnou plochu </t>
  </si>
  <si>
    <t>(zámková dlažba)</t>
  </si>
  <si>
    <t>B - VRN + VON</t>
  </si>
  <si>
    <t>VRN - Vedlejší rozpočtové náklady</t>
  </si>
  <si>
    <t>VON - Vedlejší ostatní náklady</t>
  </si>
  <si>
    <t>VRN</t>
  </si>
  <si>
    <t>Vedlejší rozpočtové náklady</t>
  </si>
  <si>
    <t>030001000</t>
  </si>
  <si>
    <t>Zařízení staveniště</t>
  </si>
  <si>
    <t>1024</t>
  </si>
  <si>
    <t>1638039473</t>
  </si>
  <si>
    <t>070001000</t>
  </si>
  <si>
    <t>Provozní vlivy</t>
  </si>
  <si>
    <t>-1818618743</t>
  </si>
  <si>
    <t>VON</t>
  </si>
  <si>
    <t>Vedlejší ostatní náklady</t>
  </si>
  <si>
    <t>045203000</t>
  </si>
  <si>
    <t>Kompletační činnost</t>
  </si>
  <si>
    <t>725012334</t>
  </si>
  <si>
    <t>051002000a</t>
  </si>
  <si>
    <t>Pojištění stavby</t>
  </si>
  <si>
    <t>-50221932</t>
  </si>
  <si>
    <t>051002000b</t>
  </si>
  <si>
    <t>Pojištění odpovědnosti dodavatele včetně všech subdodavatelů</t>
  </si>
  <si>
    <t>-1051559715</t>
  </si>
  <si>
    <t>053002000a</t>
  </si>
  <si>
    <t>Obstarání dokladů a stanovisek veřejnoprávníchorgánů a institucí</t>
  </si>
  <si>
    <t>403199327</t>
  </si>
  <si>
    <t>012103000a</t>
  </si>
  <si>
    <t>Geodetické práce před výstavbou - Vytyčení základních směrových a výškových bodů stavby</t>
  </si>
  <si>
    <t>771685162</t>
  </si>
  <si>
    <t>012103000b</t>
  </si>
  <si>
    <t>Geodetické práce před výstavbou - Výškové a polohové vytýčení všech inženýrských sítí na staveništi a jejich ověření u správců</t>
  </si>
  <si>
    <t>-1794203953</t>
  </si>
  <si>
    <t>013254000</t>
  </si>
  <si>
    <t>Dokumentace skutečného provedení stavby</t>
  </si>
  <si>
    <t>-382175416</t>
  </si>
  <si>
    <t>013254000a</t>
  </si>
  <si>
    <t>Zpracování a zajištění veškeré požadované výrobní dokumentace</t>
  </si>
  <si>
    <t>1453238561</t>
  </si>
  <si>
    <t>012303000</t>
  </si>
  <si>
    <t>Geodetické práce po výstavbě</t>
  </si>
  <si>
    <t>-1698091267</t>
  </si>
  <si>
    <t xml:space="preserve">geodetické zaměření realizované stavby </t>
  </si>
  <si>
    <t>1,0</t>
  </si>
  <si>
    <t>032002000a</t>
  </si>
  <si>
    <t xml:space="preserve">Vybavení staveniště dle příslušných ČSN se zaměřením na požární ochranu objektu a bezpečnost práce (hasící přístroje, výstražné tabulky,lékárničky ) </t>
  </si>
  <si>
    <t>-541154805</t>
  </si>
  <si>
    <t>034002000a</t>
  </si>
  <si>
    <t>Bezpečnostní opatření proti vniknutí cizích osob do budovy po celou dobu výstavby</t>
  </si>
  <si>
    <t>-2033675629</t>
  </si>
  <si>
    <t>034002000b</t>
  </si>
  <si>
    <t>Opatření k zajištění bezpečnosti účastníků realizace akce a veřejnosti (zejména zajištění staveniště, bezpečnostní tabulky) + návrhy provozních řádů příslušných zařízení zhotovitelem stavby</t>
  </si>
  <si>
    <t>177966653</t>
  </si>
  <si>
    <t>technologický postup bude zahrnovat také kontroly</t>
  </si>
  <si>
    <t xml:space="preserve">Provozovatel objektu bude upozorněn na probíhající práce, bezpečnostní </t>
  </si>
  <si>
    <t>opatření, hlučnost a na zákaz jakýchkoliv svévolných zásahů do</t>
  </si>
  <si>
    <t>realizovaných úprav.</t>
  </si>
  <si>
    <t>043134000</t>
  </si>
  <si>
    <t>Zkoušky zatěžovací</t>
  </si>
  <si>
    <t>869353879</t>
  </si>
  <si>
    <t>zkoušky hutnění</t>
  </si>
  <si>
    <t>091003000a</t>
  </si>
  <si>
    <t>Ostatní náklady bez rozlišení - čištění veřejných komunikací</t>
  </si>
  <si>
    <t>1186091436</t>
  </si>
  <si>
    <t>091003000b</t>
  </si>
  <si>
    <t>Ostatní náklady bez rozlišení - úklid dokončené stavby a uvedení jejího okolí do původního stavu</t>
  </si>
  <si>
    <t>-265293545</t>
  </si>
  <si>
    <t>091003000c</t>
  </si>
  <si>
    <t xml:space="preserve">Ostatní náklady bez rozlišení - informační tabule s údaji o stavbě </t>
  </si>
  <si>
    <t>-600165725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</si>
</sst>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"/>
      <c r="BS17" s="15" t="s">
        <v>35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44</v>
      </c>
      <c r="E29" s="44"/>
      <c r="F29" s="30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TV18-052-VP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ZŠ Ostrov - Řešení bezbariérovosti venk. a výuk. prostor a keramické dílny - VENKOVNÍ PRVKY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65" t="str">
        <f>IF(AN8= "","",AN8)</f>
        <v>15. 11. 2018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ZŠ Ostrov, příspěvková organizace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66" t="str">
        <f>IF(E17="","",E17)</f>
        <v>BPO spol. s r.o.,Lidická 1239,36317 OSTROV</v>
      </c>
      <c r="AN49" s="37"/>
      <c r="AO49" s="37"/>
      <c r="AP49" s="37"/>
      <c r="AQ49" s="37"/>
      <c r="AR49" s="41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66" t="str">
        <f>IF(E20="","",E20)</f>
        <v>Tomanová ing.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55</v>
      </c>
      <c r="D52" s="80"/>
      <c r="E52" s="80"/>
      <c r="F52" s="80"/>
      <c r="G52" s="80"/>
      <c r="H52" s="81"/>
      <c r="I52" s="82" t="s">
        <v>56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57</v>
      </c>
      <c r="AH52" s="80"/>
      <c r="AI52" s="80"/>
      <c r="AJ52" s="80"/>
      <c r="AK52" s="80"/>
      <c r="AL52" s="80"/>
      <c r="AM52" s="80"/>
      <c r="AN52" s="82" t="s">
        <v>58</v>
      </c>
      <c r="AO52" s="80"/>
      <c r="AP52" s="80"/>
      <c r="AQ52" s="84" t="s">
        <v>59</v>
      </c>
      <c r="AR52" s="41"/>
      <c r="AS52" s="85" t="s">
        <v>60</v>
      </c>
      <c r="AT52" s="86" t="s">
        <v>61</v>
      </c>
      <c r="AU52" s="86" t="s">
        <v>62</v>
      </c>
      <c r="AV52" s="86" t="s">
        <v>63</v>
      </c>
      <c r="AW52" s="86" t="s">
        <v>64</v>
      </c>
      <c r="AX52" s="86" t="s">
        <v>65</v>
      </c>
      <c r="AY52" s="86" t="s">
        <v>66</v>
      </c>
      <c r="AZ52" s="86" t="s">
        <v>67</v>
      </c>
      <c r="BA52" s="86" t="s">
        <v>68</v>
      </c>
      <c r="BB52" s="86" t="s">
        <v>69</v>
      </c>
      <c r="BC52" s="86" t="s">
        <v>70</v>
      </c>
      <c r="BD52" s="87" t="s">
        <v>71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72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ROUND(SUM(AG55:AG56),2)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28</v>
      </c>
      <c r="AR54" s="97"/>
      <c r="AS54" s="98">
        <f>ROUND(SUM(AS55:AS56),2)</f>
        <v>0</v>
      </c>
      <c r="AT54" s="99">
        <f>ROUND(SUM(AV54:AW54),2)</f>
        <v>0</v>
      </c>
      <c r="AU54" s="100">
        <f>ROUND(SUM(AU55:AU56),5)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ROUND(SUM(AZ55:AZ56),2)</f>
        <v>0</v>
      </c>
      <c r="BA54" s="99">
        <f>ROUND(SUM(BA55:BA56),2)</f>
        <v>0</v>
      </c>
      <c r="BB54" s="99">
        <f>ROUND(SUM(BB55:BB56),2)</f>
        <v>0</v>
      </c>
      <c r="BC54" s="99">
        <f>ROUND(SUM(BC55:BC56),2)</f>
        <v>0</v>
      </c>
      <c r="BD54" s="101">
        <f>ROUND(SUM(BD55:BD56),2)</f>
        <v>0</v>
      </c>
      <c r="BS54" s="102" t="s">
        <v>73</v>
      </c>
      <c r="BT54" s="102" t="s">
        <v>74</v>
      </c>
      <c r="BU54" s="103" t="s">
        <v>75</v>
      </c>
      <c r="BV54" s="102" t="s">
        <v>76</v>
      </c>
      <c r="BW54" s="102" t="s">
        <v>5</v>
      </c>
      <c r="BX54" s="102" t="s">
        <v>77</v>
      </c>
      <c r="CL54" s="102" t="s">
        <v>19</v>
      </c>
    </row>
    <row r="55" s="5" customFormat="1" ht="16.5" customHeight="1">
      <c r="A55" s="104" t="s">
        <v>78</v>
      </c>
      <c r="B55" s="105"/>
      <c r="C55" s="106"/>
      <c r="D55" s="107" t="s">
        <v>79</v>
      </c>
      <c r="E55" s="107"/>
      <c r="F55" s="107"/>
      <c r="G55" s="107"/>
      <c r="H55" s="107"/>
      <c r="I55" s="108"/>
      <c r="J55" s="107" t="s">
        <v>80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'A - Venkovní výukové a te...'!J30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81</v>
      </c>
      <c r="AR55" s="111"/>
      <c r="AS55" s="112">
        <v>0</v>
      </c>
      <c r="AT55" s="113">
        <f>ROUND(SUM(AV55:AW55),2)</f>
        <v>0</v>
      </c>
      <c r="AU55" s="114">
        <f>'A - Venkovní výukové a te...'!P86</f>
        <v>0</v>
      </c>
      <c r="AV55" s="113">
        <f>'A - Venkovní výukové a te...'!J33</f>
        <v>0</v>
      </c>
      <c r="AW55" s="113">
        <f>'A - Venkovní výukové a te...'!J34</f>
        <v>0</v>
      </c>
      <c r="AX55" s="113">
        <f>'A - Venkovní výukové a te...'!J35</f>
        <v>0</v>
      </c>
      <c r="AY55" s="113">
        <f>'A - Venkovní výukové a te...'!J36</f>
        <v>0</v>
      </c>
      <c r="AZ55" s="113">
        <f>'A - Venkovní výukové a te...'!F33</f>
        <v>0</v>
      </c>
      <c r="BA55" s="113">
        <f>'A - Venkovní výukové a te...'!F34</f>
        <v>0</v>
      </c>
      <c r="BB55" s="113">
        <f>'A - Venkovní výukové a te...'!F35</f>
        <v>0</v>
      </c>
      <c r="BC55" s="113">
        <f>'A - Venkovní výukové a te...'!F36</f>
        <v>0</v>
      </c>
      <c r="BD55" s="115">
        <f>'A - Venkovní výukové a te...'!F37</f>
        <v>0</v>
      </c>
      <c r="BT55" s="116" t="s">
        <v>82</v>
      </c>
      <c r="BV55" s="116" t="s">
        <v>76</v>
      </c>
      <c r="BW55" s="116" t="s">
        <v>83</v>
      </c>
      <c r="BX55" s="116" t="s">
        <v>5</v>
      </c>
      <c r="CL55" s="116" t="s">
        <v>19</v>
      </c>
      <c r="CM55" s="116" t="s">
        <v>84</v>
      </c>
    </row>
    <row r="56" s="5" customFormat="1" ht="16.5" customHeight="1">
      <c r="A56" s="104" t="s">
        <v>78</v>
      </c>
      <c r="B56" s="105"/>
      <c r="C56" s="106"/>
      <c r="D56" s="107" t="s">
        <v>85</v>
      </c>
      <c r="E56" s="107"/>
      <c r="F56" s="107"/>
      <c r="G56" s="107"/>
      <c r="H56" s="107"/>
      <c r="I56" s="108"/>
      <c r="J56" s="107" t="s">
        <v>86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'B - VRN + VON'!J30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81</v>
      </c>
      <c r="AR56" s="111"/>
      <c r="AS56" s="117">
        <v>0</v>
      </c>
      <c r="AT56" s="118">
        <f>ROUND(SUM(AV56:AW56),2)</f>
        <v>0</v>
      </c>
      <c r="AU56" s="119">
        <f>'B - VRN + VON'!P81</f>
        <v>0</v>
      </c>
      <c r="AV56" s="118">
        <f>'B - VRN + VON'!J33</f>
        <v>0</v>
      </c>
      <c r="AW56" s="118">
        <f>'B - VRN + VON'!J34</f>
        <v>0</v>
      </c>
      <c r="AX56" s="118">
        <f>'B - VRN + VON'!J35</f>
        <v>0</v>
      </c>
      <c r="AY56" s="118">
        <f>'B - VRN + VON'!J36</f>
        <v>0</v>
      </c>
      <c r="AZ56" s="118">
        <f>'B - VRN + VON'!F33</f>
        <v>0</v>
      </c>
      <c r="BA56" s="118">
        <f>'B - VRN + VON'!F34</f>
        <v>0</v>
      </c>
      <c r="BB56" s="118">
        <f>'B - VRN + VON'!F35</f>
        <v>0</v>
      </c>
      <c r="BC56" s="118">
        <f>'B - VRN + VON'!F36</f>
        <v>0</v>
      </c>
      <c r="BD56" s="120">
        <f>'B - VRN + VON'!F37</f>
        <v>0</v>
      </c>
      <c r="BT56" s="116" t="s">
        <v>82</v>
      </c>
      <c r="BV56" s="116" t="s">
        <v>76</v>
      </c>
      <c r="BW56" s="116" t="s">
        <v>87</v>
      </c>
      <c r="BX56" s="116" t="s">
        <v>5</v>
      </c>
      <c r="CL56" s="116" t="s">
        <v>19</v>
      </c>
      <c r="CM56" s="116" t="s">
        <v>84</v>
      </c>
    </row>
    <row r="57" s="1" customFormat="1" ht="30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</row>
    <row r="58" s="1" customFormat="1" ht="6.96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41"/>
    </row>
  </sheetData>
  <sheetProtection sheet="1" formatColumns="0" formatRows="0" objects="1" scenarios="1" spinCount="100000" saltValue="bqI6tXJ2+46We3fWqDlB6pzppa0xpIEgFRY3fB2JKjLcKR4aJqDr1jLEzxZCWXhvdZYY4hZa/f2mE1udFVjKvA==" hashValue="5pi0fZIdBXOH5CSMoVTVHyaxE3r1mDsWzs/uoWpoqxs6jTPX6bIMW1VdaU83eBefh7aPLE3HZqaLgLflE2DKM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A - Venkovní výukové a te...'!C2" display="/"/>
    <hyperlink ref="A56" location="'B - VRN +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idden="1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84</v>
      </c>
    </row>
    <row r="4" hidden="1" ht="24.96" customHeight="1">
      <c r="B4" s="18"/>
      <c r="D4" s="125" t="s">
        <v>88</v>
      </c>
      <c r="L4" s="18"/>
      <c r="M4" s="22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26" t="s">
        <v>16</v>
      </c>
      <c r="L6" s="18"/>
    </row>
    <row r="7" hidden="1" ht="16.5" customHeight="1">
      <c r="B7" s="18"/>
      <c r="E7" s="127" t="str">
        <f>'Rekapitulace stavby'!K6</f>
        <v>ZŠ Ostrov - Řešení bezbariérovosti venk. a výuk. prostor a keramické dílny - VENKOVNÍ PRVKY</v>
      </c>
      <c r="F7" s="126"/>
      <c r="G7" s="126"/>
      <c r="H7" s="126"/>
      <c r="L7" s="18"/>
    </row>
    <row r="8" hidden="1" s="1" customFormat="1" ht="12" customHeight="1">
      <c r="B8" s="41"/>
      <c r="D8" s="126" t="s">
        <v>89</v>
      </c>
      <c r="I8" s="128"/>
      <c r="L8" s="41"/>
    </row>
    <row r="9" hidden="1" s="1" customFormat="1" ht="36.96" customHeight="1">
      <c r="B9" s="41"/>
      <c r="E9" s="129" t="s">
        <v>90</v>
      </c>
      <c r="F9" s="1"/>
      <c r="G9" s="1"/>
      <c r="H9" s="1"/>
      <c r="I9" s="128"/>
      <c r="L9" s="41"/>
    </row>
    <row r="10" hidden="1" s="1" customFormat="1">
      <c r="B10" s="41"/>
      <c r="I10" s="128"/>
      <c r="L10" s="41"/>
    </row>
    <row r="11" hidden="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28</v>
      </c>
      <c r="L11" s="41"/>
    </row>
    <row r="12" hidden="1" s="1" customFormat="1" ht="12" customHeight="1">
      <c r="B12" s="41"/>
      <c r="D12" s="126" t="s">
        <v>22</v>
      </c>
      <c r="F12" s="15" t="s">
        <v>23</v>
      </c>
      <c r="I12" s="130" t="s">
        <v>24</v>
      </c>
      <c r="J12" s="131" t="str">
        <f>'Rekapitulace stavby'!AN8</f>
        <v>15. 11. 2018</v>
      </c>
      <c r="L12" s="41"/>
    </row>
    <row r="13" hidden="1" s="1" customFormat="1" ht="10.8" customHeight="1">
      <c r="B13" s="41"/>
      <c r="I13" s="128"/>
      <c r="L13" s="41"/>
    </row>
    <row r="14" hidden="1" s="1" customFormat="1" ht="12" customHeight="1">
      <c r="B14" s="41"/>
      <c r="D14" s="126" t="s">
        <v>26</v>
      </c>
      <c r="I14" s="130" t="s">
        <v>27</v>
      </c>
      <c r="J14" s="15" t="s">
        <v>28</v>
      </c>
      <c r="L14" s="41"/>
    </row>
    <row r="15" hidden="1" s="1" customFormat="1" ht="18" customHeight="1">
      <c r="B15" s="41"/>
      <c r="E15" s="15" t="s">
        <v>29</v>
      </c>
      <c r="I15" s="130" t="s">
        <v>30</v>
      </c>
      <c r="J15" s="15" t="s">
        <v>28</v>
      </c>
      <c r="L15" s="41"/>
    </row>
    <row r="16" hidden="1" s="1" customFormat="1" ht="6.96" customHeight="1">
      <c r="B16" s="41"/>
      <c r="I16" s="128"/>
      <c r="L16" s="41"/>
    </row>
    <row r="17" hidden="1" s="1" customFormat="1" ht="12" customHeight="1">
      <c r="B17" s="41"/>
      <c r="D17" s="126" t="s">
        <v>31</v>
      </c>
      <c r="I17" s="130" t="s">
        <v>27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30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28"/>
      <c r="L19" s="41"/>
    </row>
    <row r="20" hidden="1" s="1" customFormat="1" ht="12" customHeight="1">
      <c r="B20" s="41"/>
      <c r="D20" s="126" t="s">
        <v>33</v>
      </c>
      <c r="I20" s="130" t="s">
        <v>27</v>
      </c>
      <c r="J20" s="15" t="s">
        <v>28</v>
      </c>
      <c r="L20" s="41"/>
    </row>
    <row r="21" hidden="1" s="1" customFormat="1" ht="18" customHeight="1">
      <c r="B21" s="41"/>
      <c r="E21" s="15" t="s">
        <v>34</v>
      </c>
      <c r="I21" s="130" t="s">
        <v>30</v>
      </c>
      <c r="J21" s="15" t="s">
        <v>28</v>
      </c>
      <c r="L21" s="41"/>
    </row>
    <row r="22" hidden="1" s="1" customFormat="1" ht="6.96" customHeight="1">
      <c r="B22" s="41"/>
      <c r="I22" s="128"/>
      <c r="L22" s="41"/>
    </row>
    <row r="23" hidden="1" s="1" customFormat="1" ht="12" customHeight="1">
      <c r="B23" s="41"/>
      <c r="D23" s="126" t="s">
        <v>36</v>
      </c>
      <c r="I23" s="130" t="s">
        <v>27</v>
      </c>
      <c r="J23" s="15" t="s">
        <v>28</v>
      </c>
      <c r="L23" s="41"/>
    </row>
    <row r="24" hidden="1" s="1" customFormat="1" ht="18" customHeight="1">
      <c r="B24" s="41"/>
      <c r="E24" s="15" t="s">
        <v>37</v>
      </c>
      <c r="I24" s="130" t="s">
        <v>30</v>
      </c>
      <c r="J24" s="15" t="s">
        <v>28</v>
      </c>
      <c r="L24" s="41"/>
    </row>
    <row r="25" hidden="1" s="1" customFormat="1" ht="6.96" customHeight="1">
      <c r="B25" s="41"/>
      <c r="I25" s="128"/>
      <c r="L25" s="41"/>
    </row>
    <row r="26" hidden="1" s="1" customFormat="1" ht="12" customHeight="1">
      <c r="B26" s="41"/>
      <c r="D26" s="126" t="s">
        <v>38</v>
      </c>
      <c r="I26" s="128"/>
      <c r="L26" s="41"/>
    </row>
    <row r="27" hidden="1" s="6" customFormat="1" ht="16.5" customHeight="1">
      <c r="B27" s="132"/>
      <c r="E27" s="133" t="s">
        <v>28</v>
      </c>
      <c r="F27" s="133"/>
      <c r="G27" s="133"/>
      <c r="H27" s="133"/>
      <c r="I27" s="134"/>
      <c r="L27" s="132"/>
    </row>
    <row r="28" hidden="1" s="1" customFormat="1" ht="6.96" customHeight="1">
      <c r="B28" s="41"/>
      <c r="I28" s="128"/>
      <c r="L28" s="41"/>
    </row>
    <row r="29" hidden="1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hidden="1" s="1" customFormat="1" ht="25.44" customHeight="1">
      <c r="B30" s="41"/>
      <c r="D30" s="136" t="s">
        <v>40</v>
      </c>
      <c r="I30" s="128"/>
      <c r="J30" s="137">
        <f>ROUND(J86, 2)</f>
        <v>0</v>
      </c>
      <c r="L30" s="41"/>
    </row>
    <row r="31" hidden="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hidden="1" s="1" customFormat="1" ht="14.4" customHeight="1">
      <c r="B32" s="41"/>
      <c r="F32" s="138" t="s">
        <v>42</v>
      </c>
      <c r="I32" s="139" t="s">
        <v>41</v>
      </c>
      <c r="J32" s="138" t="s">
        <v>43</v>
      </c>
      <c r="L32" s="41"/>
    </row>
    <row r="33" hidden="1" s="1" customFormat="1" ht="14.4" customHeight="1">
      <c r="B33" s="41"/>
      <c r="D33" s="126" t="s">
        <v>44</v>
      </c>
      <c r="E33" s="126" t="s">
        <v>45</v>
      </c>
      <c r="F33" s="140">
        <f>ROUND((SUM(BE86:BE323)),  2)</f>
        <v>0</v>
      </c>
      <c r="I33" s="141">
        <v>0.20999999999999999</v>
      </c>
      <c r="J33" s="140">
        <f>ROUND(((SUM(BE86:BE323))*I33),  2)</f>
        <v>0</v>
      </c>
      <c r="L33" s="41"/>
    </row>
    <row r="34" hidden="1" s="1" customFormat="1" ht="14.4" customHeight="1">
      <c r="B34" s="41"/>
      <c r="E34" s="126" t="s">
        <v>46</v>
      </c>
      <c r="F34" s="140">
        <f>ROUND((SUM(BF86:BF323)),  2)</f>
        <v>0</v>
      </c>
      <c r="I34" s="141">
        <v>0.14999999999999999</v>
      </c>
      <c r="J34" s="140">
        <f>ROUND(((SUM(BF86:BF323))*I34),  2)</f>
        <v>0</v>
      </c>
      <c r="L34" s="41"/>
    </row>
    <row r="35" hidden="1" s="1" customFormat="1" ht="14.4" customHeight="1">
      <c r="B35" s="41"/>
      <c r="E35" s="126" t="s">
        <v>47</v>
      </c>
      <c r="F35" s="140">
        <f>ROUND((SUM(BG86:BG323)),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48</v>
      </c>
      <c r="F36" s="140">
        <f>ROUND((SUM(BH86:BH323)),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49</v>
      </c>
      <c r="F37" s="140">
        <f>ROUND((SUM(BI86:BI323)),  2)</f>
        <v>0</v>
      </c>
      <c r="I37" s="141">
        <v>0</v>
      </c>
      <c r="J37" s="140">
        <f>0</f>
        <v>0</v>
      </c>
      <c r="L37" s="41"/>
    </row>
    <row r="38" hidden="1" s="1" customFormat="1" ht="6.96" customHeight="1">
      <c r="B38" s="41"/>
      <c r="I38" s="128"/>
      <c r="L38" s="41"/>
    </row>
    <row r="39" hidden="1" s="1" customFormat="1" ht="25.44" customHeight="1">
      <c r="B39" s="41"/>
      <c r="C39" s="142"/>
      <c r="D39" s="143" t="s">
        <v>50</v>
      </c>
      <c r="E39" s="144"/>
      <c r="F39" s="144"/>
      <c r="G39" s="145" t="s">
        <v>51</v>
      </c>
      <c r="H39" s="146" t="s">
        <v>52</v>
      </c>
      <c r="I39" s="147"/>
      <c r="J39" s="148">
        <f>SUM(J30:J37)</f>
        <v>0</v>
      </c>
      <c r="K39" s="149"/>
      <c r="L39" s="41"/>
    </row>
    <row r="40" hidden="1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1" hidden="1"/>
    <row r="42" hidden="1"/>
    <row r="43" hidden="1"/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91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ZŠ Ostrov - Řešení bezbariérovosti venk. a výuk. prostor a keramické dílny - VENKOVNÍ PRVKY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89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A - Venkovní výukové a terapeutické prvky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22</v>
      </c>
      <c r="D52" s="37"/>
      <c r="E52" s="37"/>
      <c r="F52" s="25" t="str">
        <f>F12</f>
        <v xml:space="preserve"> </v>
      </c>
      <c r="G52" s="37"/>
      <c r="H52" s="37"/>
      <c r="I52" s="130" t="s">
        <v>24</v>
      </c>
      <c r="J52" s="65" t="str">
        <f>IF(J12="","",J12)</f>
        <v>15. 11. 2018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24.9" customHeight="1">
      <c r="B54" s="36"/>
      <c r="C54" s="30" t="s">
        <v>26</v>
      </c>
      <c r="D54" s="37"/>
      <c r="E54" s="37"/>
      <c r="F54" s="25" t="str">
        <f>E15</f>
        <v>ZŠ Ostrov, příspěvková organizace</v>
      </c>
      <c r="G54" s="37"/>
      <c r="H54" s="37"/>
      <c r="I54" s="130" t="s">
        <v>33</v>
      </c>
      <c r="J54" s="34" t="str">
        <f>E21</f>
        <v>BPO spol. s r.o.,Lidická 1239,36317 OSTROV</v>
      </c>
      <c r="K54" s="37"/>
      <c r="L54" s="41"/>
    </row>
    <row r="55" s="1" customFormat="1" ht="13.65" customHeight="1">
      <c r="B55" s="36"/>
      <c r="C55" s="30" t="s">
        <v>31</v>
      </c>
      <c r="D55" s="37"/>
      <c r="E55" s="37"/>
      <c r="F55" s="25" t="str">
        <f>IF(E18="","",E18)</f>
        <v>Vyplň údaj</v>
      </c>
      <c r="G55" s="37"/>
      <c r="H55" s="37"/>
      <c r="I55" s="130" t="s">
        <v>36</v>
      </c>
      <c r="J55" s="34" t="str">
        <f>E24</f>
        <v>Tomanová ing.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92</v>
      </c>
      <c r="D57" s="158"/>
      <c r="E57" s="158"/>
      <c r="F57" s="158"/>
      <c r="G57" s="158"/>
      <c r="H57" s="158"/>
      <c r="I57" s="159"/>
      <c r="J57" s="160" t="s">
        <v>93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72</v>
      </c>
      <c r="D59" s="37"/>
      <c r="E59" s="37"/>
      <c r="F59" s="37"/>
      <c r="G59" s="37"/>
      <c r="H59" s="37"/>
      <c r="I59" s="128"/>
      <c r="J59" s="95">
        <f>J86</f>
        <v>0</v>
      </c>
      <c r="K59" s="37"/>
      <c r="L59" s="41"/>
      <c r="AU59" s="15" t="s">
        <v>94</v>
      </c>
    </row>
    <row r="60" s="7" customFormat="1" ht="24.96" customHeight="1">
      <c r="B60" s="162"/>
      <c r="C60" s="163"/>
      <c r="D60" s="164" t="s">
        <v>95</v>
      </c>
      <c r="E60" s="165"/>
      <c r="F60" s="165"/>
      <c r="G60" s="165"/>
      <c r="H60" s="165"/>
      <c r="I60" s="166"/>
      <c r="J60" s="167">
        <f>J87</f>
        <v>0</v>
      </c>
      <c r="K60" s="163"/>
      <c r="L60" s="168"/>
    </row>
    <row r="61" s="8" customFormat="1" ht="19.92" customHeight="1">
      <c r="B61" s="169"/>
      <c r="C61" s="170"/>
      <c r="D61" s="171" t="s">
        <v>96</v>
      </c>
      <c r="E61" s="172"/>
      <c r="F61" s="172"/>
      <c r="G61" s="172"/>
      <c r="H61" s="172"/>
      <c r="I61" s="173"/>
      <c r="J61" s="174">
        <f>J88</f>
        <v>0</v>
      </c>
      <c r="K61" s="170"/>
      <c r="L61" s="175"/>
    </row>
    <row r="62" s="8" customFormat="1" ht="19.92" customHeight="1">
      <c r="B62" s="169"/>
      <c r="C62" s="170"/>
      <c r="D62" s="171" t="s">
        <v>97</v>
      </c>
      <c r="E62" s="172"/>
      <c r="F62" s="172"/>
      <c r="G62" s="172"/>
      <c r="H62" s="172"/>
      <c r="I62" s="173"/>
      <c r="J62" s="174">
        <f>J140</f>
        <v>0</v>
      </c>
      <c r="K62" s="170"/>
      <c r="L62" s="175"/>
    </row>
    <row r="63" s="8" customFormat="1" ht="19.92" customHeight="1">
      <c r="B63" s="169"/>
      <c r="C63" s="170"/>
      <c r="D63" s="171" t="s">
        <v>98</v>
      </c>
      <c r="E63" s="172"/>
      <c r="F63" s="172"/>
      <c r="G63" s="172"/>
      <c r="H63" s="172"/>
      <c r="I63" s="173"/>
      <c r="J63" s="174">
        <f>J147</f>
        <v>0</v>
      </c>
      <c r="K63" s="170"/>
      <c r="L63" s="175"/>
    </row>
    <row r="64" s="7" customFormat="1" ht="24.96" customHeight="1">
      <c r="B64" s="162"/>
      <c r="C64" s="163"/>
      <c r="D64" s="164" t="s">
        <v>99</v>
      </c>
      <c r="E64" s="165"/>
      <c r="F64" s="165"/>
      <c r="G64" s="165"/>
      <c r="H64" s="165"/>
      <c r="I64" s="166"/>
      <c r="J64" s="167">
        <f>J149</f>
        <v>0</v>
      </c>
      <c r="K64" s="163"/>
      <c r="L64" s="168"/>
    </row>
    <row r="65" s="7" customFormat="1" ht="24.96" customHeight="1">
      <c r="B65" s="162"/>
      <c r="C65" s="163"/>
      <c r="D65" s="164" t="s">
        <v>100</v>
      </c>
      <c r="E65" s="165"/>
      <c r="F65" s="165"/>
      <c r="G65" s="165"/>
      <c r="H65" s="165"/>
      <c r="I65" s="166"/>
      <c r="J65" s="167">
        <f>J302</f>
        <v>0</v>
      </c>
      <c r="K65" s="163"/>
      <c r="L65" s="168"/>
    </row>
    <row r="66" s="7" customFormat="1" ht="24.96" customHeight="1">
      <c r="B66" s="162"/>
      <c r="C66" s="163"/>
      <c r="D66" s="164" t="s">
        <v>101</v>
      </c>
      <c r="E66" s="165"/>
      <c r="F66" s="165"/>
      <c r="G66" s="165"/>
      <c r="H66" s="165"/>
      <c r="I66" s="166"/>
      <c r="J66" s="167">
        <f>J311</f>
        <v>0</v>
      </c>
      <c r="K66" s="163"/>
      <c r="L66" s="168"/>
    </row>
    <row r="67" s="1" customFormat="1" ht="21.84" customHeight="1">
      <c r="B67" s="36"/>
      <c r="C67" s="37"/>
      <c r="D67" s="37"/>
      <c r="E67" s="37"/>
      <c r="F67" s="37"/>
      <c r="G67" s="37"/>
      <c r="H67" s="37"/>
      <c r="I67" s="128"/>
      <c r="J67" s="37"/>
      <c r="K67" s="37"/>
      <c r="L67" s="41"/>
    </row>
    <row r="68" s="1" customFormat="1" ht="6.96" customHeight="1">
      <c r="B68" s="55"/>
      <c r="C68" s="56"/>
      <c r="D68" s="56"/>
      <c r="E68" s="56"/>
      <c r="F68" s="56"/>
      <c r="G68" s="56"/>
      <c r="H68" s="56"/>
      <c r="I68" s="152"/>
      <c r="J68" s="56"/>
      <c r="K68" s="56"/>
      <c r="L68" s="41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55"/>
      <c r="J72" s="58"/>
      <c r="K72" s="58"/>
      <c r="L72" s="41"/>
    </row>
    <row r="73" s="1" customFormat="1" ht="24.96" customHeight="1">
      <c r="B73" s="36"/>
      <c r="C73" s="21" t="s">
        <v>102</v>
      </c>
      <c r="D73" s="37"/>
      <c r="E73" s="37"/>
      <c r="F73" s="37"/>
      <c r="G73" s="37"/>
      <c r="H73" s="37"/>
      <c r="I73" s="128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2" customHeight="1">
      <c r="B75" s="36"/>
      <c r="C75" s="30" t="s">
        <v>16</v>
      </c>
      <c r="D75" s="37"/>
      <c r="E75" s="37"/>
      <c r="F75" s="37"/>
      <c r="G75" s="37"/>
      <c r="H75" s="37"/>
      <c r="I75" s="128"/>
      <c r="J75" s="37"/>
      <c r="K75" s="37"/>
      <c r="L75" s="41"/>
    </row>
    <row r="76" s="1" customFormat="1" ht="16.5" customHeight="1">
      <c r="B76" s="36"/>
      <c r="C76" s="37"/>
      <c r="D76" s="37"/>
      <c r="E76" s="156" t="str">
        <f>E7</f>
        <v>ZŠ Ostrov - Řešení bezbariérovosti venk. a výuk. prostor a keramické dílny - VENKOVNÍ PRVKY</v>
      </c>
      <c r="F76" s="30"/>
      <c r="G76" s="30"/>
      <c r="H76" s="30"/>
      <c r="I76" s="128"/>
      <c r="J76" s="37"/>
      <c r="K76" s="37"/>
      <c r="L76" s="41"/>
    </row>
    <row r="77" s="1" customFormat="1" ht="12" customHeight="1">
      <c r="B77" s="36"/>
      <c r="C77" s="30" t="s">
        <v>89</v>
      </c>
      <c r="D77" s="37"/>
      <c r="E77" s="37"/>
      <c r="F77" s="37"/>
      <c r="G77" s="37"/>
      <c r="H77" s="37"/>
      <c r="I77" s="128"/>
      <c r="J77" s="37"/>
      <c r="K77" s="37"/>
      <c r="L77" s="41"/>
    </row>
    <row r="78" s="1" customFormat="1" ht="16.5" customHeight="1">
      <c r="B78" s="36"/>
      <c r="C78" s="37"/>
      <c r="D78" s="37"/>
      <c r="E78" s="62" t="str">
        <f>E9</f>
        <v>A - Venkovní výukové a terapeutické prvky</v>
      </c>
      <c r="F78" s="37"/>
      <c r="G78" s="37"/>
      <c r="H78" s="37"/>
      <c r="I78" s="128"/>
      <c r="J78" s="37"/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28"/>
      <c r="J79" s="37"/>
      <c r="K79" s="37"/>
      <c r="L79" s="41"/>
    </row>
    <row r="80" s="1" customFormat="1" ht="12" customHeight="1">
      <c r="B80" s="36"/>
      <c r="C80" s="30" t="s">
        <v>22</v>
      </c>
      <c r="D80" s="37"/>
      <c r="E80" s="37"/>
      <c r="F80" s="25" t="str">
        <f>F12</f>
        <v xml:space="preserve"> </v>
      </c>
      <c r="G80" s="37"/>
      <c r="H80" s="37"/>
      <c r="I80" s="130" t="s">
        <v>24</v>
      </c>
      <c r="J80" s="65" t="str">
        <f>IF(J12="","",J12)</f>
        <v>15. 11. 2018</v>
      </c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28"/>
      <c r="J81" s="37"/>
      <c r="K81" s="37"/>
      <c r="L81" s="41"/>
    </row>
    <row r="82" s="1" customFormat="1" ht="24.9" customHeight="1">
      <c r="B82" s="36"/>
      <c r="C82" s="30" t="s">
        <v>26</v>
      </c>
      <c r="D82" s="37"/>
      <c r="E82" s="37"/>
      <c r="F82" s="25" t="str">
        <f>E15</f>
        <v>ZŠ Ostrov, příspěvková organizace</v>
      </c>
      <c r="G82" s="37"/>
      <c r="H82" s="37"/>
      <c r="I82" s="130" t="s">
        <v>33</v>
      </c>
      <c r="J82" s="34" t="str">
        <f>E21</f>
        <v>BPO spol. s r.o.,Lidická 1239,36317 OSTROV</v>
      </c>
      <c r="K82" s="37"/>
      <c r="L82" s="41"/>
    </row>
    <row r="83" s="1" customFormat="1" ht="13.65" customHeight="1">
      <c r="B83" s="36"/>
      <c r="C83" s="30" t="s">
        <v>31</v>
      </c>
      <c r="D83" s="37"/>
      <c r="E83" s="37"/>
      <c r="F83" s="25" t="str">
        <f>IF(E18="","",E18)</f>
        <v>Vyplň údaj</v>
      </c>
      <c r="G83" s="37"/>
      <c r="H83" s="37"/>
      <c r="I83" s="130" t="s">
        <v>36</v>
      </c>
      <c r="J83" s="34" t="str">
        <f>E24</f>
        <v>Tomanová ing.</v>
      </c>
      <c r="K83" s="37"/>
      <c r="L83" s="41"/>
    </row>
    <row r="84" s="1" customFormat="1" ht="10.32" customHeight="1">
      <c r="B84" s="36"/>
      <c r="C84" s="37"/>
      <c r="D84" s="37"/>
      <c r="E84" s="37"/>
      <c r="F84" s="37"/>
      <c r="G84" s="37"/>
      <c r="H84" s="37"/>
      <c r="I84" s="128"/>
      <c r="J84" s="37"/>
      <c r="K84" s="37"/>
      <c r="L84" s="41"/>
    </row>
    <row r="85" s="9" customFormat="1" ht="29.28" customHeight="1">
      <c r="B85" s="176"/>
      <c r="C85" s="177" t="s">
        <v>103</v>
      </c>
      <c r="D85" s="178" t="s">
        <v>59</v>
      </c>
      <c r="E85" s="178" t="s">
        <v>55</v>
      </c>
      <c r="F85" s="178" t="s">
        <v>56</v>
      </c>
      <c r="G85" s="178" t="s">
        <v>104</v>
      </c>
      <c r="H85" s="178" t="s">
        <v>105</v>
      </c>
      <c r="I85" s="179" t="s">
        <v>106</v>
      </c>
      <c r="J85" s="178" t="s">
        <v>93</v>
      </c>
      <c r="K85" s="180" t="s">
        <v>107</v>
      </c>
      <c r="L85" s="181"/>
      <c r="M85" s="85" t="s">
        <v>28</v>
      </c>
      <c r="N85" s="86" t="s">
        <v>44</v>
      </c>
      <c r="O85" s="86" t="s">
        <v>108</v>
      </c>
      <c r="P85" s="86" t="s">
        <v>109</v>
      </c>
      <c r="Q85" s="86" t="s">
        <v>110</v>
      </c>
      <c r="R85" s="86" t="s">
        <v>111</v>
      </c>
      <c r="S85" s="86" t="s">
        <v>112</v>
      </c>
      <c r="T85" s="87" t="s">
        <v>113</v>
      </c>
    </row>
    <row r="86" s="1" customFormat="1" ht="22.8" customHeight="1">
      <c r="B86" s="36"/>
      <c r="C86" s="92" t="s">
        <v>114</v>
      </c>
      <c r="D86" s="37"/>
      <c r="E86" s="37"/>
      <c r="F86" s="37"/>
      <c r="G86" s="37"/>
      <c r="H86" s="37"/>
      <c r="I86" s="128"/>
      <c r="J86" s="182">
        <f>BK86</f>
        <v>0</v>
      </c>
      <c r="K86" s="37"/>
      <c r="L86" s="41"/>
      <c r="M86" s="88"/>
      <c r="N86" s="89"/>
      <c r="O86" s="89"/>
      <c r="P86" s="183">
        <f>P87+P149+P302+P311</f>
        <v>0</v>
      </c>
      <c r="Q86" s="89"/>
      <c r="R86" s="183">
        <f>R87+R149+R302+R311</f>
        <v>15.471727</v>
      </c>
      <c r="S86" s="89"/>
      <c r="T86" s="184">
        <f>T87+T149+T302+T311</f>
        <v>0</v>
      </c>
      <c r="AT86" s="15" t="s">
        <v>73</v>
      </c>
      <c r="AU86" s="15" t="s">
        <v>94</v>
      </c>
      <c r="BK86" s="185">
        <f>BK87+BK149+BK302+BK311</f>
        <v>0</v>
      </c>
    </row>
    <row r="87" s="10" customFormat="1" ht="25.92" customHeight="1">
      <c r="B87" s="186"/>
      <c r="C87" s="187"/>
      <c r="D87" s="188" t="s">
        <v>73</v>
      </c>
      <c r="E87" s="189" t="s">
        <v>115</v>
      </c>
      <c r="F87" s="189" t="s">
        <v>116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P88+P140+P147</f>
        <v>0</v>
      </c>
      <c r="Q87" s="194"/>
      <c r="R87" s="195">
        <f>R88+R140+R147</f>
        <v>15.471727</v>
      </c>
      <c r="S87" s="194"/>
      <c r="T87" s="196">
        <f>T88+T140+T147</f>
        <v>0</v>
      </c>
      <c r="AR87" s="197" t="s">
        <v>82</v>
      </c>
      <c r="AT87" s="198" t="s">
        <v>73</v>
      </c>
      <c r="AU87" s="198" t="s">
        <v>74</v>
      </c>
      <c r="AY87" s="197" t="s">
        <v>117</v>
      </c>
      <c r="BK87" s="199">
        <f>BK88+BK140+BK147</f>
        <v>0</v>
      </c>
    </row>
    <row r="88" s="10" customFormat="1" ht="22.8" customHeight="1">
      <c r="B88" s="186"/>
      <c r="C88" s="187"/>
      <c r="D88" s="188" t="s">
        <v>73</v>
      </c>
      <c r="E88" s="200" t="s">
        <v>82</v>
      </c>
      <c r="F88" s="200" t="s">
        <v>118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SUM(P89:P139)</f>
        <v>0</v>
      </c>
      <c r="Q88" s="194"/>
      <c r="R88" s="195">
        <f>SUM(R89:R139)</f>
        <v>0.016</v>
      </c>
      <c r="S88" s="194"/>
      <c r="T88" s="196">
        <f>SUM(T89:T139)</f>
        <v>0</v>
      </c>
      <c r="AR88" s="197" t="s">
        <v>82</v>
      </c>
      <c r="AT88" s="198" t="s">
        <v>73</v>
      </c>
      <c r="AU88" s="198" t="s">
        <v>82</v>
      </c>
      <c r="AY88" s="197" t="s">
        <v>117</v>
      </c>
      <c r="BK88" s="199">
        <f>SUM(BK89:BK139)</f>
        <v>0</v>
      </c>
    </row>
    <row r="89" s="1" customFormat="1" ht="22.5" customHeight="1">
      <c r="B89" s="36"/>
      <c r="C89" s="202" t="s">
        <v>82</v>
      </c>
      <c r="D89" s="202" t="s">
        <v>119</v>
      </c>
      <c r="E89" s="203" t="s">
        <v>120</v>
      </c>
      <c r="F89" s="204" t="s">
        <v>121</v>
      </c>
      <c r="G89" s="205" t="s">
        <v>122</v>
      </c>
      <c r="H89" s="206">
        <v>153.15000000000001</v>
      </c>
      <c r="I89" s="207"/>
      <c r="J89" s="208">
        <f>ROUND(I89*H89,2)</f>
        <v>0</v>
      </c>
      <c r="K89" s="204" t="s">
        <v>123</v>
      </c>
      <c r="L89" s="41"/>
      <c r="M89" s="209" t="s">
        <v>28</v>
      </c>
      <c r="N89" s="210" t="s">
        <v>45</v>
      </c>
      <c r="O89" s="77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15" t="s">
        <v>124</v>
      </c>
      <c r="AT89" s="15" t="s">
        <v>119</v>
      </c>
      <c r="AU89" s="15" t="s">
        <v>84</v>
      </c>
      <c r="AY89" s="15" t="s">
        <v>117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5" t="s">
        <v>82</v>
      </c>
      <c r="BK89" s="213">
        <f>ROUND(I89*H89,2)</f>
        <v>0</v>
      </c>
      <c r="BL89" s="15" t="s">
        <v>124</v>
      </c>
      <c r="BM89" s="15" t="s">
        <v>125</v>
      </c>
    </row>
    <row r="90" s="11" customFormat="1">
      <c r="B90" s="214"/>
      <c r="C90" s="215"/>
      <c r="D90" s="216" t="s">
        <v>126</v>
      </c>
      <c r="E90" s="217" t="s">
        <v>28</v>
      </c>
      <c r="F90" s="218" t="s">
        <v>127</v>
      </c>
      <c r="G90" s="215"/>
      <c r="H90" s="217" t="s">
        <v>28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AT90" s="224" t="s">
        <v>126</v>
      </c>
      <c r="AU90" s="224" t="s">
        <v>84</v>
      </c>
      <c r="AV90" s="11" t="s">
        <v>82</v>
      </c>
      <c r="AW90" s="11" t="s">
        <v>35</v>
      </c>
      <c r="AX90" s="11" t="s">
        <v>74</v>
      </c>
      <c r="AY90" s="224" t="s">
        <v>117</v>
      </c>
    </row>
    <row r="91" s="11" customFormat="1">
      <c r="B91" s="214"/>
      <c r="C91" s="215"/>
      <c r="D91" s="216" t="s">
        <v>126</v>
      </c>
      <c r="E91" s="217" t="s">
        <v>28</v>
      </c>
      <c r="F91" s="218" t="s">
        <v>128</v>
      </c>
      <c r="G91" s="215"/>
      <c r="H91" s="217" t="s">
        <v>28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126</v>
      </c>
      <c r="AU91" s="224" t="s">
        <v>84</v>
      </c>
      <c r="AV91" s="11" t="s">
        <v>82</v>
      </c>
      <c r="AW91" s="11" t="s">
        <v>35</v>
      </c>
      <c r="AX91" s="11" t="s">
        <v>74</v>
      </c>
      <c r="AY91" s="224" t="s">
        <v>117</v>
      </c>
    </row>
    <row r="92" s="12" customFormat="1">
      <c r="B92" s="225"/>
      <c r="C92" s="226"/>
      <c r="D92" s="216" t="s">
        <v>126</v>
      </c>
      <c r="E92" s="227" t="s">
        <v>28</v>
      </c>
      <c r="F92" s="228" t="s">
        <v>129</v>
      </c>
      <c r="G92" s="226"/>
      <c r="H92" s="229">
        <v>153.15000000000001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126</v>
      </c>
      <c r="AU92" s="235" t="s">
        <v>84</v>
      </c>
      <c r="AV92" s="12" t="s">
        <v>84</v>
      </c>
      <c r="AW92" s="12" t="s">
        <v>35</v>
      </c>
      <c r="AX92" s="12" t="s">
        <v>82</v>
      </c>
      <c r="AY92" s="235" t="s">
        <v>117</v>
      </c>
    </row>
    <row r="93" s="1" customFormat="1" ht="16.5" customHeight="1">
      <c r="B93" s="36"/>
      <c r="C93" s="202" t="s">
        <v>84</v>
      </c>
      <c r="D93" s="202" t="s">
        <v>119</v>
      </c>
      <c r="E93" s="203" t="s">
        <v>130</v>
      </c>
      <c r="F93" s="204" t="s">
        <v>131</v>
      </c>
      <c r="G93" s="205" t="s">
        <v>132</v>
      </c>
      <c r="H93" s="206">
        <v>1021</v>
      </c>
      <c r="I93" s="207"/>
      <c r="J93" s="208">
        <f>ROUND(I93*H93,2)</f>
        <v>0</v>
      </c>
      <c r="K93" s="204" t="s">
        <v>123</v>
      </c>
      <c r="L93" s="41"/>
      <c r="M93" s="209" t="s">
        <v>28</v>
      </c>
      <c r="N93" s="210" t="s">
        <v>45</v>
      </c>
      <c r="O93" s="77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5" t="s">
        <v>124</v>
      </c>
      <c r="AT93" s="15" t="s">
        <v>119</v>
      </c>
      <c r="AU93" s="15" t="s">
        <v>84</v>
      </c>
      <c r="AY93" s="15" t="s">
        <v>117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5" t="s">
        <v>82</v>
      </c>
      <c r="BK93" s="213">
        <f>ROUND(I93*H93,2)</f>
        <v>0</v>
      </c>
      <c r="BL93" s="15" t="s">
        <v>124</v>
      </c>
      <c r="BM93" s="15" t="s">
        <v>133</v>
      </c>
    </row>
    <row r="94" s="11" customFormat="1">
      <c r="B94" s="214"/>
      <c r="C94" s="215"/>
      <c r="D94" s="216" t="s">
        <v>126</v>
      </c>
      <c r="E94" s="217" t="s">
        <v>28</v>
      </c>
      <c r="F94" s="218" t="s">
        <v>127</v>
      </c>
      <c r="G94" s="215"/>
      <c r="H94" s="217" t="s">
        <v>28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126</v>
      </c>
      <c r="AU94" s="224" t="s">
        <v>84</v>
      </c>
      <c r="AV94" s="11" t="s">
        <v>82</v>
      </c>
      <c r="AW94" s="11" t="s">
        <v>35</v>
      </c>
      <c r="AX94" s="11" t="s">
        <v>74</v>
      </c>
      <c r="AY94" s="224" t="s">
        <v>117</v>
      </c>
    </row>
    <row r="95" s="11" customFormat="1">
      <c r="B95" s="214"/>
      <c r="C95" s="215"/>
      <c r="D95" s="216" t="s">
        <v>126</v>
      </c>
      <c r="E95" s="217" t="s">
        <v>28</v>
      </c>
      <c r="F95" s="218" t="s">
        <v>128</v>
      </c>
      <c r="G95" s="215"/>
      <c r="H95" s="217" t="s">
        <v>28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126</v>
      </c>
      <c r="AU95" s="224" t="s">
        <v>84</v>
      </c>
      <c r="AV95" s="11" t="s">
        <v>82</v>
      </c>
      <c r="AW95" s="11" t="s">
        <v>35</v>
      </c>
      <c r="AX95" s="11" t="s">
        <v>74</v>
      </c>
      <c r="AY95" s="224" t="s">
        <v>117</v>
      </c>
    </row>
    <row r="96" s="12" customFormat="1">
      <c r="B96" s="225"/>
      <c r="C96" s="226"/>
      <c r="D96" s="216" t="s">
        <v>126</v>
      </c>
      <c r="E96" s="227" t="s">
        <v>28</v>
      </c>
      <c r="F96" s="228" t="s">
        <v>134</v>
      </c>
      <c r="G96" s="226"/>
      <c r="H96" s="229">
        <v>1021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126</v>
      </c>
      <c r="AU96" s="235" t="s">
        <v>84</v>
      </c>
      <c r="AV96" s="12" t="s">
        <v>84</v>
      </c>
      <c r="AW96" s="12" t="s">
        <v>35</v>
      </c>
      <c r="AX96" s="12" t="s">
        <v>82</v>
      </c>
      <c r="AY96" s="235" t="s">
        <v>117</v>
      </c>
    </row>
    <row r="97" s="1" customFormat="1" ht="22.5" customHeight="1">
      <c r="B97" s="36"/>
      <c r="C97" s="202" t="s">
        <v>135</v>
      </c>
      <c r="D97" s="202" t="s">
        <v>119</v>
      </c>
      <c r="E97" s="203" t="s">
        <v>136</v>
      </c>
      <c r="F97" s="204" t="s">
        <v>137</v>
      </c>
      <c r="G97" s="205" t="s">
        <v>132</v>
      </c>
      <c r="H97" s="206">
        <v>1021</v>
      </c>
      <c r="I97" s="207"/>
      <c r="J97" s="208">
        <f>ROUND(I97*H97,2)</f>
        <v>0</v>
      </c>
      <c r="K97" s="204" t="s">
        <v>123</v>
      </c>
      <c r="L97" s="41"/>
      <c r="M97" s="209" t="s">
        <v>28</v>
      </c>
      <c r="N97" s="210" t="s">
        <v>45</v>
      </c>
      <c r="O97" s="77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15" t="s">
        <v>124</v>
      </c>
      <c r="AT97" s="15" t="s">
        <v>119</v>
      </c>
      <c r="AU97" s="15" t="s">
        <v>84</v>
      </c>
      <c r="AY97" s="15" t="s">
        <v>117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5" t="s">
        <v>82</v>
      </c>
      <c r="BK97" s="213">
        <f>ROUND(I97*H97,2)</f>
        <v>0</v>
      </c>
      <c r="BL97" s="15" t="s">
        <v>124</v>
      </c>
      <c r="BM97" s="15" t="s">
        <v>138</v>
      </c>
    </row>
    <row r="98" s="11" customFormat="1">
      <c r="B98" s="214"/>
      <c r="C98" s="215"/>
      <c r="D98" s="216" t="s">
        <v>126</v>
      </c>
      <c r="E98" s="217" t="s">
        <v>28</v>
      </c>
      <c r="F98" s="218" t="s">
        <v>139</v>
      </c>
      <c r="G98" s="215"/>
      <c r="H98" s="217" t="s">
        <v>28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126</v>
      </c>
      <c r="AU98" s="224" t="s">
        <v>84</v>
      </c>
      <c r="AV98" s="11" t="s">
        <v>82</v>
      </c>
      <c r="AW98" s="11" t="s">
        <v>35</v>
      </c>
      <c r="AX98" s="11" t="s">
        <v>74</v>
      </c>
      <c r="AY98" s="224" t="s">
        <v>117</v>
      </c>
    </row>
    <row r="99" s="11" customFormat="1">
      <c r="B99" s="214"/>
      <c r="C99" s="215"/>
      <c r="D99" s="216" t="s">
        <v>126</v>
      </c>
      <c r="E99" s="217" t="s">
        <v>28</v>
      </c>
      <c r="F99" s="218" t="s">
        <v>140</v>
      </c>
      <c r="G99" s="215"/>
      <c r="H99" s="217" t="s">
        <v>28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126</v>
      </c>
      <c r="AU99" s="224" t="s">
        <v>84</v>
      </c>
      <c r="AV99" s="11" t="s">
        <v>82</v>
      </c>
      <c r="AW99" s="11" t="s">
        <v>35</v>
      </c>
      <c r="AX99" s="11" t="s">
        <v>74</v>
      </c>
      <c r="AY99" s="224" t="s">
        <v>117</v>
      </c>
    </row>
    <row r="100" s="11" customFormat="1">
      <c r="B100" s="214"/>
      <c r="C100" s="215"/>
      <c r="D100" s="216" t="s">
        <v>126</v>
      </c>
      <c r="E100" s="217" t="s">
        <v>28</v>
      </c>
      <c r="F100" s="218" t="s">
        <v>141</v>
      </c>
      <c r="G100" s="215"/>
      <c r="H100" s="217" t="s">
        <v>28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126</v>
      </c>
      <c r="AU100" s="224" t="s">
        <v>84</v>
      </c>
      <c r="AV100" s="11" t="s">
        <v>82</v>
      </c>
      <c r="AW100" s="11" t="s">
        <v>35</v>
      </c>
      <c r="AX100" s="11" t="s">
        <v>74</v>
      </c>
      <c r="AY100" s="224" t="s">
        <v>117</v>
      </c>
    </row>
    <row r="101" s="12" customFormat="1">
      <c r="B101" s="225"/>
      <c r="C101" s="226"/>
      <c r="D101" s="216" t="s">
        <v>126</v>
      </c>
      <c r="E101" s="227" t="s">
        <v>28</v>
      </c>
      <c r="F101" s="228" t="s">
        <v>142</v>
      </c>
      <c r="G101" s="226"/>
      <c r="H101" s="229">
        <v>1021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126</v>
      </c>
      <c r="AU101" s="235" t="s">
        <v>84</v>
      </c>
      <c r="AV101" s="12" t="s">
        <v>84</v>
      </c>
      <c r="AW101" s="12" t="s">
        <v>35</v>
      </c>
      <c r="AX101" s="12" t="s">
        <v>82</v>
      </c>
      <c r="AY101" s="235" t="s">
        <v>117</v>
      </c>
    </row>
    <row r="102" s="1" customFormat="1" ht="16.5" customHeight="1">
      <c r="B102" s="36"/>
      <c r="C102" s="202" t="s">
        <v>124</v>
      </c>
      <c r="D102" s="202" t="s">
        <v>119</v>
      </c>
      <c r="E102" s="203" t="s">
        <v>143</v>
      </c>
      <c r="F102" s="204" t="s">
        <v>144</v>
      </c>
      <c r="G102" s="205" t="s">
        <v>132</v>
      </c>
      <c r="H102" s="206">
        <v>1021</v>
      </c>
      <c r="I102" s="207"/>
      <c r="J102" s="208">
        <f>ROUND(I102*H102,2)</f>
        <v>0</v>
      </c>
      <c r="K102" s="204" t="s">
        <v>123</v>
      </c>
      <c r="L102" s="41"/>
      <c r="M102" s="209" t="s">
        <v>28</v>
      </c>
      <c r="N102" s="210" t="s">
        <v>45</v>
      </c>
      <c r="O102" s="77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15" t="s">
        <v>124</v>
      </c>
      <c r="AT102" s="15" t="s">
        <v>119</v>
      </c>
      <c r="AU102" s="15" t="s">
        <v>84</v>
      </c>
      <c r="AY102" s="15" t="s">
        <v>117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5" t="s">
        <v>82</v>
      </c>
      <c r="BK102" s="213">
        <f>ROUND(I102*H102,2)</f>
        <v>0</v>
      </c>
      <c r="BL102" s="15" t="s">
        <v>124</v>
      </c>
      <c r="BM102" s="15" t="s">
        <v>145</v>
      </c>
    </row>
    <row r="103" s="11" customFormat="1">
      <c r="B103" s="214"/>
      <c r="C103" s="215"/>
      <c r="D103" s="216" t="s">
        <v>126</v>
      </c>
      <c r="E103" s="217" t="s">
        <v>28</v>
      </c>
      <c r="F103" s="218" t="s">
        <v>146</v>
      </c>
      <c r="G103" s="215"/>
      <c r="H103" s="217" t="s">
        <v>28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126</v>
      </c>
      <c r="AU103" s="224" t="s">
        <v>84</v>
      </c>
      <c r="AV103" s="11" t="s">
        <v>82</v>
      </c>
      <c r="AW103" s="11" t="s">
        <v>35</v>
      </c>
      <c r="AX103" s="11" t="s">
        <v>74</v>
      </c>
      <c r="AY103" s="224" t="s">
        <v>117</v>
      </c>
    </row>
    <row r="104" s="12" customFormat="1">
      <c r="B104" s="225"/>
      <c r="C104" s="226"/>
      <c r="D104" s="216" t="s">
        <v>126</v>
      </c>
      <c r="E104" s="227" t="s">
        <v>28</v>
      </c>
      <c r="F104" s="228" t="s">
        <v>147</v>
      </c>
      <c r="G104" s="226"/>
      <c r="H104" s="229">
        <v>1021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126</v>
      </c>
      <c r="AU104" s="235" t="s">
        <v>84</v>
      </c>
      <c r="AV104" s="12" t="s">
        <v>84</v>
      </c>
      <c r="AW104" s="12" t="s">
        <v>35</v>
      </c>
      <c r="AX104" s="12" t="s">
        <v>82</v>
      </c>
      <c r="AY104" s="235" t="s">
        <v>117</v>
      </c>
    </row>
    <row r="105" s="1" customFormat="1" ht="22.5" customHeight="1">
      <c r="B105" s="36"/>
      <c r="C105" s="202" t="s">
        <v>148</v>
      </c>
      <c r="D105" s="202" t="s">
        <v>119</v>
      </c>
      <c r="E105" s="203" t="s">
        <v>149</v>
      </c>
      <c r="F105" s="204" t="s">
        <v>150</v>
      </c>
      <c r="G105" s="205" t="s">
        <v>132</v>
      </c>
      <c r="H105" s="206">
        <v>1021</v>
      </c>
      <c r="I105" s="207"/>
      <c r="J105" s="208">
        <f>ROUND(I105*H105,2)</f>
        <v>0</v>
      </c>
      <c r="K105" s="204" t="s">
        <v>123</v>
      </c>
      <c r="L105" s="41"/>
      <c r="M105" s="209" t="s">
        <v>28</v>
      </c>
      <c r="N105" s="210" t="s">
        <v>45</v>
      </c>
      <c r="O105" s="77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15" t="s">
        <v>124</v>
      </c>
      <c r="AT105" s="15" t="s">
        <v>119</v>
      </c>
      <c r="AU105" s="15" t="s">
        <v>84</v>
      </c>
      <c r="AY105" s="15" t="s">
        <v>117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5" t="s">
        <v>82</v>
      </c>
      <c r="BK105" s="213">
        <f>ROUND(I105*H105,2)</f>
        <v>0</v>
      </c>
      <c r="BL105" s="15" t="s">
        <v>124</v>
      </c>
      <c r="BM105" s="15" t="s">
        <v>151</v>
      </c>
    </row>
    <row r="106" s="11" customFormat="1">
      <c r="B106" s="214"/>
      <c r="C106" s="215"/>
      <c r="D106" s="216" t="s">
        <v>126</v>
      </c>
      <c r="E106" s="217" t="s">
        <v>28</v>
      </c>
      <c r="F106" s="218" t="s">
        <v>152</v>
      </c>
      <c r="G106" s="215"/>
      <c r="H106" s="217" t="s">
        <v>28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126</v>
      </c>
      <c r="AU106" s="224" t="s">
        <v>84</v>
      </c>
      <c r="AV106" s="11" t="s">
        <v>82</v>
      </c>
      <c r="AW106" s="11" t="s">
        <v>35</v>
      </c>
      <c r="AX106" s="11" t="s">
        <v>74</v>
      </c>
      <c r="AY106" s="224" t="s">
        <v>117</v>
      </c>
    </row>
    <row r="107" s="12" customFormat="1">
      <c r="B107" s="225"/>
      <c r="C107" s="226"/>
      <c r="D107" s="216" t="s">
        <v>126</v>
      </c>
      <c r="E107" s="227" t="s">
        <v>28</v>
      </c>
      <c r="F107" s="228" t="s">
        <v>147</v>
      </c>
      <c r="G107" s="226"/>
      <c r="H107" s="229">
        <v>1021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126</v>
      </c>
      <c r="AU107" s="235" t="s">
        <v>84</v>
      </c>
      <c r="AV107" s="12" t="s">
        <v>84</v>
      </c>
      <c r="AW107" s="12" t="s">
        <v>35</v>
      </c>
      <c r="AX107" s="12" t="s">
        <v>82</v>
      </c>
      <c r="AY107" s="235" t="s">
        <v>117</v>
      </c>
    </row>
    <row r="108" s="1" customFormat="1" ht="16.5" customHeight="1">
      <c r="B108" s="36"/>
      <c r="C108" s="236" t="s">
        <v>153</v>
      </c>
      <c r="D108" s="236" t="s">
        <v>154</v>
      </c>
      <c r="E108" s="237" t="s">
        <v>155</v>
      </c>
      <c r="F108" s="238" t="s">
        <v>156</v>
      </c>
      <c r="G108" s="239" t="s">
        <v>157</v>
      </c>
      <c r="H108" s="240">
        <v>16</v>
      </c>
      <c r="I108" s="241"/>
      <c r="J108" s="242">
        <f>ROUND(I108*H108,2)</f>
        <v>0</v>
      </c>
      <c r="K108" s="238" t="s">
        <v>123</v>
      </c>
      <c r="L108" s="243"/>
      <c r="M108" s="244" t="s">
        <v>28</v>
      </c>
      <c r="N108" s="245" t="s">
        <v>45</v>
      </c>
      <c r="O108" s="77"/>
      <c r="P108" s="211">
        <f>O108*H108</f>
        <v>0</v>
      </c>
      <c r="Q108" s="211">
        <v>0.001</v>
      </c>
      <c r="R108" s="211">
        <f>Q108*H108</f>
        <v>0.016</v>
      </c>
      <c r="S108" s="211">
        <v>0</v>
      </c>
      <c r="T108" s="212">
        <f>S108*H108</f>
        <v>0</v>
      </c>
      <c r="AR108" s="15" t="s">
        <v>158</v>
      </c>
      <c r="AT108" s="15" t="s">
        <v>154</v>
      </c>
      <c r="AU108" s="15" t="s">
        <v>84</v>
      </c>
      <c r="AY108" s="15" t="s">
        <v>117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5" t="s">
        <v>82</v>
      </c>
      <c r="BK108" s="213">
        <f>ROUND(I108*H108,2)</f>
        <v>0</v>
      </c>
      <c r="BL108" s="15" t="s">
        <v>124</v>
      </c>
      <c r="BM108" s="15" t="s">
        <v>159</v>
      </c>
    </row>
    <row r="109" s="11" customFormat="1">
      <c r="B109" s="214"/>
      <c r="C109" s="215"/>
      <c r="D109" s="216" t="s">
        <v>126</v>
      </c>
      <c r="E109" s="217" t="s">
        <v>28</v>
      </c>
      <c r="F109" s="218" t="s">
        <v>160</v>
      </c>
      <c r="G109" s="215"/>
      <c r="H109" s="217" t="s">
        <v>28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126</v>
      </c>
      <c r="AU109" s="224" t="s">
        <v>84</v>
      </c>
      <c r="AV109" s="11" t="s">
        <v>82</v>
      </c>
      <c r="AW109" s="11" t="s">
        <v>35</v>
      </c>
      <c r="AX109" s="11" t="s">
        <v>74</v>
      </c>
      <c r="AY109" s="224" t="s">
        <v>117</v>
      </c>
    </row>
    <row r="110" s="11" customFormat="1">
      <c r="B110" s="214"/>
      <c r="C110" s="215"/>
      <c r="D110" s="216" t="s">
        <v>126</v>
      </c>
      <c r="E110" s="217" t="s">
        <v>28</v>
      </c>
      <c r="F110" s="218" t="s">
        <v>161</v>
      </c>
      <c r="G110" s="215"/>
      <c r="H110" s="217" t="s">
        <v>28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126</v>
      </c>
      <c r="AU110" s="224" t="s">
        <v>84</v>
      </c>
      <c r="AV110" s="11" t="s">
        <v>82</v>
      </c>
      <c r="AW110" s="11" t="s">
        <v>35</v>
      </c>
      <c r="AX110" s="11" t="s">
        <v>74</v>
      </c>
      <c r="AY110" s="224" t="s">
        <v>117</v>
      </c>
    </row>
    <row r="111" s="12" customFormat="1">
      <c r="B111" s="225"/>
      <c r="C111" s="226"/>
      <c r="D111" s="216" t="s">
        <v>126</v>
      </c>
      <c r="E111" s="227" t="s">
        <v>28</v>
      </c>
      <c r="F111" s="228" t="s">
        <v>162</v>
      </c>
      <c r="G111" s="226"/>
      <c r="H111" s="229">
        <v>16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126</v>
      </c>
      <c r="AU111" s="235" t="s">
        <v>84</v>
      </c>
      <c r="AV111" s="12" t="s">
        <v>84</v>
      </c>
      <c r="AW111" s="12" t="s">
        <v>35</v>
      </c>
      <c r="AX111" s="12" t="s">
        <v>82</v>
      </c>
      <c r="AY111" s="235" t="s">
        <v>117</v>
      </c>
    </row>
    <row r="112" s="1" customFormat="1" ht="16.5" customHeight="1">
      <c r="B112" s="36"/>
      <c r="C112" s="202" t="s">
        <v>163</v>
      </c>
      <c r="D112" s="202" t="s">
        <v>119</v>
      </c>
      <c r="E112" s="203" t="s">
        <v>164</v>
      </c>
      <c r="F112" s="204" t="s">
        <v>165</v>
      </c>
      <c r="G112" s="205" t="s">
        <v>122</v>
      </c>
      <c r="H112" s="206">
        <v>10.210000000000001</v>
      </c>
      <c r="I112" s="207"/>
      <c r="J112" s="208">
        <f>ROUND(I112*H112,2)</f>
        <v>0</v>
      </c>
      <c r="K112" s="204" t="s">
        <v>123</v>
      </c>
      <c r="L112" s="41"/>
      <c r="M112" s="209" t="s">
        <v>28</v>
      </c>
      <c r="N112" s="210" t="s">
        <v>45</v>
      </c>
      <c r="O112" s="77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15" t="s">
        <v>124</v>
      </c>
      <c r="AT112" s="15" t="s">
        <v>119</v>
      </c>
      <c r="AU112" s="15" t="s">
        <v>84</v>
      </c>
      <c r="AY112" s="15" t="s">
        <v>117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5" t="s">
        <v>82</v>
      </c>
      <c r="BK112" s="213">
        <f>ROUND(I112*H112,2)</f>
        <v>0</v>
      </c>
      <c r="BL112" s="15" t="s">
        <v>124</v>
      </c>
      <c r="BM112" s="15" t="s">
        <v>166</v>
      </c>
    </row>
    <row r="113" s="11" customFormat="1">
      <c r="B113" s="214"/>
      <c r="C113" s="215"/>
      <c r="D113" s="216" t="s">
        <v>126</v>
      </c>
      <c r="E113" s="217" t="s">
        <v>28</v>
      </c>
      <c r="F113" s="218" t="s">
        <v>167</v>
      </c>
      <c r="G113" s="215"/>
      <c r="H113" s="217" t="s">
        <v>28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126</v>
      </c>
      <c r="AU113" s="224" t="s">
        <v>84</v>
      </c>
      <c r="AV113" s="11" t="s">
        <v>82</v>
      </c>
      <c r="AW113" s="11" t="s">
        <v>35</v>
      </c>
      <c r="AX113" s="11" t="s">
        <v>74</v>
      </c>
      <c r="AY113" s="224" t="s">
        <v>117</v>
      </c>
    </row>
    <row r="114" s="12" customFormat="1">
      <c r="B114" s="225"/>
      <c r="C114" s="226"/>
      <c r="D114" s="216" t="s">
        <v>126</v>
      </c>
      <c r="E114" s="227" t="s">
        <v>28</v>
      </c>
      <c r="F114" s="228" t="s">
        <v>168</v>
      </c>
      <c r="G114" s="226"/>
      <c r="H114" s="229">
        <v>10.210000000000001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126</v>
      </c>
      <c r="AU114" s="235" t="s">
        <v>84</v>
      </c>
      <c r="AV114" s="12" t="s">
        <v>84</v>
      </c>
      <c r="AW114" s="12" t="s">
        <v>35</v>
      </c>
      <c r="AX114" s="12" t="s">
        <v>82</v>
      </c>
      <c r="AY114" s="235" t="s">
        <v>117</v>
      </c>
    </row>
    <row r="115" s="11" customFormat="1">
      <c r="B115" s="214"/>
      <c r="C115" s="215"/>
      <c r="D115" s="216" t="s">
        <v>126</v>
      </c>
      <c r="E115" s="217" t="s">
        <v>28</v>
      </c>
      <c r="F115" s="218" t="s">
        <v>169</v>
      </c>
      <c r="G115" s="215"/>
      <c r="H115" s="217" t="s">
        <v>28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126</v>
      </c>
      <c r="AU115" s="224" t="s">
        <v>84</v>
      </c>
      <c r="AV115" s="11" t="s">
        <v>82</v>
      </c>
      <c r="AW115" s="11" t="s">
        <v>35</v>
      </c>
      <c r="AX115" s="11" t="s">
        <v>74</v>
      </c>
      <c r="AY115" s="224" t="s">
        <v>117</v>
      </c>
    </row>
    <row r="116" s="11" customFormat="1">
      <c r="B116" s="214"/>
      <c r="C116" s="215"/>
      <c r="D116" s="216" t="s">
        <v>126</v>
      </c>
      <c r="E116" s="217" t="s">
        <v>28</v>
      </c>
      <c r="F116" s="218" t="s">
        <v>170</v>
      </c>
      <c r="G116" s="215"/>
      <c r="H116" s="217" t="s">
        <v>28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126</v>
      </c>
      <c r="AU116" s="224" t="s">
        <v>84</v>
      </c>
      <c r="AV116" s="11" t="s">
        <v>82</v>
      </c>
      <c r="AW116" s="11" t="s">
        <v>35</v>
      </c>
      <c r="AX116" s="11" t="s">
        <v>74</v>
      </c>
      <c r="AY116" s="224" t="s">
        <v>117</v>
      </c>
    </row>
    <row r="117" s="1" customFormat="1" ht="16.5" customHeight="1">
      <c r="B117" s="36"/>
      <c r="C117" s="202" t="s">
        <v>158</v>
      </c>
      <c r="D117" s="202" t="s">
        <v>119</v>
      </c>
      <c r="E117" s="203" t="s">
        <v>171</v>
      </c>
      <c r="F117" s="204" t="s">
        <v>172</v>
      </c>
      <c r="G117" s="205" t="s">
        <v>132</v>
      </c>
      <c r="H117" s="206">
        <v>1021</v>
      </c>
      <c r="I117" s="207"/>
      <c r="J117" s="208">
        <f>ROUND(I117*H117,2)</f>
        <v>0</v>
      </c>
      <c r="K117" s="204" t="s">
        <v>123</v>
      </c>
      <c r="L117" s="41"/>
      <c r="M117" s="209" t="s">
        <v>28</v>
      </c>
      <c r="N117" s="210" t="s">
        <v>45</v>
      </c>
      <c r="O117" s="77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15" t="s">
        <v>124</v>
      </c>
      <c r="AT117" s="15" t="s">
        <v>119</v>
      </c>
      <c r="AU117" s="15" t="s">
        <v>84</v>
      </c>
      <c r="AY117" s="15" t="s">
        <v>117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5" t="s">
        <v>82</v>
      </c>
      <c r="BK117" s="213">
        <f>ROUND(I117*H117,2)</f>
        <v>0</v>
      </c>
      <c r="BL117" s="15" t="s">
        <v>124</v>
      </c>
      <c r="BM117" s="15" t="s">
        <v>173</v>
      </c>
    </row>
    <row r="118" s="1" customFormat="1" ht="22.5" customHeight="1">
      <c r="B118" s="36"/>
      <c r="C118" s="202" t="s">
        <v>174</v>
      </c>
      <c r="D118" s="202" t="s">
        <v>119</v>
      </c>
      <c r="E118" s="203" t="s">
        <v>175</v>
      </c>
      <c r="F118" s="204" t="s">
        <v>176</v>
      </c>
      <c r="G118" s="205" t="s">
        <v>122</v>
      </c>
      <c r="H118" s="206">
        <v>6</v>
      </c>
      <c r="I118" s="207"/>
      <c r="J118" s="208">
        <f>ROUND(I118*H118,2)</f>
        <v>0</v>
      </c>
      <c r="K118" s="204" t="s">
        <v>123</v>
      </c>
      <c r="L118" s="41"/>
      <c r="M118" s="209" t="s">
        <v>28</v>
      </c>
      <c r="N118" s="210" t="s">
        <v>45</v>
      </c>
      <c r="O118" s="77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15" t="s">
        <v>124</v>
      </c>
      <c r="AT118" s="15" t="s">
        <v>119</v>
      </c>
      <c r="AU118" s="15" t="s">
        <v>84</v>
      </c>
      <c r="AY118" s="15" t="s">
        <v>117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5" t="s">
        <v>82</v>
      </c>
      <c r="BK118" s="213">
        <f>ROUND(I118*H118,2)</f>
        <v>0</v>
      </c>
      <c r="BL118" s="15" t="s">
        <v>124</v>
      </c>
      <c r="BM118" s="15" t="s">
        <v>177</v>
      </c>
    </row>
    <row r="119" s="11" customFormat="1">
      <c r="B119" s="214"/>
      <c r="C119" s="215"/>
      <c r="D119" s="216" t="s">
        <v>126</v>
      </c>
      <c r="E119" s="217" t="s">
        <v>28</v>
      </c>
      <c r="F119" s="218" t="s">
        <v>178</v>
      </c>
      <c r="G119" s="215"/>
      <c r="H119" s="217" t="s">
        <v>28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126</v>
      </c>
      <c r="AU119" s="224" t="s">
        <v>84</v>
      </c>
      <c r="AV119" s="11" t="s">
        <v>82</v>
      </c>
      <c r="AW119" s="11" t="s">
        <v>35</v>
      </c>
      <c r="AX119" s="11" t="s">
        <v>74</v>
      </c>
      <c r="AY119" s="224" t="s">
        <v>117</v>
      </c>
    </row>
    <row r="120" s="12" customFormat="1">
      <c r="B120" s="225"/>
      <c r="C120" s="226"/>
      <c r="D120" s="216" t="s">
        <v>126</v>
      </c>
      <c r="E120" s="227" t="s">
        <v>28</v>
      </c>
      <c r="F120" s="228" t="s">
        <v>179</v>
      </c>
      <c r="G120" s="226"/>
      <c r="H120" s="229">
        <v>6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126</v>
      </c>
      <c r="AU120" s="235" t="s">
        <v>84</v>
      </c>
      <c r="AV120" s="12" t="s">
        <v>84</v>
      </c>
      <c r="AW120" s="12" t="s">
        <v>35</v>
      </c>
      <c r="AX120" s="12" t="s">
        <v>82</v>
      </c>
      <c r="AY120" s="235" t="s">
        <v>117</v>
      </c>
    </row>
    <row r="121" s="1" customFormat="1" ht="22.5" customHeight="1">
      <c r="B121" s="36"/>
      <c r="C121" s="202" t="s">
        <v>180</v>
      </c>
      <c r="D121" s="202" t="s">
        <v>119</v>
      </c>
      <c r="E121" s="203" t="s">
        <v>181</v>
      </c>
      <c r="F121" s="204" t="s">
        <v>182</v>
      </c>
      <c r="G121" s="205" t="s">
        <v>122</v>
      </c>
      <c r="H121" s="206">
        <v>60</v>
      </c>
      <c r="I121" s="207"/>
      <c r="J121" s="208">
        <f>ROUND(I121*H121,2)</f>
        <v>0</v>
      </c>
      <c r="K121" s="204" t="s">
        <v>123</v>
      </c>
      <c r="L121" s="41"/>
      <c r="M121" s="209" t="s">
        <v>28</v>
      </c>
      <c r="N121" s="210" t="s">
        <v>45</v>
      </c>
      <c r="O121" s="77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15" t="s">
        <v>124</v>
      </c>
      <c r="AT121" s="15" t="s">
        <v>119</v>
      </c>
      <c r="AU121" s="15" t="s">
        <v>84</v>
      </c>
      <c r="AY121" s="15" t="s">
        <v>117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5" t="s">
        <v>82</v>
      </c>
      <c r="BK121" s="213">
        <f>ROUND(I121*H121,2)</f>
        <v>0</v>
      </c>
      <c r="BL121" s="15" t="s">
        <v>124</v>
      </c>
      <c r="BM121" s="15" t="s">
        <v>183</v>
      </c>
    </row>
    <row r="122" s="11" customFormat="1">
      <c r="B122" s="214"/>
      <c r="C122" s="215"/>
      <c r="D122" s="216" t="s">
        <v>126</v>
      </c>
      <c r="E122" s="217" t="s">
        <v>28</v>
      </c>
      <c r="F122" s="218" t="s">
        <v>184</v>
      </c>
      <c r="G122" s="215"/>
      <c r="H122" s="217" t="s">
        <v>28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126</v>
      </c>
      <c r="AU122" s="224" t="s">
        <v>84</v>
      </c>
      <c r="AV122" s="11" t="s">
        <v>82</v>
      </c>
      <c r="AW122" s="11" t="s">
        <v>35</v>
      </c>
      <c r="AX122" s="11" t="s">
        <v>74</v>
      </c>
      <c r="AY122" s="224" t="s">
        <v>117</v>
      </c>
    </row>
    <row r="123" s="11" customFormat="1">
      <c r="B123" s="214"/>
      <c r="C123" s="215"/>
      <c r="D123" s="216" t="s">
        <v>126</v>
      </c>
      <c r="E123" s="217" t="s">
        <v>28</v>
      </c>
      <c r="F123" s="218" t="s">
        <v>185</v>
      </c>
      <c r="G123" s="215"/>
      <c r="H123" s="217" t="s">
        <v>28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126</v>
      </c>
      <c r="AU123" s="224" t="s">
        <v>84</v>
      </c>
      <c r="AV123" s="11" t="s">
        <v>82</v>
      </c>
      <c r="AW123" s="11" t="s">
        <v>35</v>
      </c>
      <c r="AX123" s="11" t="s">
        <v>74</v>
      </c>
      <c r="AY123" s="224" t="s">
        <v>117</v>
      </c>
    </row>
    <row r="124" s="12" customFormat="1">
      <c r="B124" s="225"/>
      <c r="C124" s="226"/>
      <c r="D124" s="216" t="s">
        <v>126</v>
      </c>
      <c r="E124" s="227" t="s">
        <v>28</v>
      </c>
      <c r="F124" s="228" t="s">
        <v>186</v>
      </c>
      <c r="G124" s="226"/>
      <c r="H124" s="229">
        <v>6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126</v>
      </c>
      <c r="AU124" s="235" t="s">
        <v>84</v>
      </c>
      <c r="AV124" s="12" t="s">
        <v>84</v>
      </c>
      <c r="AW124" s="12" t="s">
        <v>35</v>
      </c>
      <c r="AX124" s="12" t="s">
        <v>74</v>
      </c>
      <c r="AY124" s="235" t="s">
        <v>117</v>
      </c>
    </row>
    <row r="125" s="11" customFormat="1">
      <c r="B125" s="214"/>
      <c r="C125" s="215"/>
      <c r="D125" s="216" t="s">
        <v>126</v>
      </c>
      <c r="E125" s="217" t="s">
        <v>28</v>
      </c>
      <c r="F125" s="218" t="s">
        <v>187</v>
      </c>
      <c r="G125" s="215"/>
      <c r="H125" s="217" t="s">
        <v>28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126</v>
      </c>
      <c r="AU125" s="224" t="s">
        <v>84</v>
      </c>
      <c r="AV125" s="11" t="s">
        <v>82</v>
      </c>
      <c r="AW125" s="11" t="s">
        <v>35</v>
      </c>
      <c r="AX125" s="11" t="s">
        <v>74</v>
      </c>
      <c r="AY125" s="224" t="s">
        <v>117</v>
      </c>
    </row>
    <row r="126" s="12" customFormat="1">
      <c r="B126" s="225"/>
      <c r="C126" s="226"/>
      <c r="D126" s="216" t="s">
        <v>126</v>
      </c>
      <c r="E126" s="227" t="s">
        <v>28</v>
      </c>
      <c r="F126" s="228" t="s">
        <v>188</v>
      </c>
      <c r="G126" s="226"/>
      <c r="H126" s="229">
        <v>7.2000000000000002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126</v>
      </c>
      <c r="AU126" s="235" t="s">
        <v>84</v>
      </c>
      <c r="AV126" s="12" t="s">
        <v>84</v>
      </c>
      <c r="AW126" s="12" t="s">
        <v>35</v>
      </c>
      <c r="AX126" s="12" t="s">
        <v>74</v>
      </c>
      <c r="AY126" s="235" t="s">
        <v>117</v>
      </c>
    </row>
    <row r="127" s="12" customFormat="1">
      <c r="B127" s="225"/>
      <c r="C127" s="226"/>
      <c r="D127" s="216" t="s">
        <v>126</v>
      </c>
      <c r="E127" s="227" t="s">
        <v>28</v>
      </c>
      <c r="F127" s="228" t="s">
        <v>189</v>
      </c>
      <c r="G127" s="226"/>
      <c r="H127" s="229">
        <v>32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126</v>
      </c>
      <c r="AU127" s="235" t="s">
        <v>84</v>
      </c>
      <c r="AV127" s="12" t="s">
        <v>84</v>
      </c>
      <c r="AW127" s="12" t="s">
        <v>35</v>
      </c>
      <c r="AX127" s="12" t="s">
        <v>74</v>
      </c>
      <c r="AY127" s="235" t="s">
        <v>117</v>
      </c>
    </row>
    <row r="128" s="12" customFormat="1">
      <c r="B128" s="225"/>
      <c r="C128" s="226"/>
      <c r="D128" s="216" t="s">
        <v>126</v>
      </c>
      <c r="E128" s="227" t="s">
        <v>28</v>
      </c>
      <c r="F128" s="228" t="s">
        <v>190</v>
      </c>
      <c r="G128" s="226"/>
      <c r="H128" s="229">
        <v>12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126</v>
      </c>
      <c r="AU128" s="235" t="s">
        <v>84</v>
      </c>
      <c r="AV128" s="12" t="s">
        <v>84</v>
      </c>
      <c r="AW128" s="12" t="s">
        <v>35</v>
      </c>
      <c r="AX128" s="12" t="s">
        <v>74</v>
      </c>
      <c r="AY128" s="235" t="s">
        <v>117</v>
      </c>
    </row>
    <row r="129" s="12" customFormat="1">
      <c r="B129" s="225"/>
      <c r="C129" s="226"/>
      <c r="D129" s="216" t="s">
        <v>126</v>
      </c>
      <c r="E129" s="227" t="s">
        <v>28</v>
      </c>
      <c r="F129" s="228" t="s">
        <v>191</v>
      </c>
      <c r="G129" s="226"/>
      <c r="H129" s="229">
        <v>2.7999999999999998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126</v>
      </c>
      <c r="AU129" s="235" t="s">
        <v>84</v>
      </c>
      <c r="AV129" s="12" t="s">
        <v>84</v>
      </c>
      <c r="AW129" s="12" t="s">
        <v>35</v>
      </c>
      <c r="AX129" s="12" t="s">
        <v>74</v>
      </c>
      <c r="AY129" s="235" t="s">
        <v>117</v>
      </c>
    </row>
    <row r="130" s="13" customFormat="1">
      <c r="B130" s="246"/>
      <c r="C130" s="247"/>
      <c r="D130" s="216" t="s">
        <v>126</v>
      </c>
      <c r="E130" s="248" t="s">
        <v>28</v>
      </c>
      <c r="F130" s="249" t="s">
        <v>192</v>
      </c>
      <c r="G130" s="247"/>
      <c r="H130" s="250">
        <v>60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AT130" s="256" t="s">
        <v>126</v>
      </c>
      <c r="AU130" s="256" t="s">
        <v>84</v>
      </c>
      <c r="AV130" s="13" t="s">
        <v>124</v>
      </c>
      <c r="AW130" s="13" t="s">
        <v>35</v>
      </c>
      <c r="AX130" s="13" t="s">
        <v>82</v>
      </c>
      <c r="AY130" s="256" t="s">
        <v>117</v>
      </c>
    </row>
    <row r="131" s="1" customFormat="1" ht="16.5" customHeight="1">
      <c r="B131" s="36"/>
      <c r="C131" s="202" t="s">
        <v>193</v>
      </c>
      <c r="D131" s="202" t="s">
        <v>119</v>
      </c>
      <c r="E131" s="203" t="s">
        <v>194</v>
      </c>
      <c r="F131" s="204" t="s">
        <v>195</v>
      </c>
      <c r="G131" s="205" t="s">
        <v>122</v>
      </c>
      <c r="H131" s="206">
        <v>60</v>
      </c>
      <c r="I131" s="207"/>
      <c r="J131" s="208">
        <f>ROUND(I131*H131,2)</f>
        <v>0</v>
      </c>
      <c r="K131" s="204" t="s">
        <v>123</v>
      </c>
      <c r="L131" s="41"/>
      <c r="M131" s="209" t="s">
        <v>28</v>
      </c>
      <c r="N131" s="210" t="s">
        <v>45</v>
      </c>
      <c r="O131" s="77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15" t="s">
        <v>124</v>
      </c>
      <c r="AT131" s="15" t="s">
        <v>119</v>
      </c>
      <c r="AU131" s="15" t="s">
        <v>84</v>
      </c>
      <c r="AY131" s="15" t="s">
        <v>117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5" t="s">
        <v>82</v>
      </c>
      <c r="BK131" s="213">
        <f>ROUND(I131*H131,2)</f>
        <v>0</v>
      </c>
      <c r="BL131" s="15" t="s">
        <v>124</v>
      </c>
      <c r="BM131" s="15" t="s">
        <v>196</v>
      </c>
    </row>
    <row r="132" s="11" customFormat="1">
      <c r="B132" s="214"/>
      <c r="C132" s="215"/>
      <c r="D132" s="216" t="s">
        <v>126</v>
      </c>
      <c r="E132" s="217" t="s">
        <v>28</v>
      </c>
      <c r="F132" s="218" t="s">
        <v>197</v>
      </c>
      <c r="G132" s="215"/>
      <c r="H132" s="217" t="s">
        <v>28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126</v>
      </c>
      <c r="AU132" s="224" t="s">
        <v>84</v>
      </c>
      <c r="AV132" s="11" t="s">
        <v>82</v>
      </c>
      <c r="AW132" s="11" t="s">
        <v>35</v>
      </c>
      <c r="AX132" s="11" t="s">
        <v>74</v>
      </c>
      <c r="AY132" s="224" t="s">
        <v>117</v>
      </c>
    </row>
    <row r="133" s="12" customFormat="1">
      <c r="B133" s="225"/>
      <c r="C133" s="226"/>
      <c r="D133" s="216" t="s">
        <v>126</v>
      </c>
      <c r="E133" s="227" t="s">
        <v>28</v>
      </c>
      <c r="F133" s="228" t="s">
        <v>198</v>
      </c>
      <c r="G133" s="226"/>
      <c r="H133" s="229">
        <v>60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126</v>
      </c>
      <c r="AU133" s="235" t="s">
        <v>84</v>
      </c>
      <c r="AV133" s="12" t="s">
        <v>84</v>
      </c>
      <c r="AW133" s="12" t="s">
        <v>35</v>
      </c>
      <c r="AX133" s="12" t="s">
        <v>82</v>
      </c>
      <c r="AY133" s="235" t="s">
        <v>117</v>
      </c>
    </row>
    <row r="134" s="1" customFormat="1" ht="16.5" customHeight="1">
      <c r="B134" s="36"/>
      <c r="C134" s="202" t="s">
        <v>199</v>
      </c>
      <c r="D134" s="202" t="s">
        <v>119</v>
      </c>
      <c r="E134" s="203" t="s">
        <v>200</v>
      </c>
      <c r="F134" s="204" t="s">
        <v>201</v>
      </c>
      <c r="G134" s="205" t="s">
        <v>122</v>
      </c>
      <c r="H134" s="206">
        <v>60</v>
      </c>
      <c r="I134" s="207"/>
      <c r="J134" s="208">
        <f>ROUND(I134*H134,2)</f>
        <v>0</v>
      </c>
      <c r="K134" s="204" t="s">
        <v>123</v>
      </c>
      <c r="L134" s="41"/>
      <c r="M134" s="209" t="s">
        <v>28</v>
      </c>
      <c r="N134" s="210" t="s">
        <v>45</v>
      </c>
      <c r="O134" s="77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15" t="s">
        <v>124</v>
      </c>
      <c r="AT134" s="15" t="s">
        <v>119</v>
      </c>
      <c r="AU134" s="15" t="s">
        <v>84</v>
      </c>
      <c r="AY134" s="15" t="s">
        <v>117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5" t="s">
        <v>82</v>
      </c>
      <c r="BK134" s="213">
        <f>ROUND(I134*H134,2)</f>
        <v>0</v>
      </c>
      <c r="BL134" s="15" t="s">
        <v>124</v>
      </c>
      <c r="BM134" s="15" t="s">
        <v>202</v>
      </c>
    </row>
    <row r="135" s="11" customFormat="1">
      <c r="B135" s="214"/>
      <c r="C135" s="215"/>
      <c r="D135" s="216" t="s">
        <v>126</v>
      </c>
      <c r="E135" s="217" t="s">
        <v>28</v>
      </c>
      <c r="F135" s="218" t="s">
        <v>197</v>
      </c>
      <c r="G135" s="215"/>
      <c r="H135" s="217" t="s">
        <v>28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126</v>
      </c>
      <c r="AU135" s="224" t="s">
        <v>84</v>
      </c>
      <c r="AV135" s="11" t="s">
        <v>82</v>
      </c>
      <c r="AW135" s="11" t="s">
        <v>35</v>
      </c>
      <c r="AX135" s="11" t="s">
        <v>74</v>
      </c>
      <c r="AY135" s="224" t="s">
        <v>117</v>
      </c>
    </row>
    <row r="136" s="12" customFormat="1">
      <c r="B136" s="225"/>
      <c r="C136" s="226"/>
      <c r="D136" s="216" t="s">
        <v>126</v>
      </c>
      <c r="E136" s="227" t="s">
        <v>28</v>
      </c>
      <c r="F136" s="228" t="s">
        <v>198</v>
      </c>
      <c r="G136" s="226"/>
      <c r="H136" s="229">
        <v>60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126</v>
      </c>
      <c r="AU136" s="235" t="s">
        <v>84</v>
      </c>
      <c r="AV136" s="12" t="s">
        <v>84</v>
      </c>
      <c r="AW136" s="12" t="s">
        <v>35</v>
      </c>
      <c r="AX136" s="12" t="s">
        <v>82</v>
      </c>
      <c r="AY136" s="235" t="s">
        <v>117</v>
      </c>
    </row>
    <row r="137" s="1" customFormat="1" ht="22.5" customHeight="1">
      <c r="B137" s="36"/>
      <c r="C137" s="202" t="s">
        <v>203</v>
      </c>
      <c r="D137" s="202" t="s">
        <v>119</v>
      </c>
      <c r="E137" s="203" t="s">
        <v>204</v>
      </c>
      <c r="F137" s="204" t="s">
        <v>205</v>
      </c>
      <c r="G137" s="205" t="s">
        <v>206</v>
      </c>
      <c r="H137" s="206">
        <v>90</v>
      </c>
      <c r="I137" s="207"/>
      <c r="J137" s="208">
        <f>ROUND(I137*H137,2)</f>
        <v>0</v>
      </c>
      <c r="K137" s="204" t="s">
        <v>28</v>
      </c>
      <c r="L137" s="41"/>
      <c r="M137" s="209" t="s">
        <v>28</v>
      </c>
      <c r="N137" s="210" t="s">
        <v>45</v>
      </c>
      <c r="O137" s="77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15" t="s">
        <v>124</v>
      </c>
      <c r="AT137" s="15" t="s">
        <v>119</v>
      </c>
      <c r="AU137" s="15" t="s">
        <v>84</v>
      </c>
      <c r="AY137" s="15" t="s">
        <v>117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5" t="s">
        <v>82</v>
      </c>
      <c r="BK137" s="213">
        <f>ROUND(I137*H137,2)</f>
        <v>0</v>
      </c>
      <c r="BL137" s="15" t="s">
        <v>124</v>
      </c>
      <c r="BM137" s="15" t="s">
        <v>207</v>
      </c>
    </row>
    <row r="138" s="11" customFormat="1">
      <c r="B138" s="214"/>
      <c r="C138" s="215"/>
      <c r="D138" s="216" t="s">
        <v>126</v>
      </c>
      <c r="E138" s="217" t="s">
        <v>28</v>
      </c>
      <c r="F138" s="218" t="s">
        <v>197</v>
      </c>
      <c r="G138" s="215"/>
      <c r="H138" s="217" t="s">
        <v>28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126</v>
      </c>
      <c r="AU138" s="224" t="s">
        <v>84</v>
      </c>
      <c r="AV138" s="11" t="s">
        <v>82</v>
      </c>
      <c r="AW138" s="11" t="s">
        <v>35</v>
      </c>
      <c r="AX138" s="11" t="s">
        <v>74</v>
      </c>
      <c r="AY138" s="224" t="s">
        <v>117</v>
      </c>
    </row>
    <row r="139" s="12" customFormat="1">
      <c r="B139" s="225"/>
      <c r="C139" s="226"/>
      <c r="D139" s="216" t="s">
        <v>126</v>
      </c>
      <c r="E139" s="227" t="s">
        <v>28</v>
      </c>
      <c r="F139" s="228" t="s">
        <v>208</v>
      </c>
      <c r="G139" s="226"/>
      <c r="H139" s="229">
        <v>90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126</v>
      </c>
      <c r="AU139" s="235" t="s">
        <v>84</v>
      </c>
      <c r="AV139" s="12" t="s">
        <v>84</v>
      </c>
      <c r="AW139" s="12" t="s">
        <v>35</v>
      </c>
      <c r="AX139" s="12" t="s">
        <v>82</v>
      </c>
      <c r="AY139" s="235" t="s">
        <v>117</v>
      </c>
    </row>
    <row r="140" s="10" customFormat="1" ht="22.8" customHeight="1">
      <c r="B140" s="186"/>
      <c r="C140" s="187"/>
      <c r="D140" s="188" t="s">
        <v>73</v>
      </c>
      <c r="E140" s="200" t="s">
        <v>84</v>
      </c>
      <c r="F140" s="200" t="s">
        <v>209</v>
      </c>
      <c r="G140" s="187"/>
      <c r="H140" s="187"/>
      <c r="I140" s="190"/>
      <c r="J140" s="201">
        <f>BK140</f>
        <v>0</v>
      </c>
      <c r="K140" s="187"/>
      <c r="L140" s="192"/>
      <c r="M140" s="193"/>
      <c r="N140" s="194"/>
      <c r="O140" s="194"/>
      <c r="P140" s="195">
        <f>SUM(P141:P146)</f>
        <v>0</v>
      </c>
      <c r="Q140" s="194"/>
      <c r="R140" s="195">
        <f>SUM(R141:R146)</f>
        <v>15.455727</v>
      </c>
      <c r="S140" s="194"/>
      <c r="T140" s="196">
        <f>SUM(T141:T146)</f>
        <v>0</v>
      </c>
      <c r="AR140" s="197" t="s">
        <v>82</v>
      </c>
      <c r="AT140" s="198" t="s">
        <v>73</v>
      </c>
      <c r="AU140" s="198" t="s">
        <v>82</v>
      </c>
      <c r="AY140" s="197" t="s">
        <v>117</v>
      </c>
      <c r="BK140" s="199">
        <f>SUM(BK141:BK146)</f>
        <v>0</v>
      </c>
    </row>
    <row r="141" s="1" customFormat="1" ht="16.5" customHeight="1">
      <c r="B141" s="36"/>
      <c r="C141" s="202" t="s">
        <v>210</v>
      </c>
      <c r="D141" s="202" t="s">
        <v>119</v>
      </c>
      <c r="E141" s="203" t="s">
        <v>211</v>
      </c>
      <c r="F141" s="204" t="s">
        <v>212</v>
      </c>
      <c r="G141" s="205" t="s">
        <v>122</v>
      </c>
      <c r="H141" s="206">
        <v>6.2999999999999998</v>
      </c>
      <c r="I141" s="207"/>
      <c r="J141" s="208">
        <f>ROUND(I141*H141,2)</f>
        <v>0</v>
      </c>
      <c r="K141" s="204" t="s">
        <v>123</v>
      </c>
      <c r="L141" s="41"/>
      <c r="M141" s="209" t="s">
        <v>28</v>
      </c>
      <c r="N141" s="210" t="s">
        <v>45</v>
      </c>
      <c r="O141" s="77"/>
      <c r="P141" s="211">
        <f>O141*H141</f>
        <v>0</v>
      </c>
      <c r="Q141" s="211">
        <v>2.45329</v>
      </c>
      <c r="R141" s="211">
        <f>Q141*H141</f>
        <v>15.455727</v>
      </c>
      <c r="S141" s="211">
        <v>0</v>
      </c>
      <c r="T141" s="212">
        <f>S141*H141</f>
        <v>0</v>
      </c>
      <c r="AR141" s="15" t="s">
        <v>124</v>
      </c>
      <c r="AT141" s="15" t="s">
        <v>119</v>
      </c>
      <c r="AU141" s="15" t="s">
        <v>84</v>
      </c>
      <c r="AY141" s="15" t="s">
        <v>117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5" t="s">
        <v>82</v>
      </c>
      <c r="BK141" s="213">
        <f>ROUND(I141*H141,2)</f>
        <v>0</v>
      </c>
      <c r="BL141" s="15" t="s">
        <v>124</v>
      </c>
      <c r="BM141" s="15" t="s">
        <v>213</v>
      </c>
    </row>
    <row r="142" s="11" customFormat="1">
      <c r="B142" s="214"/>
      <c r="C142" s="215"/>
      <c r="D142" s="216" t="s">
        <v>126</v>
      </c>
      <c r="E142" s="217" t="s">
        <v>28</v>
      </c>
      <c r="F142" s="218" t="s">
        <v>214</v>
      </c>
      <c r="G142" s="215"/>
      <c r="H142" s="217" t="s">
        <v>28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126</v>
      </c>
      <c r="AU142" s="224" t="s">
        <v>84</v>
      </c>
      <c r="AV142" s="11" t="s">
        <v>82</v>
      </c>
      <c r="AW142" s="11" t="s">
        <v>35</v>
      </c>
      <c r="AX142" s="11" t="s">
        <v>74</v>
      </c>
      <c r="AY142" s="224" t="s">
        <v>117</v>
      </c>
    </row>
    <row r="143" s="11" customFormat="1">
      <c r="B143" s="214"/>
      <c r="C143" s="215"/>
      <c r="D143" s="216" t="s">
        <v>126</v>
      </c>
      <c r="E143" s="217" t="s">
        <v>28</v>
      </c>
      <c r="F143" s="218" t="s">
        <v>215</v>
      </c>
      <c r="G143" s="215"/>
      <c r="H143" s="217" t="s">
        <v>28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126</v>
      </c>
      <c r="AU143" s="224" t="s">
        <v>84</v>
      </c>
      <c r="AV143" s="11" t="s">
        <v>82</v>
      </c>
      <c r="AW143" s="11" t="s">
        <v>35</v>
      </c>
      <c r="AX143" s="11" t="s">
        <v>74</v>
      </c>
      <c r="AY143" s="224" t="s">
        <v>117</v>
      </c>
    </row>
    <row r="144" s="12" customFormat="1">
      <c r="B144" s="225"/>
      <c r="C144" s="226"/>
      <c r="D144" s="216" t="s">
        <v>126</v>
      </c>
      <c r="E144" s="227" t="s">
        <v>28</v>
      </c>
      <c r="F144" s="228" t="s">
        <v>216</v>
      </c>
      <c r="G144" s="226"/>
      <c r="H144" s="229">
        <v>6.2999999999999998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126</v>
      </c>
      <c r="AU144" s="235" t="s">
        <v>84</v>
      </c>
      <c r="AV144" s="12" t="s">
        <v>84</v>
      </c>
      <c r="AW144" s="12" t="s">
        <v>35</v>
      </c>
      <c r="AX144" s="12" t="s">
        <v>82</v>
      </c>
      <c r="AY144" s="235" t="s">
        <v>117</v>
      </c>
    </row>
    <row r="145" s="11" customFormat="1">
      <c r="B145" s="214"/>
      <c r="C145" s="215"/>
      <c r="D145" s="216" t="s">
        <v>126</v>
      </c>
      <c r="E145" s="217" t="s">
        <v>28</v>
      </c>
      <c r="F145" s="218" t="s">
        <v>169</v>
      </c>
      <c r="G145" s="215"/>
      <c r="H145" s="217" t="s">
        <v>28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126</v>
      </c>
      <c r="AU145" s="224" t="s">
        <v>84</v>
      </c>
      <c r="AV145" s="11" t="s">
        <v>82</v>
      </c>
      <c r="AW145" s="11" t="s">
        <v>35</v>
      </c>
      <c r="AX145" s="11" t="s">
        <v>74</v>
      </c>
      <c r="AY145" s="224" t="s">
        <v>117</v>
      </c>
    </row>
    <row r="146" s="11" customFormat="1">
      <c r="B146" s="214"/>
      <c r="C146" s="215"/>
      <c r="D146" s="216" t="s">
        <v>126</v>
      </c>
      <c r="E146" s="217" t="s">
        <v>28</v>
      </c>
      <c r="F146" s="218" t="s">
        <v>217</v>
      </c>
      <c r="G146" s="215"/>
      <c r="H146" s="217" t="s">
        <v>28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126</v>
      </c>
      <c r="AU146" s="224" t="s">
        <v>84</v>
      </c>
      <c r="AV146" s="11" t="s">
        <v>82</v>
      </c>
      <c r="AW146" s="11" t="s">
        <v>35</v>
      </c>
      <c r="AX146" s="11" t="s">
        <v>74</v>
      </c>
      <c r="AY146" s="224" t="s">
        <v>117</v>
      </c>
    </row>
    <row r="147" s="10" customFormat="1" ht="22.8" customHeight="1">
      <c r="B147" s="186"/>
      <c r="C147" s="187"/>
      <c r="D147" s="188" t="s">
        <v>73</v>
      </c>
      <c r="E147" s="200" t="s">
        <v>218</v>
      </c>
      <c r="F147" s="200" t="s">
        <v>219</v>
      </c>
      <c r="G147" s="187"/>
      <c r="H147" s="187"/>
      <c r="I147" s="190"/>
      <c r="J147" s="201">
        <f>BK147</f>
        <v>0</v>
      </c>
      <c r="K147" s="187"/>
      <c r="L147" s="192"/>
      <c r="M147" s="193"/>
      <c r="N147" s="194"/>
      <c r="O147" s="194"/>
      <c r="P147" s="195">
        <f>P148</f>
        <v>0</v>
      </c>
      <c r="Q147" s="194"/>
      <c r="R147" s="195">
        <f>R148</f>
        <v>0</v>
      </c>
      <c r="S147" s="194"/>
      <c r="T147" s="196">
        <f>T148</f>
        <v>0</v>
      </c>
      <c r="AR147" s="197" t="s">
        <v>82</v>
      </c>
      <c r="AT147" s="198" t="s">
        <v>73</v>
      </c>
      <c r="AU147" s="198" t="s">
        <v>82</v>
      </c>
      <c r="AY147" s="197" t="s">
        <v>117</v>
      </c>
      <c r="BK147" s="199">
        <f>BK148</f>
        <v>0</v>
      </c>
    </row>
    <row r="148" s="1" customFormat="1" ht="16.5" customHeight="1">
      <c r="B148" s="36"/>
      <c r="C148" s="202" t="s">
        <v>8</v>
      </c>
      <c r="D148" s="202" t="s">
        <v>119</v>
      </c>
      <c r="E148" s="203" t="s">
        <v>220</v>
      </c>
      <c r="F148" s="204" t="s">
        <v>221</v>
      </c>
      <c r="G148" s="205" t="s">
        <v>206</v>
      </c>
      <c r="H148" s="206">
        <v>15.472</v>
      </c>
      <c r="I148" s="207"/>
      <c r="J148" s="208">
        <f>ROUND(I148*H148,2)</f>
        <v>0</v>
      </c>
      <c r="K148" s="204" t="s">
        <v>28</v>
      </c>
      <c r="L148" s="41"/>
      <c r="M148" s="209" t="s">
        <v>28</v>
      </c>
      <c r="N148" s="210" t="s">
        <v>45</v>
      </c>
      <c r="O148" s="77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15" t="s">
        <v>124</v>
      </c>
      <c r="AT148" s="15" t="s">
        <v>119</v>
      </c>
      <c r="AU148" s="15" t="s">
        <v>84</v>
      </c>
      <c r="AY148" s="15" t="s">
        <v>117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5" t="s">
        <v>82</v>
      </c>
      <c r="BK148" s="213">
        <f>ROUND(I148*H148,2)</f>
        <v>0</v>
      </c>
      <c r="BL148" s="15" t="s">
        <v>124</v>
      </c>
      <c r="BM148" s="15" t="s">
        <v>222</v>
      </c>
    </row>
    <row r="149" s="10" customFormat="1" ht="25.92" customHeight="1">
      <c r="B149" s="186"/>
      <c r="C149" s="187"/>
      <c r="D149" s="188" t="s">
        <v>73</v>
      </c>
      <c r="E149" s="189" t="s">
        <v>223</v>
      </c>
      <c r="F149" s="189" t="s">
        <v>224</v>
      </c>
      <c r="G149" s="187"/>
      <c r="H149" s="187"/>
      <c r="I149" s="190"/>
      <c r="J149" s="191">
        <f>BK149</f>
        <v>0</v>
      </c>
      <c r="K149" s="187"/>
      <c r="L149" s="192"/>
      <c r="M149" s="193"/>
      <c r="N149" s="194"/>
      <c r="O149" s="194"/>
      <c r="P149" s="195">
        <f>SUM(P150:P301)</f>
        <v>0</v>
      </c>
      <c r="Q149" s="194"/>
      <c r="R149" s="195">
        <f>SUM(R150:R301)</f>
        <v>0</v>
      </c>
      <c r="S149" s="194"/>
      <c r="T149" s="196">
        <f>SUM(T150:T301)</f>
        <v>0</v>
      </c>
      <c r="AR149" s="197" t="s">
        <v>124</v>
      </c>
      <c r="AT149" s="198" t="s">
        <v>73</v>
      </c>
      <c r="AU149" s="198" t="s">
        <v>74</v>
      </c>
      <c r="AY149" s="197" t="s">
        <v>117</v>
      </c>
      <c r="BK149" s="199">
        <f>SUM(BK150:BK301)</f>
        <v>0</v>
      </c>
    </row>
    <row r="150" s="1" customFormat="1" ht="16.5" customHeight="1">
      <c r="B150" s="36"/>
      <c r="C150" s="236" t="s">
        <v>225</v>
      </c>
      <c r="D150" s="236" t="s">
        <v>154</v>
      </c>
      <c r="E150" s="237" t="s">
        <v>226</v>
      </c>
      <c r="F150" s="238" t="s">
        <v>227</v>
      </c>
      <c r="G150" s="239" t="s">
        <v>228</v>
      </c>
      <c r="H150" s="240">
        <v>1</v>
      </c>
      <c r="I150" s="241"/>
      <c r="J150" s="242">
        <f>ROUND(I150*H150,2)</f>
        <v>0</v>
      </c>
      <c r="K150" s="238" t="s">
        <v>28</v>
      </c>
      <c r="L150" s="243"/>
      <c r="M150" s="244" t="s">
        <v>28</v>
      </c>
      <c r="N150" s="245" t="s">
        <v>45</v>
      </c>
      <c r="O150" s="77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15" t="s">
        <v>229</v>
      </c>
      <c r="AT150" s="15" t="s">
        <v>154</v>
      </c>
      <c r="AU150" s="15" t="s">
        <v>82</v>
      </c>
      <c r="AY150" s="15" t="s">
        <v>117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5" t="s">
        <v>82</v>
      </c>
      <c r="BK150" s="213">
        <f>ROUND(I150*H150,2)</f>
        <v>0</v>
      </c>
      <c r="BL150" s="15" t="s">
        <v>229</v>
      </c>
      <c r="BM150" s="15" t="s">
        <v>230</v>
      </c>
    </row>
    <row r="151" s="1" customFormat="1" ht="16.5" customHeight="1">
      <c r="B151" s="36"/>
      <c r="C151" s="202" t="s">
        <v>231</v>
      </c>
      <c r="D151" s="202" t="s">
        <v>119</v>
      </c>
      <c r="E151" s="203" t="s">
        <v>232</v>
      </c>
      <c r="F151" s="204" t="s">
        <v>233</v>
      </c>
      <c r="G151" s="205" t="s">
        <v>228</v>
      </c>
      <c r="H151" s="206">
        <v>1</v>
      </c>
      <c r="I151" s="207"/>
      <c r="J151" s="208">
        <f>ROUND(I151*H151,2)</f>
        <v>0</v>
      </c>
      <c r="K151" s="204" t="s">
        <v>28</v>
      </c>
      <c r="L151" s="41"/>
      <c r="M151" s="209" t="s">
        <v>28</v>
      </c>
      <c r="N151" s="210" t="s">
        <v>45</v>
      </c>
      <c r="O151" s="77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15" t="s">
        <v>229</v>
      </c>
      <c r="AT151" s="15" t="s">
        <v>119</v>
      </c>
      <c r="AU151" s="15" t="s">
        <v>82</v>
      </c>
      <c r="AY151" s="15" t="s">
        <v>117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5" t="s">
        <v>82</v>
      </c>
      <c r="BK151" s="213">
        <f>ROUND(I151*H151,2)</f>
        <v>0</v>
      </c>
      <c r="BL151" s="15" t="s">
        <v>229</v>
      </c>
      <c r="BM151" s="15" t="s">
        <v>234</v>
      </c>
    </row>
    <row r="152" s="12" customFormat="1">
      <c r="B152" s="225"/>
      <c r="C152" s="226"/>
      <c r="D152" s="216" t="s">
        <v>126</v>
      </c>
      <c r="E152" s="227" t="s">
        <v>28</v>
      </c>
      <c r="F152" s="228" t="s">
        <v>82</v>
      </c>
      <c r="G152" s="226"/>
      <c r="H152" s="229">
        <v>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126</v>
      </c>
      <c r="AU152" s="235" t="s">
        <v>82</v>
      </c>
      <c r="AV152" s="12" t="s">
        <v>84</v>
      </c>
      <c r="AW152" s="12" t="s">
        <v>35</v>
      </c>
      <c r="AX152" s="12" t="s">
        <v>82</v>
      </c>
      <c r="AY152" s="235" t="s">
        <v>117</v>
      </c>
    </row>
    <row r="153" s="11" customFormat="1">
      <c r="B153" s="214"/>
      <c r="C153" s="215"/>
      <c r="D153" s="216" t="s">
        <v>126</v>
      </c>
      <c r="E153" s="217" t="s">
        <v>28</v>
      </c>
      <c r="F153" s="218" t="s">
        <v>169</v>
      </c>
      <c r="G153" s="215"/>
      <c r="H153" s="217" t="s">
        <v>28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126</v>
      </c>
      <c r="AU153" s="224" t="s">
        <v>82</v>
      </c>
      <c r="AV153" s="11" t="s">
        <v>82</v>
      </c>
      <c r="AW153" s="11" t="s">
        <v>35</v>
      </c>
      <c r="AX153" s="11" t="s">
        <v>74</v>
      </c>
      <c r="AY153" s="224" t="s">
        <v>117</v>
      </c>
    </row>
    <row r="154" s="11" customFormat="1">
      <c r="B154" s="214"/>
      <c r="C154" s="215"/>
      <c r="D154" s="216" t="s">
        <v>126</v>
      </c>
      <c r="E154" s="217" t="s">
        <v>28</v>
      </c>
      <c r="F154" s="218" t="s">
        <v>235</v>
      </c>
      <c r="G154" s="215"/>
      <c r="H154" s="217" t="s">
        <v>28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126</v>
      </c>
      <c r="AU154" s="224" t="s">
        <v>82</v>
      </c>
      <c r="AV154" s="11" t="s">
        <v>82</v>
      </c>
      <c r="AW154" s="11" t="s">
        <v>35</v>
      </c>
      <c r="AX154" s="11" t="s">
        <v>74</v>
      </c>
      <c r="AY154" s="224" t="s">
        <v>117</v>
      </c>
    </row>
    <row r="155" s="11" customFormat="1">
      <c r="B155" s="214"/>
      <c r="C155" s="215"/>
      <c r="D155" s="216" t="s">
        <v>126</v>
      </c>
      <c r="E155" s="217" t="s">
        <v>28</v>
      </c>
      <c r="F155" s="218" t="s">
        <v>236</v>
      </c>
      <c r="G155" s="215"/>
      <c r="H155" s="217" t="s">
        <v>28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126</v>
      </c>
      <c r="AU155" s="224" t="s">
        <v>82</v>
      </c>
      <c r="AV155" s="11" t="s">
        <v>82</v>
      </c>
      <c r="AW155" s="11" t="s">
        <v>35</v>
      </c>
      <c r="AX155" s="11" t="s">
        <v>74</v>
      </c>
      <c r="AY155" s="224" t="s">
        <v>117</v>
      </c>
    </row>
    <row r="156" s="11" customFormat="1">
      <c r="B156" s="214"/>
      <c r="C156" s="215"/>
      <c r="D156" s="216" t="s">
        <v>126</v>
      </c>
      <c r="E156" s="217" t="s">
        <v>28</v>
      </c>
      <c r="F156" s="218" t="s">
        <v>237</v>
      </c>
      <c r="G156" s="215"/>
      <c r="H156" s="217" t="s">
        <v>28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126</v>
      </c>
      <c r="AU156" s="224" t="s">
        <v>82</v>
      </c>
      <c r="AV156" s="11" t="s">
        <v>82</v>
      </c>
      <c r="AW156" s="11" t="s">
        <v>35</v>
      </c>
      <c r="AX156" s="11" t="s">
        <v>74</v>
      </c>
      <c r="AY156" s="224" t="s">
        <v>117</v>
      </c>
    </row>
    <row r="157" s="11" customFormat="1">
      <c r="B157" s="214"/>
      <c r="C157" s="215"/>
      <c r="D157" s="216" t="s">
        <v>126</v>
      </c>
      <c r="E157" s="217" t="s">
        <v>28</v>
      </c>
      <c r="F157" s="218" t="s">
        <v>238</v>
      </c>
      <c r="G157" s="215"/>
      <c r="H157" s="217" t="s">
        <v>28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126</v>
      </c>
      <c r="AU157" s="224" t="s">
        <v>82</v>
      </c>
      <c r="AV157" s="11" t="s">
        <v>82</v>
      </c>
      <c r="AW157" s="11" t="s">
        <v>35</v>
      </c>
      <c r="AX157" s="11" t="s">
        <v>74</v>
      </c>
      <c r="AY157" s="224" t="s">
        <v>117</v>
      </c>
    </row>
    <row r="158" s="11" customFormat="1">
      <c r="B158" s="214"/>
      <c r="C158" s="215"/>
      <c r="D158" s="216" t="s">
        <v>126</v>
      </c>
      <c r="E158" s="217" t="s">
        <v>28</v>
      </c>
      <c r="F158" s="218" t="s">
        <v>239</v>
      </c>
      <c r="G158" s="215"/>
      <c r="H158" s="217" t="s">
        <v>28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126</v>
      </c>
      <c r="AU158" s="224" t="s">
        <v>82</v>
      </c>
      <c r="AV158" s="11" t="s">
        <v>82</v>
      </c>
      <c r="AW158" s="11" t="s">
        <v>35</v>
      </c>
      <c r="AX158" s="11" t="s">
        <v>74</v>
      </c>
      <c r="AY158" s="224" t="s">
        <v>117</v>
      </c>
    </row>
    <row r="159" s="11" customFormat="1">
      <c r="B159" s="214"/>
      <c r="C159" s="215"/>
      <c r="D159" s="216" t="s">
        <v>126</v>
      </c>
      <c r="E159" s="217" t="s">
        <v>28</v>
      </c>
      <c r="F159" s="218" t="s">
        <v>240</v>
      </c>
      <c r="G159" s="215"/>
      <c r="H159" s="217" t="s">
        <v>28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126</v>
      </c>
      <c r="AU159" s="224" t="s">
        <v>82</v>
      </c>
      <c r="AV159" s="11" t="s">
        <v>82</v>
      </c>
      <c r="AW159" s="11" t="s">
        <v>35</v>
      </c>
      <c r="AX159" s="11" t="s">
        <v>74</v>
      </c>
      <c r="AY159" s="224" t="s">
        <v>117</v>
      </c>
    </row>
    <row r="160" s="1" customFormat="1" ht="16.5" customHeight="1">
      <c r="B160" s="36"/>
      <c r="C160" s="236" t="s">
        <v>241</v>
      </c>
      <c r="D160" s="236" t="s">
        <v>154</v>
      </c>
      <c r="E160" s="237" t="s">
        <v>242</v>
      </c>
      <c r="F160" s="238" t="s">
        <v>243</v>
      </c>
      <c r="G160" s="239" t="s">
        <v>132</v>
      </c>
      <c r="H160" s="240">
        <v>36</v>
      </c>
      <c r="I160" s="241"/>
      <c r="J160" s="242">
        <f>ROUND(I160*H160,2)</f>
        <v>0</v>
      </c>
      <c r="K160" s="238" t="s">
        <v>28</v>
      </c>
      <c r="L160" s="243"/>
      <c r="M160" s="244" t="s">
        <v>28</v>
      </c>
      <c r="N160" s="245" t="s">
        <v>45</v>
      </c>
      <c r="O160" s="77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15" t="s">
        <v>229</v>
      </c>
      <c r="AT160" s="15" t="s">
        <v>154</v>
      </c>
      <c r="AU160" s="15" t="s">
        <v>82</v>
      </c>
      <c r="AY160" s="15" t="s">
        <v>117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5" t="s">
        <v>82</v>
      </c>
      <c r="BK160" s="213">
        <f>ROUND(I160*H160,2)</f>
        <v>0</v>
      </c>
      <c r="BL160" s="15" t="s">
        <v>229</v>
      </c>
      <c r="BM160" s="15" t="s">
        <v>244</v>
      </c>
    </row>
    <row r="161" s="1" customFormat="1" ht="16.5" customHeight="1">
      <c r="B161" s="36"/>
      <c r="C161" s="202" t="s">
        <v>245</v>
      </c>
      <c r="D161" s="202" t="s">
        <v>119</v>
      </c>
      <c r="E161" s="203" t="s">
        <v>246</v>
      </c>
      <c r="F161" s="204" t="s">
        <v>247</v>
      </c>
      <c r="G161" s="205" t="s">
        <v>132</v>
      </c>
      <c r="H161" s="206">
        <v>32</v>
      </c>
      <c r="I161" s="207"/>
      <c r="J161" s="208">
        <f>ROUND(I161*H161,2)</f>
        <v>0</v>
      </c>
      <c r="K161" s="204" t="s">
        <v>28</v>
      </c>
      <c r="L161" s="41"/>
      <c r="M161" s="209" t="s">
        <v>28</v>
      </c>
      <c r="N161" s="210" t="s">
        <v>45</v>
      </c>
      <c r="O161" s="77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15" t="s">
        <v>229</v>
      </c>
      <c r="AT161" s="15" t="s">
        <v>119</v>
      </c>
      <c r="AU161" s="15" t="s">
        <v>82</v>
      </c>
      <c r="AY161" s="15" t="s">
        <v>117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5" t="s">
        <v>82</v>
      </c>
      <c r="BK161" s="213">
        <f>ROUND(I161*H161,2)</f>
        <v>0</v>
      </c>
      <c r="BL161" s="15" t="s">
        <v>229</v>
      </c>
      <c r="BM161" s="15" t="s">
        <v>248</v>
      </c>
    </row>
    <row r="162" s="12" customFormat="1">
      <c r="B162" s="225"/>
      <c r="C162" s="226"/>
      <c r="D162" s="216" t="s">
        <v>126</v>
      </c>
      <c r="E162" s="227" t="s">
        <v>28</v>
      </c>
      <c r="F162" s="228" t="s">
        <v>249</v>
      </c>
      <c r="G162" s="226"/>
      <c r="H162" s="229">
        <v>32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126</v>
      </c>
      <c r="AU162" s="235" t="s">
        <v>82</v>
      </c>
      <c r="AV162" s="12" t="s">
        <v>84</v>
      </c>
      <c r="AW162" s="12" t="s">
        <v>35</v>
      </c>
      <c r="AX162" s="12" t="s">
        <v>82</v>
      </c>
      <c r="AY162" s="235" t="s">
        <v>117</v>
      </c>
    </row>
    <row r="163" s="11" customFormat="1">
      <c r="B163" s="214"/>
      <c r="C163" s="215"/>
      <c r="D163" s="216" t="s">
        <v>126</v>
      </c>
      <c r="E163" s="217" t="s">
        <v>28</v>
      </c>
      <c r="F163" s="218" t="s">
        <v>169</v>
      </c>
      <c r="G163" s="215"/>
      <c r="H163" s="217" t="s">
        <v>28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126</v>
      </c>
      <c r="AU163" s="224" t="s">
        <v>82</v>
      </c>
      <c r="AV163" s="11" t="s">
        <v>82</v>
      </c>
      <c r="AW163" s="11" t="s">
        <v>35</v>
      </c>
      <c r="AX163" s="11" t="s">
        <v>74</v>
      </c>
      <c r="AY163" s="224" t="s">
        <v>117</v>
      </c>
    </row>
    <row r="164" s="11" customFormat="1">
      <c r="B164" s="214"/>
      <c r="C164" s="215"/>
      <c r="D164" s="216" t="s">
        <v>126</v>
      </c>
      <c r="E164" s="217" t="s">
        <v>28</v>
      </c>
      <c r="F164" s="218" t="s">
        <v>235</v>
      </c>
      <c r="G164" s="215"/>
      <c r="H164" s="217" t="s">
        <v>28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126</v>
      </c>
      <c r="AU164" s="224" t="s">
        <v>82</v>
      </c>
      <c r="AV164" s="11" t="s">
        <v>82</v>
      </c>
      <c r="AW164" s="11" t="s">
        <v>35</v>
      </c>
      <c r="AX164" s="11" t="s">
        <v>74</v>
      </c>
      <c r="AY164" s="224" t="s">
        <v>117</v>
      </c>
    </row>
    <row r="165" s="11" customFormat="1">
      <c r="B165" s="214"/>
      <c r="C165" s="215"/>
      <c r="D165" s="216" t="s">
        <v>126</v>
      </c>
      <c r="E165" s="217" t="s">
        <v>28</v>
      </c>
      <c r="F165" s="218" t="s">
        <v>250</v>
      </c>
      <c r="G165" s="215"/>
      <c r="H165" s="217" t="s">
        <v>28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126</v>
      </c>
      <c r="AU165" s="224" t="s">
        <v>82</v>
      </c>
      <c r="AV165" s="11" t="s">
        <v>82</v>
      </c>
      <c r="AW165" s="11" t="s">
        <v>35</v>
      </c>
      <c r="AX165" s="11" t="s">
        <v>74</v>
      </c>
      <c r="AY165" s="224" t="s">
        <v>117</v>
      </c>
    </row>
    <row r="166" s="11" customFormat="1">
      <c r="B166" s="214"/>
      <c r="C166" s="215"/>
      <c r="D166" s="216" t="s">
        <v>126</v>
      </c>
      <c r="E166" s="217" t="s">
        <v>28</v>
      </c>
      <c r="F166" s="218" t="s">
        <v>251</v>
      </c>
      <c r="G166" s="215"/>
      <c r="H166" s="217" t="s">
        <v>28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126</v>
      </c>
      <c r="AU166" s="224" t="s">
        <v>82</v>
      </c>
      <c r="AV166" s="11" t="s">
        <v>82</v>
      </c>
      <c r="AW166" s="11" t="s">
        <v>35</v>
      </c>
      <c r="AX166" s="11" t="s">
        <v>74</v>
      </c>
      <c r="AY166" s="224" t="s">
        <v>117</v>
      </c>
    </row>
    <row r="167" s="11" customFormat="1">
      <c r="B167" s="214"/>
      <c r="C167" s="215"/>
      <c r="D167" s="216" t="s">
        <v>126</v>
      </c>
      <c r="E167" s="217" t="s">
        <v>28</v>
      </c>
      <c r="F167" s="218" t="s">
        <v>252</v>
      </c>
      <c r="G167" s="215"/>
      <c r="H167" s="217" t="s">
        <v>28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126</v>
      </c>
      <c r="AU167" s="224" t="s">
        <v>82</v>
      </c>
      <c r="AV167" s="11" t="s">
        <v>82</v>
      </c>
      <c r="AW167" s="11" t="s">
        <v>35</v>
      </c>
      <c r="AX167" s="11" t="s">
        <v>74</v>
      </c>
      <c r="AY167" s="224" t="s">
        <v>117</v>
      </c>
    </row>
    <row r="168" s="11" customFormat="1">
      <c r="B168" s="214"/>
      <c r="C168" s="215"/>
      <c r="D168" s="216" t="s">
        <v>126</v>
      </c>
      <c r="E168" s="217" t="s">
        <v>28</v>
      </c>
      <c r="F168" s="218" t="s">
        <v>253</v>
      </c>
      <c r="G168" s="215"/>
      <c r="H168" s="217" t="s">
        <v>28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126</v>
      </c>
      <c r="AU168" s="224" t="s">
        <v>82</v>
      </c>
      <c r="AV168" s="11" t="s">
        <v>82</v>
      </c>
      <c r="AW168" s="11" t="s">
        <v>35</v>
      </c>
      <c r="AX168" s="11" t="s">
        <v>74</v>
      </c>
      <c r="AY168" s="224" t="s">
        <v>117</v>
      </c>
    </row>
    <row r="169" s="11" customFormat="1">
      <c r="B169" s="214"/>
      <c r="C169" s="215"/>
      <c r="D169" s="216" t="s">
        <v>126</v>
      </c>
      <c r="E169" s="217" t="s">
        <v>28</v>
      </c>
      <c r="F169" s="218" t="s">
        <v>254</v>
      </c>
      <c r="G169" s="215"/>
      <c r="H169" s="217" t="s">
        <v>28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126</v>
      </c>
      <c r="AU169" s="224" t="s">
        <v>82</v>
      </c>
      <c r="AV169" s="11" t="s">
        <v>82</v>
      </c>
      <c r="AW169" s="11" t="s">
        <v>35</v>
      </c>
      <c r="AX169" s="11" t="s">
        <v>74</v>
      </c>
      <c r="AY169" s="224" t="s">
        <v>117</v>
      </c>
    </row>
    <row r="170" s="1" customFormat="1" ht="16.5" customHeight="1">
      <c r="B170" s="36"/>
      <c r="C170" s="236" t="s">
        <v>255</v>
      </c>
      <c r="D170" s="236" t="s">
        <v>154</v>
      </c>
      <c r="E170" s="237" t="s">
        <v>256</v>
      </c>
      <c r="F170" s="238" t="s">
        <v>257</v>
      </c>
      <c r="G170" s="239" t="s">
        <v>228</v>
      </c>
      <c r="H170" s="240">
        <v>1</v>
      </c>
      <c r="I170" s="241"/>
      <c r="J170" s="242">
        <f>ROUND(I170*H170,2)</f>
        <v>0</v>
      </c>
      <c r="K170" s="238" t="s">
        <v>28</v>
      </c>
      <c r="L170" s="243"/>
      <c r="M170" s="244" t="s">
        <v>28</v>
      </c>
      <c r="N170" s="245" t="s">
        <v>45</v>
      </c>
      <c r="O170" s="77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15" t="s">
        <v>229</v>
      </c>
      <c r="AT170" s="15" t="s">
        <v>154</v>
      </c>
      <c r="AU170" s="15" t="s">
        <v>82</v>
      </c>
      <c r="AY170" s="15" t="s">
        <v>117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5" t="s">
        <v>82</v>
      </c>
      <c r="BK170" s="213">
        <f>ROUND(I170*H170,2)</f>
        <v>0</v>
      </c>
      <c r="BL170" s="15" t="s">
        <v>229</v>
      </c>
      <c r="BM170" s="15" t="s">
        <v>258</v>
      </c>
    </row>
    <row r="171" s="1" customFormat="1" ht="16.5" customHeight="1">
      <c r="B171" s="36"/>
      <c r="C171" s="202" t="s">
        <v>7</v>
      </c>
      <c r="D171" s="202" t="s">
        <v>119</v>
      </c>
      <c r="E171" s="203" t="s">
        <v>259</v>
      </c>
      <c r="F171" s="204" t="s">
        <v>260</v>
      </c>
      <c r="G171" s="205" t="s">
        <v>228</v>
      </c>
      <c r="H171" s="206">
        <v>1</v>
      </c>
      <c r="I171" s="207"/>
      <c r="J171" s="208">
        <f>ROUND(I171*H171,2)</f>
        <v>0</v>
      </c>
      <c r="K171" s="204" t="s">
        <v>28</v>
      </c>
      <c r="L171" s="41"/>
      <c r="M171" s="209" t="s">
        <v>28</v>
      </c>
      <c r="N171" s="210" t="s">
        <v>45</v>
      </c>
      <c r="O171" s="77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15" t="s">
        <v>229</v>
      </c>
      <c r="AT171" s="15" t="s">
        <v>119</v>
      </c>
      <c r="AU171" s="15" t="s">
        <v>82</v>
      </c>
      <c r="AY171" s="15" t="s">
        <v>117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5" t="s">
        <v>82</v>
      </c>
      <c r="BK171" s="213">
        <f>ROUND(I171*H171,2)</f>
        <v>0</v>
      </c>
      <c r="BL171" s="15" t="s">
        <v>229</v>
      </c>
      <c r="BM171" s="15" t="s">
        <v>261</v>
      </c>
    </row>
    <row r="172" s="12" customFormat="1">
      <c r="B172" s="225"/>
      <c r="C172" s="226"/>
      <c r="D172" s="216" t="s">
        <v>126</v>
      </c>
      <c r="E172" s="227" t="s">
        <v>28</v>
      </c>
      <c r="F172" s="228" t="s">
        <v>82</v>
      </c>
      <c r="G172" s="226"/>
      <c r="H172" s="229">
        <v>1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126</v>
      </c>
      <c r="AU172" s="235" t="s">
        <v>82</v>
      </c>
      <c r="AV172" s="12" t="s">
        <v>84</v>
      </c>
      <c r="AW172" s="12" t="s">
        <v>35</v>
      </c>
      <c r="AX172" s="12" t="s">
        <v>82</v>
      </c>
      <c r="AY172" s="235" t="s">
        <v>117</v>
      </c>
    </row>
    <row r="173" s="11" customFormat="1">
      <c r="B173" s="214"/>
      <c r="C173" s="215"/>
      <c r="D173" s="216" t="s">
        <v>126</v>
      </c>
      <c r="E173" s="217" t="s">
        <v>28</v>
      </c>
      <c r="F173" s="218" t="s">
        <v>169</v>
      </c>
      <c r="G173" s="215"/>
      <c r="H173" s="217" t="s">
        <v>28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126</v>
      </c>
      <c r="AU173" s="224" t="s">
        <v>82</v>
      </c>
      <c r="AV173" s="11" t="s">
        <v>82</v>
      </c>
      <c r="AW173" s="11" t="s">
        <v>35</v>
      </c>
      <c r="AX173" s="11" t="s">
        <v>74</v>
      </c>
      <c r="AY173" s="224" t="s">
        <v>117</v>
      </c>
    </row>
    <row r="174" s="11" customFormat="1">
      <c r="B174" s="214"/>
      <c r="C174" s="215"/>
      <c r="D174" s="216" t="s">
        <v>126</v>
      </c>
      <c r="E174" s="217" t="s">
        <v>28</v>
      </c>
      <c r="F174" s="218" t="s">
        <v>235</v>
      </c>
      <c r="G174" s="215"/>
      <c r="H174" s="217" t="s">
        <v>28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126</v>
      </c>
      <c r="AU174" s="224" t="s">
        <v>82</v>
      </c>
      <c r="AV174" s="11" t="s">
        <v>82</v>
      </c>
      <c r="AW174" s="11" t="s">
        <v>35</v>
      </c>
      <c r="AX174" s="11" t="s">
        <v>74</v>
      </c>
      <c r="AY174" s="224" t="s">
        <v>117</v>
      </c>
    </row>
    <row r="175" s="11" customFormat="1">
      <c r="B175" s="214"/>
      <c r="C175" s="215"/>
      <c r="D175" s="216" t="s">
        <v>126</v>
      </c>
      <c r="E175" s="217" t="s">
        <v>28</v>
      </c>
      <c r="F175" s="218" t="s">
        <v>236</v>
      </c>
      <c r="G175" s="215"/>
      <c r="H175" s="217" t="s">
        <v>28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126</v>
      </c>
      <c r="AU175" s="224" t="s">
        <v>82</v>
      </c>
      <c r="AV175" s="11" t="s">
        <v>82</v>
      </c>
      <c r="AW175" s="11" t="s">
        <v>35</v>
      </c>
      <c r="AX175" s="11" t="s">
        <v>74</v>
      </c>
      <c r="AY175" s="224" t="s">
        <v>117</v>
      </c>
    </row>
    <row r="176" s="11" customFormat="1">
      <c r="B176" s="214"/>
      <c r="C176" s="215"/>
      <c r="D176" s="216" t="s">
        <v>126</v>
      </c>
      <c r="E176" s="217" t="s">
        <v>28</v>
      </c>
      <c r="F176" s="218" t="s">
        <v>237</v>
      </c>
      <c r="G176" s="215"/>
      <c r="H176" s="217" t="s">
        <v>28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126</v>
      </c>
      <c r="AU176" s="224" t="s">
        <v>82</v>
      </c>
      <c r="AV176" s="11" t="s">
        <v>82</v>
      </c>
      <c r="AW176" s="11" t="s">
        <v>35</v>
      </c>
      <c r="AX176" s="11" t="s">
        <v>74</v>
      </c>
      <c r="AY176" s="224" t="s">
        <v>117</v>
      </c>
    </row>
    <row r="177" s="11" customFormat="1">
      <c r="B177" s="214"/>
      <c r="C177" s="215"/>
      <c r="D177" s="216" t="s">
        <v>126</v>
      </c>
      <c r="E177" s="217" t="s">
        <v>28</v>
      </c>
      <c r="F177" s="218" t="s">
        <v>238</v>
      </c>
      <c r="G177" s="215"/>
      <c r="H177" s="217" t="s">
        <v>28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126</v>
      </c>
      <c r="AU177" s="224" t="s">
        <v>82</v>
      </c>
      <c r="AV177" s="11" t="s">
        <v>82</v>
      </c>
      <c r="AW177" s="11" t="s">
        <v>35</v>
      </c>
      <c r="AX177" s="11" t="s">
        <v>74</v>
      </c>
      <c r="AY177" s="224" t="s">
        <v>117</v>
      </c>
    </row>
    <row r="178" s="11" customFormat="1">
      <c r="B178" s="214"/>
      <c r="C178" s="215"/>
      <c r="D178" s="216" t="s">
        <v>126</v>
      </c>
      <c r="E178" s="217" t="s">
        <v>28</v>
      </c>
      <c r="F178" s="218" t="s">
        <v>239</v>
      </c>
      <c r="G178" s="215"/>
      <c r="H178" s="217" t="s">
        <v>28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126</v>
      </c>
      <c r="AU178" s="224" t="s">
        <v>82</v>
      </c>
      <c r="AV178" s="11" t="s">
        <v>82</v>
      </c>
      <c r="AW178" s="11" t="s">
        <v>35</v>
      </c>
      <c r="AX178" s="11" t="s">
        <v>74</v>
      </c>
      <c r="AY178" s="224" t="s">
        <v>117</v>
      </c>
    </row>
    <row r="179" s="11" customFormat="1">
      <c r="B179" s="214"/>
      <c r="C179" s="215"/>
      <c r="D179" s="216" t="s">
        <v>126</v>
      </c>
      <c r="E179" s="217" t="s">
        <v>28</v>
      </c>
      <c r="F179" s="218" t="s">
        <v>240</v>
      </c>
      <c r="G179" s="215"/>
      <c r="H179" s="217" t="s">
        <v>28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126</v>
      </c>
      <c r="AU179" s="224" t="s">
        <v>82</v>
      </c>
      <c r="AV179" s="11" t="s">
        <v>82</v>
      </c>
      <c r="AW179" s="11" t="s">
        <v>35</v>
      </c>
      <c r="AX179" s="11" t="s">
        <v>74</v>
      </c>
      <c r="AY179" s="224" t="s">
        <v>117</v>
      </c>
    </row>
    <row r="180" s="1" customFormat="1" ht="16.5" customHeight="1">
      <c r="B180" s="36"/>
      <c r="C180" s="236" t="s">
        <v>262</v>
      </c>
      <c r="D180" s="236" t="s">
        <v>154</v>
      </c>
      <c r="E180" s="237" t="s">
        <v>263</v>
      </c>
      <c r="F180" s="238" t="s">
        <v>264</v>
      </c>
      <c r="G180" s="239" t="s">
        <v>228</v>
      </c>
      <c r="H180" s="240">
        <v>1</v>
      </c>
      <c r="I180" s="241"/>
      <c r="J180" s="242">
        <f>ROUND(I180*H180,2)</f>
        <v>0</v>
      </c>
      <c r="K180" s="238" t="s">
        <v>28</v>
      </c>
      <c r="L180" s="243"/>
      <c r="M180" s="244" t="s">
        <v>28</v>
      </c>
      <c r="N180" s="245" t="s">
        <v>45</v>
      </c>
      <c r="O180" s="77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15" t="s">
        <v>229</v>
      </c>
      <c r="AT180" s="15" t="s">
        <v>154</v>
      </c>
      <c r="AU180" s="15" t="s">
        <v>82</v>
      </c>
      <c r="AY180" s="15" t="s">
        <v>117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5" t="s">
        <v>82</v>
      </c>
      <c r="BK180" s="213">
        <f>ROUND(I180*H180,2)</f>
        <v>0</v>
      </c>
      <c r="BL180" s="15" t="s">
        <v>229</v>
      </c>
      <c r="BM180" s="15" t="s">
        <v>265</v>
      </c>
    </row>
    <row r="181" s="1" customFormat="1" ht="16.5" customHeight="1">
      <c r="B181" s="36"/>
      <c r="C181" s="202" t="s">
        <v>266</v>
      </c>
      <c r="D181" s="202" t="s">
        <v>119</v>
      </c>
      <c r="E181" s="203" t="s">
        <v>267</v>
      </c>
      <c r="F181" s="204" t="s">
        <v>268</v>
      </c>
      <c r="G181" s="205" t="s">
        <v>228</v>
      </c>
      <c r="H181" s="206">
        <v>1</v>
      </c>
      <c r="I181" s="207"/>
      <c r="J181" s="208">
        <f>ROUND(I181*H181,2)</f>
        <v>0</v>
      </c>
      <c r="K181" s="204" t="s">
        <v>28</v>
      </c>
      <c r="L181" s="41"/>
      <c r="M181" s="209" t="s">
        <v>28</v>
      </c>
      <c r="N181" s="210" t="s">
        <v>45</v>
      </c>
      <c r="O181" s="77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15" t="s">
        <v>229</v>
      </c>
      <c r="AT181" s="15" t="s">
        <v>119</v>
      </c>
      <c r="AU181" s="15" t="s">
        <v>82</v>
      </c>
      <c r="AY181" s="15" t="s">
        <v>117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5" t="s">
        <v>82</v>
      </c>
      <c r="BK181" s="213">
        <f>ROUND(I181*H181,2)</f>
        <v>0</v>
      </c>
      <c r="BL181" s="15" t="s">
        <v>229</v>
      </c>
      <c r="BM181" s="15" t="s">
        <v>269</v>
      </c>
    </row>
    <row r="182" s="12" customFormat="1">
      <c r="B182" s="225"/>
      <c r="C182" s="226"/>
      <c r="D182" s="216" t="s">
        <v>126</v>
      </c>
      <c r="E182" s="227" t="s">
        <v>28</v>
      </c>
      <c r="F182" s="228" t="s">
        <v>82</v>
      </c>
      <c r="G182" s="226"/>
      <c r="H182" s="229">
        <v>1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126</v>
      </c>
      <c r="AU182" s="235" t="s">
        <v>82</v>
      </c>
      <c r="AV182" s="12" t="s">
        <v>84</v>
      </c>
      <c r="AW182" s="12" t="s">
        <v>35</v>
      </c>
      <c r="AX182" s="12" t="s">
        <v>82</v>
      </c>
      <c r="AY182" s="235" t="s">
        <v>117</v>
      </c>
    </row>
    <row r="183" s="11" customFormat="1">
      <c r="B183" s="214"/>
      <c r="C183" s="215"/>
      <c r="D183" s="216" t="s">
        <v>126</v>
      </c>
      <c r="E183" s="217" t="s">
        <v>28</v>
      </c>
      <c r="F183" s="218" t="s">
        <v>169</v>
      </c>
      <c r="G183" s="215"/>
      <c r="H183" s="217" t="s">
        <v>28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126</v>
      </c>
      <c r="AU183" s="224" t="s">
        <v>82</v>
      </c>
      <c r="AV183" s="11" t="s">
        <v>82</v>
      </c>
      <c r="AW183" s="11" t="s">
        <v>35</v>
      </c>
      <c r="AX183" s="11" t="s">
        <v>74</v>
      </c>
      <c r="AY183" s="224" t="s">
        <v>117</v>
      </c>
    </row>
    <row r="184" s="11" customFormat="1">
      <c r="B184" s="214"/>
      <c r="C184" s="215"/>
      <c r="D184" s="216" t="s">
        <v>126</v>
      </c>
      <c r="E184" s="217" t="s">
        <v>28</v>
      </c>
      <c r="F184" s="218" t="s">
        <v>235</v>
      </c>
      <c r="G184" s="215"/>
      <c r="H184" s="217" t="s">
        <v>28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126</v>
      </c>
      <c r="AU184" s="224" t="s">
        <v>82</v>
      </c>
      <c r="AV184" s="11" t="s">
        <v>82</v>
      </c>
      <c r="AW184" s="11" t="s">
        <v>35</v>
      </c>
      <c r="AX184" s="11" t="s">
        <v>74</v>
      </c>
      <c r="AY184" s="224" t="s">
        <v>117</v>
      </c>
    </row>
    <row r="185" s="11" customFormat="1">
      <c r="B185" s="214"/>
      <c r="C185" s="215"/>
      <c r="D185" s="216" t="s">
        <v>126</v>
      </c>
      <c r="E185" s="217" t="s">
        <v>28</v>
      </c>
      <c r="F185" s="218" t="s">
        <v>236</v>
      </c>
      <c r="G185" s="215"/>
      <c r="H185" s="217" t="s">
        <v>28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126</v>
      </c>
      <c r="AU185" s="224" t="s">
        <v>82</v>
      </c>
      <c r="AV185" s="11" t="s">
        <v>82</v>
      </c>
      <c r="AW185" s="11" t="s">
        <v>35</v>
      </c>
      <c r="AX185" s="11" t="s">
        <v>74</v>
      </c>
      <c r="AY185" s="224" t="s">
        <v>117</v>
      </c>
    </row>
    <row r="186" s="11" customFormat="1">
      <c r="B186" s="214"/>
      <c r="C186" s="215"/>
      <c r="D186" s="216" t="s">
        <v>126</v>
      </c>
      <c r="E186" s="217" t="s">
        <v>28</v>
      </c>
      <c r="F186" s="218" t="s">
        <v>237</v>
      </c>
      <c r="G186" s="215"/>
      <c r="H186" s="217" t="s">
        <v>28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126</v>
      </c>
      <c r="AU186" s="224" t="s">
        <v>82</v>
      </c>
      <c r="AV186" s="11" t="s">
        <v>82</v>
      </c>
      <c r="AW186" s="11" t="s">
        <v>35</v>
      </c>
      <c r="AX186" s="11" t="s">
        <v>74</v>
      </c>
      <c r="AY186" s="224" t="s">
        <v>117</v>
      </c>
    </row>
    <row r="187" s="11" customFormat="1">
      <c r="B187" s="214"/>
      <c r="C187" s="215"/>
      <c r="D187" s="216" t="s">
        <v>126</v>
      </c>
      <c r="E187" s="217" t="s">
        <v>28</v>
      </c>
      <c r="F187" s="218" t="s">
        <v>238</v>
      </c>
      <c r="G187" s="215"/>
      <c r="H187" s="217" t="s">
        <v>28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126</v>
      </c>
      <c r="AU187" s="224" t="s">
        <v>82</v>
      </c>
      <c r="AV187" s="11" t="s">
        <v>82</v>
      </c>
      <c r="AW187" s="11" t="s">
        <v>35</v>
      </c>
      <c r="AX187" s="11" t="s">
        <v>74</v>
      </c>
      <c r="AY187" s="224" t="s">
        <v>117</v>
      </c>
    </row>
    <row r="188" s="11" customFormat="1">
      <c r="B188" s="214"/>
      <c r="C188" s="215"/>
      <c r="D188" s="216" t="s">
        <v>126</v>
      </c>
      <c r="E188" s="217" t="s">
        <v>28</v>
      </c>
      <c r="F188" s="218" t="s">
        <v>239</v>
      </c>
      <c r="G188" s="215"/>
      <c r="H188" s="217" t="s">
        <v>28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126</v>
      </c>
      <c r="AU188" s="224" t="s">
        <v>82</v>
      </c>
      <c r="AV188" s="11" t="s">
        <v>82</v>
      </c>
      <c r="AW188" s="11" t="s">
        <v>35</v>
      </c>
      <c r="AX188" s="11" t="s">
        <v>74</v>
      </c>
      <c r="AY188" s="224" t="s">
        <v>117</v>
      </c>
    </row>
    <row r="189" s="11" customFormat="1">
      <c r="B189" s="214"/>
      <c r="C189" s="215"/>
      <c r="D189" s="216" t="s">
        <v>126</v>
      </c>
      <c r="E189" s="217" t="s">
        <v>28</v>
      </c>
      <c r="F189" s="218" t="s">
        <v>240</v>
      </c>
      <c r="G189" s="215"/>
      <c r="H189" s="217" t="s">
        <v>28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126</v>
      </c>
      <c r="AU189" s="224" t="s">
        <v>82</v>
      </c>
      <c r="AV189" s="11" t="s">
        <v>82</v>
      </c>
      <c r="AW189" s="11" t="s">
        <v>35</v>
      </c>
      <c r="AX189" s="11" t="s">
        <v>74</v>
      </c>
      <c r="AY189" s="224" t="s">
        <v>117</v>
      </c>
    </row>
    <row r="190" s="1" customFormat="1" ht="16.5" customHeight="1">
      <c r="B190" s="36"/>
      <c r="C190" s="236" t="s">
        <v>270</v>
      </c>
      <c r="D190" s="236" t="s">
        <v>154</v>
      </c>
      <c r="E190" s="237" t="s">
        <v>271</v>
      </c>
      <c r="F190" s="238" t="s">
        <v>272</v>
      </c>
      <c r="G190" s="239" t="s">
        <v>228</v>
      </c>
      <c r="H190" s="240">
        <v>1</v>
      </c>
      <c r="I190" s="241"/>
      <c r="J190" s="242">
        <f>ROUND(I190*H190,2)</f>
        <v>0</v>
      </c>
      <c r="K190" s="238" t="s">
        <v>28</v>
      </c>
      <c r="L190" s="243"/>
      <c r="M190" s="244" t="s">
        <v>28</v>
      </c>
      <c r="N190" s="245" t="s">
        <v>45</v>
      </c>
      <c r="O190" s="77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AR190" s="15" t="s">
        <v>229</v>
      </c>
      <c r="AT190" s="15" t="s">
        <v>154</v>
      </c>
      <c r="AU190" s="15" t="s">
        <v>82</v>
      </c>
      <c r="AY190" s="15" t="s">
        <v>117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5" t="s">
        <v>82</v>
      </c>
      <c r="BK190" s="213">
        <f>ROUND(I190*H190,2)</f>
        <v>0</v>
      </c>
      <c r="BL190" s="15" t="s">
        <v>229</v>
      </c>
      <c r="BM190" s="15" t="s">
        <v>273</v>
      </c>
    </row>
    <row r="191" s="1" customFormat="1" ht="16.5" customHeight="1">
      <c r="B191" s="36"/>
      <c r="C191" s="202" t="s">
        <v>274</v>
      </c>
      <c r="D191" s="202" t="s">
        <v>119</v>
      </c>
      <c r="E191" s="203" t="s">
        <v>275</v>
      </c>
      <c r="F191" s="204" t="s">
        <v>276</v>
      </c>
      <c r="G191" s="205" t="s">
        <v>228</v>
      </c>
      <c r="H191" s="206">
        <v>1</v>
      </c>
      <c r="I191" s="207"/>
      <c r="J191" s="208">
        <f>ROUND(I191*H191,2)</f>
        <v>0</v>
      </c>
      <c r="K191" s="204" t="s">
        <v>28</v>
      </c>
      <c r="L191" s="41"/>
      <c r="M191" s="209" t="s">
        <v>28</v>
      </c>
      <c r="N191" s="210" t="s">
        <v>45</v>
      </c>
      <c r="O191" s="77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AR191" s="15" t="s">
        <v>229</v>
      </c>
      <c r="AT191" s="15" t="s">
        <v>119</v>
      </c>
      <c r="AU191" s="15" t="s">
        <v>82</v>
      </c>
      <c r="AY191" s="15" t="s">
        <v>117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5" t="s">
        <v>82</v>
      </c>
      <c r="BK191" s="213">
        <f>ROUND(I191*H191,2)</f>
        <v>0</v>
      </c>
      <c r="BL191" s="15" t="s">
        <v>229</v>
      </c>
      <c r="BM191" s="15" t="s">
        <v>277</v>
      </c>
    </row>
    <row r="192" s="12" customFormat="1">
      <c r="B192" s="225"/>
      <c r="C192" s="226"/>
      <c r="D192" s="216" t="s">
        <v>126</v>
      </c>
      <c r="E192" s="227" t="s">
        <v>28</v>
      </c>
      <c r="F192" s="228" t="s">
        <v>82</v>
      </c>
      <c r="G192" s="226"/>
      <c r="H192" s="229">
        <v>1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126</v>
      </c>
      <c r="AU192" s="235" t="s">
        <v>82</v>
      </c>
      <c r="AV192" s="12" t="s">
        <v>84</v>
      </c>
      <c r="AW192" s="12" t="s">
        <v>35</v>
      </c>
      <c r="AX192" s="12" t="s">
        <v>82</v>
      </c>
      <c r="AY192" s="235" t="s">
        <v>117</v>
      </c>
    </row>
    <row r="193" s="11" customFormat="1">
      <c r="B193" s="214"/>
      <c r="C193" s="215"/>
      <c r="D193" s="216" t="s">
        <v>126</v>
      </c>
      <c r="E193" s="217" t="s">
        <v>28</v>
      </c>
      <c r="F193" s="218" t="s">
        <v>169</v>
      </c>
      <c r="G193" s="215"/>
      <c r="H193" s="217" t="s">
        <v>28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126</v>
      </c>
      <c r="AU193" s="224" t="s">
        <v>82</v>
      </c>
      <c r="AV193" s="11" t="s">
        <v>82</v>
      </c>
      <c r="AW193" s="11" t="s">
        <v>35</v>
      </c>
      <c r="AX193" s="11" t="s">
        <v>74</v>
      </c>
      <c r="AY193" s="224" t="s">
        <v>117</v>
      </c>
    </row>
    <row r="194" s="11" customFormat="1">
      <c r="B194" s="214"/>
      <c r="C194" s="215"/>
      <c r="D194" s="216" t="s">
        <v>126</v>
      </c>
      <c r="E194" s="217" t="s">
        <v>28</v>
      </c>
      <c r="F194" s="218" t="s">
        <v>235</v>
      </c>
      <c r="G194" s="215"/>
      <c r="H194" s="217" t="s">
        <v>28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126</v>
      </c>
      <c r="AU194" s="224" t="s">
        <v>82</v>
      </c>
      <c r="AV194" s="11" t="s">
        <v>82</v>
      </c>
      <c r="AW194" s="11" t="s">
        <v>35</v>
      </c>
      <c r="AX194" s="11" t="s">
        <v>74</v>
      </c>
      <c r="AY194" s="224" t="s">
        <v>117</v>
      </c>
    </row>
    <row r="195" s="11" customFormat="1">
      <c r="B195" s="214"/>
      <c r="C195" s="215"/>
      <c r="D195" s="216" t="s">
        <v>126</v>
      </c>
      <c r="E195" s="217" t="s">
        <v>28</v>
      </c>
      <c r="F195" s="218" t="s">
        <v>236</v>
      </c>
      <c r="G195" s="215"/>
      <c r="H195" s="217" t="s">
        <v>28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126</v>
      </c>
      <c r="AU195" s="224" t="s">
        <v>82</v>
      </c>
      <c r="AV195" s="11" t="s">
        <v>82</v>
      </c>
      <c r="AW195" s="11" t="s">
        <v>35</v>
      </c>
      <c r="AX195" s="11" t="s">
        <v>74</v>
      </c>
      <c r="AY195" s="224" t="s">
        <v>117</v>
      </c>
    </row>
    <row r="196" s="11" customFormat="1">
      <c r="B196" s="214"/>
      <c r="C196" s="215"/>
      <c r="D196" s="216" t="s">
        <v>126</v>
      </c>
      <c r="E196" s="217" t="s">
        <v>28</v>
      </c>
      <c r="F196" s="218" t="s">
        <v>237</v>
      </c>
      <c r="G196" s="215"/>
      <c r="H196" s="217" t="s">
        <v>28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126</v>
      </c>
      <c r="AU196" s="224" t="s">
        <v>82</v>
      </c>
      <c r="AV196" s="11" t="s">
        <v>82</v>
      </c>
      <c r="AW196" s="11" t="s">
        <v>35</v>
      </c>
      <c r="AX196" s="11" t="s">
        <v>74</v>
      </c>
      <c r="AY196" s="224" t="s">
        <v>117</v>
      </c>
    </row>
    <row r="197" s="11" customFormat="1">
      <c r="B197" s="214"/>
      <c r="C197" s="215"/>
      <c r="D197" s="216" t="s">
        <v>126</v>
      </c>
      <c r="E197" s="217" t="s">
        <v>28</v>
      </c>
      <c r="F197" s="218" t="s">
        <v>238</v>
      </c>
      <c r="G197" s="215"/>
      <c r="H197" s="217" t="s">
        <v>28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126</v>
      </c>
      <c r="AU197" s="224" t="s">
        <v>82</v>
      </c>
      <c r="AV197" s="11" t="s">
        <v>82</v>
      </c>
      <c r="AW197" s="11" t="s">
        <v>35</v>
      </c>
      <c r="AX197" s="11" t="s">
        <v>74</v>
      </c>
      <c r="AY197" s="224" t="s">
        <v>117</v>
      </c>
    </row>
    <row r="198" s="11" customFormat="1">
      <c r="B198" s="214"/>
      <c r="C198" s="215"/>
      <c r="D198" s="216" t="s">
        <v>126</v>
      </c>
      <c r="E198" s="217" t="s">
        <v>28</v>
      </c>
      <c r="F198" s="218" t="s">
        <v>239</v>
      </c>
      <c r="G198" s="215"/>
      <c r="H198" s="217" t="s">
        <v>28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126</v>
      </c>
      <c r="AU198" s="224" t="s">
        <v>82</v>
      </c>
      <c r="AV198" s="11" t="s">
        <v>82</v>
      </c>
      <c r="AW198" s="11" t="s">
        <v>35</v>
      </c>
      <c r="AX198" s="11" t="s">
        <v>74</v>
      </c>
      <c r="AY198" s="224" t="s">
        <v>117</v>
      </c>
    </row>
    <row r="199" s="11" customFormat="1">
      <c r="B199" s="214"/>
      <c r="C199" s="215"/>
      <c r="D199" s="216" t="s">
        <v>126</v>
      </c>
      <c r="E199" s="217" t="s">
        <v>28</v>
      </c>
      <c r="F199" s="218" t="s">
        <v>240</v>
      </c>
      <c r="G199" s="215"/>
      <c r="H199" s="217" t="s">
        <v>28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126</v>
      </c>
      <c r="AU199" s="224" t="s">
        <v>82</v>
      </c>
      <c r="AV199" s="11" t="s">
        <v>82</v>
      </c>
      <c r="AW199" s="11" t="s">
        <v>35</v>
      </c>
      <c r="AX199" s="11" t="s">
        <v>74</v>
      </c>
      <c r="AY199" s="224" t="s">
        <v>117</v>
      </c>
    </row>
    <row r="200" s="1" customFormat="1" ht="16.5" customHeight="1">
      <c r="B200" s="36"/>
      <c r="C200" s="236" t="s">
        <v>278</v>
      </c>
      <c r="D200" s="236" t="s">
        <v>154</v>
      </c>
      <c r="E200" s="237" t="s">
        <v>279</v>
      </c>
      <c r="F200" s="238" t="s">
        <v>280</v>
      </c>
      <c r="G200" s="239" t="s">
        <v>228</v>
      </c>
      <c r="H200" s="240">
        <v>1</v>
      </c>
      <c r="I200" s="241"/>
      <c r="J200" s="242">
        <f>ROUND(I200*H200,2)</f>
        <v>0</v>
      </c>
      <c r="K200" s="238" t="s">
        <v>28</v>
      </c>
      <c r="L200" s="243"/>
      <c r="M200" s="244" t="s">
        <v>28</v>
      </c>
      <c r="N200" s="245" t="s">
        <v>45</v>
      </c>
      <c r="O200" s="77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15" t="s">
        <v>229</v>
      </c>
      <c r="AT200" s="15" t="s">
        <v>154</v>
      </c>
      <c r="AU200" s="15" t="s">
        <v>82</v>
      </c>
      <c r="AY200" s="15" t="s">
        <v>117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5" t="s">
        <v>82</v>
      </c>
      <c r="BK200" s="213">
        <f>ROUND(I200*H200,2)</f>
        <v>0</v>
      </c>
      <c r="BL200" s="15" t="s">
        <v>229</v>
      </c>
      <c r="BM200" s="15" t="s">
        <v>281</v>
      </c>
    </row>
    <row r="201" s="1" customFormat="1" ht="16.5" customHeight="1">
      <c r="B201" s="36"/>
      <c r="C201" s="202" t="s">
        <v>282</v>
      </c>
      <c r="D201" s="202" t="s">
        <v>119</v>
      </c>
      <c r="E201" s="203" t="s">
        <v>283</v>
      </c>
      <c r="F201" s="204" t="s">
        <v>284</v>
      </c>
      <c r="G201" s="205" t="s">
        <v>228</v>
      </c>
      <c r="H201" s="206">
        <v>1</v>
      </c>
      <c r="I201" s="207"/>
      <c r="J201" s="208">
        <f>ROUND(I201*H201,2)</f>
        <v>0</v>
      </c>
      <c r="K201" s="204" t="s">
        <v>28</v>
      </c>
      <c r="L201" s="41"/>
      <c r="M201" s="209" t="s">
        <v>28</v>
      </c>
      <c r="N201" s="210" t="s">
        <v>45</v>
      </c>
      <c r="O201" s="77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AR201" s="15" t="s">
        <v>229</v>
      </c>
      <c r="AT201" s="15" t="s">
        <v>119</v>
      </c>
      <c r="AU201" s="15" t="s">
        <v>82</v>
      </c>
      <c r="AY201" s="15" t="s">
        <v>117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5" t="s">
        <v>82</v>
      </c>
      <c r="BK201" s="213">
        <f>ROUND(I201*H201,2)</f>
        <v>0</v>
      </c>
      <c r="BL201" s="15" t="s">
        <v>229</v>
      </c>
      <c r="BM201" s="15" t="s">
        <v>285</v>
      </c>
    </row>
    <row r="202" s="12" customFormat="1">
      <c r="B202" s="225"/>
      <c r="C202" s="226"/>
      <c r="D202" s="216" t="s">
        <v>126</v>
      </c>
      <c r="E202" s="227" t="s">
        <v>28</v>
      </c>
      <c r="F202" s="228" t="s">
        <v>82</v>
      </c>
      <c r="G202" s="226"/>
      <c r="H202" s="229">
        <v>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126</v>
      </c>
      <c r="AU202" s="235" t="s">
        <v>82</v>
      </c>
      <c r="AV202" s="12" t="s">
        <v>84</v>
      </c>
      <c r="AW202" s="12" t="s">
        <v>35</v>
      </c>
      <c r="AX202" s="12" t="s">
        <v>82</v>
      </c>
      <c r="AY202" s="235" t="s">
        <v>117</v>
      </c>
    </row>
    <row r="203" s="11" customFormat="1">
      <c r="B203" s="214"/>
      <c r="C203" s="215"/>
      <c r="D203" s="216" t="s">
        <v>126</v>
      </c>
      <c r="E203" s="217" t="s">
        <v>28</v>
      </c>
      <c r="F203" s="218" t="s">
        <v>169</v>
      </c>
      <c r="G203" s="215"/>
      <c r="H203" s="217" t="s">
        <v>28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126</v>
      </c>
      <c r="AU203" s="224" t="s">
        <v>82</v>
      </c>
      <c r="AV203" s="11" t="s">
        <v>82</v>
      </c>
      <c r="AW203" s="11" t="s">
        <v>35</v>
      </c>
      <c r="AX203" s="11" t="s">
        <v>74</v>
      </c>
      <c r="AY203" s="224" t="s">
        <v>117</v>
      </c>
    </row>
    <row r="204" s="11" customFormat="1">
      <c r="B204" s="214"/>
      <c r="C204" s="215"/>
      <c r="D204" s="216" t="s">
        <v>126</v>
      </c>
      <c r="E204" s="217" t="s">
        <v>28</v>
      </c>
      <c r="F204" s="218" t="s">
        <v>235</v>
      </c>
      <c r="G204" s="215"/>
      <c r="H204" s="217" t="s">
        <v>28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126</v>
      </c>
      <c r="AU204" s="224" t="s">
        <v>82</v>
      </c>
      <c r="AV204" s="11" t="s">
        <v>82</v>
      </c>
      <c r="AW204" s="11" t="s">
        <v>35</v>
      </c>
      <c r="AX204" s="11" t="s">
        <v>74</v>
      </c>
      <c r="AY204" s="224" t="s">
        <v>117</v>
      </c>
    </row>
    <row r="205" s="11" customFormat="1">
      <c r="B205" s="214"/>
      <c r="C205" s="215"/>
      <c r="D205" s="216" t="s">
        <v>126</v>
      </c>
      <c r="E205" s="217" t="s">
        <v>28</v>
      </c>
      <c r="F205" s="218" t="s">
        <v>236</v>
      </c>
      <c r="G205" s="215"/>
      <c r="H205" s="217" t="s">
        <v>28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126</v>
      </c>
      <c r="AU205" s="224" t="s">
        <v>82</v>
      </c>
      <c r="AV205" s="11" t="s">
        <v>82</v>
      </c>
      <c r="AW205" s="11" t="s">
        <v>35</v>
      </c>
      <c r="AX205" s="11" t="s">
        <v>74</v>
      </c>
      <c r="AY205" s="224" t="s">
        <v>117</v>
      </c>
    </row>
    <row r="206" s="11" customFormat="1">
      <c r="B206" s="214"/>
      <c r="C206" s="215"/>
      <c r="D206" s="216" t="s">
        <v>126</v>
      </c>
      <c r="E206" s="217" t="s">
        <v>28</v>
      </c>
      <c r="F206" s="218" t="s">
        <v>237</v>
      </c>
      <c r="G206" s="215"/>
      <c r="H206" s="217" t="s">
        <v>28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126</v>
      </c>
      <c r="AU206" s="224" t="s">
        <v>82</v>
      </c>
      <c r="AV206" s="11" t="s">
        <v>82</v>
      </c>
      <c r="AW206" s="11" t="s">
        <v>35</v>
      </c>
      <c r="AX206" s="11" t="s">
        <v>74</v>
      </c>
      <c r="AY206" s="224" t="s">
        <v>117</v>
      </c>
    </row>
    <row r="207" s="11" customFormat="1">
      <c r="B207" s="214"/>
      <c r="C207" s="215"/>
      <c r="D207" s="216" t="s">
        <v>126</v>
      </c>
      <c r="E207" s="217" t="s">
        <v>28</v>
      </c>
      <c r="F207" s="218" t="s">
        <v>238</v>
      </c>
      <c r="G207" s="215"/>
      <c r="H207" s="217" t="s">
        <v>28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126</v>
      </c>
      <c r="AU207" s="224" t="s">
        <v>82</v>
      </c>
      <c r="AV207" s="11" t="s">
        <v>82</v>
      </c>
      <c r="AW207" s="11" t="s">
        <v>35</v>
      </c>
      <c r="AX207" s="11" t="s">
        <v>74</v>
      </c>
      <c r="AY207" s="224" t="s">
        <v>117</v>
      </c>
    </row>
    <row r="208" s="11" customFormat="1">
      <c r="B208" s="214"/>
      <c r="C208" s="215"/>
      <c r="D208" s="216" t="s">
        <v>126</v>
      </c>
      <c r="E208" s="217" t="s">
        <v>28</v>
      </c>
      <c r="F208" s="218" t="s">
        <v>239</v>
      </c>
      <c r="G208" s="215"/>
      <c r="H208" s="217" t="s">
        <v>28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126</v>
      </c>
      <c r="AU208" s="224" t="s">
        <v>82</v>
      </c>
      <c r="AV208" s="11" t="s">
        <v>82</v>
      </c>
      <c r="AW208" s="11" t="s">
        <v>35</v>
      </c>
      <c r="AX208" s="11" t="s">
        <v>74</v>
      </c>
      <c r="AY208" s="224" t="s">
        <v>117</v>
      </c>
    </row>
    <row r="209" s="11" customFormat="1">
      <c r="B209" s="214"/>
      <c r="C209" s="215"/>
      <c r="D209" s="216" t="s">
        <v>126</v>
      </c>
      <c r="E209" s="217" t="s">
        <v>28</v>
      </c>
      <c r="F209" s="218" t="s">
        <v>240</v>
      </c>
      <c r="G209" s="215"/>
      <c r="H209" s="217" t="s">
        <v>28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126</v>
      </c>
      <c r="AU209" s="224" t="s">
        <v>82</v>
      </c>
      <c r="AV209" s="11" t="s">
        <v>82</v>
      </c>
      <c r="AW209" s="11" t="s">
        <v>35</v>
      </c>
      <c r="AX209" s="11" t="s">
        <v>74</v>
      </c>
      <c r="AY209" s="224" t="s">
        <v>117</v>
      </c>
    </row>
    <row r="210" s="1" customFormat="1" ht="16.5" customHeight="1">
      <c r="B210" s="36"/>
      <c r="C210" s="236" t="s">
        <v>286</v>
      </c>
      <c r="D210" s="236" t="s">
        <v>154</v>
      </c>
      <c r="E210" s="237" t="s">
        <v>287</v>
      </c>
      <c r="F210" s="238" t="s">
        <v>288</v>
      </c>
      <c r="G210" s="239" t="s">
        <v>228</v>
      </c>
      <c r="H210" s="240">
        <v>1</v>
      </c>
      <c r="I210" s="241"/>
      <c r="J210" s="242">
        <f>ROUND(I210*H210,2)</f>
        <v>0</v>
      </c>
      <c r="K210" s="238" t="s">
        <v>28</v>
      </c>
      <c r="L210" s="243"/>
      <c r="M210" s="244" t="s">
        <v>28</v>
      </c>
      <c r="N210" s="245" t="s">
        <v>45</v>
      </c>
      <c r="O210" s="77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AR210" s="15" t="s">
        <v>229</v>
      </c>
      <c r="AT210" s="15" t="s">
        <v>154</v>
      </c>
      <c r="AU210" s="15" t="s">
        <v>82</v>
      </c>
      <c r="AY210" s="15" t="s">
        <v>117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5" t="s">
        <v>82</v>
      </c>
      <c r="BK210" s="213">
        <f>ROUND(I210*H210,2)</f>
        <v>0</v>
      </c>
      <c r="BL210" s="15" t="s">
        <v>229</v>
      </c>
      <c r="BM210" s="15" t="s">
        <v>289</v>
      </c>
    </row>
    <row r="211" s="1" customFormat="1" ht="16.5" customHeight="1">
      <c r="B211" s="36"/>
      <c r="C211" s="202" t="s">
        <v>290</v>
      </c>
      <c r="D211" s="202" t="s">
        <v>119</v>
      </c>
      <c r="E211" s="203" t="s">
        <v>291</v>
      </c>
      <c r="F211" s="204" t="s">
        <v>292</v>
      </c>
      <c r="G211" s="205" t="s">
        <v>228</v>
      </c>
      <c r="H211" s="206">
        <v>1</v>
      </c>
      <c r="I211" s="207"/>
      <c r="J211" s="208">
        <f>ROUND(I211*H211,2)</f>
        <v>0</v>
      </c>
      <c r="K211" s="204" t="s">
        <v>28</v>
      </c>
      <c r="L211" s="41"/>
      <c r="M211" s="209" t="s">
        <v>28</v>
      </c>
      <c r="N211" s="210" t="s">
        <v>45</v>
      </c>
      <c r="O211" s="77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15" t="s">
        <v>229</v>
      </c>
      <c r="AT211" s="15" t="s">
        <v>119</v>
      </c>
      <c r="AU211" s="15" t="s">
        <v>82</v>
      </c>
      <c r="AY211" s="15" t="s">
        <v>117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5" t="s">
        <v>82</v>
      </c>
      <c r="BK211" s="213">
        <f>ROUND(I211*H211,2)</f>
        <v>0</v>
      </c>
      <c r="BL211" s="15" t="s">
        <v>229</v>
      </c>
      <c r="BM211" s="15" t="s">
        <v>293</v>
      </c>
    </row>
    <row r="212" s="12" customFormat="1">
      <c r="B212" s="225"/>
      <c r="C212" s="226"/>
      <c r="D212" s="216" t="s">
        <v>126</v>
      </c>
      <c r="E212" s="227" t="s">
        <v>28</v>
      </c>
      <c r="F212" s="228" t="s">
        <v>82</v>
      </c>
      <c r="G212" s="226"/>
      <c r="H212" s="229">
        <v>1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126</v>
      </c>
      <c r="AU212" s="235" t="s">
        <v>82</v>
      </c>
      <c r="AV212" s="12" t="s">
        <v>84</v>
      </c>
      <c r="AW212" s="12" t="s">
        <v>35</v>
      </c>
      <c r="AX212" s="12" t="s">
        <v>82</v>
      </c>
      <c r="AY212" s="235" t="s">
        <v>117</v>
      </c>
    </row>
    <row r="213" s="11" customFormat="1">
      <c r="B213" s="214"/>
      <c r="C213" s="215"/>
      <c r="D213" s="216" t="s">
        <v>126</v>
      </c>
      <c r="E213" s="217" t="s">
        <v>28</v>
      </c>
      <c r="F213" s="218" t="s">
        <v>169</v>
      </c>
      <c r="G213" s="215"/>
      <c r="H213" s="217" t="s">
        <v>28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126</v>
      </c>
      <c r="AU213" s="224" t="s">
        <v>82</v>
      </c>
      <c r="AV213" s="11" t="s">
        <v>82</v>
      </c>
      <c r="AW213" s="11" t="s">
        <v>35</v>
      </c>
      <c r="AX213" s="11" t="s">
        <v>74</v>
      </c>
      <c r="AY213" s="224" t="s">
        <v>117</v>
      </c>
    </row>
    <row r="214" s="11" customFormat="1">
      <c r="B214" s="214"/>
      <c r="C214" s="215"/>
      <c r="D214" s="216" t="s">
        <v>126</v>
      </c>
      <c r="E214" s="217" t="s">
        <v>28</v>
      </c>
      <c r="F214" s="218" t="s">
        <v>235</v>
      </c>
      <c r="G214" s="215"/>
      <c r="H214" s="217" t="s">
        <v>28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126</v>
      </c>
      <c r="AU214" s="224" t="s">
        <v>82</v>
      </c>
      <c r="AV214" s="11" t="s">
        <v>82</v>
      </c>
      <c r="AW214" s="11" t="s">
        <v>35</v>
      </c>
      <c r="AX214" s="11" t="s">
        <v>74</v>
      </c>
      <c r="AY214" s="224" t="s">
        <v>117</v>
      </c>
    </row>
    <row r="215" s="11" customFormat="1">
      <c r="B215" s="214"/>
      <c r="C215" s="215"/>
      <c r="D215" s="216" t="s">
        <v>126</v>
      </c>
      <c r="E215" s="217" t="s">
        <v>28</v>
      </c>
      <c r="F215" s="218" t="s">
        <v>236</v>
      </c>
      <c r="G215" s="215"/>
      <c r="H215" s="217" t="s">
        <v>28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126</v>
      </c>
      <c r="AU215" s="224" t="s">
        <v>82</v>
      </c>
      <c r="AV215" s="11" t="s">
        <v>82</v>
      </c>
      <c r="AW215" s="11" t="s">
        <v>35</v>
      </c>
      <c r="AX215" s="11" t="s">
        <v>74</v>
      </c>
      <c r="AY215" s="224" t="s">
        <v>117</v>
      </c>
    </row>
    <row r="216" s="11" customFormat="1">
      <c r="B216" s="214"/>
      <c r="C216" s="215"/>
      <c r="D216" s="216" t="s">
        <v>126</v>
      </c>
      <c r="E216" s="217" t="s">
        <v>28</v>
      </c>
      <c r="F216" s="218" t="s">
        <v>237</v>
      </c>
      <c r="G216" s="215"/>
      <c r="H216" s="217" t="s">
        <v>28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126</v>
      </c>
      <c r="AU216" s="224" t="s">
        <v>82</v>
      </c>
      <c r="AV216" s="11" t="s">
        <v>82</v>
      </c>
      <c r="AW216" s="11" t="s">
        <v>35</v>
      </c>
      <c r="AX216" s="11" t="s">
        <v>74</v>
      </c>
      <c r="AY216" s="224" t="s">
        <v>117</v>
      </c>
    </row>
    <row r="217" s="11" customFormat="1">
      <c r="B217" s="214"/>
      <c r="C217" s="215"/>
      <c r="D217" s="216" t="s">
        <v>126</v>
      </c>
      <c r="E217" s="217" t="s">
        <v>28</v>
      </c>
      <c r="F217" s="218" t="s">
        <v>238</v>
      </c>
      <c r="G217" s="215"/>
      <c r="H217" s="217" t="s">
        <v>28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126</v>
      </c>
      <c r="AU217" s="224" t="s">
        <v>82</v>
      </c>
      <c r="AV217" s="11" t="s">
        <v>82</v>
      </c>
      <c r="AW217" s="11" t="s">
        <v>35</v>
      </c>
      <c r="AX217" s="11" t="s">
        <v>74</v>
      </c>
      <c r="AY217" s="224" t="s">
        <v>117</v>
      </c>
    </row>
    <row r="218" s="11" customFormat="1">
      <c r="B218" s="214"/>
      <c r="C218" s="215"/>
      <c r="D218" s="216" t="s">
        <v>126</v>
      </c>
      <c r="E218" s="217" t="s">
        <v>28</v>
      </c>
      <c r="F218" s="218" t="s">
        <v>239</v>
      </c>
      <c r="G218" s="215"/>
      <c r="H218" s="217" t="s">
        <v>28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126</v>
      </c>
      <c r="AU218" s="224" t="s">
        <v>82</v>
      </c>
      <c r="AV218" s="11" t="s">
        <v>82</v>
      </c>
      <c r="AW218" s="11" t="s">
        <v>35</v>
      </c>
      <c r="AX218" s="11" t="s">
        <v>74</v>
      </c>
      <c r="AY218" s="224" t="s">
        <v>117</v>
      </c>
    </row>
    <row r="219" s="11" customFormat="1">
      <c r="B219" s="214"/>
      <c r="C219" s="215"/>
      <c r="D219" s="216" t="s">
        <v>126</v>
      </c>
      <c r="E219" s="217" t="s">
        <v>28</v>
      </c>
      <c r="F219" s="218" t="s">
        <v>240</v>
      </c>
      <c r="G219" s="215"/>
      <c r="H219" s="217" t="s">
        <v>28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126</v>
      </c>
      <c r="AU219" s="224" t="s">
        <v>82</v>
      </c>
      <c r="AV219" s="11" t="s">
        <v>82</v>
      </c>
      <c r="AW219" s="11" t="s">
        <v>35</v>
      </c>
      <c r="AX219" s="11" t="s">
        <v>74</v>
      </c>
      <c r="AY219" s="224" t="s">
        <v>117</v>
      </c>
    </row>
    <row r="220" s="1" customFormat="1" ht="16.5" customHeight="1">
      <c r="B220" s="36"/>
      <c r="C220" s="236" t="s">
        <v>294</v>
      </c>
      <c r="D220" s="236" t="s">
        <v>154</v>
      </c>
      <c r="E220" s="237" t="s">
        <v>295</v>
      </c>
      <c r="F220" s="238" t="s">
        <v>296</v>
      </c>
      <c r="G220" s="239" t="s">
        <v>228</v>
      </c>
      <c r="H220" s="240">
        <v>1</v>
      </c>
      <c r="I220" s="241"/>
      <c r="J220" s="242">
        <f>ROUND(I220*H220,2)</f>
        <v>0</v>
      </c>
      <c r="K220" s="238" t="s">
        <v>28</v>
      </c>
      <c r="L220" s="243"/>
      <c r="M220" s="244" t="s">
        <v>28</v>
      </c>
      <c r="N220" s="245" t="s">
        <v>45</v>
      </c>
      <c r="O220" s="77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15" t="s">
        <v>229</v>
      </c>
      <c r="AT220" s="15" t="s">
        <v>154</v>
      </c>
      <c r="AU220" s="15" t="s">
        <v>82</v>
      </c>
      <c r="AY220" s="15" t="s">
        <v>117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5" t="s">
        <v>82</v>
      </c>
      <c r="BK220" s="213">
        <f>ROUND(I220*H220,2)</f>
        <v>0</v>
      </c>
      <c r="BL220" s="15" t="s">
        <v>229</v>
      </c>
      <c r="BM220" s="15" t="s">
        <v>297</v>
      </c>
    </row>
    <row r="221" s="1" customFormat="1" ht="16.5" customHeight="1">
      <c r="B221" s="36"/>
      <c r="C221" s="202" t="s">
        <v>298</v>
      </c>
      <c r="D221" s="202" t="s">
        <v>119</v>
      </c>
      <c r="E221" s="203" t="s">
        <v>299</v>
      </c>
      <c r="F221" s="204" t="s">
        <v>300</v>
      </c>
      <c r="G221" s="205" t="s">
        <v>228</v>
      </c>
      <c r="H221" s="206">
        <v>1</v>
      </c>
      <c r="I221" s="207"/>
      <c r="J221" s="208">
        <f>ROUND(I221*H221,2)</f>
        <v>0</v>
      </c>
      <c r="K221" s="204" t="s">
        <v>28</v>
      </c>
      <c r="L221" s="41"/>
      <c r="M221" s="209" t="s">
        <v>28</v>
      </c>
      <c r="N221" s="210" t="s">
        <v>45</v>
      </c>
      <c r="O221" s="77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AR221" s="15" t="s">
        <v>229</v>
      </c>
      <c r="AT221" s="15" t="s">
        <v>119</v>
      </c>
      <c r="AU221" s="15" t="s">
        <v>82</v>
      </c>
      <c r="AY221" s="15" t="s">
        <v>117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5" t="s">
        <v>82</v>
      </c>
      <c r="BK221" s="213">
        <f>ROUND(I221*H221,2)</f>
        <v>0</v>
      </c>
      <c r="BL221" s="15" t="s">
        <v>229</v>
      </c>
      <c r="BM221" s="15" t="s">
        <v>301</v>
      </c>
    </row>
    <row r="222" s="12" customFormat="1">
      <c r="B222" s="225"/>
      <c r="C222" s="226"/>
      <c r="D222" s="216" t="s">
        <v>126</v>
      </c>
      <c r="E222" s="227" t="s">
        <v>28</v>
      </c>
      <c r="F222" s="228" t="s">
        <v>82</v>
      </c>
      <c r="G222" s="226"/>
      <c r="H222" s="229">
        <v>1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126</v>
      </c>
      <c r="AU222" s="235" t="s">
        <v>82</v>
      </c>
      <c r="AV222" s="12" t="s">
        <v>84</v>
      </c>
      <c r="AW222" s="12" t="s">
        <v>35</v>
      </c>
      <c r="AX222" s="12" t="s">
        <v>82</v>
      </c>
      <c r="AY222" s="235" t="s">
        <v>117</v>
      </c>
    </row>
    <row r="223" s="11" customFormat="1">
      <c r="B223" s="214"/>
      <c r="C223" s="215"/>
      <c r="D223" s="216" t="s">
        <v>126</v>
      </c>
      <c r="E223" s="217" t="s">
        <v>28</v>
      </c>
      <c r="F223" s="218" t="s">
        <v>169</v>
      </c>
      <c r="G223" s="215"/>
      <c r="H223" s="217" t="s">
        <v>28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126</v>
      </c>
      <c r="AU223" s="224" t="s">
        <v>82</v>
      </c>
      <c r="AV223" s="11" t="s">
        <v>82</v>
      </c>
      <c r="AW223" s="11" t="s">
        <v>35</v>
      </c>
      <c r="AX223" s="11" t="s">
        <v>74</v>
      </c>
      <c r="AY223" s="224" t="s">
        <v>117</v>
      </c>
    </row>
    <row r="224" s="11" customFormat="1">
      <c r="B224" s="214"/>
      <c r="C224" s="215"/>
      <c r="D224" s="216" t="s">
        <v>126</v>
      </c>
      <c r="E224" s="217" t="s">
        <v>28</v>
      </c>
      <c r="F224" s="218" t="s">
        <v>235</v>
      </c>
      <c r="G224" s="215"/>
      <c r="H224" s="217" t="s">
        <v>28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126</v>
      </c>
      <c r="AU224" s="224" t="s">
        <v>82</v>
      </c>
      <c r="AV224" s="11" t="s">
        <v>82</v>
      </c>
      <c r="AW224" s="11" t="s">
        <v>35</v>
      </c>
      <c r="AX224" s="11" t="s">
        <v>74</v>
      </c>
      <c r="AY224" s="224" t="s">
        <v>117</v>
      </c>
    </row>
    <row r="225" s="11" customFormat="1">
      <c r="B225" s="214"/>
      <c r="C225" s="215"/>
      <c r="D225" s="216" t="s">
        <v>126</v>
      </c>
      <c r="E225" s="217" t="s">
        <v>28</v>
      </c>
      <c r="F225" s="218" t="s">
        <v>236</v>
      </c>
      <c r="G225" s="215"/>
      <c r="H225" s="217" t="s">
        <v>28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126</v>
      </c>
      <c r="AU225" s="224" t="s">
        <v>82</v>
      </c>
      <c r="AV225" s="11" t="s">
        <v>82</v>
      </c>
      <c r="AW225" s="11" t="s">
        <v>35</v>
      </c>
      <c r="AX225" s="11" t="s">
        <v>74</v>
      </c>
      <c r="AY225" s="224" t="s">
        <v>117</v>
      </c>
    </row>
    <row r="226" s="11" customFormat="1">
      <c r="B226" s="214"/>
      <c r="C226" s="215"/>
      <c r="D226" s="216" t="s">
        <v>126</v>
      </c>
      <c r="E226" s="217" t="s">
        <v>28</v>
      </c>
      <c r="F226" s="218" t="s">
        <v>237</v>
      </c>
      <c r="G226" s="215"/>
      <c r="H226" s="217" t="s">
        <v>28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126</v>
      </c>
      <c r="AU226" s="224" t="s">
        <v>82</v>
      </c>
      <c r="AV226" s="11" t="s">
        <v>82</v>
      </c>
      <c r="AW226" s="11" t="s">
        <v>35</v>
      </c>
      <c r="AX226" s="11" t="s">
        <v>74</v>
      </c>
      <c r="AY226" s="224" t="s">
        <v>117</v>
      </c>
    </row>
    <row r="227" s="11" customFormat="1">
      <c r="B227" s="214"/>
      <c r="C227" s="215"/>
      <c r="D227" s="216" t="s">
        <v>126</v>
      </c>
      <c r="E227" s="217" t="s">
        <v>28</v>
      </c>
      <c r="F227" s="218" t="s">
        <v>238</v>
      </c>
      <c r="G227" s="215"/>
      <c r="H227" s="217" t="s">
        <v>28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126</v>
      </c>
      <c r="AU227" s="224" t="s">
        <v>82</v>
      </c>
      <c r="AV227" s="11" t="s">
        <v>82</v>
      </c>
      <c r="AW227" s="11" t="s">
        <v>35</v>
      </c>
      <c r="AX227" s="11" t="s">
        <v>74</v>
      </c>
      <c r="AY227" s="224" t="s">
        <v>117</v>
      </c>
    </row>
    <row r="228" s="11" customFormat="1">
      <c r="B228" s="214"/>
      <c r="C228" s="215"/>
      <c r="D228" s="216" t="s">
        <v>126</v>
      </c>
      <c r="E228" s="217" t="s">
        <v>28</v>
      </c>
      <c r="F228" s="218" t="s">
        <v>239</v>
      </c>
      <c r="G228" s="215"/>
      <c r="H228" s="217" t="s">
        <v>28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126</v>
      </c>
      <c r="AU228" s="224" t="s">
        <v>82</v>
      </c>
      <c r="AV228" s="11" t="s">
        <v>82</v>
      </c>
      <c r="AW228" s="11" t="s">
        <v>35</v>
      </c>
      <c r="AX228" s="11" t="s">
        <v>74</v>
      </c>
      <c r="AY228" s="224" t="s">
        <v>117</v>
      </c>
    </row>
    <row r="229" s="11" customFormat="1">
      <c r="B229" s="214"/>
      <c r="C229" s="215"/>
      <c r="D229" s="216" t="s">
        <v>126</v>
      </c>
      <c r="E229" s="217" t="s">
        <v>28</v>
      </c>
      <c r="F229" s="218" t="s">
        <v>240</v>
      </c>
      <c r="G229" s="215"/>
      <c r="H229" s="217" t="s">
        <v>28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126</v>
      </c>
      <c r="AU229" s="224" t="s">
        <v>82</v>
      </c>
      <c r="AV229" s="11" t="s">
        <v>82</v>
      </c>
      <c r="AW229" s="11" t="s">
        <v>35</v>
      </c>
      <c r="AX229" s="11" t="s">
        <v>74</v>
      </c>
      <c r="AY229" s="224" t="s">
        <v>117</v>
      </c>
    </row>
    <row r="230" s="1" customFormat="1" ht="16.5" customHeight="1">
      <c r="B230" s="36"/>
      <c r="C230" s="236" t="s">
        <v>302</v>
      </c>
      <c r="D230" s="236" t="s">
        <v>154</v>
      </c>
      <c r="E230" s="237" t="s">
        <v>303</v>
      </c>
      <c r="F230" s="238" t="s">
        <v>304</v>
      </c>
      <c r="G230" s="239" t="s">
        <v>228</v>
      </c>
      <c r="H230" s="240">
        <v>1</v>
      </c>
      <c r="I230" s="241"/>
      <c r="J230" s="242">
        <f>ROUND(I230*H230,2)</f>
        <v>0</v>
      </c>
      <c r="K230" s="238" t="s">
        <v>28</v>
      </c>
      <c r="L230" s="243"/>
      <c r="M230" s="244" t="s">
        <v>28</v>
      </c>
      <c r="N230" s="245" t="s">
        <v>45</v>
      </c>
      <c r="O230" s="77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AR230" s="15" t="s">
        <v>229</v>
      </c>
      <c r="AT230" s="15" t="s">
        <v>154</v>
      </c>
      <c r="AU230" s="15" t="s">
        <v>82</v>
      </c>
      <c r="AY230" s="15" t="s">
        <v>117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5" t="s">
        <v>82</v>
      </c>
      <c r="BK230" s="213">
        <f>ROUND(I230*H230,2)</f>
        <v>0</v>
      </c>
      <c r="BL230" s="15" t="s">
        <v>229</v>
      </c>
      <c r="BM230" s="15" t="s">
        <v>305</v>
      </c>
    </row>
    <row r="231" s="1" customFormat="1" ht="16.5" customHeight="1">
      <c r="B231" s="36"/>
      <c r="C231" s="202" t="s">
        <v>306</v>
      </c>
      <c r="D231" s="202" t="s">
        <v>119</v>
      </c>
      <c r="E231" s="203" t="s">
        <v>307</v>
      </c>
      <c r="F231" s="204" t="s">
        <v>308</v>
      </c>
      <c r="G231" s="205" t="s">
        <v>228</v>
      </c>
      <c r="H231" s="206">
        <v>1</v>
      </c>
      <c r="I231" s="207"/>
      <c r="J231" s="208">
        <f>ROUND(I231*H231,2)</f>
        <v>0</v>
      </c>
      <c r="K231" s="204" t="s">
        <v>28</v>
      </c>
      <c r="L231" s="41"/>
      <c r="M231" s="209" t="s">
        <v>28</v>
      </c>
      <c r="N231" s="210" t="s">
        <v>45</v>
      </c>
      <c r="O231" s="77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15" t="s">
        <v>229</v>
      </c>
      <c r="AT231" s="15" t="s">
        <v>119</v>
      </c>
      <c r="AU231" s="15" t="s">
        <v>82</v>
      </c>
      <c r="AY231" s="15" t="s">
        <v>117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5" t="s">
        <v>82</v>
      </c>
      <c r="BK231" s="213">
        <f>ROUND(I231*H231,2)</f>
        <v>0</v>
      </c>
      <c r="BL231" s="15" t="s">
        <v>229</v>
      </c>
      <c r="BM231" s="15" t="s">
        <v>309</v>
      </c>
    </row>
    <row r="232" s="12" customFormat="1">
      <c r="B232" s="225"/>
      <c r="C232" s="226"/>
      <c r="D232" s="216" t="s">
        <v>126</v>
      </c>
      <c r="E232" s="227" t="s">
        <v>28</v>
      </c>
      <c r="F232" s="228" t="s">
        <v>82</v>
      </c>
      <c r="G232" s="226"/>
      <c r="H232" s="229">
        <v>1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126</v>
      </c>
      <c r="AU232" s="235" t="s">
        <v>82</v>
      </c>
      <c r="AV232" s="12" t="s">
        <v>84</v>
      </c>
      <c r="AW232" s="12" t="s">
        <v>35</v>
      </c>
      <c r="AX232" s="12" t="s">
        <v>82</v>
      </c>
      <c r="AY232" s="235" t="s">
        <v>117</v>
      </c>
    </row>
    <row r="233" s="11" customFormat="1">
      <c r="B233" s="214"/>
      <c r="C233" s="215"/>
      <c r="D233" s="216" t="s">
        <v>126</v>
      </c>
      <c r="E233" s="217" t="s">
        <v>28</v>
      </c>
      <c r="F233" s="218" t="s">
        <v>169</v>
      </c>
      <c r="G233" s="215"/>
      <c r="H233" s="217" t="s">
        <v>28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126</v>
      </c>
      <c r="AU233" s="224" t="s">
        <v>82</v>
      </c>
      <c r="AV233" s="11" t="s">
        <v>82</v>
      </c>
      <c r="AW233" s="11" t="s">
        <v>35</v>
      </c>
      <c r="AX233" s="11" t="s">
        <v>74</v>
      </c>
      <c r="AY233" s="224" t="s">
        <v>117</v>
      </c>
    </row>
    <row r="234" s="11" customFormat="1">
      <c r="B234" s="214"/>
      <c r="C234" s="215"/>
      <c r="D234" s="216" t="s">
        <v>126</v>
      </c>
      <c r="E234" s="217" t="s">
        <v>28</v>
      </c>
      <c r="F234" s="218" t="s">
        <v>235</v>
      </c>
      <c r="G234" s="215"/>
      <c r="H234" s="217" t="s">
        <v>28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126</v>
      </c>
      <c r="AU234" s="224" t="s">
        <v>82</v>
      </c>
      <c r="AV234" s="11" t="s">
        <v>82</v>
      </c>
      <c r="AW234" s="11" t="s">
        <v>35</v>
      </c>
      <c r="AX234" s="11" t="s">
        <v>74</v>
      </c>
      <c r="AY234" s="224" t="s">
        <v>117</v>
      </c>
    </row>
    <row r="235" s="11" customFormat="1">
      <c r="B235" s="214"/>
      <c r="C235" s="215"/>
      <c r="D235" s="216" t="s">
        <v>126</v>
      </c>
      <c r="E235" s="217" t="s">
        <v>28</v>
      </c>
      <c r="F235" s="218" t="s">
        <v>236</v>
      </c>
      <c r="G235" s="215"/>
      <c r="H235" s="217" t="s">
        <v>28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126</v>
      </c>
      <c r="AU235" s="224" t="s">
        <v>82</v>
      </c>
      <c r="AV235" s="11" t="s">
        <v>82</v>
      </c>
      <c r="AW235" s="11" t="s">
        <v>35</v>
      </c>
      <c r="AX235" s="11" t="s">
        <v>74</v>
      </c>
      <c r="AY235" s="224" t="s">
        <v>117</v>
      </c>
    </row>
    <row r="236" s="11" customFormat="1">
      <c r="B236" s="214"/>
      <c r="C236" s="215"/>
      <c r="D236" s="216" t="s">
        <v>126</v>
      </c>
      <c r="E236" s="217" t="s">
        <v>28</v>
      </c>
      <c r="F236" s="218" t="s">
        <v>237</v>
      </c>
      <c r="G236" s="215"/>
      <c r="H236" s="217" t="s">
        <v>28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126</v>
      </c>
      <c r="AU236" s="224" t="s">
        <v>82</v>
      </c>
      <c r="AV236" s="11" t="s">
        <v>82</v>
      </c>
      <c r="AW236" s="11" t="s">
        <v>35</v>
      </c>
      <c r="AX236" s="11" t="s">
        <v>74</v>
      </c>
      <c r="AY236" s="224" t="s">
        <v>117</v>
      </c>
    </row>
    <row r="237" s="11" customFormat="1">
      <c r="B237" s="214"/>
      <c r="C237" s="215"/>
      <c r="D237" s="216" t="s">
        <v>126</v>
      </c>
      <c r="E237" s="217" t="s">
        <v>28</v>
      </c>
      <c r="F237" s="218" t="s">
        <v>238</v>
      </c>
      <c r="G237" s="215"/>
      <c r="H237" s="217" t="s">
        <v>28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126</v>
      </c>
      <c r="AU237" s="224" t="s">
        <v>82</v>
      </c>
      <c r="AV237" s="11" t="s">
        <v>82</v>
      </c>
      <c r="AW237" s="11" t="s">
        <v>35</v>
      </c>
      <c r="AX237" s="11" t="s">
        <v>74</v>
      </c>
      <c r="AY237" s="224" t="s">
        <v>117</v>
      </c>
    </row>
    <row r="238" s="11" customFormat="1">
      <c r="B238" s="214"/>
      <c r="C238" s="215"/>
      <c r="D238" s="216" t="s">
        <v>126</v>
      </c>
      <c r="E238" s="217" t="s">
        <v>28</v>
      </c>
      <c r="F238" s="218" t="s">
        <v>239</v>
      </c>
      <c r="G238" s="215"/>
      <c r="H238" s="217" t="s">
        <v>28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126</v>
      </c>
      <c r="AU238" s="224" t="s">
        <v>82</v>
      </c>
      <c r="AV238" s="11" t="s">
        <v>82</v>
      </c>
      <c r="AW238" s="11" t="s">
        <v>35</v>
      </c>
      <c r="AX238" s="11" t="s">
        <v>74</v>
      </c>
      <c r="AY238" s="224" t="s">
        <v>117</v>
      </c>
    </row>
    <row r="239" s="11" customFormat="1">
      <c r="B239" s="214"/>
      <c r="C239" s="215"/>
      <c r="D239" s="216" t="s">
        <v>126</v>
      </c>
      <c r="E239" s="217" t="s">
        <v>28</v>
      </c>
      <c r="F239" s="218" t="s">
        <v>240</v>
      </c>
      <c r="G239" s="215"/>
      <c r="H239" s="217" t="s">
        <v>28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126</v>
      </c>
      <c r="AU239" s="224" t="s">
        <v>82</v>
      </c>
      <c r="AV239" s="11" t="s">
        <v>82</v>
      </c>
      <c r="AW239" s="11" t="s">
        <v>35</v>
      </c>
      <c r="AX239" s="11" t="s">
        <v>74</v>
      </c>
      <c r="AY239" s="224" t="s">
        <v>117</v>
      </c>
    </row>
    <row r="240" s="1" customFormat="1" ht="16.5" customHeight="1">
      <c r="B240" s="36"/>
      <c r="C240" s="236" t="s">
        <v>310</v>
      </c>
      <c r="D240" s="236" t="s">
        <v>154</v>
      </c>
      <c r="E240" s="237" t="s">
        <v>311</v>
      </c>
      <c r="F240" s="238" t="s">
        <v>312</v>
      </c>
      <c r="G240" s="239" t="s">
        <v>228</v>
      </c>
      <c r="H240" s="240">
        <v>1</v>
      </c>
      <c r="I240" s="241"/>
      <c r="J240" s="242">
        <f>ROUND(I240*H240,2)</f>
        <v>0</v>
      </c>
      <c r="K240" s="238" t="s">
        <v>28</v>
      </c>
      <c r="L240" s="243"/>
      <c r="M240" s="244" t="s">
        <v>28</v>
      </c>
      <c r="N240" s="245" t="s">
        <v>45</v>
      </c>
      <c r="O240" s="77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AR240" s="15" t="s">
        <v>229</v>
      </c>
      <c r="AT240" s="15" t="s">
        <v>154</v>
      </c>
      <c r="AU240" s="15" t="s">
        <v>82</v>
      </c>
      <c r="AY240" s="15" t="s">
        <v>117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5" t="s">
        <v>82</v>
      </c>
      <c r="BK240" s="213">
        <f>ROUND(I240*H240,2)</f>
        <v>0</v>
      </c>
      <c r="BL240" s="15" t="s">
        <v>229</v>
      </c>
      <c r="BM240" s="15" t="s">
        <v>313</v>
      </c>
    </row>
    <row r="241" s="1" customFormat="1" ht="16.5" customHeight="1">
      <c r="B241" s="36"/>
      <c r="C241" s="202" t="s">
        <v>314</v>
      </c>
      <c r="D241" s="202" t="s">
        <v>119</v>
      </c>
      <c r="E241" s="203" t="s">
        <v>315</v>
      </c>
      <c r="F241" s="204" t="s">
        <v>316</v>
      </c>
      <c r="G241" s="205" t="s">
        <v>228</v>
      </c>
      <c r="H241" s="206">
        <v>1</v>
      </c>
      <c r="I241" s="207"/>
      <c r="J241" s="208">
        <f>ROUND(I241*H241,2)</f>
        <v>0</v>
      </c>
      <c r="K241" s="204" t="s">
        <v>28</v>
      </c>
      <c r="L241" s="41"/>
      <c r="M241" s="209" t="s">
        <v>28</v>
      </c>
      <c r="N241" s="210" t="s">
        <v>45</v>
      </c>
      <c r="O241" s="77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AR241" s="15" t="s">
        <v>229</v>
      </c>
      <c r="AT241" s="15" t="s">
        <v>119</v>
      </c>
      <c r="AU241" s="15" t="s">
        <v>82</v>
      </c>
      <c r="AY241" s="15" t="s">
        <v>117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5" t="s">
        <v>82</v>
      </c>
      <c r="BK241" s="213">
        <f>ROUND(I241*H241,2)</f>
        <v>0</v>
      </c>
      <c r="BL241" s="15" t="s">
        <v>229</v>
      </c>
      <c r="BM241" s="15" t="s">
        <v>317</v>
      </c>
    </row>
    <row r="242" s="12" customFormat="1">
      <c r="B242" s="225"/>
      <c r="C242" s="226"/>
      <c r="D242" s="216" t="s">
        <v>126</v>
      </c>
      <c r="E242" s="227" t="s">
        <v>28</v>
      </c>
      <c r="F242" s="228" t="s">
        <v>82</v>
      </c>
      <c r="G242" s="226"/>
      <c r="H242" s="229">
        <v>1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126</v>
      </c>
      <c r="AU242" s="235" t="s">
        <v>82</v>
      </c>
      <c r="AV242" s="12" t="s">
        <v>84</v>
      </c>
      <c r="AW242" s="12" t="s">
        <v>35</v>
      </c>
      <c r="AX242" s="12" t="s">
        <v>82</v>
      </c>
      <c r="AY242" s="235" t="s">
        <v>117</v>
      </c>
    </row>
    <row r="243" s="11" customFormat="1">
      <c r="B243" s="214"/>
      <c r="C243" s="215"/>
      <c r="D243" s="216" t="s">
        <v>126</v>
      </c>
      <c r="E243" s="217" t="s">
        <v>28</v>
      </c>
      <c r="F243" s="218" t="s">
        <v>169</v>
      </c>
      <c r="G243" s="215"/>
      <c r="H243" s="217" t="s">
        <v>28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126</v>
      </c>
      <c r="AU243" s="224" t="s">
        <v>82</v>
      </c>
      <c r="AV243" s="11" t="s">
        <v>82</v>
      </c>
      <c r="AW243" s="11" t="s">
        <v>35</v>
      </c>
      <c r="AX243" s="11" t="s">
        <v>74</v>
      </c>
      <c r="AY243" s="224" t="s">
        <v>117</v>
      </c>
    </row>
    <row r="244" s="11" customFormat="1">
      <c r="B244" s="214"/>
      <c r="C244" s="215"/>
      <c r="D244" s="216" t="s">
        <v>126</v>
      </c>
      <c r="E244" s="217" t="s">
        <v>28</v>
      </c>
      <c r="F244" s="218" t="s">
        <v>235</v>
      </c>
      <c r="G244" s="215"/>
      <c r="H244" s="217" t="s">
        <v>28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126</v>
      </c>
      <c r="AU244" s="224" t="s">
        <v>82</v>
      </c>
      <c r="AV244" s="11" t="s">
        <v>82</v>
      </c>
      <c r="AW244" s="11" t="s">
        <v>35</v>
      </c>
      <c r="AX244" s="11" t="s">
        <v>74</v>
      </c>
      <c r="AY244" s="224" t="s">
        <v>117</v>
      </c>
    </row>
    <row r="245" s="11" customFormat="1">
      <c r="B245" s="214"/>
      <c r="C245" s="215"/>
      <c r="D245" s="216" t="s">
        <v>126</v>
      </c>
      <c r="E245" s="217" t="s">
        <v>28</v>
      </c>
      <c r="F245" s="218" t="s">
        <v>236</v>
      </c>
      <c r="G245" s="215"/>
      <c r="H245" s="217" t="s">
        <v>28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126</v>
      </c>
      <c r="AU245" s="224" t="s">
        <v>82</v>
      </c>
      <c r="AV245" s="11" t="s">
        <v>82</v>
      </c>
      <c r="AW245" s="11" t="s">
        <v>35</v>
      </c>
      <c r="AX245" s="11" t="s">
        <v>74</v>
      </c>
      <c r="AY245" s="224" t="s">
        <v>117</v>
      </c>
    </row>
    <row r="246" s="11" customFormat="1">
      <c r="B246" s="214"/>
      <c r="C246" s="215"/>
      <c r="D246" s="216" t="s">
        <v>126</v>
      </c>
      <c r="E246" s="217" t="s">
        <v>28</v>
      </c>
      <c r="F246" s="218" t="s">
        <v>237</v>
      </c>
      <c r="G246" s="215"/>
      <c r="H246" s="217" t="s">
        <v>28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126</v>
      </c>
      <c r="AU246" s="224" t="s">
        <v>82</v>
      </c>
      <c r="AV246" s="11" t="s">
        <v>82</v>
      </c>
      <c r="AW246" s="11" t="s">
        <v>35</v>
      </c>
      <c r="AX246" s="11" t="s">
        <v>74</v>
      </c>
      <c r="AY246" s="224" t="s">
        <v>117</v>
      </c>
    </row>
    <row r="247" s="11" customFormat="1">
      <c r="B247" s="214"/>
      <c r="C247" s="215"/>
      <c r="D247" s="216" t="s">
        <v>126</v>
      </c>
      <c r="E247" s="217" t="s">
        <v>28</v>
      </c>
      <c r="F247" s="218" t="s">
        <v>238</v>
      </c>
      <c r="G247" s="215"/>
      <c r="H247" s="217" t="s">
        <v>28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126</v>
      </c>
      <c r="AU247" s="224" t="s">
        <v>82</v>
      </c>
      <c r="AV247" s="11" t="s">
        <v>82</v>
      </c>
      <c r="AW247" s="11" t="s">
        <v>35</v>
      </c>
      <c r="AX247" s="11" t="s">
        <v>74</v>
      </c>
      <c r="AY247" s="224" t="s">
        <v>117</v>
      </c>
    </row>
    <row r="248" s="11" customFormat="1">
      <c r="B248" s="214"/>
      <c r="C248" s="215"/>
      <c r="D248" s="216" t="s">
        <v>126</v>
      </c>
      <c r="E248" s="217" t="s">
        <v>28</v>
      </c>
      <c r="F248" s="218" t="s">
        <v>239</v>
      </c>
      <c r="G248" s="215"/>
      <c r="H248" s="217" t="s">
        <v>28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126</v>
      </c>
      <c r="AU248" s="224" t="s">
        <v>82</v>
      </c>
      <c r="AV248" s="11" t="s">
        <v>82</v>
      </c>
      <c r="AW248" s="11" t="s">
        <v>35</v>
      </c>
      <c r="AX248" s="11" t="s">
        <v>74</v>
      </c>
      <c r="AY248" s="224" t="s">
        <v>117</v>
      </c>
    </row>
    <row r="249" s="11" customFormat="1">
      <c r="B249" s="214"/>
      <c r="C249" s="215"/>
      <c r="D249" s="216" t="s">
        <v>126</v>
      </c>
      <c r="E249" s="217" t="s">
        <v>28</v>
      </c>
      <c r="F249" s="218" t="s">
        <v>240</v>
      </c>
      <c r="G249" s="215"/>
      <c r="H249" s="217" t="s">
        <v>28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126</v>
      </c>
      <c r="AU249" s="224" t="s">
        <v>82</v>
      </c>
      <c r="AV249" s="11" t="s">
        <v>82</v>
      </c>
      <c r="AW249" s="11" t="s">
        <v>35</v>
      </c>
      <c r="AX249" s="11" t="s">
        <v>74</v>
      </c>
      <c r="AY249" s="224" t="s">
        <v>117</v>
      </c>
    </row>
    <row r="250" s="1" customFormat="1" ht="16.5" customHeight="1">
      <c r="B250" s="36"/>
      <c r="C250" s="236" t="s">
        <v>318</v>
      </c>
      <c r="D250" s="236" t="s">
        <v>154</v>
      </c>
      <c r="E250" s="237" t="s">
        <v>319</v>
      </c>
      <c r="F250" s="238" t="s">
        <v>320</v>
      </c>
      <c r="G250" s="239" t="s">
        <v>228</v>
      </c>
      <c r="H250" s="240">
        <v>1</v>
      </c>
      <c r="I250" s="241"/>
      <c r="J250" s="242">
        <f>ROUND(I250*H250,2)</f>
        <v>0</v>
      </c>
      <c r="K250" s="238" t="s">
        <v>28</v>
      </c>
      <c r="L250" s="243"/>
      <c r="M250" s="244" t="s">
        <v>28</v>
      </c>
      <c r="N250" s="245" t="s">
        <v>45</v>
      </c>
      <c r="O250" s="77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AR250" s="15" t="s">
        <v>229</v>
      </c>
      <c r="AT250" s="15" t="s">
        <v>154</v>
      </c>
      <c r="AU250" s="15" t="s">
        <v>82</v>
      </c>
      <c r="AY250" s="15" t="s">
        <v>117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5" t="s">
        <v>82</v>
      </c>
      <c r="BK250" s="213">
        <f>ROUND(I250*H250,2)</f>
        <v>0</v>
      </c>
      <c r="BL250" s="15" t="s">
        <v>229</v>
      </c>
      <c r="BM250" s="15" t="s">
        <v>321</v>
      </c>
    </row>
    <row r="251" s="1" customFormat="1" ht="16.5" customHeight="1">
      <c r="B251" s="36"/>
      <c r="C251" s="202" t="s">
        <v>322</v>
      </c>
      <c r="D251" s="202" t="s">
        <v>119</v>
      </c>
      <c r="E251" s="203" t="s">
        <v>323</v>
      </c>
      <c r="F251" s="204" t="s">
        <v>324</v>
      </c>
      <c r="G251" s="205" t="s">
        <v>228</v>
      </c>
      <c r="H251" s="206">
        <v>1</v>
      </c>
      <c r="I251" s="207"/>
      <c r="J251" s="208">
        <f>ROUND(I251*H251,2)</f>
        <v>0</v>
      </c>
      <c r="K251" s="204" t="s">
        <v>28</v>
      </c>
      <c r="L251" s="41"/>
      <c r="M251" s="209" t="s">
        <v>28</v>
      </c>
      <c r="N251" s="210" t="s">
        <v>45</v>
      </c>
      <c r="O251" s="77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AR251" s="15" t="s">
        <v>229</v>
      </c>
      <c r="AT251" s="15" t="s">
        <v>119</v>
      </c>
      <c r="AU251" s="15" t="s">
        <v>82</v>
      </c>
      <c r="AY251" s="15" t="s">
        <v>117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5" t="s">
        <v>82</v>
      </c>
      <c r="BK251" s="213">
        <f>ROUND(I251*H251,2)</f>
        <v>0</v>
      </c>
      <c r="BL251" s="15" t="s">
        <v>229</v>
      </c>
      <c r="BM251" s="15" t="s">
        <v>325</v>
      </c>
    </row>
    <row r="252" s="12" customFormat="1">
      <c r="B252" s="225"/>
      <c r="C252" s="226"/>
      <c r="D252" s="216" t="s">
        <v>126</v>
      </c>
      <c r="E252" s="227" t="s">
        <v>28</v>
      </c>
      <c r="F252" s="228" t="s">
        <v>82</v>
      </c>
      <c r="G252" s="226"/>
      <c r="H252" s="229">
        <v>1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126</v>
      </c>
      <c r="AU252" s="235" t="s">
        <v>82</v>
      </c>
      <c r="AV252" s="12" t="s">
        <v>84</v>
      </c>
      <c r="AW252" s="12" t="s">
        <v>35</v>
      </c>
      <c r="AX252" s="12" t="s">
        <v>82</v>
      </c>
      <c r="AY252" s="235" t="s">
        <v>117</v>
      </c>
    </row>
    <row r="253" s="11" customFormat="1">
      <c r="B253" s="214"/>
      <c r="C253" s="215"/>
      <c r="D253" s="216" t="s">
        <v>126</v>
      </c>
      <c r="E253" s="217" t="s">
        <v>28</v>
      </c>
      <c r="F253" s="218" t="s">
        <v>169</v>
      </c>
      <c r="G253" s="215"/>
      <c r="H253" s="217" t="s">
        <v>28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126</v>
      </c>
      <c r="AU253" s="224" t="s">
        <v>82</v>
      </c>
      <c r="AV253" s="11" t="s">
        <v>82</v>
      </c>
      <c r="AW253" s="11" t="s">
        <v>35</v>
      </c>
      <c r="AX253" s="11" t="s">
        <v>74</v>
      </c>
      <c r="AY253" s="224" t="s">
        <v>117</v>
      </c>
    </row>
    <row r="254" s="11" customFormat="1">
      <c r="B254" s="214"/>
      <c r="C254" s="215"/>
      <c r="D254" s="216" t="s">
        <v>126</v>
      </c>
      <c r="E254" s="217" t="s">
        <v>28</v>
      </c>
      <c r="F254" s="218" t="s">
        <v>235</v>
      </c>
      <c r="G254" s="215"/>
      <c r="H254" s="217" t="s">
        <v>28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126</v>
      </c>
      <c r="AU254" s="224" t="s">
        <v>82</v>
      </c>
      <c r="AV254" s="11" t="s">
        <v>82</v>
      </c>
      <c r="AW254" s="11" t="s">
        <v>35</v>
      </c>
      <c r="AX254" s="11" t="s">
        <v>74</v>
      </c>
      <c r="AY254" s="224" t="s">
        <v>117</v>
      </c>
    </row>
    <row r="255" s="11" customFormat="1">
      <c r="B255" s="214"/>
      <c r="C255" s="215"/>
      <c r="D255" s="216" t="s">
        <v>126</v>
      </c>
      <c r="E255" s="217" t="s">
        <v>28</v>
      </c>
      <c r="F255" s="218" t="s">
        <v>236</v>
      </c>
      <c r="G255" s="215"/>
      <c r="H255" s="217" t="s">
        <v>28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126</v>
      </c>
      <c r="AU255" s="224" t="s">
        <v>82</v>
      </c>
      <c r="AV255" s="11" t="s">
        <v>82</v>
      </c>
      <c r="AW255" s="11" t="s">
        <v>35</v>
      </c>
      <c r="AX255" s="11" t="s">
        <v>74</v>
      </c>
      <c r="AY255" s="224" t="s">
        <v>117</v>
      </c>
    </row>
    <row r="256" s="11" customFormat="1">
      <c r="B256" s="214"/>
      <c r="C256" s="215"/>
      <c r="D256" s="216" t="s">
        <v>126</v>
      </c>
      <c r="E256" s="217" t="s">
        <v>28</v>
      </c>
      <c r="F256" s="218" t="s">
        <v>237</v>
      </c>
      <c r="G256" s="215"/>
      <c r="H256" s="217" t="s">
        <v>28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126</v>
      </c>
      <c r="AU256" s="224" t="s">
        <v>82</v>
      </c>
      <c r="AV256" s="11" t="s">
        <v>82</v>
      </c>
      <c r="AW256" s="11" t="s">
        <v>35</v>
      </c>
      <c r="AX256" s="11" t="s">
        <v>74</v>
      </c>
      <c r="AY256" s="224" t="s">
        <v>117</v>
      </c>
    </row>
    <row r="257" s="11" customFormat="1">
      <c r="B257" s="214"/>
      <c r="C257" s="215"/>
      <c r="D257" s="216" t="s">
        <v>126</v>
      </c>
      <c r="E257" s="217" t="s">
        <v>28</v>
      </c>
      <c r="F257" s="218" t="s">
        <v>238</v>
      </c>
      <c r="G257" s="215"/>
      <c r="H257" s="217" t="s">
        <v>28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126</v>
      </c>
      <c r="AU257" s="224" t="s">
        <v>82</v>
      </c>
      <c r="AV257" s="11" t="s">
        <v>82</v>
      </c>
      <c r="AW257" s="11" t="s">
        <v>35</v>
      </c>
      <c r="AX257" s="11" t="s">
        <v>74</v>
      </c>
      <c r="AY257" s="224" t="s">
        <v>117</v>
      </c>
    </row>
    <row r="258" s="11" customFormat="1">
      <c r="B258" s="214"/>
      <c r="C258" s="215"/>
      <c r="D258" s="216" t="s">
        <v>126</v>
      </c>
      <c r="E258" s="217" t="s">
        <v>28</v>
      </c>
      <c r="F258" s="218" t="s">
        <v>239</v>
      </c>
      <c r="G258" s="215"/>
      <c r="H258" s="217" t="s">
        <v>28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126</v>
      </c>
      <c r="AU258" s="224" t="s">
        <v>82</v>
      </c>
      <c r="AV258" s="11" t="s">
        <v>82</v>
      </c>
      <c r="AW258" s="11" t="s">
        <v>35</v>
      </c>
      <c r="AX258" s="11" t="s">
        <v>74</v>
      </c>
      <c r="AY258" s="224" t="s">
        <v>117</v>
      </c>
    </row>
    <row r="259" s="11" customFormat="1">
      <c r="B259" s="214"/>
      <c r="C259" s="215"/>
      <c r="D259" s="216" t="s">
        <v>126</v>
      </c>
      <c r="E259" s="217" t="s">
        <v>28</v>
      </c>
      <c r="F259" s="218" t="s">
        <v>240</v>
      </c>
      <c r="G259" s="215"/>
      <c r="H259" s="217" t="s">
        <v>28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126</v>
      </c>
      <c r="AU259" s="224" t="s">
        <v>82</v>
      </c>
      <c r="AV259" s="11" t="s">
        <v>82</v>
      </c>
      <c r="AW259" s="11" t="s">
        <v>35</v>
      </c>
      <c r="AX259" s="11" t="s">
        <v>74</v>
      </c>
      <c r="AY259" s="224" t="s">
        <v>117</v>
      </c>
    </row>
    <row r="260" s="1" customFormat="1" ht="16.5" customHeight="1">
      <c r="B260" s="36"/>
      <c r="C260" s="202" t="s">
        <v>326</v>
      </c>
      <c r="D260" s="202" t="s">
        <v>119</v>
      </c>
      <c r="E260" s="203" t="s">
        <v>327</v>
      </c>
      <c r="F260" s="204" t="s">
        <v>328</v>
      </c>
      <c r="G260" s="205" t="s">
        <v>228</v>
      </c>
      <c r="H260" s="206">
        <v>25</v>
      </c>
      <c r="I260" s="207"/>
      <c r="J260" s="208">
        <f>ROUND(I260*H260,2)</f>
        <v>0</v>
      </c>
      <c r="K260" s="204" t="s">
        <v>28</v>
      </c>
      <c r="L260" s="41"/>
      <c r="M260" s="209" t="s">
        <v>28</v>
      </c>
      <c r="N260" s="210" t="s">
        <v>45</v>
      </c>
      <c r="O260" s="77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AR260" s="15" t="s">
        <v>229</v>
      </c>
      <c r="AT260" s="15" t="s">
        <v>119</v>
      </c>
      <c r="AU260" s="15" t="s">
        <v>82</v>
      </c>
      <c r="AY260" s="15" t="s">
        <v>117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5" t="s">
        <v>82</v>
      </c>
      <c r="BK260" s="213">
        <f>ROUND(I260*H260,2)</f>
        <v>0</v>
      </c>
      <c r="BL260" s="15" t="s">
        <v>229</v>
      </c>
      <c r="BM260" s="15" t="s">
        <v>329</v>
      </c>
    </row>
    <row r="261" s="1" customFormat="1" ht="16.5" customHeight="1">
      <c r="B261" s="36"/>
      <c r="C261" s="236" t="s">
        <v>330</v>
      </c>
      <c r="D261" s="236" t="s">
        <v>154</v>
      </c>
      <c r="E261" s="237" t="s">
        <v>331</v>
      </c>
      <c r="F261" s="238" t="s">
        <v>332</v>
      </c>
      <c r="G261" s="239" t="s">
        <v>228</v>
      </c>
      <c r="H261" s="240">
        <v>1</v>
      </c>
      <c r="I261" s="241"/>
      <c r="J261" s="242">
        <f>ROUND(I261*H261,2)</f>
        <v>0</v>
      </c>
      <c r="K261" s="238" t="s">
        <v>28</v>
      </c>
      <c r="L261" s="243"/>
      <c r="M261" s="244" t="s">
        <v>28</v>
      </c>
      <c r="N261" s="245" t="s">
        <v>45</v>
      </c>
      <c r="O261" s="77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AR261" s="15" t="s">
        <v>229</v>
      </c>
      <c r="AT261" s="15" t="s">
        <v>154</v>
      </c>
      <c r="AU261" s="15" t="s">
        <v>82</v>
      </c>
      <c r="AY261" s="15" t="s">
        <v>117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5" t="s">
        <v>82</v>
      </c>
      <c r="BK261" s="213">
        <f>ROUND(I261*H261,2)</f>
        <v>0</v>
      </c>
      <c r="BL261" s="15" t="s">
        <v>229</v>
      </c>
      <c r="BM261" s="15" t="s">
        <v>333</v>
      </c>
    </row>
    <row r="262" s="1" customFormat="1" ht="16.5" customHeight="1">
      <c r="B262" s="36"/>
      <c r="C262" s="202" t="s">
        <v>334</v>
      </c>
      <c r="D262" s="202" t="s">
        <v>119</v>
      </c>
      <c r="E262" s="203" t="s">
        <v>335</v>
      </c>
      <c r="F262" s="204" t="s">
        <v>336</v>
      </c>
      <c r="G262" s="205" t="s">
        <v>228</v>
      </c>
      <c r="H262" s="206">
        <v>1</v>
      </c>
      <c r="I262" s="207"/>
      <c r="J262" s="208">
        <f>ROUND(I262*H262,2)</f>
        <v>0</v>
      </c>
      <c r="K262" s="204" t="s">
        <v>28</v>
      </c>
      <c r="L262" s="41"/>
      <c r="M262" s="209" t="s">
        <v>28</v>
      </c>
      <c r="N262" s="210" t="s">
        <v>45</v>
      </c>
      <c r="O262" s="77"/>
      <c r="P262" s="211">
        <f>O262*H262</f>
        <v>0</v>
      </c>
      <c r="Q262" s="211">
        <v>0</v>
      </c>
      <c r="R262" s="211">
        <f>Q262*H262</f>
        <v>0</v>
      </c>
      <c r="S262" s="211">
        <v>0</v>
      </c>
      <c r="T262" s="212">
        <f>S262*H262</f>
        <v>0</v>
      </c>
      <c r="AR262" s="15" t="s">
        <v>229</v>
      </c>
      <c r="AT262" s="15" t="s">
        <v>119</v>
      </c>
      <c r="AU262" s="15" t="s">
        <v>82</v>
      </c>
      <c r="AY262" s="15" t="s">
        <v>117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15" t="s">
        <v>82</v>
      </c>
      <c r="BK262" s="213">
        <f>ROUND(I262*H262,2)</f>
        <v>0</v>
      </c>
      <c r="BL262" s="15" t="s">
        <v>229</v>
      </c>
      <c r="BM262" s="15" t="s">
        <v>337</v>
      </c>
    </row>
    <row r="263" s="12" customFormat="1">
      <c r="B263" s="225"/>
      <c r="C263" s="226"/>
      <c r="D263" s="216" t="s">
        <v>126</v>
      </c>
      <c r="E263" s="227" t="s">
        <v>28</v>
      </c>
      <c r="F263" s="228" t="s">
        <v>82</v>
      </c>
      <c r="G263" s="226"/>
      <c r="H263" s="229">
        <v>1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126</v>
      </c>
      <c r="AU263" s="235" t="s">
        <v>82</v>
      </c>
      <c r="AV263" s="12" t="s">
        <v>84</v>
      </c>
      <c r="AW263" s="12" t="s">
        <v>35</v>
      </c>
      <c r="AX263" s="12" t="s">
        <v>82</v>
      </c>
      <c r="AY263" s="235" t="s">
        <v>117</v>
      </c>
    </row>
    <row r="264" s="11" customFormat="1">
      <c r="B264" s="214"/>
      <c r="C264" s="215"/>
      <c r="D264" s="216" t="s">
        <v>126</v>
      </c>
      <c r="E264" s="217" t="s">
        <v>28</v>
      </c>
      <c r="F264" s="218" t="s">
        <v>169</v>
      </c>
      <c r="G264" s="215"/>
      <c r="H264" s="217" t="s">
        <v>28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126</v>
      </c>
      <c r="AU264" s="224" t="s">
        <v>82</v>
      </c>
      <c r="AV264" s="11" t="s">
        <v>82</v>
      </c>
      <c r="AW264" s="11" t="s">
        <v>35</v>
      </c>
      <c r="AX264" s="11" t="s">
        <v>74</v>
      </c>
      <c r="AY264" s="224" t="s">
        <v>117</v>
      </c>
    </row>
    <row r="265" s="11" customFormat="1">
      <c r="B265" s="214"/>
      <c r="C265" s="215"/>
      <c r="D265" s="216" t="s">
        <v>126</v>
      </c>
      <c r="E265" s="217" t="s">
        <v>28</v>
      </c>
      <c r="F265" s="218" t="s">
        <v>235</v>
      </c>
      <c r="G265" s="215"/>
      <c r="H265" s="217" t="s">
        <v>28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126</v>
      </c>
      <c r="AU265" s="224" t="s">
        <v>82</v>
      </c>
      <c r="AV265" s="11" t="s">
        <v>82</v>
      </c>
      <c r="AW265" s="11" t="s">
        <v>35</v>
      </c>
      <c r="AX265" s="11" t="s">
        <v>74</v>
      </c>
      <c r="AY265" s="224" t="s">
        <v>117</v>
      </c>
    </row>
    <row r="266" s="11" customFormat="1">
      <c r="B266" s="214"/>
      <c r="C266" s="215"/>
      <c r="D266" s="216" t="s">
        <v>126</v>
      </c>
      <c r="E266" s="217" t="s">
        <v>28</v>
      </c>
      <c r="F266" s="218" t="s">
        <v>236</v>
      </c>
      <c r="G266" s="215"/>
      <c r="H266" s="217" t="s">
        <v>28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126</v>
      </c>
      <c r="AU266" s="224" t="s">
        <v>82</v>
      </c>
      <c r="AV266" s="11" t="s">
        <v>82</v>
      </c>
      <c r="AW266" s="11" t="s">
        <v>35</v>
      </c>
      <c r="AX266" s="11" t="s">
        <v>74</v>
      </c>
      <c r="AY266" s="224" t="s">
        <v>117</v>
      </c>
    </row>
    <row r="267" s="11" customFormat="1">
      <c r="B267" s="214"/>
      <c r="C267" s="215"/>
      <c r="D267" s="216" t="s">
        <v>126</v>
      </c>
      <c r="E267" s="217" t="s">
        <v>28</v>
      </c>
      <c r="F267" s="218" t="s">
        <v>237</v>
      </c>
      <c r="G267" s="215"/>
      <c r="H267" s="217" t="s">
        <v>28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126</v>
      </c>
      <c r="AU267" s="224" t="s">
        <v>82</v>
      </c>
      <c r="AV267" s="11" t="s">
        <v>82</v>
      </c>
      <c r="AW267" s="11" t="s">
        <v>35</v>
      </c>
      <c r="AX267" s="11" t="s">
        <v>74</v>
      </c>
      <c r="AY267" s="224" t="s">
        <v>117</v>
      </c>
    </row>
    <row r="268" s="11" customFormat="1">
      <c r="B268" s="214"/>
      <c r="C268" s="215"/>
      <c r="D268" s="216" t="s">
        <v>126</v>
      </c>
      <c r="E268" s="217" t="s">
        <v>28</v>
      </c>
      <c r="F268" s="218" t="s">
        <v>238</v>
      </c>
      <c r="G268" s="215"/>
      <c r="H268" s="217" t="s">
        <v>28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126</v>
      </c>
      <c r="AU268" s="224" t="s">
        <v>82</v>
      </c>
      <c r="AV268" s="11" t="s">
        <v>82</v>
      </c>
      <c r="AW268" s="11" t="s">
        <v>35</v>
      </c>
      <c r="AX268" s="11" t="s">
        <v>74</v>
      </c>
      <c r="AY268" s="224" t="s">
        <v>117</v>
      </c>
    </row>
    <row r="269" s="11" customFormat="1">
      <c r="B269" s="214"/>
      <c r="C269" s="215"/>
      <c r="D269" s="216" t="s">
        <v>126</v>
      </c>
      <c r="E269" s="217" t="s">
        <v>28</v>
      </c>
      <c r="F269" s="218" t="s">
        <v>239</v>
      </c>
      <c r="G269" s="215"/>
      <c r="H269" s="217" t="s">
        <v>28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126</v>
      </c>
      <c r="AU269" s="224" t="s">
        <v>82</v>
      </c>
      <c r="AV269" s="11" t="s">
        <v>82</v>
      </c>
      <c r="AW269" s="11" t="s">
        <v>35</v>
      </c>
      <c r="AX269" s="11" t="s">
        <v>74</v>
      </c>
      <c r="AY269" s="224" t="s">
        <v>117</v>
      </c>
    </row>
    <row r="270" s="11" customFormat="1">
      <c r="B270" s="214"/>
      <c r="C270" s="215"/>
      <c r="D270" s="216" t="s">
        <v>126</v>
      </c>
      <c r="E270" s="217" t="s">
        <v>28</v>
      </c>
      <c r="F270" s="218" t="s">
        <v>240</v>
      </c>
      <c r="G270" s="215"/>
      <c r="H270" s="217" t="s">
        <v>28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126</v>
      </c>
      <c r="AU270" s="224" t="s">
        <v>82</v>
      </c>
      <c r="AV270" s="11" t="s">
        <v>82</v>
      </c>
      <c r="AW270" s="11" t="s">
        <v>35</v>
      </c>
      <c r="AX270" s="11" t="s">
        <v>74</v>
      </c>
      <c r="AY270" s="224" t="s">
        <v>117</v>
      </c>
    </row>
    <row r="271" s="1" customFormat="1" ht="16.5" customHeight="1">
      <c r="B271" s="36"/>
      <c r="C271" s="236" t="s">
        <v>338</v>
      </c>
      <c r="D271" s="236" t="s">
        <v>154</v>
      </c>
      <c r="E271" s="237" t="s">
        <v>339</v>
      </c>
      <c r="F271" s="238" t="s">
        <v>340</v>
      </c>
      <c r="G271" s="239" t="s">
        <v>228</v>
      </c>
      <c r="H271" s="240">
        <v>1</v>
      </c>
      <c r="I271" s="241"/>
      <c r="J271" s="242">
        <f>ROUND(I271*H271,2)</f>
        <v>0</v>
      </c>
      <c r="K271" s="238" t="s">
        <v>28</v>
      </c>
      <c r="L271" s="243"/>
      <c r="M271" s="244" t="s">
        <v>28</v>
      </c>
      <c r="N271" s="245" t="s">
        <v>45</v>
      </c>
      <c r="O271" s="77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AR271" s="15" t="s">
        <v>229</v>
      </c>
      <c r="AT271" s="15" t="s">
        <v>154</v>
      </c>
      <c r="AU271" s="15" t="s">
        <v>82</v>
      </c>
      <c r="AY271" s="15" t="s">
        <v>117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5" t="s">
        <v>82</v>
      </c>
      <c r="BK271" s="213">
        <f>ROUND(I271*H271,2)</f>
        <v>0</v>
      </c>
      <c r="BL271" s="15" t="s">
        <v>229</v>
      </c>
      <c r="BM271" s="15" t="s">
        <v>341</v>
      </c>
    </row>
    <row r="272" s="1" customFormat="1" ht="16.5" customHeight="1">
      <c r="B272" s="36"/>
      <c r="C272" s="202" t="s">
        <v>342</v>
      </c>
      <c r="D272" s="202" t="s">
        <v>119</v>
      </c>
      <c r="E272" s="203" t="s">
        <v>343</v>
      </c>
      <c r="F272" s="204" t="s">
        <v>344</v>
      </c>
      <c r="G272" s="205" t="s">
        <v>228</v>
      </c>
      <c r="H272" s="206">
        <v>1</v>
      </c>
      <c r="I272" s="207"/>
      <c r="J272" s="208">
        <f>ROUND(I272*H272,2)</f>
        <v>0</v>
      </c>
      <c r="K272" s="204" t="s">
        <v>28</v>
      </c>
      <c r="L272" s="41"/>
      <c r="M272" s="209" t="s">
        <v>28</v>
      </c>
      <c r="N272" s="210" t="s">
        <v>45</v>
      </c>
      <c r="O272" s="77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AR272" s="15" t="s">
        <v>229</v>
      </c>
      <c r="AT272" s="15" t="s">
        <v>119</v>
      </c>
      <c r="AU272" s="15" t="s">
        <v>82</v>
      </c>
      <c r="AY272" s="15" t="s">
        <v>117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5" t="s">
        <v>82</v>
      </c>
      <c r="BK272" s="213">
        <f>ROUND(I272*H272,2)</f>
        <v>0</v>
      </c>
      <c r="BL272" s="15" t="s">
        <v>229</v>
      </c>
      <c r="BM272" s="15" t="s">
        <v>345</v>
      </c>
    </row>
    <row r="273" s="12" customFormat="1">
      <c r="B273" s="225"/>
      <c r="C273" s="226"/>
      <c r="D273" s="216" t="s">
        <v>126</v>
      </c>
      <c r="E273" s="227" t="s">
        <v>28</v>
      </c>
      <c r="F273" s="228" t="s">
        <v>82</v>
      </c>
      <c r="G273" s="226"/>
      <c r="H273" s="229">
        <v>1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126</v>
      </c>
      <c r="AU273" s="235" t="s">
        <v>82</v>
      </c>
      <c r="AV273" s="12" t="s">
        <v>84</v>
      </c>
      <c r="AW273" s="12" t="s">
        <v>35</v>
      </c>
      <c r="AX273" s="12" t="s">
        <v>82</v>
      </c>
      <c r="AY273" s="235" t="s">
        <v>117</v>
      </c>
    </row>
    <row r="274" s="11" customFormat="1">
      <c r="B274" s="214"/>
      <c r="C274" s="215"/>
      <c r="D274" s="216" t="s">
        <v>126</v>
      </c>
      <c r="E274" s="217" t="s">
        <v>28</v>
      </c>
      <c r="F274" s="218" t="s">
        <v>169</v>
      </c>
      <c r="G274" s="215"/>
      <c r="H274" s="217" t="s">
        <v>28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126</v>
      </c>
      <c r="AU274" s="224" t="s">
        <v>82</v>
      </c>
      <c r="AV274" s="11" t="s">
        <v>82</v>
      </c>
      <c r="AW274" s="11" t="s">
        <v>35</v>
      </c>
      <c r="AX274" s="11" t="s">
        <v>74</v>
      </c>
      <c r="AY274" s="224" t="s">
        <v>117</v>
      </c>
    </row>
    <row r="275" s="11" customFormat="1">
      <c r="B275" s="214"/>
      <c r="C275" s="215"/>
      <c r="D275" s="216" t="s">
        <v>126</v>
      </c>
      <c r="E275" s="217" t="s">
        <v>28</v>
      </c>
      <c r="F275" s="218" t="s">
        <v>235</v>
      </c>
      <c r="G275" s="215"/>
      <c r="H275" s="217" t="s">
        <v>28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126</v>
      </c>
      <c r="AU275" s="224" t="s">
        <v>82</v>
      </c>
      <c r="AV275" s="11" t="s">
        <v>82</v>
      </c>
      <c r="AW275" s="11" t="s">
        <v>35</v>
      </c>
      <c r="AX275" s="11" t="s">
        <v>74</v>
      </c>
      <c r="AY275" s="224" t="s">
        <v>117</v>
      </c>
    </row>
    <row r="276" s="11" customFormat="1">
      <c r="B276" s="214"/>
      <c r="C276" s="215"/>
      <c r="D276" s="216" t="s">
        <v>126</v>
      </c>
      <c r="E276" s="217" t="s">
        <v>28</v>
      </c>
      <c r="F276" s="218" t="s">
        <v>236</v>
      </c>
      <c r="G276" s="215"/>
      <c r="H276" s="217" t="s">
        <v>28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126</v>
      </c>
      <c r="AU276" s="224" t="s">
        <v>82</v>
      </c>
      <c r="AV276" s="11" t="s">
        <v>82</v>
      </c>
      <c r="AW276" s="11" t="s">
        <v>35</v>
      </c>
      <c r="AX276" s="11" t="s">
        <v>74</v>
      </c>
      <c r="AY276" s="224" t="s">
        <v>117</v>
      </c>
    </row>
    <row r="277" s="11" customFormat="1">
      <c r="B277" s="214"/>
      <c r="C277" s="215"/>
      <c r="D277" s="216" t="s">
        <v>126</v>
      </c>
      <c r="E277" s="217" t="s">
        <v>28</v>
      </c>
      <c r="F277" s="218" t="s">
        <v>237</v>
      </c>
      <c r="G277" s="215"/>
      <c r="H277" s="217" t="s">
        <v>28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126</v>
      </c>
      <c r="AU277" s="224" t="s">
        <v>82</v>
      </c>
      <c r="AV277" s="11" t="s">
        <v>82</v>
      </c>
      <c r="AW277" s="11" t="s">
        <v>35</v>
      </c>
      <c r="AX277" s="11" t="s">
        <v>74</v>
      </c>
      <c r="AY277" s="224" t="s">
        <v>117</v>
      </c>
    </row>
    <row r="278" s="11" customFormat="1">
      <c r="B278" s="214"/>
      <c r="C278" s="215"/>
      <c r="D278" s="216" t="s">
        <v>126</v>
      </c>
      <c r="E278" s="217" t="s">
        <v>28</v>
      </c>
      <c r="F278" s="218" t="s">
        <v>238</v>
      </c>
      <c r="G278" s="215"/>
      <c r="H278" s="217" t="s">
        <v>28</v>
      </c>
      <c r="I278" s="219"/>
      <c r="J278" s="215"/>
      <c r="K278" s="215"/>
      <c r="L278" s="220"/>
      <c r="M278" s="221"/>
      <c r="N278" s="222"/>
      <c r="O278" s="222"/>
      <c r="P278" s="222"/>
      <c r="Q278" s="222"/>
      <c r="R278" s="222"/>
      <c r="S278" s="222"/>
      <c r="T278" s="223"/>
      <c r="AT278" s="224" t="s">
        <v>126</v>
      </c>
      <c r="AU278" s="224" t="s">
        <v>82</v>
      </c>
      <c r="AV278" s="11" t="s">
        <v>82</v>
      </c>
      <c r="AW278" s="11" t="s">
        <v>35</v>
      </c>
      <c r="AX278" s="11" t="s">
        <v>74</v>
      </c>
      <c r="AY278" s="224" t="s">
        <v>117</v>
      </c>
    </row>
    <row r="279" s="11" customFormat="1">
      <c r="B279" s="214"/>
      <c r="C279" s="215"/>
      <c r="D279" s="216" t="s">
        <v>126</v>
      </c>
      <c r="E279" s="217" t="s">
        <v>28</v>
      </c>
      <c r="F279" s="218" t="s">
        <v>239</v>
      </c>
      <c r="G279" s="215"/>
      <c r="H279" s="217" t="s">
        <v>28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126</v>
      </c>
      <c r="AU279" s="224" t="s">
        <v>82</v>
      </c>
      <c r="AV279" s="11" t="s">
        <v>82</v>
      </c>
      <c r="AW279" s="11" t="s">
        <v>35</v>
      </c>
      <c r="AX279" s="11" t="s">
        <v>74</v>
      </c>
      <c r="AY279" s="224" t="s">
        <v>117</v>
      </c>
    </row>
    <row r="280" s="11" customFormat="1">
      <c r="B280" s="214"/>
      <c r="C280" s="215"/>
      <c r="D280" s="216" t="s">
        <v>126</v>
      </c>
      <c r="E280" s="217" t="s">
        <v>28</v>
      </c>
      <c r="F280" s="218" t="s">
        <v>240</v>
      </c>
      <c r="G280" s="215"/>
      <c r="H280" s="217" t="s">
        <v>28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126</v>
      </c>
      <c r="AU280" s="224" t="s">
        <v>82</v>
      </c>
      <c r="AV280" s="11" t="s">
        <v>82</v>
      </c>
      <c r="AW280" s="11" t="s">
        <v>35</v>
      </c>
      <c r="AX280" s="11" t="s">
        <v>74</v>
      </c>
      <c r="AY280" s="224" t="s">
        <v>117</v>
      </c>
    </row>
    <row r="281" s="1" customFormat="1" ht="16.5" customHeight="1">
      <c r="B281" s="36"/>
      <c r="C281" s="236" t="s">
        <v>346</v>
      </c>
      <c r="D281" s="236" t="s">
        <v>154</v>
      </c>
      <c r="E281" s="237" t="s">
        <v>347</v>
      </c>
      <c r="F281" s="238" t="s">
        <v>348</v>
      </c>
      <c r="G281" s="239" t="s">
        <v>228</v>
      </c>
      <c r="H281" s="240">
        <v>1</v>
      </c>
      <c r="I281" s="241"/>
      <c r="J281" s="242">
        <f>ROUND(I281*H281,2)</f>
        <v>0</v>
      </c>
      <c r="K281" s="238" t="s">
        <v>28</v>
      </c>
      <c r="L281" s="243"/>
      <c r="M281" s="244" t="s">
        <v>28</v>
      </c>
      <c r="N281" s="245" t="s">
        <v>45</v>
      </c>
      <c r="O281" s="77"/>
      <c r="P281" s="211">
        <f>O281*H281</f>
        <v>0</v>
      </c>
      <c r="Q281" s="211">
        <v>0</v>
      </c>
      <c r="R281" s="211">
        <f>Q281*H281</f>
        <v>0</v>
      </c>
      <c r="S281" s="211">
        <v>0</v>
      </c>
      <c r="T281" s="212">
        <f>S281*H281</f>
        <v>0</v>
      </c>
      <c r="AR281" s="15" t="s">
        <v>229</v>
      </c>
      <c r="AT281" s="15" t="s">
        <v>154</v>
      </c>
      <c r="AU281" s="15" t="s">
        <v>82</v>
      </c>
      <c r="AY281" s="15" t="s">
        <v>117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5" t="s">
        <v>82</v>
      </c>
      <c r="BK281" s="213">
        <f>ROUND(I281*H281,2)</f>
        <v>0</v>
      </c>
      <c r="BL281" s="15" t="s">
        <v>229</v>
      </c>
      <c r="BM281" s="15" t="s">
        <v>349</v>
      </c>
    </row>
    <row r="282" s="1" customFormat="1" ht="16.5" customHeight="1">
      <c r="B282" s="36"/>
      <c r="C282" s="202" t="s">
        <v>350</v>
      </c>
      <c r="D282" s="202" t="s">
        <v>119</v>
      </c>
      <c r="E282" s="203" t="s">
        <v>351</v>
      </c>
      <c r="F282" s="204" t="s">
        <v>352</v>
      </c>
      <c r="G282" s="205" t="s">
        <v>228</v>
      </c>
      <c r="H282" s="206">
        <v>1</v>
      </c>
      <c r="I282" s="207"/>
      <c r="J282" s="208">
        <f>ROUND(I282*H282,2)</f>
        <v>0</v>
      </c>
      <c r="K282" s="204" t="s">
        <v>28</v>
      </c>
      <c r="L282" s="41"/>
      <c r="M282" s="209" t="s">
        <v>28</v>
      </c>
      <c r="N282" s="210" t="s">
        <v>45</v>
      </c>
      <c r="O282" s="77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AR282" s="15" t="s">
        <v>229</v>
      </c>
      <c r="AT282" s="15" t="s">
        <v>119</v>
      </c>
      <c r="AU282" s="15" t="s">
        <v>82</v>
      </c>
      <c r="AY282" s="15" t="s">
        <v>117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5" t="s">
        <v>82</v>
      </c>
      <c r="BK282" s="213">
        <f>ROUND(I282*H282,2)</f>
        <v>0</v>
      </c>
      <c r="BL282" s="15" t="s">
        <v>229</v>
      </c>
      <c r="BM282" s="15" t="s">
        <v>353</v>
      </c>
    </row>
    <row r="283" s="12" customFormat="1">
      <c r="B283" s="225"/>
      <c r="C283" s="226"/>
      <c r="D283" s="216" t="s">
        <v>126</v>
      </c>
      <c r="E283" s="227" t="s">
        <v>28</v>
      </c>
      <c r="F283" s="228" t="s">
        <v>82</v>
      </c>
      <c r="G283" s="226"/>
      <c r="H283" s="229">
        <v>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AT283" s="235" t="s">
        <v>126</v>
      </c>
      <c r="AU283" s="235" t="s">
        <v>82</v>
      </c>
      <c r="AV283" s="12" t="s">
        <v>84</v>
      </c>
      <c r="AW283" s="12" t="s">
        <v>35</v>
      </c>
      <c r="AX283" s="12" t="s">
        <v>82</v>
      </c>
      <c r="AY283" s="235" t="s">
        <v>117</v>
      </c>
    </row>
    <row r="284" s="11" customFormat="1">
      <c r="B284" s="214"/>
      <c r="C284" s="215"/>
      <c r="D284" s="216" t="s">
        <v>126</v>
      </c>
      <c r="E284" s="217" t="s">
        <v>28</v>
      </c>
      <c r="F284" s="218" t="s">
        <v>169</v>
      </c>
      <c r="G284" s="215"/>
      <c r="H284" s="217" t="s">
        <v>28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126</v>
      </c>
      <c r="AU284" s="224" t="s">
        <v>82</v>
      </c>
      <c r="AV284" s="11" t="s">
        <v>82</v>
      </c>
      <c r="AW284" s="11" t="s">
        <v>35</v>
      </c>
      <c r="AX284" s="11" t="s">
        <v>74</v>
      </c>
      <c r="AY284" s="224" t="s">
        <v>117</v>
      </c>
    </row>
    <row r="285" s="11" customFormat="1">
      <c r="B285" s="214"/>
      <c r="C285" s="215"/>
      <c r="D285" s="216" t="s">
        <v>126</v>
      </c>
      <c r="E285" s="217" t="s">
        <v>28</v>
      </c>
      <c r="F285" s="218" t="s">
        <v>235</v>
      </c>
      <c r="G285" s="215"/>
      <c r="H285" s="217" t="s">
        <v>28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126</v>
      </c>
      <c r="AU285" s="224" t="s">
        <v>82</v>
      </c>
      <c r="AV285" s="11" t="s">
        <v>82</v>
      </c>
      <c r="AW285" s="11" t="s">
        <v>35</v>
      </c>
      <c r="AX285" s="11" t="s">
        <v>74</v>
      </c>
      <c r="AY285" s="224" t="s">
        <v>117</v>
      </c>
    </row>
    <row r="286" s="11" customFormat="1">
      <c r="B286" s="214"/>
      <c r="C286" s="215"/>
      <c r="D286" s="216" t="s">
        <v>126</v>
      </c>
      <c r="E286" s="217" t="s">
        <v>28</v>
      </c>
      <c r="F286" s="218" t="s">
        <v>236</v>
      </c>
      <c r="G286" s="215"/>
      <c r="H286" s="217" t="s">
        <v>28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126</v>
      </c>
      <c r="AU286" s="224" t="s">
        <v>82</v>
      </c>
      <c r="AV286" s="11" t="s">
        <v>82</v>
      </c>
      <c r="AW286" s="11" t="s">
        <v>35</v>
      </c>
      <c r="AX286" s="11" t="s">
        <v>74</v>
      </c>
      <c r="AY286" s="224" t="s">
        <v>117</v>
      </c>
    </row>
    <row r="287" s="11" customFormat="1">
      <c r="B287" s="214"/>
      <c r="C287" s="215"/>
      <c r="D287" s="216" t="s">
        <v>126</v>
      </c>
      <c r="E287" s="217" t="s">
        <v>28</v>
      </c>
      <c r="F287" s="218" t="s">
        <v>237</v>
      </c>
      <c r="G287" s="215"/>
      <c r="H287" s="217" t="s">
        <v>28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126</v>
      </c>
      <c r="AU287" s="224" t="s">
        <v>82</v>
      </c>
      <c r="AV287" s="11" t="s">
        <v>82</v>
      </c>
      <c r="AW287" s="11" t="s">
        <v>35</v>
      </c>
      <c r="AX287" s="11" t="s">
        <v>74</v>
      </c>
      <c r="AY287" s="224" t="s">
        <v>117</v>
      </c>
    </row>
    <row r="288" s="11" customFormat="1">
      <c r="B288" s="214"/>
      <c r="C288" s="215"/>
      <c r="D288" s="216" t="s">
        <v>126</v>
      </c>
      <c r="E288" s="217" t="s">
        <v>28</v>
      </c>
      <c r="F288" s="218" t="s">
        <v>238</v>
      </c>
      <c r="G288" s="215"/>
      <c r="H288" s="217" t="s">
        <v>28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126</v>
      </c>
      <c r="AU288" s="224" t="s">
        <v>82</v>
      </c>
      <c r="AV288" s="11" t="s">
        <v>82</v>
      </c>
      <c r="AW288" s="11" t="s">
        <v>35</v>
      </c>
      <c r="AX288" s="11" t="s">
        <v>74</v>
      </c>
      <c r="AY288" s="224" t="s">
        <v>117</v>
      </c>
    </row>
    <row r="289" s="11" customFormat="1">
      <c r="B289" s="214"/>
      <c r="C289" s="215"/>
      <c r="D289" s="216" t="s">
        <v>126</v>
      </c>
      <c r="E289" s="217" t="s">
        <v>28</v>
      </c>
      <c r="F289" s="218" t="s">
        <v>239</v>
      </c>
      <c r="G289" s="215"/>
      <c r="H289" s="217" t="s">
        <v>28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126</v>
      </c>
      <c r="AU289" s="224" t="s">
        <v>82</v>
      </c>
      <c r="AV289" s="11" t="s">
        <v>82</v>
      </c>
      <c r="AW289" s="11" t="s">
        <v>35</v>
      </c>
      <c r="AX289" s="11" t="s">
        <v>74</v>
      </c>
      <c r="AY289" s="224" t="s">
        <v>117</v>
      </c>
    </row>
    <row r="290" s="11" customFormat="1">
      <c r="B290" s="214"/>
      <c r="C290" s="215"/>
      <c r="D290" s="216" t="s">
        <v>126</v>
      </c>
      <c r="E290" s="217" t="s">
        <v>28</v>
      </c>
      <c r="F290" s="218" t="s">
        <v>240</v>
      </c>
      <c r="G290" s="215"/>
      <c r="H290" s="217" t="s">
        <v>28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126</v>
      </c>
      <c r="AU290" s="224" t="s">
        <v>82</v>
      </c>
      <c r="AV290" s="11" t="s">
        <v>82</v>
      </c>
      <c r="AW290" s="11" t="s">
        <v>35</v>
      </c>
      <c r="AX290" s="11" t="s">
        <v>74</v>
      </c>
      <c r="AY290" s="224" t="s">
        <v>117</v>
      </c>
    </row>
    <row r="291" s="1" customFormat="1" ht="16.5" customHeight="1">
      <c r="B291" s="36"/>
      <c r="C291" s="236" t="s">
        <v>354</v>
      </c>
      <c r="D291" s="236" t="s">
        <v>154</v>
      </c>
      <c r="E291" s="237" t="s">
        <v>355</v>
      </c>
      <c r="F291" s="238" t="s">
        <v>356</v>
      </c>
      <c r="G291" s="239" t="s">
        <v>228</v>
      </c>
      <c r="H291" s="240">
        <v>1</v>
      </c>
      <c r="I291" s="241"/>
      <c r="J291" s="242">
        <f>ROUND(I291*H291,2)</f>
        <v>0</v>
      </c>
      <c r="K291" s="238" t="s">
        <v>28</v>
      </c>
      <c r="L291" s="243"/>
      <c r="M291" s="244" t="s">
        <v>28</v>
      </c>
      <c r="N291" s="245" t="s">
        <v>45</v>
      </c>
      <c r="O291" s="77"/>
      <c r="P291" s="211">
        <f>O291*H291</f>
        <v>0</v>
      </c>
      <c r="Q291" s="211">
        <v>0</v>
      </c>
      <c r="R291" s="211">
        <f>Q291*H291</f>
        <v>0</v>
      </c>
      <c r="S291" s="211">
        <v>0</v>
      </c>
      <c r="T291" s="212">
        <f>S291*H291</f>
        <v>0</v>
      </c>
      <c r="AR291" s="15" t="s">
        <v>229</v>
      </c>
      <c r="AT291" s="15" t="s">
        <v>154</v>
      </c>
      <c r="AU291" s="15" t="s">
        <v>82</v>
      </c>
      <c r="AY291" s="15" t="s">
        <v>117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15" t="s">
        <v>82</v>
      </c>
      <c r="BK291" s="213">
        <f>ROUND(I291*H291,2)</f>
        <v>0</v>
      </c>
      <c r="BL291" s="15" t="s">
        <v>229</v>
      </c>
      <c r="BM291" s="15" t="s">
        <v>357</v>
      </c>
    </row>
    <row r="292" s="1" customFormat="1" ht="16.5" customHeight="1">
      <c r="B292" s="36"/>
      <c r="C292" s="202" t="s">
        <v>358</v>
      </c>
      <c r="D292" s="202" t="s">
        <v>119</v>
      </c>
      <c r="E292" s="203" t="s">
        <v>359</v>
      </c>
      <c r="F292" s="204" t="s">
        <v>360</v>
      </c>
      <c r="G292" s="205" t="s">
        <v>228</v>
      </c>
      <c r="H292" s="206">
        <v>1</v>
      </c>
      <c r="I292" s="207"/>
      <c r="J292" s="208">
        <f>ROUND(I292*H292,2)</f>
        <v>0</v>
      </c>
      <c r="K292" s="204" t="s">
        <v>28</v>
      </c>
      <c r="L292" s="41"/>
      <c r="M292" s="209" t="s">
        <v>28</v>
      </c>
      <c r="N292" s="210" t="s">
        <v>45</v>
      </c>
      <c r="O292" s="77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AR292" s="15" t="s">
        <v>229</v>
      </c>
      <c r="AT292" s="15" t="s">
        <v>119</v>
      </c>
      <c r="AU292" s="15" t="s">
        <v>82</v>
      </c>
      <c r="AY292" s="15" t="s">
        <v>117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5" t="s">
        <v>82</v>
      </c>
      <c r="BK292" s="213">
        <f>ROUND(I292*H292,2)</f>
        <v>0</v>
      </c>
      <c r="BL292" s="15" t="s">
        <v>229</v>
      </c>
      <c r="BM292" s="15" t="s">
        <v>361</v>
      </c>
    </row>
    <row r="293" s="12" customFormat="1">
      <c r="B293" s="225"/>
      <c r="C293" s="226"/>
      <c r="D293" s="216" t="s">
        <v>126</v>
      </c>
      <c r="E293" s="227" t="s">
        <v>28</v>
      </c>
      <c r="F293" s="228" t="s">
        <v>82</v>
      </c>
      <c r="G293" s="226"/>
      <c r="H293" s="229">
        <v>1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126</v>
      </c>
      <c r="AU293" s="235" t="s">
        <v>82</v>
      </c>
      <c r="AV293" s="12" t="s">
        <v>84</v>
      </c>
      <c r="AW293" s="12" t="s">
        <v>35</v>
      </c>
      <c r="AX293" s="12" t="s">
        <v>82</v>
      </c>
      <c r="AY293" s="235" t="s">
        <v>117</v>
      </c>
    </row>
    <row r="294" s="11" customFormat="1">
      <c r="B294" s="214"/>
      <c r="C294" s="215"/>
      <c r="D294" s="216" t="s">
        <v>126</v>
      </c>
      <c r="E294" s="217" t="s">
        <v>28</v>
      </c>
      <c r="F294" s="218" t="s">
        <v>169</v>
      </c>
      <c r="G294" s="215"/>
      <c r="H294" s="217" t="s">
        <v>28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126</v>
      </c>
      <c r="AU294" s="224" t="s">
        <v>82</v>
      </c>
      <c r="AV294" s="11" t="s">
        <v>82</v>
      </c>
      <c r="AW294" s="11" t="s">
        <v>35</v>
      </c>
      <c r="AX294" s="11" t="s">
        <v>74</v>
      </c>
      <c r="AY294" s="224" t="s">
        <v>117</v>
      </c>
    </row>
    <row r="295" s="11" customFormat="1">
      <c r="B295" s="214"/>
      <c r="C295" s="215"/>
      <c r="D295" s="216" t="s">
        <v>126</v>
      </c>
      <c r="E295" s="217" t="s">
        <v>28</v>
      </c>
      <c r="F295" s="218" t="s">
        <v>235</v>
      </c>
      <c r="G295" s="215"/>
      <c r="H295" s="217" t="s">
        <v>28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126</v>
      </c>
      <c r="AU295" s="224" t="s">
        <v>82</v>
      </c>
      <c r="AV295" s="11" t="s">
        <v>82</v>
      </c>
      <c r="AW295" s="11" t="s">
        <v>35</v>
      </c>
      <c r="AX295" s="11" t="s">
        <v>74</v>
      </c>
      <c r="AY295" s="224" t="s">
        <v>117</v>
      </c>
    </row>
    <row r="296" s="11" customFormat="1">
      <c r="B296" s="214"/>
      <c r="C296" s="215"/>
      <c r="D296" s="216" t="s">
        <v>126</v>
      </c>
      <c r="E296" s="217" t="s">
        <v>28</v>
      </c>
      <c r="F296" s="218" t="s">
        <v>236</v>
      </c>
      <c r="G296" s="215"/>
      <c r="H296" s="217" t="s">
        <v>28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126</v>
      </c>
      <c r="AU296" s="224" t="s">
        <v>82</v>
      </c>
      <c r="AV296" s="11" t="s">
        <v>82</v>
      </c>
      <c r="AW296" s="11" t="s">
        <v>35</v>
      </c>
      <c r="AX296" s="11" t="s">
        <v>74</v>
      </c>
      <c r="AY296" s="224" t="s">
        <v>117</v>
      </c>
    </row>
    <row r="297" s="11" customFormat="1">
      <c r="B297" s="214"/>
      <c r="C297" s="215"/>
      <c r="D297" s="216" t="s">
        <v>126</v>
      </c>
      <c r="E297" s="217" t="s">
        <v>28</v>
      </c>
      <c r="F297" s="218" t="s">
        <v>237</v>
      </c>
      <c r="G297" s="215"/>
      <c r="H297" s="217" t="s">
        <v>28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126</v>
      </c>
      <c r="AU297" s="224" t="s">
        <v>82</v>
      </c>
      <c r="AV297" s="11" t="s">
        <v>82</v>
      </c>
      <c r="AW297" s="11" t="s">
        <v>35</v>
      </c>
      <c r="AX297" s="11" t="s">
        <v>74</v>
      </c>
      <c r="AY297" s="224" t="s">
        <v>117</v>
      </c>
    </row>
    <row r="298" s="11" customFormat="1">
      <c r="B298" s="214"/>
      <c r="C298" s="215"/>
      <c r="D298" s="216" t="s">
        <v>126</v>
      </c>
      <c r="E298" s="217" t="s">
        <v>28</v>
      </c>
      <c r="F298" s="218" t="s">
        <v>238</v>
      </c>
      <c r="G298" s="215"/>
      <c r="H298" s="217" t="s">
        <v>28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126</v>
      </c>
      <c r="AU298" s="224" t="s">
        <v>82</v>
      </c>
      <c r="AV298" s="11" t="s">
        <v>82</v>
      </c>
      <c r="AW298" s="11" t="s">
        <v>35</v>
      </c>
      <c r="AX298" s="11" t="s">
        <v>74</v>
      </c>
      <c r="AY298" s="224" t="s">
        <v>117</v>
      </c>
    </row>
    <row r="299" s="11" customFormat="1">
      <c r="B299" s="214"/>
      <c r="C299" s="215"/>
      <c r="D299" s="216" t="s">
        <v>126</v>
      </c>
      <c r="E299" s="217" t="s">
        <v>28</v>
      </c>
      <c r="F299" s="218" t="s">
        <v>239</v>
      </c>
      <c r="G299" s="215"/>
      <c r="H299" s="217" t="s">
        <v>28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126</v>
      </c>
      <c r="AU299" s="224" t="s">
        <v>82</v>
      </c>
      <c r="AV299" s="11" t="s">
        <v>82</v>
      </c>
      <c r="AW299" s="11" t="s">
        <v>35</v>
      </c>
      <c r="AX299" s="11" t="s">
        <v>74</v>
      </c>
      <c r="AY299" s="224" t="s">
        <v>117</v>
      </c>
    </row>
    <row r="300" s="11" customFormat="1">
      <c r="B300" s="214"/>
      <c r="C300" s="215"/>
      <c r="D300" s="216" t="s">
        <v>126</v>
      </c>
      <c r="E300" s="217" t="s">
        <v>28</v>
      </c>
      <c r="F300" s="218" t="s">
        <v>240</v>
      </c>
      <c r="G300" s="215"/>
      <c r="H300" s="217" t="s">
        <v>28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126</v>
      </c>
      <c r="AU300" s="224" t="s">
        <v>82</v>
      </c>
      <c r="AV300" s="11" t="s">
        <v>82</v>
      </c>
      <c r="AW300" s="11" t="s">
        <v>35</v>
      </c>
      <c r="AX300" s="11" t="s">
        <v>74</v>
      </c>
      <c r="AY300" s="224" t="s">
        <v>117</v>
      </c>
    </row>
    <row r="301" s="1" customFormat="1" ht="16.5" customHeight="1">
      <c r="B301" s="36"/>
      <c r="C301" s="202" t="s">
        <v>362</v>
      </c>
      <c r="D301" s="202" t="s">
        <v>119</v>
      </c>
      <c r="E301" s="203" t="s">
        <v>363</v>
      </c>
      <c r="F301" s="204" t="s">
        <v>364</v>
      </c>
      <c r="G301" s="205" t="s">
        <v>365</v>
      </c>
      <c r="H301" s="206">
        <v>1</v>
      </c>
      <c r="I301" s="207"/>
      <c r="J301" s="208">
        <f>ROUND(I301*H301,2)</f>
        <v>0</v>
      </c>
      <c r="K301" s="204" t="s">
        <v>28</v>
      </c>
      <c r="L301" s="41"/>
      <c r="M301" s="209" t="s">
        <v>28</v>
      </c>
      <c r="N301" s="210" t="s">
        <v>45</v>
      </c>
      <c r="O301" s="77"/>
      <c r="P301" s="211">
        <f>O301*H301</f>
        <v>0</v>
      </c>
      <c r="Q301" s="211">
        <v>0</v>
      </c>
      <c r="R301" s="211">
        <f>Q301*H301</f>
        <v>0</v>
      </c>
      <c r="S301" s="211">
        <v>0</v>
      </c>
      <c r="T301" s="212">
        <f>S301*H301</f>
        <v>0</v>
      </c>
      <c r="AR301" s="15" t="s">
        <v>229</v>
      </c>
      <c r="AT301" s="15" t="s">
        <v>119</v>
      </c>
      <c r="AU301" s="15" t="s">
        <v>82</v>
      </c>
      <c r="AY301" s="15" t="s">
        <v>117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5" t="s">
        <v>82</v>
      </c>
      <c r="BK301" s="213">
        <f>ROUND(I301*H301,2)</f>
        <v>0</v>
      </c>
      <c r="BL301" s="15" t="s">
        <v>229</v>
      </c>
      <c r="BM301" s="15" t="s">
        <v>366</v>
      </c>
    </row>
    <row r="302" s="10" customFormat="1" ht="25.92" customHeight="1">
      <c r="B302" s="186"/>
      <c r="C302" s="187"/>
      <c r="D302" s="188" t="s">
        <v>73</v>
      </c>
      <c r="E302" s="189" t="s">
        <v>367</v>
      </c>
      <c r="F302" s="189" t="s">
        <v>368</v>
      </c>
      <c r="G302" s="187"/>
      <c r="H302" s="187"/>
      <c r="I302" s="190"/>
      <c r="J302" s="191">
        <f>BK302</f>
        <v>0</v>
      </c>
      <c r="K302" s="187"/>
      <c r="L302" s="192"/>
      <c r="M302" s="193"/>
      <c r="N302" s="194"/>
      <c r="O302" s="194"/>
      <c r="P302" s="195">
        <f>SUM(P303:P310)</f>
        <v>0</v>
      </c>
      <c r="Q302" s="194"/>
      <c r="R302" s="195">
        <f>SUM(R303:R310)</f>
        <v>0</v>
      </c>
      <c r="S302" s="194"/>
      <c r="T302" s="196">
        <f>SUM(T303:T310)</f>
        <v>0</v>
      </c>
      <c r="AR302" s="197" t="s">
        <v>82</v>
      </c>
      <c r="AT302" s="198" t="s">
        <v>73</v>
      </c>
      <c r="AU302" s="198" t="s">
        <v>74</v>
      </c>
      <c r="AY302" s="197" t="s">
        <v>117</v>
      </c>
      <c r="BK302" s="199">
        <f>SUM(BK303:BK310)</f>
        <v>0</v>
      </c>
    </row>
    <row r="303" s="1" customFormat="1" ht="22.5" customHeight="1">
      <c r="B303" s="36"/>
      <c r="C303" s="236" t="s">
        <v>369</v>
      </c>
      <c r="D303" s="236" t="s">
        <v>154</v>
      </c>
      <c r="E303" s="237" t="s">
        <v>370</v>
      </c>
      <c r="F303" s="238" t="s">
        <v>371</v>
      </c>
      <c r="G303" s="239" t="s">
        <v>228</v>
      </c>
      <c r="H303" s="240">
        <v>1</v>
      </c>
      <c r="I303" s="241"/>
      <c r="J303" s="242">
        <f>ROUND(I303*H303,2)</f>
        <v>0</v>
      </c>
      <c r="K303" s="238" t="s">
        <v>28</v>
      </c>
      <c r="L303" s="243"/>
      <c r="M303" s="244" t="s">
        <v>28</v>
      </c>
      <c r="N303" s="245" t="s">
        <v>45</v>
      </c>
      <c r="O303" s="77"/>
      <c r="P303" s="211">
        <f>O303*H303</f>
        <v>0</v>
      </c>
      <c r="Q303" s="211">
        <v>0</v>
      </c>
      <c r="R303" s="211">
        <f>Q303*H303</f>
        <v>0</v>
      </c>
      <c r="S303" s="211">
        <v>0</v>
      </c>
      <c r="T303" s="212">
        <f>S303*H303</f>
        <v>0</v>
      </c>
      <c r="AR303" s="15" t="s">
        <v>158</v>
      </c>
      <c r="AT303" s="15" t="s">
        <v>154</v>
      </c>
      <c r="AU303" s="15" t="s">
        <v>82</v>
      </c>
      <c r="AY303" s="15" t="s">
        <v>117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5" t="s">
        <v>82</v>
      </c>
      <c r="BK303" s="213">
        <f>ROUND(I303*H303,2)</f>
        <v>0</v>
      </c>
      <c r="BL303" s="15" t="s">
        <v>124</v>
      </c>
      <c r="BM303" s="15" t="s">
        <v>372</v>
      </c>
    </row>
    <row r="304" s="1" customFormat="1" ht="16.5" customHeight="1">
      <c r="B304" s="36"/>
      <c r="C304" s="202" t="s">
        <v>373</v>
      </c>
      <c r="D304" s="202" t="s">
        <v>119</v>
      </c>
      <c r="E304" s="203" t="s">
        <v>374</v>
      </c>
      <c r="F304" s="204" t="s">
        <v>375</v>
      </c>
      <c r="G304" s="205" t="s">
        <v>228</v>
      </c>
      <c r="H304" s="206">
        <v>1</v>
      </c>
      <c r="I304" s="207"/>
      <c r="J304" s="208">
        <f>ROUND(I304*H304,2)</f>
        <v>0</v>
      </c>
      <c r="K304" s="204" t="s">
        <v>28</v>
      </c>
      <c r="L304" s="41"/>
      <c r="M304" s="209" t="s">
        <v>28</v>
      </c>
      <c r="N304" s="210" t="s">
        <v>45</v>
      </c>
      <c r="O304" s="77"/>
      <c r="P304" s="211">
        <f>O304*H304</f>
        <v>0</v>
      </c>
      <c r="Q304" s="211">
        <v>0</v>
      </c>
      <c r="R304" s="211">
        <f>Q304*H304</f>
        <v>0</v>
      </c>
      <c r="S304" s="211">
        <v>0</v>
      </c>
      <c r="T304" s="212">
        <f>S304*H304</f>
        <v>0</v>
      </c>
      <c r="AR304" s="15" t="s">
        <v>124</v>
      </c>
      <c r="AT304" s="15" t="s">
        <v>119</v>
      </c>
      <c r="AU304" s="15" t="s">
        <v>82</v>
      </c>
      <c r="AY304" s="15" t="s">
        <v>117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5" t="s">
        <v>82</v>
      </c>
      <c r="BK304" s="213">
        <f>ROUND(I304*H304,2)</f>
        <v>0</v>
      </c>
      <c r="BL304" s="15" t="s">
        <v>124</v>
      </c>
      <c r="BM304" s="15" t="s">
        <v>376</v>
      </c>
    </row>
    <row r="305" s="12" customFormat="1">
      <c r="B305" s="225"/>
      <c r="C305" s="226"/>
      <c r="D305" s="216" t="s">
        <v>126</v>
      </c>
      <c r="E305" s="227" t="s">
        <v>28</v>
      </c>
      <c r="F305" s="228" t="s">
        <v>82</v>
      </c>
      <c r="G305" s="226"/>
      <c r="H305" s="229">
        <v>1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126</v>
      </c>
      <c r="AU305" s="235" t="s">
        <v>82</v>
      </c>
      <c r="AV305" s="12" t="s">
        <v>84</v>
      </c>
      <c r="AW305" s="12" t="s">
        <v>35</v>
      </c>
      <c r="AX305" s="12" t="s">
        <v>82</v>
      </c>
      <c r="AY305" s="235" t="s">
        <v>117</v>
      </c>
    </row>
    <row r="306" s="11" customFormat="1">
      <c r="B306" s="214"/>
      <c r="C306" s="215"/>
      <c r="D306" s="216" t="s">
        <v>126</v>
      </c>
      <c r="E306" s="217" t="s">
        <v>28</v>
      </c>
      <c r="F306" s="218" t="s">
        <v>169</v>
      </c>
      <c r="G306" s="215"/>
      <c r="H306" s="217" t="s">
        <v>28</v>
      </c>
      <c r="I306" s="219"/>
      <c r="J306" s="215"/>
      <c r="K306" s="215"/>
      <c r="L306" s="220"/>
      <c r="M306" s="221"/>
      <c r="N306" s="222"/>
      <c r="O306" s="222"/>
      <c r="P306" s="222"/>
      <c r="Q306" s="222"/>
      <c r="R306" s="222"/>
      <c r="S306" s="222"/>
      <c r="T306" s="223"/>
      <c r="AT306" s="224" t="s">
        <v>126</v>
      </c>
      <c r="AU306" s="224" t="s">
        <v>82</v>
      </c>
      <c r="AV306" s="11" t="s">
        <v>82</v>
      </c>
      <c r="AW306" s="11" t="s">
        <v>35</v>
      </c>
      <c r="AX306" s="11" t="s">
        <v>74</v>
      </c>
      <c r="AY306" s="224" t="s">
        <v>117</v>
      </c>
    </row>
    <row r="307" s="11" customFormat="1">
      <c r="B307" s="214"/>
      <c r="C307" s="215"/>
      <c r="D307" s="216" t="s">
        <v>126</v>
      </c>
      <c r="E307" s="217" t="s">
        <v>28</v>
      </c>
      <c r="F307" s="218" t="s">
        <v>377</v>
      </c>
      <c r="G307" s="215"/>
      <c r="H307" s="217" t="s">
        <v>28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126</v>
      </c>
      <c r="AU307" s="224" t="s">
        <v>82</v>
      </c>
      <c r="AV307" s="11" t="s">
        <v>82</v>
      </c>
      <c r="AW307" s="11" t="s">
        <v>35</v>
      </c>
      <c r="AX307" s="11" t="s">
        <v>74</v>
      </c>
      <c r="AY307" s="224" t="s">
        <v>117</v>
      </c>
    </row>
    <row r="308" s="11" customFormat="1">
      <c r="B308" s="214"/>
      <c r="C308" s="215"/>
      <c r="D308" s="216" t="s">
        <v>126</v>
      </c>
      <c r="E308" s="217" t="s">
        <v>28</v>
      </c>
      <c r="F308" s="218" t="s">
        <v>236</v>
      </c>
      <c r="G308" s="215"/>
      <c r="H308" s="217" t="s">
        <v>28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126</v>
      </c>
      <c r="AU308" s="224" t="s">
        <v>82</v>
      </c>
      <c r="AV308" s="11" t="s">
        <v>82</v>
      </c>
      <c r="AW308" s="11" t="s">
        <v>35</v>
      </c>
      <c r="AX308" s="11" t="s">
        <v>74</v>
      </c>
      <c r="AY308" s="224" t="s">
        <v>117</v>
      </c>
    </row>
    <row r="309" s="11" customFormat="1">
      <c r="B309" s="214"/>
      <c r="C309" s="215"/>
      <c r="D309" s="216" t="s">
        <v>126</v>
      </c>
      <c r="E309" s="217" t="s">
        <v>28</v>
      </c>
      <c r="F309" s="218" t="s">
        <v>378</v>
      </c>
      <c r="G309" s="215"/>
      <c r="H309" s="217" t="s">
        <v>28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126</v>
      </c>
      <c r="AU309" s="224" t="s">
        <v>82</v>
      </c>
      <c r="AV309" s="11" t="s">
        <v>82</v>
      </c>
      <c r="AW309" s="11" t="s">
        <v>35</v>
      </c>
      <c r="AX309" s="11" t="s">
        <v>74</v>
      </c>
      <c r="AY309" s="224" t="s">
        <v>117</v>
      </c>
    </row>
    <row r="310" s="11" customFormat="1">
      <c r="B310" s="214"/>
      <c r="C310" s="215"/>
      <c r="D310" s="216" t="s">
        <v>126</v>
      </c>
      <c r="E310" s="217" t="s">
        <v>28</v>
      </c>
      <c r="F310" s="218" t="s">
        <v>379</v>
      </c>
      <c r="G310" s="215"/>
      <c r="H310" s="217" t="s">
        <v>28</v>
      </c>
      <c r="I310" s="219"/>
      <c r="J310" s="215"/>
      <c r="K310" s="215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126</v>
      </c>
      <c r="AU310" s="224" t="s">
        <v>82</v>
      </c>
      <c r="AV310" s="11" t="s">
        <v>82</v>
      </c>
      <c r="AW310" s="11" t="s">
        <v>35</v>
      </c>
      <c r="AX310" s="11" t="s">
        <v>74</v>
      </c>
      <c r="AY310" s="224" t="s">
        <v>117</v>
      </c>
    </row>
    <row r="311" s="10" customFormat="1" ht="25.92" customHeight="1">
      <c r="B311" s="186"/>
      <c r="C311" s="187"/>
      <c r="D311" s="188" t="s">
        <v>73</v>
      </c>
      <c r="E311" s="189" t="s">
        <v>380</v>
      </c>
      <c r="F311" s="189" t="s">
        <v>381</v>
      </c>
      <c r="G311" s="187"/>
      <c r="H311" s="187"/>
      <c r="I311" s="190"/>
      <c r="J311" s="191">
        <f>BK311</f>
        <v>0</v>
      </c>
      <c r="K311" s="187"/>
      <c r="L311" s="192"/>
      <c r="M311" s="193"/>
      <c r="N311" s="194"/>
      <c r="O311" s="194"/>
      <c r="P311" s="195">
        <f>SUM(P312:P323)</f>
        <v>0</v>
      </c>
      <c r="Q311" s="194"/>
      <c r="R311" s="195">
        <f>SUM(R312:R323)</f>
        <v>0</v>
      </c>
      <c r="S311" s="194"/>
      <c r="T311" s="196">
        <f>SUM(T312:T323)</f>
        <v>0</v>
      </c>
      <c r="AR311" s="197" t="s">
        <v>82</v>
      </c>
      <c r="AT311" s="198" t="s">
        <v>73</v>
      </c>
      <c r="AU311" s="198" t="s">
        <v>74</v>
      </c>
      <c r="AY311" s="197" t="s">
        <v>117</v>
      </c>
      <c r="BK311" s="199">
        <f>SUM(BK312:BK323)</f>
        <v>0</v>
      </c>
    </row>
    <row r="312" s="1" customFormat="1" ht="22.5" customHeight="1">
      <c r="B312" s="36"/>
      <c r="C312" s="236" t="s">
        <v>382</v>
      </c>
      <c r="D312" s="236" t="s">
        <v>154</v>
      </c>
      <c r="E312" s="237" t="s">
        <v>383</v>
      </c>
      <c r="F312" s="238" t="s">
        <v>384</v>
      </c>
      <c r="G312" s="239" t="s">
        <v>228</v>
      </c>
      <c r="H312" s="240">
        <v>1</v>
      </c>
      <c r="I312" s="241"/>
      <c r="J312" s="242">
        <f>ROUND(I312*H312,2)</f>
        <v>0</v>
      </c>
      <c r="K312" s="238" t="s">
        <v>28</v>
      </c>
      <c r="L312" s="243"/>
      <c r="M312" s="244" t="s">
        <v>28</v>
      </c>
      <c r="N312" s="245" t="s">
        <v>45</v>
      </c>
      <c r="O312" s="77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AR312" s="15" t="s">
        <v>158</v>
      </c>
      <c r="AT312" s="15" t="s">
        <v>154</v>
      </c>
      <c r="AU312" s="15" t="s">
        <v>82</v>
      </c>
      <c r="AY312" s="15" t="s">
        <v>117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5" t="s">
        <v>82</v>
      </c>
      <c r="BK312" s="213">
        <f>ROUND(I312*H312,2)</f>
        <v>0</v>
      </c>
      <c r="BL312" s="15" t="s">
        <v>124</v>
      </c>
      <c r="BM312" s="15" t="s">
        <v>385</v>
      </c>
    </row>
    <row r="313" s="12" customFormat="1">
      <c r="B313" s="225"/>
      <c r="C313" s="226"/>
      <c r="D313" s="216" t="s">
        <v>126</v>
      </c>
      <c r="E313" s="227" t="s">
        <v>28</v>
      </c>
      <c r="F313" s="228" t="s">
        <v>82</v>
      </c>
      <c r="G313" s="226"/>
      <c r="H313" s="229">
        <v>1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126</v>
      </c>
      <c r="AU313" s="235" t="s">
        <v>82</v>
      </c>
      <c r="AV313" s="12" t="s">
        <v>84</v>
      </c>
      <c r="AW313" s="12" t="s">
        <v>35</v>
      </c>
      <c r="AX313" s="12" t="s">
        <v>82</v>
      </c>
      <c r="AY313" s="235" t="s">
        <v>117</v>
      </c>
    </row>
    <row r="314" s="11" customFormat="1">
      <c r="B314" s="214"/>
      <c r="C314" s="215"/>
      <c r="D314" s="216" t="s">
        <v>126</v>
      </c>
      <c r="E314" s="217" t="s">
        <v>28</v>
      </c>
      <c r="F314" s="218" t="s">
        <v>386</v>
      </c>
      <c r="G314" s="215"/>
      <c r="H314" s="217" t="s">
        <v>28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126</v>
      </c>
      <c r="AU314" s="224" t="s">
        <v>82</v>
      </c>
      <c r="AV314" s="11" t="s">
        <v>82</v>
      </c>
      <c r="AW314" s="11" t="s">
        <v>35</v>
      </c>
      <c r="AX314" s="11" t="s">
        <v>74</v>
      </c>
      <c r="AY314" s="224" t="s">
        <v>117</v>
      </c>
    </row>
    <row r="315" s="11" customFormat="1">
      <c r="B315" s="214"/>
      <c r="C315" s="215"/>
      <c r="D315" s="216" t="s">
        <v>126</v>
      </c>
      <c r="E315" s="217" t="s">
        <v>28</v>
      </c>
      <c r="F315" s="218" t="s">
        <v>387</v>
      </c>
      <c r="G315" s="215"/>
      <c r="H315" s="217" t="s">
        <v>28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126</v>
      </c>
      <c r="AU315" s="224" t="s">
        <v>82</v>
      </c>
      <c r="AV315" s="11" t="s">
        <v>82</v>
      </c>
      <c r="AW315" s="11" t="s">
        <v>35</v>
      </c>
      <c r="AX315" s="11" t="s">
        <v>74</v>
      </c>
      <c r="AY315" s="224" t="s">
        <v>117</v>
      </c>
    </row>
    <row r="316" s="1" customFormat="1" ht="16.5" customHeight="1">
      <c r="B316" s="36"/>
      <c r="C316" s="202" t="s">
        <v>388</v>
      </c>
      <c r="D316" s="202" t="s">
        <v>119</v>
      </c>
      <c r="E316" s="203" t="s">
        <v>389</v>
      </c>
      <c r="F316" s="204" t="s">
        <v>390</v>
      </c>
      <c r="G316" s="205" t="s">
        <v>228</v>
      </c>
      <c r="H316" s="206">
        <v>1</v>
      </c>
      <c r="I316" s="207"/>
      <c r="J316" s="208">
        <f>ROUND(I316*H316,2)</f>
        <v>0</v>
      </c>
      <c r="K316" s="204" t="s">
        <v>28</v>
      </c>
      <c r="L316" s="41"/>
      <c r="M316" s="209" t="s">
        <v>28</v>
      </c>
      <c r="N316" s="210" t="s">
        <v>45</v>
      </c>
      <c r="O316" s="77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AR316" s="15" t="s">
        <v>124</v>
      </c>
      <c r="AT316" s="15" t="s">
        <v>119</v>
      </c>
      <c r="AU316" s="15" t="s">
        <v>82</v>
      </c>
      <c r="AY316" s="15" t="s">
        <v>117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5" t="s">
        <v>82</v>
      </c>
      <c r="BK316" s="213">
        <f>ROUND(I316*H316,2)</f>
        <v>0</v>
      </c>
      <c r="BL316" s="15" t="s">
        <v>124</v>
      </c>
      <c r="BM316" s="15" t="s">
        <v>391</v>
      </c>
    </row>
    <row r="317" s="12" customFormat="1">
      <c r="B317" s="225"/>
      <c r="C317" s="226"/>
      <c r="D317" s="216" t="s">
        <v>126</v>
      </c>
      <c r="E317" s="227" t="s">
        <v>28</v>
      </c>
      <c r="F317" s="228" t="s">
        <v>82</v>
      </c>
      <c r="G317" s="226"/>
      <c r="H317" s="229">
        <v>1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126</v>
      </c>
      <c r="AU317" s="235" t="s">
        <v>82</v>
      </c>
      <c r="AV317" s="12" t="s">
        <v>84</v>
      </c>
      <c r="AW317" s="12" t="s">
        <v>35</v>
      </c>
      <c r="AX317" s="12" t="s">
        <v>82</v>
      </c>
      <c r="AY317" s="235" t="s">
        <v>117</v>
      </c>
    </row>
    <row r="318" s="11" customFormat="1">
      <c r="B318" s="214"/>
      <c r="C318" s="215"/>
      <c r="D318" s="216" t="s">
        <v>126</v>
      </c>
      <c r="E318" s="217" t="s">
        <v>28</v>
      </c>
      <c r="F318" s="218" t="s">
        <v>169</v>
      </c>
      <c r="G318" s="215"/>
      <c r="H318" s="217" t="s">
        <v>28</v>
      </c>
      <c r="I318" s="219"/>
      <c r="J318" s="215"/>
      <c r="K318" s="215"/>
      <c r="L318" s="220"/>
      <c r="M318" s="221"/>
      <c r="N318" s="222"/>
      <c r="O318" s="222"/>
      <c r="P318" s="222"/>
      <c r="Q318" s="222"/>
      <c r="R318" s="222"/>
      <c r="S318" s="222"/>
      <c r="T318" s="223"/>
      <c r="AT318" s="224" t="s">
        <v>126</v>
      </c>
      <c r="AU318" s="224" t="s">
        <v>82</v>
      </c>
      <c r="AV318" s="11" t="s">
        <v>82</v>
      </c>
      <c r="AW318" s="11" t="s">
        <v>35</v>
      </c>
      <c r="AX318" s="11" t="s">
        <v>74</v>
      </c>
      <c r="AY318" s="224" t="s">
        <v>117</v>
      </c>
    </row>
    <row r="319" s="11" customFormat="1">
      <c r="B319" s="214"/>
      <c r="C319" s="215"/>
      <c r="D319" s="216" t="s">
        <v>126</v>
      </c>
      <c r="E319" s="217" t="s">
        <v>28</v>
      </c>
      <c r="F319" s="218" t="s">
        <v>392</v>
      </c>
      <c r="G319" s="215"/>
      <c r="H319" s="217" t="s">
        <v>28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126</v>
      </c>
      <c r="AU319" s="224" t="s">
        <v>82</v>
      </c>
      <c r="AV319" s="11" t="s">
        <v>82</v>
      </c>
      <c r="AW319" s="11" t="s">
        <v>35</v>
      </c>
      <c r="AX319" s="11" t="s">
        <v>74</v>
      </c>
      <c r="AY319" s="224" t="s">
        <v>117</v>
      </c>
    </row>
    <row r="320" s="11" customFormat="1">
      <c r="B320" s="214"/>
      <c r="C320" s="215"/>
      <c r="D320" s="216" t="s">
        <v>126</v>
      </c>
      <c r="E320" s="217" t="s">
        <v>28</v>
      </c>
      <c r="F320" s="218" t="s">
        <v>236</v>
      </c>
      <c r="G320" s="215"/>
      <c r="H320" s="217" t="s">
        <v>28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126</v>
      </c>
      <c r="AU320" s="224" t="s">
        <v>82</v>
      </c>
      <c r="AV320" s="11" t="s">
        <v>82</v>
      </c>
      <c r="AW320" s="11" t="s">
        <v>35</v>
      </c>
      <c r="AX320" s="11" t="s">
        <v>74</v>
      </c>
      <c r="AY320" s="224" t="s">
        <v>117</v>
      </c>
    </row>
    <row r="321" s="11" customFormat="1">
      <c r="B321" s="214"/>
      <c r="C321" s="215"/>
      <c r="D321" s="216" t="s">
        <v>126</v>
      </c>
      <c r="E321" s="217" t="s">
        <v>28</v>
      </c>
      <c r="F321" s="218" t="s">
        <v>237</v>
      </c>
      <c r="G321" s="215"/>
      <c r="H321" s="217" t="s">
        <v>28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126</v>
      </c>
      <c r="AU321" s="224" t="s">
        <v>82</v>
      </c>
      <c r="AV321" s="11" t="s">
        <v>82</v>
      </c>
      <c r="AW321" s="11" t="s">
        <v>35</v>
      </c>
      <c r="AX321" s="11" t="s">
        <v>74</v>
      </c>
      <c r="AY321" s="224" t="s">
        <v>117</v>
      </c>
    </row>
    <row r="322" s="11" customFormat="1">
      <c r="B322" s="214"/>
      <c r="C322" s="215"/>
      <c r="D322" s="216" t="s">
        <v>126</v>
      </c>
      <c r="E322" s="217" t="s">
        <v>28</v>
      </c>
      <c r="F322" s="218" t="s">
        <v>393</v>
      </c>
      <c r="G322" s="215"/>
      <c r="H322" s="217" t="s">
        <v>28</v>
      </c>
      <c r="I322" s="219"/>
      <c r="J322" s="215"/>
      <c r="K322" s="215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126</v>
      </c>
      <c r="AU322" s="224" t="s">
        <v>82</v>
      </c>
      <c r="AV322" s="11" t="s">
        <v>82</v>
      </c>
      <c r="AW322" s="11" t="s">
        <v>35</v>
      </c>
      <c r="AX322" s="11" t="s">
        <v>74</v>
      </c>
      <c r="AY322" s="224" t="s">
        <v>117</v>
      </c>
    </row>
    <row r="323" s="11" customFormat="1">
      <c r="B323" s="214"/>
      <c r="C323" s="215"/>
      <c r="D323" s="216" t="s">
        <v>126</v>
      </c>
      <c r="E323" s="217" t="s">
        <v>28</v>
      </c>
      <c r="F323" s="218" t="s">
        <v>394</v>
      </c>
      <c r="G323" s="215"/>
      <c r="H323" s="217" t="s">
        <v>28</v>
      </c>
      <c r="I323" s="219"/>
      <c r="J323" s="215"/>
      <c r="K323" s="215"/>
      <c r="L323" s="220"/>
      <c r="M323" s="257"/>
      <c r="N323" s="258"/>
      <c r="O323" s="258"/>
      <c r="P323" s="258"/>
      <c r="Q323" s="258"/>
      <c r="R323" s="258"/>
      <c r="S323" s="258"/>
      <c r="T323" s="259"/>
      <c r="AT323" s="224" t="s">
        <v>126</v>
      </c>
      <c r="AU323" s="224" t="s">
        <v>82</v>
      </c>
      <c r="AV323" s="11" t="s">
        <v>82</v>
      </c>
      <c r="AW323" s="11" t="s">
        <v>35</v>
      </c>
      <c r="AX323" s="11" t="s">
        <v>74</v>
      </c>
      <c r="AY323" s="224" t="s">
        <v>117</v>
      </c>
    </row>
    <row r="324" s="1" customFormat="1" ht="6.96" customHeight="1">
      <c r="B324" s="55"/>
      <c r="C324" s="56"/>
      <c r="D324" s="56"/>
      <c r="E324" s="56"/>
      <c r="F324" s="56"/>
      <c r="G324" s="56"/>
      <c r="H324" s="56"/>
      <c r="I324" s="152"/>
      <c r="J324" s="56"/>
      <c r="K324" s="56"/>
      <c r="L324" s="41"/>
    </row>
  </sheetData>
  <sheetProtection sheet="1" autoFilter="0" formatColumns="0" formatRows="0" objects="1" scenarios="1" spinCount="100000" saltValue="1JeovhO+9i/3zW7ccPgUjCuqv9Iv66RaaD+XWYnmQb0v4zuEdqJh5VbB4TGDaSbWeLlE4dFJxe+XMb94KIpzsQ==" hashValue="xrydHMa0zydB722BjIr/dJ0IJZGdHS7wXs7Muq4U8ioRUIUA+5wMdX99Q0N60AVbyaohnBB2QoaQV705s6GDtg==" algorithmName="SHA-512" password="CC35"/>
  <autoFilter ref="C85:K3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87</v>
      </c>
    </row>
    <row r="3" hidden="1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84</v>
      </c>
    </row>
    <row r="4" hidden="1" ht="24.96" customHeight="1">
      <c r="B4" s="18"/>
      <c r="D4" s="125" t="s">
        <v>88</v>
      </c>
      <c r="L4" s="18"/>
      <c r="M4" s="22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26" t="s">
        <v>16</v>
      </c>
      <c r="L6" s="18"/>
    </row>
    <row r="7" hidden="1" ht="16.5" customHeight="1">
      <c r="B7" s="18"/>
      <c r="E7" s="127" t="str">
        <f>'Rekapitulace stavby'!K6</f>
        <v>ZŠ Ostrov - Řešení bezbariérovosti venk. a výuk. prostor a keramické dílny - VENKOVNÍ PRVKY</v>
      </c>
      <c r="F7" s="126"/>
      <c r="G7" s="126"/>
      <c r="H7" s="126"/>
      <c r="L7" s="18"/>
    </row>
    <row r="8" hidden="1" s="1" customFormat="1" ht="12" customHeight="1">
      <c r="B8" s="41"/>
      <c r="D8" s="126" t="s">
        <v>89</v>
      </c>
      <c r="I8" s="128"/>
      <c r="L8" s="41"/>
    </row>
    <row r="9" hidden="1" s="1" customFormat="1" ht="36.96" customHeight="1">
      <c r="B9" s="41"/>
      <c r="E9" s="129" t="s">
        <v>395</v>
      </c>
      <c r="F9" s="1"/>
      <c r="G9" s="1"/>
      <c r="H9" s="1"/>
      <c r="I9" s="128"/>
      <c r="L9" s="41"/>
    </row>
    <row r="10" hidden="1" s="1" customFormat="1">
      <c r="B10" s="41"/>
      <c r="I10" s="128"/>
      <c r="L10" s="41"/>
    </row>
    <row r="11" hidden="1" s="1" customFormat="1" ht="12" customHeight="1">
      <c r="B11" s="41"/>
      <c r="D11" s="126" t="s">
        <v>18</v>
      </c>
      <c r="F11" s="15" t="s">
        <v>19</v>
      </c>
      <c r="I11" s="130" t="s">
        <v>20</v>
      </c>
      <c r="J11" s="15" t="s">
        <v>28</v>
      </c>
      <c r="L11" s="41"/>
    </row>
    <row r="12" hidden="1" s="1" customFormat="1" ht="12" customHeight="1">
      <c r="B12" s="41"/>
      <c r="D12" s="126" t="s">
        <v>22</v>
      </c>
      <c r="F12" s="15" t="s">
        <v>23</v>
      </c>
      <c r="I12" s="130" t="s">
        <v>24</v>
      </c>
      <c r="J12" s="131" t="str">
        <f>'Rekapitulace stavby'!AN8</f>
        <v>15. 11. 2018</v>
      </c>
      <c r="L12" s="41"/>
    </row>
    <row r="13" hidden="1" s="1" customFormat="1" ht="10.8" customHeight="1">
      <c r="B13" s="41"/>
      <c r="I13" s="128"/>
      <c r="L13" s="41"/>
    </row>
    <row r="14" hidden="1" s="1" customFormat="1" ht="12" customHeight="1">
      <c r="B14" s="41"/>
      <c r="D14" s="126" t="s">
        <v>26</v>
      </c>
      <c r="I14" s="130" t="s">
        <v>27</v>
      </c>
      <c r="J14" s="15" t="s">
        <v>28</v>
      </c>
      <c r="L14" s="41"/>
    </row>
    <row r="15" hidden="1" s="1" customFormat="1" ht="18" customHeight="1">
      <c r="B15" s="41"/>
      <c r="E15" s="15" t="s">
        <v>29</v>
      </c>
      <c r="I15" s="130" t="s">
        <v>30</v>
      </c>
      <c r="J15" s="15" t="s">
        <v>28</v>
      </c>
      <c r="L15" s="41"/>
    </row>
    <row r="16" hidden="1" s="1" customFormat="1" ht="6.96" customHeight="1">
      <c r="B16" s="41"/>
      <c r="I16" s="128"/>
      <c r="L16" s="41"/>
    </row>
    <row r="17" hidden="1" s="1" customFormat="1" ht="12" customHeight="1">
      <c r="B17" s="41"/>
      <c r="D17" s="126" t="s">
        <v>31</v>
      </c>
      <c r="I17" s="130" t="s">
        <v>27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0" t="s">
        <v>30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28"/>
      <c r="L19" s="41"/>
    </row>
    <row r="20" hidden="1" s="1" customFormat="1" ht="12" customHeight="1">
      <c r="B20" s="41"/>
      <c r="D20" s="126" t="s">
        <v>33</v>
      </c>
      <c r="I20" s="130" t="s">
        <v>27</v>
      </c>
      <c r="J20" s="15" t="s">
        <v>28</v>
      </c>
      <c r="L20" s="41"/>
    </row>
    <row r="21" hidden="1" s="1" customFormat="1" ht="18" customHeight="1">
      <c r="B21" s="41"/>
      <c r="E21" s="15" t="s">
        <v>34</v>
      </c>
      <c r="I21" s="130" t="s">
        <v>30</v>
      </c>
      <c r="J21" s="15" t="s">
        <v>28</v>
      </c>
      <c r="L21" s="41"/>
    </row>
    <row r="22" hidden="1" s="1" customFormat="1" ht="6.96" customHeight="1">
      <c r="B22" s="41"/>
      <c r="I22" s="128"/>
      <c r="L22" s="41"/>
    </row>
    <row r="23" hidden="1" s="1" customFormat="1" ht="12" customHeight="1">
      <c r="B23" s="41"/>
      <c r="D23" s="126" t="s">
        <v>36</v>
      </c>
      <c r="I23" s="130" t="s">
        <v>27</v>
      </c>
      <c r="J23" s="15" t="s">
        <v>28</v>
      </c>
      <c r="L23" s="41"/>
    </row>
    <row r="24" hidden="1" s="1" customFormat="1" ht="18" customHeight="1">
      <c r="B24" s="41"/>
      <c r="E24" s="15" t="s">
        <v>37</v>
      </c>
      <c r="I24" s="130" t="s">
        <v>30</v>
      </c>
      <c r="J24" s="15" t="s">
        <v>28</v>
      </c>
      <c r="L24" s="41"/>
    </row>
    <row r="25" hidden="1" s="1" customFormat="1" ht="6.96" customHeight="1">
      <c r="B25" s="41"/>
      <c r="I25" s="128"/>
      <c r="L25" s="41"/>
    </row>
    <row r="26" hidden="1" s="1" customFormat="1" ht="12" customHeight="1">
      <c r="B26" s="41"/>
      <c r="D26" s="126" t="s">
        <v>38</v>
      </c>
      <c r="I26" s="128"/>
      <c r="L26" s="41"/>
    </row>
    <row r="27" hidden="1" s="6" customFormat="1" ht="16.5" customHeight="1">
      <c r="B27" s="132"/>
      <c r="E27" s="133" t="s">
        <v>28</v>
      </c>
      <c r="F27" s="133"/>
      <c r="G27" s="133"/>
      <c r="H27" s="133"/>
      <c r="I27" s="134"/>
      <c r="L27" s="132"/>
    </row>
    <row r="28" hidden="1" s="1" customFormat="1" ht="6.96" customHeight="1">
      <c r="B28" s="41"/>
      <c r="I28" s="128"/>
      <c r="L28" s="41"/>
    </row>
    <row r="29" hidden="1" s="1" customFormat="1" ht="6.96" customHeight="1">
      <c r="B29" s="41"/>
      <c r="D29" s="69"/>
      <c r="E29" s="69"/>
      <c r="F29" s="69"/>
      <c r="G29" s="69"/>
      <c r="H29" s="69"/>
      <c r="I29" s="135"/>
      <c r="J29" s="69"/>
      <c r="K29" s="69"/>
      <c r="L29" s="41"/>
    </row>
    <row r="30" hidden="1" s="1" customFormat="1" ht="25.44" customHeight="1">
      <c r="B30" s="41"/>
      <c r="D30" s="136" t="s">
        <v>40</v>
      </c>
      <c r="I30" s="128"/>
      <c r="J30" s="137">
        <f>ROUND(J81, 2)</f>
        <v>0</v>
      </c>
      <c r="L30" s="41"/>
    </row>
    <row r="31" hidden="1" s="1" customFormat="1" ht="6.96" customHeight="1">
      <c r="B31" s="41"/>
      <c r="D31" s="69"/>
      <c r="E31" s="69"/>
      <c r="F31" s="69"/>
      <c r="G31" s="69"/>
      <c r="H31" s="69"/>
      <c r="I31" s="135"/>
      <c r="J31" s="69"/>
      <c r="K31" s="69"/>
      <c r="L31" s="41"/>
    </row>
    <row r="32" hidden="1" s="1" customFormat="1" ht="14.4" customHeight="1">
      <c r="B32" s="41"/>
      <c r="F32" s="138" t="s">
        <v>42</v>
      </c>
      <c r="I32" s="139" t="s">
        <v>41</v>
      </c>
      <c r="J32" s="138" t="s">
        <v>43</v>
      </c>
      <c r="L32" s="41"/>
    </row>
    <row r="33" hidden="1" s="1" customFormat="1" ht="14.4" customHeight="1">
      <c r="B33" s="41"/>
      <c r="D33" s="126" t="s">
        <v>44</v>
      </c>
      <c r="E33" s="126" t="s">
        <v>45</v>
      </c>
      <c r="F33" s="140">
        <f>ROUND((SUM(BE81:BE111)),  2)</f>
        <v>0</v>
      </c>
      <c r="I33" s="141">
        <v>0.20999999999999999</v>
      </c>
      <c r="J33" s="140">
        <f>ROUND(((SUM(BE81:BE111))*I33),  2)</f>
        <v>0</v>
      </c>
      <c r="L33" s="41"/>
    </row>
    <row r="34" hidden="1" s="1" customFormat="1" ht="14.4" customHeight="1">
      <c r="B34" s="41"/>
      <c r="E34" s="126" t="s">
        <v>46</v>
      </c>
      <c r="F34" s="140">
        <f>ROUND((SUM(BF81:BF111)),  2)</f>
        <v>0</v>
      </c>
      <c r="I34" s="141">
        <v>0.14999999999999999</v>
      </c>
      <c r="J34" s="140">
        <f>ROUND(((SUM(BF81:BF111))*I34),  2)</f>
        <v>0</v>
      </c>
      <c r="L34" s="41"/>
    </row>
    <row r="35" hidden="1" s="1" customFormat="1" ht="14.4" customHeight="1">
      <c r="B35" s="41"/>
      <c r="E35" s="126" t="s">
        <v>47</v>
      </c>
      <c r="F35" s="140">
        <f>ROUND((SUM(BG81:BG111)),  2)</f>
        <v>0</v>
      </c>
      <c r="I35" s="141">
        <v>0.20999999999999999</v>
      </c>
      <c r="J35" s="140">
        <f>0</f>
        <v>0</v>
      </c>
      <c r="L35" s="41"/>
    </row>
    <row r="36" hidden="1" s="1" customFormat="1" ht="14.4" customHeight="1">
      <c r="B36" s="41"/>
      <c r="E36" s="126" t="s">
        <v>48</v>
      </c>
      <c r="F36" s="140">
        <f>ROUND((SUM(BH81:BH111)),  2)</f>
        <v>0</v>
      </c>
      <c r="I36" s="141">
        <v>0.14999999999999999</v>
      </c>
      <c r="J36" s="140">
        <f>0</f>
        <v>0</v>
      </c>
      <c r="L36" s="41"/>
    </row>
    <row r="37" hidden="1" s="1" customFormat="1" ht="14.4" customHeight="1">
      <c r="B37" s="41"/>
      <c r="E37" s="126" t="s">
        <v>49</v>
      </c>
      <c r="F37" s="140">
        <f>ROUND((SUM(BI81:BI111)),  2)</f>
        <v>0</v>
      </c>
      <c r="I37" s="141">
        <v>0</v>
      </c>
      <c r="J37" s="140">
        <f>0</f>
        <v>0</v>
      </c>
      <c r="L37" s="41"/>
    </row>
    <row r="38" hidden="1" s="1" customFormat="1" ht="6.96" customHeight="1">
      <c r="B38" s="41"/>
      <c r="I38" s="128"/>
      <c r="L38" s="41"/>
    </row>
    <row r="39" hidden="1" s="1" customFormat="1" ht="25.44" customHeight="1">
      <c r="B39" s="41"/>
      <c r="C39" s="142"/>
      <c r="D39" s="143" t="s">
        <v>50</v>
      </c>
      <c r="E39" s="144"/>
      <c r="F39" s="144"/>
      <c r="G39" s="145" t="s">
        <v>51</v>
      </c>
      <c r="H39" s="146" t="s">
        <v>52</v>
      </c>
      <c r="I39" s="147"/>
      <c r="J39" s="148">
        <f>SUM(J30:J37)</f>
        <v>0</v>
      </c>
      <c r="K39" s="149"/>
      <c r="L39" s="41"/>
    </row>
    <row r="40" hidden="1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1"/>
    </row>
    <row r="41" hidden="1"/>
    <row r="42" hidden="1"/>
    <row r="43" hidden="1"/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1"/>
    </row>
    <row r="45" s="1" customFormat="1" ht="24.96" customHeight="1">
      <c r="B45" s="36"/>
      <c r="C45" s="21" t="s">
        <v>91</v>
      </c>
      <c r="D45" s="37"/>
      <c r="E45" s="37"/>
      <c r="F45" s="37"/>
      <c r="G45" s="37"/>
      <c r="H45" s="37"/>
      <c r="I45" s="128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8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8"/>
      <c r="J47" s="37"/>
      <c r="K47" s="37"/>
      <c r="L47" s="41"/>
    </row>
    <row r="48" s="1" customFormat="1" ht="16.5" customHeight="1">
      <c r="B48" s="36"/>
      <c r="C48" s="37"/>
      <c r="D48" s="37"/>
      <c r="E48" s="156" t="str">
        <f>E7</f>
        <v>ZŠ Ostrov - Řešení bezbariérovosti venk. a výuk. prostor a keramické dílny - VENKOVNÍ PRVKY</v>
      </c>
      <c r="F48" s="30"/>
      <c r="G48" s="30"/>
      <c r="H48" s="30"/>
      <c r="I48" s="128"/>
      <c r="J48" s="37"/>
      <c r="K48" s="37"/>
      <c r="L48" s="41"/>
    </row>
    <row r="49" s="1" customFormat="1" ht="12" customHeight="1">
      <c r="B49" s="36"/>
      <c r="C49" s="30" t="s">
        <v>89</v>
      </c>
      <c r="D49" s="37"/>
      <c r="E49" s="37"/>
      <c r="F49" s="37"/>
      <c r="G49" s="37"/>
      <c r="H49" s="37"/>
      <c r="I49" s="128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B - VRN + VON</v>
      </c>
      <c r="F50" s="37"/>
      <c r="G50" s="37"/>
      <c r="H50" s="37"/>
      <c r="I50" s="128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8"/>
      <c r="J51" s="37"/>
      <c r="K51" s="37"/>
      <c r="L51" s="41"/>
    </row>
    <row r="52" s="1" customFormat="1" ht="12" customHeight="1">
      <c r="B52" s="36"/>
      <c r="C52" s="30" t="s">
        <v>22</v>
      </c>
      <c r="D52" s="37"/>
      <c r="E52" s="37"/>
      <c r="F52" s="25" t="str">
        <f>F12</f>
        <v xml:space="preserve"> </v>
      </c>
      <c r="G52" s="37"/>
      <c r="H52" s="37"/>
      <c r="I52" s="130" t="s">
        <v>24</v>
      </c>
      <c r="J52" s="65" t="str">
        <f>IF(J12="","",J12)</f>
        <v>15. 11. 2018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8"/>
      <c r="J53" s="37"/>
      <c r="K53" s="37"/>
      <c r="L53" s="41"/>
    </row>
    <row r="54" s="1" customFormat="1" ht="24.9" customHeight="1">
      <c r="B54" s="36"/>
      <c r="C54" s="30" t="s">
        <v>26</v>
      </c>
      <c r="D54" s="37"/>
      <c r="E54" s="37"/>
      <c r="F54" s="25" t="str">
        <f>E15</f>
        <v>ZŠ Ostrov, příspěvková organizace</v>
      </c>
      <c r="G54" s="37"/>
      <c r="H54" s="37"/>
      <c r="I54" s="130" t="s">
        <v>33</v>
      </c>
      <c r="J54" s="34" t="str">
        <f>E21</f>
        <v>BPO spol. s r.o.,Lidická 1239,36317 OSTROV</v>
      </c>
      <c r="K54" s="37"/>
      <c r="L54" s="41"/>
    </row>
    <row r="55" s="1" customFormat="1" ht="13.65" customHeight="1">
      <c r="B55" s="36"/>
      <c r="C55" s="30" t="s">
        <v>31</v>
      </c>
      <c r="D55" s="37"/>
      <c r="E55" s="37"/>
      <c r="F55" s="25" t="str">
        <f>IF(E18="","",E18)</f>
        <v>Vyplň údaj</v>
      </c>
      <c r="G55" s="37"/>
      <c r="H55" s="37"/>
      <c r="I55" s="130" t="s">
        <v>36</v>
      </c>
      <c r="J55" s="34" t="str">
        <f>E24</f>
        <v>Tomanová ing.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8"/>
      <c r="J56" s="37"/>
      <c r="K56" s="37"/>
      <c r="L56" s="41"/>
    </row>
    <row r="57" s="1" customFormat="1" ht="29.28" customHeight="1">
      <c r="B57" s="36"/>
      <c r="C57" s="157" t="s">
        <v>92</v>
      </c>
      <c r="D57" s="158"/>
      <c r="E57" s="158"/>
      <c r="F57" s="158"/>
      <c r="G57" s="158"/>
      <c r="H57" s="158"/>
      <c r="I57" s="159"/>
      <c r="J57" s="160" t="s">
        <v>93</v>
      </c>
      <c r="K57" s="158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8"/>
      <c r="J58" s="37"/>
      <c r="K58" s="37"/>
      <c r="L58" s="41"/>
    </row>
    <row r="59" s="1" customFormat="1" ht="22.8" customHeight="1">
      <c r="B59" s="36"/>
      <c r="C59" s="161" t="s">
        <v>72</v>
      </c>
      <c r="D59" s="37"/>
      <c r="E59" s="37"/>
      <c r="F59" s="37"/>
      <c r="G59" s="37"/>
      <c r="H59" s="37"/>
      <c r="I59" s="128"/>
      <c r="J59" s="95">
        <f>J81</f>
        <v>0</v>
      </c>
      <c r="K59" s="37"/>
      <c r="L59" s="41"/>
      <c r="AU59" s="15" t="s">
        <v>94</v>
      </c>
    </row>
    <row r="60" s="7" customFormat="1" ht="24.96" customHeight="1">
      <c r="B60" s="162"/>
      <c r="C60" s="163"/>
      <c r="D60" s="164" t="s">
        <v>396</v>
      </c>
      <c r="E60" s="165"/>
      <c r="F60" s="165"/>
      <c r="G60" s="165"/>
      <c r="H60" s="165"/>
      <c r="I60" s="166"/>
      <c r="J60" s="167">
        <f>J82</f>
        <v>0</v>
      </c>
      <c r="K60" s="163"/>
      <c r="L60" s="168"/>
    </row>
    <row r="61" s="7" customFormat="1" ht="24.96" customHeight="1">
      <c r="B61" s="162"/>
      <c r="C61" s="163"/>
      <c r="D61" s="164" t="s">
        <v>397</v>
      </c>
      <c r="E61" s="165"/>
      <c r="F61" s="165"/>
      <c r="G61" s="165"/>
      <c r="H61" s="165"/>
      <c r="I61" s="166"/>
      <c r="J61" s="167">
        <f>J85</f>
        <v>0</v>
      </c>
      <c r="K61" s="163"/>
      <c r="L61" s="168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28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2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5"/>
      <c r="J67" s="58"/>
      <c r="K67" s="58"/>
      <c r="L67" s="41"/>
    </row>
    <row r="68" s="1" customFormat="1" ht="24.96" customHeight="1">
      <c r="B68" s="36"/>
      <c r="C68" s="21" t="s">
        <v>102</v>
      </c>
      <c r="D68" s="37"/>
      <c r="E68" s="37"/>
      <c r="F68" s="37"/>
      <c r="G68" s="37"/>
      <c r="H68" s="37"/>
      <c r="I68" s="128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28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28"/>
      <c r="J70" s="37"/>
      <c r="K70" s="37"/>
      <c r="L70" s="41"/>
    </row>
    <row r="71" s="1" customFormat="1" ht="16.5" customHeight="1">
      <c r="B71" s="36"/>
      <c r="C71" s="37"/>
      <c r="D71" s="37"/>
      <c r="E71" s="156" t="str">
        <f>E7</f>
        <v>ZŠ Ostrov - Řešení bezbariérovosti venk. a výuk. prostor a keramické dílny - VENKOVNÍ PRVKY</v>
      </c>
      <c r="F71" s="30"/>
      <c r="G71" s="30"/>
      <c r="H71" s="30"/>
      <c r="I71" s="128"/>
      <c r="J71" s="37"/>
      <c r="K71" s="37"/>
      <c r="L71" s="41"/>
    </row>
    <row r="72" s="1" customFormat="1" ht="12" customHeight="1">
      <c r="B72" s="36"/>
      <c r="C72" s="30" t="s">
        <v>89</v>
      </c>
      <c r="D72" s="37"/>
      <c r="E72" s="37"/>
      <c r="F72" s="37"/>
      <c r="G72" s="37"/>
      <c r="H72" s="37"/>
      <c r="I72" s="128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B - VRN + VON</v>
      </c>
      <c r="F73" s="37"/>
      <c r="G73" s="37"/>
      <c r="H73" s="37"/>
      <c r="I73" s="128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8"/>
      <c r="J74" s="37"/>
      <c r="K74" s="37"/>
      <c r="L74" s="41"/>
    </row>
    <row r="75" s="1" customFormat="1" ht="12" customHeight="1">
      <c r="B75" s="36"/>
      <c r="C75" s="30" t="s">
        <v>22</v>
      </c>
      <c r="D75" s="37"/>
      <c r="E75" s="37"/>
      <c r="F75" s="25" t="str">
        <f>F12</f>
        <v xml:space="preserve"> </v>
      </c>
      <c r="G75" s="37"/>
      <c r="H75" s="37"/>
      <c r="I75" s="130" t="s">
        <v>24</v>
      </c>
      <c r="J75" s="65" t="str">
        <f>IF(J12="","",J12)</f>
        <v>15. 11. 2018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8"/>
      <c r="J76" s="37"/>
      <c r="K76" s="37"/>
      <c r="L76" s="41"/>
    </row>
    <row r="77" s="1" customFormat="1" ht="24.9" customHeight="1">
      <c r="B77" s="36"/>
      <c r="C77" s="30" t="s">
        <v>26</v>
      </c>
      <c r="D77" s="37"/>
      <c r="E77" s="37"/>
      <c r="F77" s="25" t="str">
        <f>E15</f>
        <v>ZŠ Ostrov, příspěvková organizace</v>
      </c>
      <c r="G77" s="37"/>
      <c r="H77" s="37"/>
      <c r="I77" s="130" t="s">
        <v>33</v>
      </c>
      <c r="J77" s="34" t="str">
        <f>E21</f>
        <v>BPO spol. s r.o.,Lidická 1239,36317 OSTROV</v>
      </c>
      <c r="K77" s="37"/>
      <c r="L77" s="41"/>
    </row>
    <row r="78" s="1" customFormat="1" ht="13.65" customHeight="1">
      <c r="B78" s="36"/>
      <c r="C78" s="30" t="s">
        <v>31</v>
      </c>
      <c r="D78" s="37"/>
      <c r="E78" s="37"/>
      <c r="F78" s="25" t="str">
        <f>IF(E18="","",E18)</f>
        <v>Vyplň údaj</v>
      </c>
      <c r="G78" s="37"/>
      <c r="H78" s="37"/>
      <c r="I78" s="130" t="s">
        <v>36</v>
      </c>
      <c r="J78" s="34" t="str">
        <f>E24</f>
        <v>Tomanová ing.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28"/>
      <c r="J79" s="37"/>
      <c r="K79" s="37"/>
      <c r="L79" s="41"/>
    </row>
    <row r="80" s="9" customFormat="1" ht="29.28" customHeight="1">
      <c r="B80" s="176"/>
      <c r="C80" s="177" t="s">
        <v>103</v>
      </c>
      <c r="D80" s="178" t="s">
        <v>59</v>
      </c>
      <c r="E80" s="178" t="s">
        <v>55</v>
      </c>
      <c r="F80" s="178" t="s">
        <v>56</v>
      </c>
      <c r="G80" s="178" t="s">
        <v>104</v>
      </c>
      <c r="H80" s="178" t="s">
        <v>105</v>
      </c>
      <c r="I80" s="179" t="s">
        <v>106</v>
      </c>
      <c r="J80" s="178" t="s">
        <v>93</v>
      </c>
      <c r="K80" s="180" t="s">
        <v>107</v>
      </c>
      <c r="L80" s="181"/>
      <c r="M80" s="85" t="s">
        <v>28</v>
      </c>
      <c r="N80" s="86" t="s">
        <v>44</v>
      </c>
      <c r="O80" s="86" t="s">
        <v>108</v>
      </c>
      <c r="P80" s="86" t="s">
        <v>109</v>
      </c>
      <c r="Q80" s="86" t="s">
        <v>110</v>
      </c>
      <c r="R80" s="86" t="s">
        <v>111</v>
      </c>
      <c r="S80" s="86" t="s">
        <v>112</v>
      </c>
      <c r="T80" s="87" t="s">
        <v>113</v>
      </c>
    </row>
    <row r="81" s="1" customFormat="1" ht="22.8" customHeight="1">
      <c r="B81" s="36"/>
      <c r="C81" s="92" t="s">
        <v>114</v>
      </c>
      <c r="D81" s="37"/>
      <c r="E81" s="37"/>
      <c r="F81" s="37"/>
      <c r="G81" s="37"/>
      <c r="H81" s="37"/>
      <c r="I81" s="128"/>
      <c r="J81" s="182">
        <f>BK81</f>
        <v>0</v>
      </c>
      <c r="K81" s="37"/>
      <c r="L81" s="41"/>
      <c r="M81" s="88"/>
      <c r="N81" s="89"/>
      <c r="O81" s="89"/>
      <c r="P81" s="183">
        <f>P82+P85</f>
        <v>0</v>
      </c>
      <c r="Q81" s="89"/>
      <c r="R81" s="183">
        <f>R82+R85</f>
        <v>0</v>
      </c>
      <c r="S81" s="89"/>
      <c r="T81" s="184">
        <f>T82+T85</f>
        <v>0</v>
      </c>
      <c r="AT81" s="15" t="s">
        <v>73</v>
      </c>
      <c r="AU81" s="15" t="s">
        <v>94</v>
      </c>
      <c r="BK81" s="185">
        <f>BK82+BK85</f>
        <v>0</v>
      </c>
    </row>
    <row r="82" s="10" customFormat="1" ht="25.92" customHeight="1">
      <c r="B82" s="186"/>
      <c r="C82" s="187"/>
      <c r="D82" s="188" t="s">
        <v>73</v>
      </c>
      <c r="E82" s="189" t="s">
        <v>398</v>
      </c>
      <c r="F82" s="189" t="s">
        <v>399</v>
      </c>
      <c r="G82" s="187"/>
      <c r="H82" s="187"/>
      <c r="I82" s="190"/>
      <c r="J82" s="191">
        <f>BK82</f>
        <v>0</v>
      </c>
      <c r="K82" s="187"/>
      <c r="L82" s="192"/>
      <c r="M82" s="193"/>
      <c r="N82" s="194"/>
      <c r="O82" s="194"/>
      <c r="P82" s="195">
        <f>SUM(P83:P84)</f>
        <v>0</v>
      </c>
      <c r="Q82" s="194"/>
      <c r="R82" s="195">
        <f>SUM(R83:R84)</f>
        <v>0</v>
      </c>
      <c r="S82" s="194"/>
      <c r="T82" s="196">
        <f>SUM(T83:T84)</f>
        <v>0</v>
      </c>
      <c r="AR82" s="197" t="s">
        <v>148</v>
      </c>
      <c r="AT82" s="198" t="s">
        <v>73</v>
      </c>
      <c r="AU82" s="198" t="s">
        <v>74</v>
      </c>
      <c r="AY82" s="197" t="s">
        <v>117</v>
      </c>
      <c r="BK82" s="199">
        <f>SUM(BK83:BK84)</f>
        <v>0</v>
      </c>
    </row>
    <row r="83" s="1" customFormat="1" ht="16.5" customHeight="1">
      <c r="B83" s="36"/>
      <c r="C83" s="202" t="s">
        <v>82</v>
      </c>
      <c r="D83" s="202" t="s">
        <v>119</v>
      </c>
      <c r="E83" s="203" t="s">
        <v>400</v>
      </c>
      <c r="F83" s="204" t="s">
        <v>401</v>
      </c>
      <c r="G83" s="205" t="s">
        <v>365</v>
      </c>
      <c r="H83" s="206">
        <v>1</v>
      </c>
      <c r="I83" s="207"/>
      <c r="J83" s="208">
        <f>ROUND(I83*H83,2)</f>
        <v>0</v>
      </c>
      <c r="K83" s="204" t="s">
        <v>123</v>
      </c>
      <c r="L83" s="41"/>
      <c r="M83" s="209" t="s">
        <v>28</v>
      </c>
      <c r="N83" s="210" t="s">
        <v>45</v>
      </c>
      <c r="O83" s="77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AR83" s="15" t="s">
        <v>402</v>
      </c>
      <c r="AT83" s="15" t="s">
        <v>119</v>
      </c>
      <c r="AU83" s="15" t="s">
        <v>82</v>
      </c>
      <c r="AY83" s="15" t="s">
        <v>117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15" t="s">
        <v>82</v>
      </c>
      <c r="BK83" s="213">
        <f>ROUND(I83*H83,2)</f>
        <v>0</v>
      </c>
      <c r="BL83" s="15" t="s">
        <v>402</v>
      </c>
      <c r="BM83" s="15" t="s">
        <v>403</v>
      </c>
    </row>
    <row r="84" s="1" customFormat="1" ht="16.5" customHeight="1">
      <c r="B84" s="36"/>
      <c r="C84" s="202" t="s">
        <v>84</v>
      </c>
      <c r="D84" s="202" t="s">
        <v>119</v>
      </c>
      <c r="E84" s="203" t="s">
        <v>404</v>
      </c>
      <c r="F84" s="204" t="s">
        <v>405</v>
      </c>
      <c r="G84" s="205" t="s">
        <v>365</v>
      </c>
      <c r="H84" s="206">
        <v>1</v>
      </c>
      <c r="I84" s="207"/>
      <c r="J84" s="208">
        <f>ROUND(I84*H84,2)</f>
        <v>0</v>
      </c>
      <c r="K84" s="204" t="s">
        <v>123</v>
      </c>
      <c r="L84" s="41"/>
      <c r="M84" s="209" t="s">
        <v>28</v>
      </c>
      <c r="N84" s="210" t="s">
        <v>45</v>
      </c>
      <c r="O84" s="77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AR84" s="15" t="s">
        <v>402</v>
      </c>
      <c r="AT84" s="15" t="s">
        <v>119</v>
      </c>
      <c r="AU84" s="15" t="s">
        <v>82</v>
      </c>
      <c r="AY84" s="15" t="s">
        <v>117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5" t="s">
        <v>82</v>
      </c>
      <c r="BK84" s="213">
        <f>ROUND(I84*H84,2)</f>
        <v>0</v>
      </c>
      <c r="BL84" s="15" t="s">
        <v>402</v>
      </c>
      <c r="BM84" s="15" t="s">
        <v>406</v>
      </c>
    </row>
    <row r="85" s="10" customFormat="1" ht="25.92" customHeight="1">
      <c r="B85" s="186"/>
      <c r="C85" s="187"/>
      <c r="D85" s="188" t="s">
        <v>73</v>
      </c>
      <c r="E85" s="189" t="s">
        <v>407</v>
      </c>
      <c r="F85" s="189" t="s">
        <v>408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SUM(P86:P111)</f>
        <v>0</v>
      </c>
      <c r="Q85" s="194"/>
      <c r="R85" s="195">
        <f>SUM(R86:R111)</f>
        <v>0</v>
      </c>
      <c r="S85" s="194"/>
      <c r="T85" s="196">
        <f>SUM(T86:T111)</f>
        <v>0</v>
      </c>
      <c r="AR85" s="197" t="s">
        <v>124</v>
      </c>
      <c r="AT85" s="198" t="s">
        <v>73</v>
      </c>
      <c r="AU85" s="198" t="s">
        <v>74</v>
      </c>
      <c r="AY85" s="197" t="s">
        <v>117</v>
      </c>
      <c r="BK85" s="199">
        <f>SUM(BK86:BK111)</f>
        <v>0</v>
      </c>
    </row>
    <row r="86" s="1" customFormat="1" ht="16.5" customHeight="1">
      <c r="B86" s="36"/>
      <c r="C86" s="202" t="s">
        <v>135</v>
      </c>
      <c r="D86" s="202" t="s">
        <v>119</v>
      </c>
      <c r="E86" s="203" t="s">
        <v>409</v>
      </c>
      <c r="F86" s="204" t="s">
        <v>410</v>
      </c>
      <c r="G86" s="205" t="s">
        <v>365</v>
      </c>
      <c r="H86" s="206">
        <v>1</v>
      </c>
      <c r="I86" s="207"/>
      <c r="J86" s="208">
        <f>ROUND(I86*H86,2)</f>
        <v>0</v>
      </c>
      <c r="K86" s="204" t="s">
        <v>123</v>
      </c>
      <c r="L86" s="41"/>
      <c r="M86" s="209" t="s">
        <v>28</v>
      </c>
      <c r="N86" s="210" t="s">
        <v>45</v>
      </c>
      <c r="O86" s="77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15" t="s">
        <v>402</v>
      </c>
      <c r="AT86" s="15" t="s">
        <v>119</v>
      </c>
      <c r="AU86" s="15" t="s">
        <v>82</v>
      </c>
      <c r="AY86" s="15" t="s">
        <v>117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5" t="s">
        <v>82</v>
      </c>
      <c r="BK86" s="213">
        <f>ROUND(I86*H86,2)</f>
        <v>0</v>
      </c>
      <c r="BL86" s="15" t="s">
        <v>402</v>
      </c>
      <c r="BM86" s="15" t="s">
        <v>411</v>
      </c>
    </row>
    <row r="87" s="1" customFormat="1" ht="16.5" customHeight="1">
      <c r="B87" s="36"/>
      <c r="C87" s="202" t="s">
        <v>124</v>
      </c>
      <c r="D87" s="202" t="s">
        <v>119</v>
      </c>
      <c r="E87" s="203" t="s">
        <v>412</v>
      </c>
      <c r="F87" s="204" t="s">
        <v>413</v>
      </c>
      <c r="G87" s="205" t="s">
        <v>365</v>
      </c>
      <c r="H87" s="206">
        <v>1</v>
      </c>
      <c r="I87" s="207"/>
      <c r="J87" s="208">
        <f>ROUND(I87*H87,2)</f>
        <v>0</v>
      </c>
      <c r="K87" s="204" t="s">
        <v>28</v>
      </c>
      <c r="L87" s="41"/>
      <c r="M87" s="209" t="s">
        <v>28</v>
      </c>
      <c r="N87" s="210" t="s">
        <v>45</v>
      </c>
      <c r="O87" s="77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15" t="s">
        <v>402</v>
      </c>
      <c r="AT87" s="15" t="s">
        <v>119</v>
      </c>
      <c r="AU87" s="15" t="s">
        <v>82</v>
      </c>
      <c r="AY87" s="15" t="s">
        <v>117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5" t="s">
        <v>82</v>
      </c>
      <c r="BK87" s="213">
        <f>ROUND(I87*H87,2)</f>
        <v>0</v>
      </c>
      <c r="BL87" s="15" t="s">
        <v>402</v>
      </c>
      <c r="BM87" s="15" t="s">
        <v>414</v>
      </c>
    </row>
    <row r="88" s="1" customFormat="1" ht="16.5" customHeight="1">
      <c r="B88" s="36"/>
      <c r="C88" s="202" t="s">
        <v>148</v>
      </c>
      <c r="D88" s="202" t="s">
        <v>119</v>
      </c>
      <c r="E88" s="203" t="s">
        <v>415</v>
      </c>
      <c r="F88" s="204" t="s">
        <v>416</v>
      </c>
      <c r="G88" s="205" t="s">
        <v>365</v>
      </c>
      <c r="H88" s="206">
        <v>1</v>
      </c>
      <c r="I88" s="207"/>
      <c r="J88" s="208">
        <f>ROUND(I88*H88,2)</f>
        <v>0</v>
      </c>
      <c r="K88" s="204" t="s">
        <v>28</v>
      </c>
      <c r="L88" s="41"/>
      <c r="M88" s="209" t="s">
        <v>28</v>
      </c>
      <c r="N88" s="210" t="s">
        <v>45</v>
      </c>
      <c r="O88" s="77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15" t="s">
        <v>402</v>
      </c>
      <c r="AT88" s="15" t="s">
        <v>119</v>
      </c>
      <c r="AU88" s="15" t="s">
        <v>82</v>
      </c>
      <c r="AY88" s="15" t="s">
        <v>117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5" t="s">
        <v>82</v>
      </c>
      <c r="BK88" s="213">
        <f>ROUND(I88*H88,2)</f>
        <v>0</v>
      </c>
      <c r="BL88" s="15" t="s">
        <v>402</v>
      </c>
      <c r="BM88" s="15" t="s">
        <v>417</v>
      </c>
    </row>
    <row r="89" s="1" customFormat="1" ht="16.5" customHeight="1">
      <c r="B89" s="36"/>
      <c r="C89" s="202" t="s">
        <v>153</v>
      </c>
      <c r="D89" s="202" t="s">
        <v>119</v>
      </c>
      <c r="E89" s="203" t="s">
        <v>418</v>
      </c>
      <c r="F89" s="204" t="s">
        <v>419</v>
      </c>
      <c r="G89" s="205" t="s">
        <v>365</v>
      </c>
      <c r="H89" s="206">
        <v>1</v>
      </c>
      <c r="I89" s="207"/>
      <c r="J89" s="208">
        <f>ROUND(I89*H89,2)</f>
        <v>0</v>
      </c>
      <c r="K89" s="204" t="s">
        <v>28</v>
      </c>
      <c r="L89" s="41"/>
      <c r="M89" s="209" t="s">
        <v>28</v>
      </c>
      <c r="N89" s="210" t="s">
        <v>45</v>
      </c>
      <c r="O89" s="77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15" t="s">
        <v>402</v>
      </c>
      <c r="AT89" s="15" t="s">
        <v>119</v>
      </c>
      <c r="AU89" s="15" t="s">
        <v>82</v>
      </c>
      <c r="AY89" s="15" t="s">
        <v>117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5" t="s">
        <v>82</v>
      </c>
      <c r="BK89" s="213">
        <f>ROUND(I89*H89,2)</f>
        <v>0</v>
      </c>
      <c r="BL89" s="15" t="s">
        <v>402</v>
      </c>
      <c r="BM89" s="15" t="s">
        <v>420</v>
      </c>
    </row>
    <row r="90" s="1" customFormat="1" ht="16.5" customHeight="1">
      <c r="B90" s="36"/>
      <c r="C90" s="202" t="s">
        <v>163</v>
      </c>
      <c r="D90" s="202" t="s">
        <v>119</v>
      </c>
      <c r="E90" s="203" t="s">
        <v>421</v>
      </c>
      <c r="F90" s="204" t="s">
        <v>422</v>
      </c>
      <c r="G90" s="205" t="s">
        <v>365</v>
      </c>
      <c r="H90" s="206">
        <v>1</v>
      </c>
      <c r="I90" s="207"/>
      <c r="J90" s="208">
        <f>ROUND(I90*H90,2)</f>
        <v>0</v>
      </c>
      <c r="K90" s="204" t="s">
        <v>28</v>
      </c>
      <c r="L90" s="41"/>
      <c r="M90" s="209" t="s">
        <v>28</v>
      </c>
      <c r="N90" s="210" t="s">
        <v>45</v>
      </c>
      <c r="O90" s="77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15" t="s">
        <v>402</v>
      </c>
      <c r="AT90" s="15" t="s">
        <v>119</v>
      </c>
      <c r="AU90" s="15" t="s">
        <v>82</v>
      </c>
      <c r="AY90" s="15" t="s">
        <v>117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5" t="s">
        <v>82</v>
      </c>
      <c r="BK90" s="213">
        <f>ROUND(I90*H90,2)</f>
        <v>0</v>
      </c>
      <c r="BL90" s="15" t="s">
        <v>402</v>
      </c>
      <c r="BM90" s="15" t="s">
        <v>423</v>
      </c>
    </row>
    <row r="91" s="1" customFormat="1" ht="22.5" customHeight="1">
      <c r="B91" s="36"/>
      <c r="C91" s="202" t="s">
        <v>158</v>
      </c>
      <c r="D91" s="202" t="s">
        <v>119</v>
      </c>
      <c r="E91" s="203" t="s">
        <v>424</v>
      </c>
      <c r="F91" s="204" t="s">
        <v>425</v>
      </c>
      <c r="G91" s="205" t="s">
        <v>365</v>
      </c>
      <c r="H91" s="206">
        <v>1</v>
      </c>
      <c r="I91" s="207"/>
      <c r="J91" s="208">
        <f>ROUND(I91*H91,2)</f>
        <v>0</v>
      </c>
      <c r="K91" s="204" t="s">
        <v>28</v>
      </c>
      <c r="L91" s="41"/>
      <c r="M91" s="209" t="s">
        <v>28</v>
      </c>
      <c r="N91" s="210" t="s">
        <v>45</v>
      </c>
      <c r="O91" s="77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15" t="s">
        <v>402</v>
      </c>
      <c r="AT91" s="15" t="s">
        <v>119</v>
      </c>
      <c r="AU91" s="15" t="s">
        <v>82</v>
      </c>
      <c r="AY91" s="15" t="s">
        <v>117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5" t="s">
        <v>82</v>
      </c>
      <c r="BK91" s="213">
        <f>ROUND(I91*H91,2)</f>
        <v>0</v>
      </c>
      <c r="BL91" s="15" t="s">
        <v>402</v>
      </c>
      <c r="BM91" s="15" t="s">
        <v>426</v>
      </c>
    </row>
    <row r="92" s="1" customFormat="1" ht="16.5" customHeight="1">
      <c r="B92" s="36"/>
      <c r="C92" s="202" t="s">
        <v>174</v>
      </c>
      <c r="D92" s="202" t="s">
        <v>119</v>
      </c>
      <c r="E92" s="203" t="s">
        <v>427</v>
      </c>
      <c r="F92" s="204" t="s">
        <v>428</v>
      </c>
      <c r="G92" s="205" t="s">
        <v>365</v>
      </c>
      <c r="H92" s="206">
        <v>1</v>
      </c>
      <c r="I92" s="207"/>
      <c r="J92" s="208">
        <f>ROUND(I92*H92,2)</f>
        <v>0</v>
      </c>
      <c r="K92" s="204" t="s">
        <v>123</v>
      </c>
      <c r="L92" s="41"/>
      <c r="M92" s="209" t="s">
        <v>28</v>
      </c>
      <c r="N92" s="210" t="s">
        <v>45</v>
      </c>
      <c r="O92" s="77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15" t="s">
        <v>402</v>
      </c>
      <c r="AT92" s="15" t="s">
        <v>119</v>
      </c>
      <c r="AU92" s="15" t="s">
        <v>82</v>
      </c>
      <c r="AY92" s="15" t="s">
        <v>117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5" t="s">
        <v>82</v>
      </c>
      <c r="BK92" s="213">
        <f>ROUND(I92*H92,2)</f>
        <v>0</v>
      </c>
      <c r="BL92" s="15" t="s">
        <v>402</v>
      </c>
      <c r="BM92" s="15" t="s">
        <v>429</v>
      </c>
    </row>
    <row r="93" s="1" customFormat="1" ht="16.5" customHeight="1">
      <c r="B93" s="36"/>
      <c r="C93" s="202" t="s">
        <v>180</v>
      </c>
      <c r="D93" s="202" t="s">
        <v>119</v>
      </c>
      <c r="E93" s="203" t="s">
        <v>430</v>
      </c>
      <c r="F93" s="204" t="s">
        <v>431</v>
      </c>
      <c r="G93" s="205" t="s">
        <v>365</v>
      </c>
      <c r="H93" s="206">
        <v>1</v>
      </c>
      <c r="I93" s="207"/>
      <c r="J93" s="208">
        <f>ROUND(I93*H93,2)</f>
        <v>0</v>
      </c>
      <c r="K93" s="204" t="s">
        <v>28</v>
      </c>
      <c r="L93" s="41"/>
      <c r="M93" s="209" t="s">
        <v>28</v>
      </c>
      <c r="N93" s="210" t="s">
        <v>45</v>
      </c>
      <c r="O93" s="77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5" t="s">
        <v>402</v>
      </c>
      <c r="AT93" s="15" t="s">
        <v>119</v>
      </c>
      <c r="AU93" s="15" t="s">
        <v>82</v>
      </c>
      <c r="AY93" s="15" t="s">
        <v>117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5" t="s">
        <v>82</v>
      </c>
      <c r="BK93" s="213">
        <f>ROUND(I93*H93,2)</f>
        <v>0</v>
      </c>
      <c r="BL93" s="15" t="s">
        <v>402</v>
      </c>
      <c r="BM93" s="15" t="s">
        <v>432</v>
      </c>
    </row>
    <row r="94" s="1" customFormat="1" ht="16.5" customHeight="1">
      <c r="B94" s="36"/>
      <c r="C94" s="202" t="s">
        <v>193</v>
      </c>
      <c r="D94" s="202" t="s">
        <v>119</v>
      </c>
      <c r="E94" s="203" t="s">
        <v>433</v>
      </c>
      <c r="F94" s="204" t="s">
        <v>434</v>
      </c>
      <c r="G94" s="205" t="s">
        <v>365</v>
      </c>
      <c r="H94" s="206">
        <v>1</v>
      </c>
      <c r="I94" s="207"/>
      <c r="J94" s="208">
        <f>ROUND(I94*H94,2)</f>
        <v>0</v>
      </c>
      <c r="K94" s="204" t="s">
        <v>123</v>
      </c>
      <c r="L94" s="41"/>
      <c r="M94" s="209" t="s">
        <v>28</v>
      </c>
      <c r="N94" s="210" t="s">
        <v>45</v>
      </c>
      <c r="O94" s="77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15" t="s">
        <v>402</v>
      </c>
      <c r="AT94" s="15" t="s">
        <v>119</v>
      </c>
      <c r="AU94" s="15" t="s">
        <v>82</v>
      </c>
      <c r="AY94" s="15" t="s">
        <v>117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5" t="s">
        <v>82</v>
      </c>
      <c r="BK94" s="213">
        <f>ROUND(I94*H94,2)</f>
        <v>0</v>
      </c>
      <c r="BL94" s="15" t="s">
        <v>402</v>
      </c>
      <c r="BM94" s="15" t="s">
        <v>435</v>
      </c>
    </row>
    <row r="95" s="11" customFormat="1">
      <c r="B95" s="214"/>
      <c r="C95" s="215"/>
      <c r="D95" s="216" t="s">
        <v>126</v>
      </c>
      <c r="E95" s="217" t="s">
        <v>28</v>
      </c>
      <c r="F95" s="218" t="s">
        <v>436</v>
      </c>
      <c r="G95" s="215"/>
      <c r="H95" s="217" t="s">
        <v>28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126</v>
      </c>
      <c r="AU95" s="224" t="s">
        <v>82</v>
      </c>
      <c r="AV95" s="11" t="s">
        <v>82</v>
      </c>
      <c r="AW95" s="11" t="s">
        <v>35</v>
      </c>
      <c r="AX95" s="11" t="s">
        <v>74</v>
      </c>
      <c r="AY95" s="224" t="s">
        <v>117</v>
      </c>
    </row>
    <row r="96" s="12" customFormat="1">
      <c r="B96" s="225"/>
      <c r="C96" s="226"/>
      <c r="D96" s="216" t="s">
        <v>126</v>
      </c>
      <c r="E96" s="227" t="s">
        <v>28</v>
      </c>
      <c r="F96" s="228" t="s">
        <v>437</v>
      </c>
      <c r="G96" s="226"/>
      <c r="H96" s="229">
        <v>1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126</v>
      </c>
      <c r="AU96" s="235" t="s">
        <v>82</v>
      </c>
      <c r="AV96" s="12" t="s">
        <v>84</v>
      </c>
      <c r="AW96" s="12" t="s">
        <v>35</v>
      </c>
      <c r="AX96" s="12" t="s">
        <v>82</v>
      </c>
      <c r="AY96" s="235" t="s">
        <v>117</v>
      </c>
    </row>
    <row r="97" s="1" customFormat="1" ht="22.5" customHeight="1">
      <c r="B97" s="36"/>
      <c r="C97" s="202" t="s">
        <v>199</v>
      </c>
      <c r="D97" s="202" t="s">
        <v>119</v>
      </c>
      <c r="E97" s="203" t="s">
        <v>438</v>
      </c>
      <c r="F97" s="204" t="s">
        <v>439</v>
      </c>
      <c r="G97" s="205" t="s">
        <v>365</v>
      </c>
      <c r="H97" s="206">
        <v>1</v>
      </c>
      <c r="I97" s="207"/>
      <c r="J97" s="208">
        <f>ROUND(I97*H97,2)</f>
        <v>0</v>
      </c>
      <c r="K97" s="204" t="s">
        <v>28</v>
      </c>
      <c r="L97" s="41"/>
      <c r="M97" s="209" t="s">
        <v>28</v>
      </c>
      <c r="N97" s="210" t="s">
        <v>45</v>
      </c>
      <c r="O97" s="77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15" t="s">
        <v>402</v>
      </c>
      <c r="AT97" s="15" t="s">
        <v>119</v>
      </c>
      <c r="AU97" s="15" t="s">
        <v>82</v>
      </c>
      <c r="AY97" s="15" t="s">
        <v>117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5" t="s">
        <v>82</v>
      </c>
      <c r="BK97" s="213">
        <f>ROUND(I97*H97,2)</f>
        <v>0</v>
      </c>
      <c r="BL97" s="15" t="s">
        <v>402</v>
      </c>
      <c r="BM97" s="15" t="s">
        <v>440</v>
      </c>
    </row>
    <row r="98" s="1" customFormat="1" ht="16.5" customHeight="1">
      <c r="B98" s="36"/>
      <c r="C98" s="202" t="s">
        <v>203</v>
      </c>
      <c r="D98" s="202" t="s">
        <v>119</v>
      </c>
      <c r="E98" s="203" t="s">
        <v>441</v>
      </c>
      <c r="F98" s="204" t="s">
        <v>442</v>
      </c>
      <c r="G98" s="205" t="s">
        <v>365</v>
      </c>
      <c r="H98" s="206">
        <v>1</v>
      </c>
      <c r="I98" s="207"/>
      <c r="J98" s="208">
        <f>ROUND(I98*H98,2)</f>
        <v>0</v>
      </c>
      <c r="K98" s="204" t="s">
        <v>28</v>
      </c>
      <c r="L98" s="41"/>
      <c r="M98" s="209" t="s">
        <v>28</v>
      </c>
      <c r="N98" s="210" t="s">
        <v>45</v>
      </c>
      <c r="O98" s="77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15" t="s">
        <v>402</v>
      </c>
      <c r="AT98" s="15" t="s">
        <v>119</v>
      </c>
      <c r="AU98" s="15" t="s">
        <v>82</v>
      </c>
      <c r="AY98" s="15" t="s">
        <v>117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5" t="s">
        <v>82</v>
      </c>
      <c r="BK98" s="213">
        <f>ROUND(I98*H98,2)</f>
        <v>0</v>
      </c>
      <c r="BL98" s="15" t="s">
        <v>402</v>
      </c>
      <c r="BM98" s="15" t="s">
        <v>443</v>
      </c>
    </row>
    <row r="99" s="1" customFormat="1" ht="22.5" customHeight="1">
      <c r="B99" s="36"/>
      <c r="C99" s="202" t="s">
        <v>210</v>
      </c>
      <c r="D99" s="202" t="s">
        <v>119</v>
      </c>
      <c r="E99" s="203" t="s">
        <v>444</v>
      </c>
      <c r="F99" s="204" t="s">
        <v>445</v>
      </c>
      <c r="G99" s="205" t="s">
        <v>365</v>
      </c>
      <c r="H99" s="206">
        <v>1</v>
      </c>
      <c r="I99" s="207"/>
      <c r="J99" s="208">
        <f>ROUND(I99*H99,2)</f>
        <v>0</v>
      </c>
      <c r="K99" s="204" t="s">
        <v>28</v>
      </c>
      <c r="L99" s="41"/>
      <c r="M99" s="209" t="s">
        <v>28</v>
      </c>
      <c r="N99" s="210" t="s">
        <v>45</v>
      </c>
      <c r="O99" s="77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15" t="s">
        <v>229</v>
      </c>
      <c r="AT99" s="15" t="s">
        <v>119</v>
      </c>
      <c r="AU99" s="15" t="s">
        <v>82</v>
      </c>
      <c r="AY99" s="15" t="s">
        <v>117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5" t="s">
        <v>82</v>
      </c>
      <c r="BK99" s="213">
        <f>ROUND(I99*H99,2)</f>
        <v>0</v>
      </c>
      <c r="BL99" s="15" t="s">
        <v>229</v>
      </c>
      <c r="BM99" s="15" t="s">
        <v>446</v>
      </c>
    </row>
    <row r="100" s="11" customFormat="1">
      <c r="B100" s="214"/>
      <c r="C100" s="215"/>
      <c r="D100" s="216" t="s">
        <v>126</v>
      </c>
      <c r="E100" s="217" t="s">
        <v>28</v>
      </c>
      <c r="F100" s="218" t="s">
        <v>447</v>
      </c>
      <c r="G100" s="215"/>
      <c r="H100" s="217" t="s">
        <v>28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126</v>
      </c>
      <c r="AU100" s="224" t="s">
        <v>82</v>
      </c>
      <c r="AV100" s="11" t="s">
        <v>82</v>
      </c>
      <c r="AW100" s="11" t="s">
        <v>35</v>
      </c>
      <c r="AX100" s="11" t="s">
        <v>74</v>
      </c>
      <c r="AY100" s="224" t="s">
        <v>117</v>
      </c>
    </row>
    <row r="101" s="12" customFormat="1">
      <c r="B101" s="225"/>
      <c r="C101" s="226"/>
      <c r="D101" s="216" t="s">
        <v>126</v>
      </c>
      <c r="E101" s="227" t="s">
        <v>28</v>
      </c>
      <c r="F101" s="228" t="s">
        <v>82</v>
      </c>
      <c r="G101" s="226"/>
      <c r="H101" s="229">
        <v>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126</v>
      </c>
      <c r="AU101" s="235" t="s">
        <v>82</v>
      </c>
      <c r="AV101" s="12" t="s">
        <v>84</v>
      </c>
      <c r="AW101" s="12" t="s">
        <v>35</v>
      </c>
      <c r="AX101" s="12" t="s">
        <v>82</v>
      </c>
      <c r="AY101" s="235" t="s">
        <v>117</v>
      </c>
    </row>
    <row r="102" s="11" customFormat="1">
      <c r="B102" s="214"/>
      <c r="C102" s="215"/>
      <c r="D102" s="216" t="s">
        <v>126</v>
      </c>
      <c r="E102" s="217" t="s">
        <v>28</v>
      </c>
      <c r="F102" s="218" t="s">
        <v>169</v>
      </c>
      <c r="G102" s="215"/>
      <c r="H102" s="217" t="s">
        <v>28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126</v>
      </c>
      <c r="AU102" s="224" t="s">
        <v>82</v>
      </c>
      <c r="AV102" s="11" t="s">
        <v>82</v>
      </c>
      <c r="AW102" s="11" t="s">
        <v>35</v>
      </c>
      <c r="AX102" s="11" t="s">
        <v>74</v>
      </c>
      <c r="AY102" s="224" t="s">
        <v>117</v>
      </c>
    </row>
    <row r="103" s="11" customFormat="1">
      <c r="B103" s="214"/>
      <c r="C103" s="215"/>
      <c r="D103" s="216" t="s">
        <v>126</v>
      </c>
      <c r="E103" s="217" t="s">
        <v>28</v>
      </c>
      <c r="F103" s="218" t="s">
        <v>448</v>
      </c>
      <c r="G103" s="215"/>
      <c r="H103" s="217" t="s">
        <v>28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126</v>
      </c>
      <c r="AU103" s="224" t="s">
        <v>82</v>
      </c>
      <c r="AV103" s="11" t="s">
        <v>82</v>
      </c>
      <c r="AW103" s="11" t="s">
        <v>35</v>
      </c>
      <c r="AX103" s="11" t="s">
        <v>74</v>
      </c>
      <c r="AY103" s="224" t="s">
        <v>117</v>
      </c>
    </row>
    <row r="104" s="11" customFormat="1">
      <c r="B104" s="214"/>
      <c r="C104" s="215"/>
      <c r="D104" s="216" t="s">
        <v>126</v>
      </c>
      <c r="E104" s="217" t="s">
        <v>28</v>
      </c>
      <c r="F104" s="218" t="s">
        <v>449</v>
      </c>
      <c r="G104" s="215"/>
      <c r="H104" s="217" t="s">
        <v>28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126</v>
      </c>
      <c r="AU104" s="224" t="s">
        <v>82</v>
      </c>
      <c r="AV104" s="11" t="s">
        <v>82</v>
      </c>
      <c r="AW104" s="11" t="s">
        <v>35</v>
      </c>
      <c r="AX104" s="11" t="s">
        <v>74</v>
      </c>
      <c r="AY104" s="224" t="s">
        <v>117</v>
      </c>
    </row>
    <row r="105" s="11" customFormat="1">
      <c r="B105" s="214"/>
      <c r="C105" s="215"/>
      <c r="D105" s="216" t="s">
        <v>126</v>
      </c>
      <c r="E105" s="217" t="s">
        <v>28</v>
      </c>
      <c r="F105" s="218" t="s">
        <v>450</v>
      </c>
      <c r="G105" s="215"/>
      <c r="H105" s="217" t="s">
        <v>28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126</v>
      </c>
      <c r="AU105" s="224" t="s">
        <v>82</v>
      </c>
      <c r="AV105" s="11" t="s">
        <v>82</v>
      </c>
      <c r="AW105" s="11" t="s">
        <v>35</v>
      </c>
      <c r="AX105" s="11" t="s">
        <v>74</v>
      </c>
      <c r="AY105" s="224" t="s">
        <v>117</v>
      </c>
    </row>
    <row r="106" s="1" customFormat="1" ht="16.5" customHeight="1">
      <c r="B106" s="36"/>
      <c r="C106" s="202" t="s">
        <v>8</v>
      </c>
      <c r="D106" s="202" t="s">
        <v>119</v>
      </c>
      <c r="E106" s="203" t="s">
        <v>451</v>
      </c>
      <c r="F106" s="204" t="s">
        <v>452</v>
      </c>
      <c r="G106" s="205" t="s">
        <v>365</v>
      </c>
      <c r="H106" s="206">
        <v>1</v>
      </c>
      <c r="I106" s="207"/>
      <c r="J106" s="208">
        <f>ROUND(I106*H106,2)</f>
        <v>0</v>
      </c>
      <c r="K106" s="204" t="s">
        <v>123</v>
      </c>
      <c r="L106" s="41"/>
      <c r="M106" s="209" t="s">
        <v>28</v>
      </c>
      <c r="N106" s="210" t="s">
        <v>45</v>
      </c>
      <c r="O106" s="77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15" t="s">
        <v>402</v>
      </c>
      <c r="AT106" s="15" t="s">
        <v>119</v>
      </c>
      <c r="AU106" s="15" t="s">
        <v>82</v>
      </c>
      <c r="AY106" s="15" t="s">
        <v>117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5" t="s">
        <v>82</v>
      </c>
      <c r="BK106" s="213">
        <f>ROUND(I106*H106,2)</f>
        <v>0</v>
      </c>
      <c r="BL106" s="15" t="s">
        <v>402</v>
      </c>
      <c r="BM106" s="15" t="s">
        <v>453</v>
      </c>
    </row>
    <row r="107" s="11" customFormat="1">
      <c r="B107" s="214"/>
      <c r="C107" s="215"/>
      <c r="D107" s="216" t="s">
        <v>126</v>
      </c>
      <c r="E107" s="217" t="s">
        <v>28</v>
      </c>
      <c r="F107" s="218" t="s">
        <v>454</v>
      </c>
      <c r="G107" s="215"/>
      <c r="H107" s="217" t="s">
        <v>28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126</v>
      </c>
      <c r="AU107" s="224" t="s">
        <v>82</v>
      </c>
      <c r="AV107" s="11" t="s">
        <v>82</v>
      </c>
      <c r="AW107" s="11" t="s">
        <v>35</v>
      </c>
      <c r="AX107" s="11" t="s">
        <v>74</v>
      </c>
      <c r="AY107" s="224" t="s">
        <v>117</v>
      </c>
    </row>
    <row r="108" s="12" customFormat="1">
      <c r="B108" s="225"/>
      <c r="C108" s="226"/>
      <c r="D108" s="216" t="s">
        <v>126</v>
      </c>
      <c r="E108" s="227" t="s">
        <v>28</v>
      </c>
      <c r="F108" s="228" t="s">
        <v>437</v>
      </c>
      <c r="G108" s="226"/>
      <c r="H108" s="229">
        <v>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126</v>
      </c>
      <c r="AU108" s="235" t="s">
        <v>82</v>
      </c>
      <c r="AV108" s="12" t="s">
        <v>84</v>
      </c>
      <c r="AW108" s="12" t="s">
        <v>35</v>
      </c>
      <c r="AX108" s="12" t="s">
        <v>82</v>
      </c>
      <c r="AY108" s="235" t="s">
        <v>117</v>
      </c>
    </row>
    <row r="109" s="1" customFormat="1" ht="16.5" customHeight="1">
      <c r="B109" s="36"/>
      <c r="C109" s="202" t="s">
        <v>225</v>
      </c>
      <c r="D109" s="202" t="s">
        <v>119</v>
      </c>
      <c r="E109" s="203" t="s">
        <v>455</v>
      </c>
      <c r="F109" s="204" t="s">
        <v>456</v>
      </c>
      <c r="G109" s="205" t="s">
        <v>365</v>
      </c>
      <c r="H109" s="206">
        <v>1</v>
      </c>
      <c r="I109" s="207"/>
      <c r="J109" s="208">
        <f>ROUND(I109*H109,2)</f>
        <v>0</v>
      </c>
      <c r="K109" s="204" t="s">
        <v>28</v>
      </c>
      <c r="L109" s="41"/>
      <c r="M109" s="209" t="s">
        <v>28</v>
      </c>
      <c r="N109" s="210" t="s">
        <v>45</v>
      </c>
      <c r="O109" s="77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15" t="s">
        <v>402</v>
      </c>
      <c r="AT109" s="15" t="s">
        <v>119</v>
      </c>
      <c r="AU109" s="15" t="s">
        <v>82</v>
      </c>
      <c r="AY109" s="15" t="s">
        <v>117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5" t="s">
        <v>82</v>
      </c>
      <c r="BK109" s="213">
        <f>ROUND(I109*H109,2)</f>
        <v>0</v>
      </c>
      <c r="BL109" s="15" t="s">
        <v>402</v>
      </c>
      <c r="BM109" s="15" t="s">
        <v>457</v>
      </c>
    </row>
    <row r="110" s="1" customFormat="1" ht="16.5" customHeight="1">
      <c r="B110" s="36"/>
      <c r="C110" s="202" t="s">
        <v>231</v>
      </c>
      <c r="D110" s="202" t="s">
        <v>119</v>
      </c>
      <c r="E110" s="203" t="s">
        <v>458</v>
      </c>
      <c r="F110" s="204" t="s">
        <v>459</v>
      </c>
      <c r="G110" s="205" t="s">
        <v>365</v>
      </c>
      <c r="H110" s="206">
        <v>1</v>
      </c>
      <c r="I110" s="207"/>
      <c r="J110" s="208">
        <f>ROUND(I110*H110,2)</f>
        <v>0</v>
      </c>
      <c r="K110" s="204" t="s">
        <v>28</v>
      </c>
      <c r="L110" s="41"/>
      <c r="M110" s="209" t="s">
        <v>28</v>
      </c>
      <c r="N110" s="210" t="s">
        <v>45</v>
      </c>
      <c r="O110" s="77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15" t="s">
        <v>402</v>
      </c>
      <c r="AT110" s="15" t="s">
        <v>119</v>
      </c>
      <c r="AU110" s="15" t="s">
        <v>82</v>
      </c>
      <c r="AY110" s="15" t="s">
        <v>117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5" t="s">
        <v>82</v>
      </c>
      <c r="BK110" s="213">
        <f>ROUND(I110*H110,2)</f>
        <v>0</v>
      </c>
      <c r="BL110" s="15" t="s">
        <v>402</v>
      </c>
      <c r="BM110" s="15" t="s">
        <v>460</v>
      </c>
    </row>
    <row r="111" s="1" customFormat="1" ht="16.5" customHeight="1">
      <c r="B111" s="36"/>
      <c r="C111" s="202" t="s">
        <v>241</v>
      </c>
      <c r="D111" s="202" t="s">
        <v>119</v>
      </c>
      <c r="E111" s="203" t="s">
        <v>461</v>
      </c>
      <c r="F111" s="204" t="s">
        <v>462</v>
      </c>
      <c r="G111" s="205" t="s">
        <v>228</v>
      </c>
      <c r="H111" s="206">
        <v>1</v>
      </c>
      <c r="I111" s="207"/>
      <c r="J111" s="208">
        <f>ROUND(I111*H111,2)</f>
        <v>0</v>
      </c>
      <c r="K111" s="204" t="s">
        <v>28</v>
      </c>
      <c r="L111" s="41"/>
      <c r="M111" s="260" t="s">
        <v>28</v>
      </c>
      <c r="N111" s="261" t="s">
        <v>45</v>
      </c>
      <c r="O111" s="262"/>
      <c r="P111" s="263">
        <f>O111*H111</f>
        <v>0</v>
      </c>
      <c r="Q111" s="263">
        <v>0</v>
      </c>
      <c r="R111" s="263">
        <f>Q111*H111</f>
        <v>0</v>
      </c>
      <c r="S111" s="263">
        <v>0</v>
      </c>
      <c r="T111" s="264">
        <f>S111*H111</f>
        <v>0</v>
      </c>
      <c r="AR111" s="15" t="s">
        <v>402</v>
      </c>
      <c r="AT111" s="15" t="s">
        <v>119</v>
      </c>
      <c r="AU111" s="15" t="s">
        <v>82</v>
      </c>
      <c r="AY111" s="15" t="s">
        <v>117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5" t="s">
        <v>82</v>
      </c>
      <c r="BK111" s="213">
        <f>ROUND(I111*H111,2)</f>
        <v>0</v>
      </c>
      <c r="BL111" s="15" t="s">
        <v>402</v>
      </c>
      <c r="BM111" s="15" t="s">
        <v>463</v>
      </c>
    </row>
    <row r="112" s="1" customFormat="1" ht="6.96" customHeight="1">
      <c r="B112" s="55"/>
      <c r="C112" s="56"/>
      <c r="D112" s="56"/>
      <c r="E112" s="56"/>
      <c r="F112" s="56"/>
      <c r="G112" s="56"/>
      <c r="H112" s="56"/>
      <c r="I112" s="152"/>
      <c r="J112" s="56"/>
      <c r="K112" s="56"/>
      <c r="L112" s="41"/>
    </row>
  </sheetData>
  <sheetProtection sheet="1" autoFilter="0" formatColumns="0" formatRows="0" objects="1" scenarios="1" spinCount="100000" saltValue="euWEZTLWJLUT76c5x69s0fg1NHhKHZlCuGoCDnapOoCV0hDVLVdb6PNLXwbttUE9f54DFALN5C3ehmdXIu4dlA==" hashValue="rAE1X9FNlfyAbo16q+2aJ0J//GLr411PMzYqq0kpKwHB53TSWLN8Rc7IqYZyrG3WkCsEaq08CVKrxjPYI8u6w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2019-04-01T12:18:39Z</dcterms:created>
  <dcterms:modified xsi:type="dcterms:W3CDTF">2019-04-01T12:18:42Z</dcterms:modified>
</cp:coreProperties>
</file>